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cuments\Datasets\"/>
    </mc:Choice>
  </mc:AlternateContent>
  <xr:revisionPtr revIDLastSave="0" documentId="13_ncr:1_{CE24003B-E4F0-4A5A-92A2-5CA3D95E0621}" xr6:coauthVersionLast="45" xr6:coauthVersionMax="45" xr10:uidLastSave="{00000000-0000-0000-0000-000000000000}"/>
  <bookViews>
    <workbookView xWindow="-120" yWindow="-120" windowWidth="29040" windowHeight="15840" tabRatio="727" activeTab="17" xr2:uid="{9680ADA8-F606-4186-95FA-6A5C2D51185D}"/>
  </bookViews>
  <sheets>
    <sheet name="Data" sheetId="4" r:id="rId1"/>
    <sheet name="Months-Claims" sheetId="28" r:id="rId2"/>
    <sheet name="SC-Time" sheetId="10" state="hidden" r:id="rId3"/>
    <sheet name="SC-State" sheetId="11" r:id="rId4"/>
    <sheet name="AC-Age" sheetId="12" state="hidden" r:id="rId5"/>
    <sheet name="AC-Relationship" sheetId="30" state="hidden" r:id="rId6"/>
    <sheet name="AC-Gender" sheetId="29" state="hidden" r:id="rId7"/>
    <sheet name="AC-Occupation" sheetId="13" state="hidden" r:id="rId8"/>
    <sheet name="AC-IncidentType" sheetId="15" state="hidden" r:id="rId9"/>
    <sheet name="AC-IncSev" sheetId="39" state="hidden" r:id="rId10"/>
    <sheet name="AC-Witnesses" sheetId="38" state="hidden" r:id="rId11"/>
    <sheet name="AC-Degree" sheetId="40" state="hidden" r:id="rId12"/>
    <sheet name="AC-Vehicles" sheetId="37" state="hidden" r:id="rId13"/>
    <sheet name="AC-Hobby" sheetId="41" state="hidden" r:id="rId14"/>
    <sheet name="AC-IncPerDmg" sheetId="36" state="hidden" r:id="rId15"/>
    <sheet name="AC-IncPropDmg" sheetId="35" state="hidden" r:id="rId16"/>
    <sheet name="AC-IncHour" sheetId="34" state="hidden" r:id="rId17"/>
    <sheet name="Dashboard" sheetId="33" r:id="rId18"/>
  </sheets>
  <definedNames>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211"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E6" i="11"/>
  <c r="E5" i="11"/>
  <c r="E4" i="11"/>
  <c r="E11" i="40"/>
  <c r="E10" i="40"/>
  <c r="E9" i="40"/>
  <c r="E8" i="40"/>
  <c r="E7" i="40"/>
  <c r="E6" i="40"/>
  <c r="E5" i="40"/>
  <c r="E4" i="40"/>
  <c r="E8" i="15"/>
  <c r="E8" i="30"/>
  <c r="E7" i="30"/>
  <c r="E6" i="30"/>
  <c r="E5" i="30"/>
  <c r="E4" i="30"/>
  <c r="E4" i="15"/>
  <c r="E5" i="15"/>
  <c r="E6" i="15"/>
  <c r="E7" i="15"/>
  <c r="J5" i="12"/>
  <c r="J6" i="12"/>
  <c r="J7" i="12"/>
  <c r="J8" i="12"/>
  <c r="J4" i="12"/>
  <c r="H5" i="12"/>
  <c r="H6" i="12"/>
  <c r="H7" i="12"/>
  <c r="H8" i="12"/>
  <c r="H4" i="12"/>
  <c r="D7" i="11" l="1"/>
  <c r="E3" i="1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<sst xmlns="http://schemas.openxmlformats.org/spreadsheetml/2006/main" count="19074" uniqueCount="1278">
  <si>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</si>
  <si>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</si>
  <si>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</si>
  <si>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</si>
  <si>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</si>
  <si>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</si>
  <si>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</si>
  <si>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</si>
  <si>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</si>
  <si>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</si>
  <si>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</si>
  <si>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</si>
  <si>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</si>
  <si>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</si>
  <si>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</si>
  <si>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</si>
  <si>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</si>
  <si>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</si>
  <si>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</si>
  <si>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</si>
  <si>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</si>
  <si>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</si>
  <si>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</si>
  <si>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</si>
  <si>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</si>
  <si>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</si>
  <si>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</si>
  <si>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</si>
  <si>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</si>
  <si>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</si>
  <si>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</si>
  <si>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</si>
  <si>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</si>
  <si>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</si>
  <si>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</si>
  <si>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</si>
  <si>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</si>
  <si>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</si>
  <si>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</si>
  <si>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</si>
  <si>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</si>
  <si>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</si>
  <si>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</si>
  <si>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</si>
  <si>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</si>
  <si>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</si>
  <si>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</si>
  <si>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</si>
  <si>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</si>
  <si>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</si>
  <si>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</si>
  <si>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</si>
  <si>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</si>
  <si>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</si>
  <si>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</si>
  <si>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</si>
  <si>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</si>
  <si>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</si>
  <si>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</si>
  <si>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</si>
  <si>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</si>
  <si>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</si>
  <si>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</si>
  <si>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</si>
  <si>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</si>
  <si>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</si>
  <si>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</si>
  <si>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</si>
  <si>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</si>
  <si>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</si>
  <si>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</si>
  <si>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</si>
  <si>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</si>
  <si>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</si>
  <si>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</si>
  <si>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</si>
  <si>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</si>
  <si>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</si>
  <si>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</si>
  <si>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</si>
  <si>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</si>
  <si>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</si>
  <si>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</si>
  <si>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</si>
  <si>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</si>
  <si>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</si>
  <si>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</si>
  <si>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</si>
  <si>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</si>
  <si>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</si>
  <si>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</si>
  <si>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</si>
  <si>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</si>
  <si>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</si>
  <si>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</si>
  <si>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</si>
  <si>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</si>
  <si>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</si>
  <si>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</si>
  <si>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</si>
  <si>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</si>
  <si>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</si>
  <si>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</si>
  <si>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</si>
  <si>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</si>
  <si>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</si>
  <si>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</si>
  <si>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</si>
  <si>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</si>
  <si>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</si>
  <si>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</si>
  <si>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</si>
  <si>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</si>
  <si>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</si>
  <si>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</si>
  <si>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</si>
  <si>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</si>
  <si>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</si>
  <si>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</si>
  <si>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</si>
  <si>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</si>
  <si>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</si>
  <si>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</si>
  <si>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</si>
  <si>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</si>
  <si>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</si>
  <si>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</si>
  <si>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</si>
  <si>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</si>
  <si>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</si>
  <si>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</si>
  <si>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</si>
  <si>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</si>
  <si>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</si>
  <si>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</si>
  <si>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</si>
  <si>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</si>
  <si>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</si>
  <si>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</si>
  <si>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</si>
  <si>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</si>
  <si>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</si>
  <si>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</si>
  <si>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</si>
  <si>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</si>
  <si>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</si>
  <si>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</si>
  <si>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</si>
  <si>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</si>
  <si>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</si>
  <si>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</si>
  <si>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</si>
  <si>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</si>
  <si>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</si>
  <si>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</si>
  <si>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</si>
  <si>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</si>
  <si>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</si>
  <si>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</si>
  <si>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</si>
  <si>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</si>
  <si>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</si>
  <si>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</si>
  <si>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</si>
  <si>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</si>
  <si>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</si>
  <si>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</si>
  <si>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</si>
  <si>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</si>
  <si>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</si>
  <si>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</si>
  <si>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</si>
  <si>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</si>
  <si>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</si>
  <si>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</si>
  <si>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</si>
  <si>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</si>
  <si>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</si>
  <si>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</si>
  <si>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</si>
  <si>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</si>
  <si>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</si>
  <si>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</si>
  <si>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</si>
  <si>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</si>
  <si>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</si>
  <si>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</si>
  <si>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</si>
  <si>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</si>
  <si>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</si>
  <si>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</si>
  <si>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</si>
  <si>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</si>
  <si>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</si>
  <si>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</si>
  <si>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</si>
  <si>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</si>
  <si>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</si>
  <si>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</si>
  <si>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</si>
  <si>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</si>
  <si>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</si>
  <si>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</si>
  <si>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</si>
  <si>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</si>
  <si>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</si>
  <si>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</si>
  <si>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</si>
  <si>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</si>
  <si>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</si>
  <si>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</si>
  <si>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</si>
  <si>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</si>
  <si>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</si>
  <si>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</si>
  <si>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</si>
  <si>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</si>
  <si>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</si>
  <si>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</si>
  <si>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</si>
  <si>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</si>
  <si>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</si>
  <si>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</si>
  <si>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</si>
  <si>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</si>
  <si>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</si>
  <si>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</si>
  <si>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</si>
  <si>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</si>
  <si>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</si>
  <si>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</si>
  <si>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</si>
  <si>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</si>
  <si>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</si>
  <si>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</si>
  <si>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</si>
  <si>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</si>
  <si>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</si>
  <si>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</si>
  <si>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</si>
  <si>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</si>
  <si>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</si>
  <si>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</si>
  <si>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</si>
  <si>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</si>
  <si>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</si>
  <si>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</si>
  <si>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</si>
  <si>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</si>
  <si>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</si>
  <si>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</si>
  <si>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</si>
  <si>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</si>
  <si>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</si>
  <si>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</si>
  <si>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</si>
  <si>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</si>
  <si>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</si>
  <si>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</si>
  <si>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</si>
  <si>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</si>
  <si>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</si>
  <si>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</si>
  <si>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</si>
  <si>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</si>
  <si>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</si>
  <si>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</si>
  <si>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</si>
  <si>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</si>
  <si>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</si>
  <si>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</si>
  <si>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</si>
  <si>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</si>
  <si>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</si>
  <si>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</si>
  <si>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</si>
  <si>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</si>
  <si>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</si>
  <si>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</si>
  <si>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</si>
  <si>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</si>
  <si>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</si>
  <si>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</si>
  <si>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</si>
  <si>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</si>
  <si>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</si>
  <si>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</si>
  <si>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</si>
  <si>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</si>
  <si>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</si>
  <si>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</si>
  <si>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</si>
  <si>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</si>
  <si>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</si>
  <si>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</si>
  <si>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</si>
  <si>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</si>
  <si>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</si>
  <si>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</si>
  <si>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</si>
  <si>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</si>
  <si>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</si>
  <si>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</si>
  <si>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</si>
  <si>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</si>
  <si>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</si>
  <si>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</si>
  <si>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</si>
  <si>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</si>
  <si>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</si>
  <si>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</si>
  <si>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</si>
  <si>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</si>
  <si>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</si>
  <si>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</si>
  <si>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</si>
  <si>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</si>
  <si>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</si>
  <si>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</si>
  <si>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</si>
  <si>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</si>
  <si>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</si>
  <si>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</si>
  <si>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</si>
  <si>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</si>
  <si>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</si>
  <si>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</si>
  <si>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</si>
  <si>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</si>
  <si>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</si>
  <si>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</si>
  <si>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</si>
  <si>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</si>
  <si>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</si>
  <si>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</si>
  <si>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</si>
  <si>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</si>
  <si>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</si>
  <si>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</si>
  <si>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</si>
  <si>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</si>
  <si>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</si>
  <si>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</si>
  <si>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</si>
  <si>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</si>
  <si>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</si>
  <si>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</si>
  <si>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</si>
  <si>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</si>
  <si>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</si>
  <si>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</si>
  <si>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</si>
  <si>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</si>
  <si>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</si>
  <si>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</si>
  <si>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</si>
  <si>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</si>
  <si>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</si>
  <si>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</si>
  <si>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</si>
  <si>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</si>
  <si>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</si>
  <si>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</si>
  <si>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</si>
  <si>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</si>
  <si>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</si>
  <si>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</si>
  <si>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</si>
  <si>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</si>
  <si>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</si>
  <si>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</si>
  <si>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</si>
  <si>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</si>
  <si>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</si>
  <si>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</si>
  <si>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</si>
  <si>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</si>
  <si>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</si>
  <si>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</si>
  <si>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</si>
  <si>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</si>
  <si>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</si>
  <si>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</si>
  <si>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</si>
  <si>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</si>
  <si>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</si>
  <si>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</si>
  <si>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</si>
  <si>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</si>
  <si>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</si>
  <si>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</si>
  <si>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</si>
  <si>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</si>
  <si>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</si>
  <si>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</si>
  <si>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</si>
  <si>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</si>
  <si>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</si>
  <si>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</si>
  <si>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</si>
  <si>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</si>
  <si>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</si>
  <si>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</si>
  <si>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</si>
  <si>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</si>
  <si>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</si>
  <si>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</si>
  <si>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</si>
  <si>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</si>
  <si>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</si>
  <si>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</si>
  <si>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</si>
  <si>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</si>
  <si>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</si>
  <si>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</si>
  <si>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</si>
  <si>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</si>
  <si>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</si>
  <si>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</si>
  <si>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</si>
  <si>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</si>
  <si>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</si>
  <si>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</si>
  <si>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</si>
  <si>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</si>
  <si>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</si>
  <si>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</si>
  <si>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</si>
  <si>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</si>
  <si>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</si>
  <si>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</si>
  <si>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</si>
  <si>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</si>
  <si>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</si>
  <si>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</si>
  <si>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</si>
  <si>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</si>
  <si>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</si>
  <si>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</si>
  <si>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</si>
  <si>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</si>
  <si>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</si>
  <si>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</si>
  <si>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</si>
  <si>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</si>
  <si>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</si>
  <si>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</si>
  <si>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</si>
  <si>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</si>
  <si>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</si>
  <si>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</si>
  <si>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</si>
  <si>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</si>
  <si>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</si>
  <si>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</si>
  <si>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</si>
  <si>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</si>
  <si>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</si>
  <si>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</si>
  <si>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</si>
  <si>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</si>
  <si>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</si>
  <si>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</si>
  <si>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</si>
  <si>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</si>
  <si>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</si>
  <si>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</si>
  <si>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</si>
  <si>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</si>
  <si>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</si>
  <si>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</si>
  <si>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</si>
  <si>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</si>
  <si>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</si>
  <si>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</si>
  <si>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</si>
  <si>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</si>
  <si>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</si>
  <si>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</si>
  <si>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</si>
  <si>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</si>
  <si>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</si>
  <si>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</si>
  <si>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</si>
  <si>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</si>
  <si>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</si>
  <si>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</si>
  <si>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</si>
  <si>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</si>
  <si>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</si>
  <si>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</si>
  <si>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</si>
  <si>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</si>
  <si>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</si>
  <si>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</si>
  <si>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</si>
  <si>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</si>
  <si>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</si>
  <si>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</si>
  <si>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</si>
  <si>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</si>
  <si>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</si>
  <si>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</si>
  <si>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</si>
  <si>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</si>
  <si>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</si>
  <si>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</si>
  <si>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</si>
  <si>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</si>
  <si>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</si>
  <si>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</si>
  <si>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</si>
  <si>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</si>
  <si>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</si>
  <si>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</si>
  <si>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</si>
  <si>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</si>
  <si>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</si>
  <si>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</si>
  <si>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</si>
  <si>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</si>
  <si>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</si>
  <si>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</si>
  <si>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</si>
  <si>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</si>
  <si>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</si>
  <si>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</si>
  <si>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</si>
  <si>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</si>
  <si>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</si>
  <si>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</si>
  <si>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</si>
  <si>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</si>
  <si>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</si>
  <si>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</si>
  <si>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</si>
  <si>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</si>
  <si>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</si>
  <si>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</si>
  <si>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</si>
  <si>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</si>
  <si>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</si>
  <si>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</si>
  <si>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</si>
  <si>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</si>
  <si>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</si>
  <si>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</si>
  <si>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</si>
  <si>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</si>
  <si>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</si>
  <si>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</si>
  <si>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</si>
  <si>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</si>
  <si>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</si>
  <si>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</si>
  <si>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</si>
  <si>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</si>
  <si>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</si>
  <si>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</si>
  <si>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</si>
  <si>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</si>
  <si>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</si>
  <si>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</si>
  <si>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</si>
  <si>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</si>
  <si>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</si>
  <si>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</si>
  <si>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</si>
  <si>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</si>
  <si>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</si>
  <si>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</si>
  <si>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</si>
  <si>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</si>
  <si>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</si>
  <si>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</si>
  <si>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</si>
  <si>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</si>
  <si>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</si>
  <si>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</si>
  <si>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</si>
  <si>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</si>
  <si>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</si>
  <si>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</si>
  <si>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</si>
  <si>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</si>
  <si>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</si>
  <si>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</si>
  <si>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</si>
  <si>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</si>
  <si>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</si>
  <si>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</si>
  <si>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</si>
  <si>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</si>
  <si>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</si>
  <si>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</si>
  <si>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</si>
  <si>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</si>
  <si>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</si>
  <si>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</si>
  <si>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</si>
  <si>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</si>
  <si>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</si>
  <si>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</si>
  <si>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</si>
  <si>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</si>
  <si>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</si>
  <si>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</si>
  <si>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</si>
  <si>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</si>
  <si>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</si>
  <si>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</si>
  <si>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</si>
  <si>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</si>
  <si>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</si>
  <si>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</si>
  <si>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</si>
  <si>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</si>
  <si>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</si>
  <si>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</si>
  <si>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</si>
  <si>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</si>
  <si>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</si>
  <si>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</si>
  <si>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</si>
  <si>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</si>
  <si>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</si>
  <si>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</si>
  <si>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</si>
  <si>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</si>
  <si>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</si>
  <si>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</si>
  <si>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</si>
  <si>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</si>
  <si>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</si>
  <si>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</si>
  <si>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</si>
  <si>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</si>
  <si>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</si>
  <si>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</si>
  <si>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</si>
  <si>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</si>
  <si>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</si>
  <si>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</si>
  <si>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</si>
  <si>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</si>
  <si>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</si>
  <si>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</si>
  <si>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</si>
  <si>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</si>
  <si>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</si>
  <si>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</si>
  <si>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</si>
  <si>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</si>
  <si>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</si>
  <si>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</si>
  <si>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</si>
  <si>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</si>
  <si>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</si>
  <si>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</si>
  <si>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</si>
  <si>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</si>
  <si>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</si>
  <si>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</si>
  <si>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</si>
  <si>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</si>
  <si>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</si>
  <si>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</si>
  <si>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</si>
  <si>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</si>
  <si>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</si>
  <si>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</si>
  <si>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</si>
  <si>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</si>
  <si>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</si>
  <si>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</si>
  <si>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</si>
  <si>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</si>
  <si>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</si>
  <si>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</si>
  <si>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</si>
  <si>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</si>
  <si>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</si>
  <si>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</si>
  <si>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</si>
  <si>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</si>
  <si>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</si>
  <si>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</si>
  <si>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</si>
  <si>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</si>
  <si>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</si>
  <si>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</si>
  <si>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</si>
  <si>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</si>
  <si>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</si>
  <si>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</si>
  <si>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</si>
  <si>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</si>
  <si>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</si>
  <si>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</si>
  <si>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</si>
  <si>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</si>
  <si>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</si>
  <si>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</si>
  <si>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</si>
  <si>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</si>
  <si>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</si>
  <si>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</si>
  <si>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</si>
  <si>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</si>
  <si>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</si>
  <si>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</si>
  <si>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</si>
  <si>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</si>
  <si>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</si>
  <si>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</si>
  <si>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</si>
  <si>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</si>
  <si>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</si>
  <si>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</si>
  <si>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</si>
  <si>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</si>
  <si>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</si>
  <si>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</si>
  <si>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</si>
  <si>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</si>
  <si>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</si>
  <si>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</si>
  <si>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</si>
  <si>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</si>
  <si>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</si>
  <si>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</si>
  <si>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</si>
  <si>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</si>
  <si>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</si>
  <si>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</si>
  <si>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</si>
  <si>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</si>
  <si>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</si>
  <si>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</si>
  <si>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</si>
  <si>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</si>
  <si>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</si>
  <si>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</si>
  <si>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</si>
  <si>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</si>
  <si>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</si>
  <si>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</si>
  <si>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</si>
  <si>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</si>
  <si>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</si>
  <si>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</si>
  <si>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</si>
  <si>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</si>
  <si>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</si>
  <si>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</si>
  <si>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</si>
  <si>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</si>
  <si>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</si>
  <si>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</si>
  <si>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</si>
  <si>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</si>
  <si>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</si>
  <si>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</si>
  <si>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</si>
  <si>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</si>
  <si>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</si>
  <si>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</si>
  <si>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</si>
  <si>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</si>
  <si>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</si>
  <si>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</si>
  <si>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</si>
  <si>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</si>
  <si>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</si>
  <si>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</si>
  <si>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</si>
  <si>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</si>
  <si>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</si>
  <si>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</si>
  <si>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</si>
  <si>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</si>
  <si>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</si>
  <si>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</si>
  <si>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</si>
  <si>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</si>
  <si>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</si>
  <si>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</si>
  <si>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</si>
  <si>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</si>
  <si>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</si>
  <si>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</si>
  <si>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</si>
  <si>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</si>
  <si>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</si>
  <si>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</si>
  <si>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</si>
  <si>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</si>
  <si>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</si>
  <si>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</si>
  <si>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</si>
  <si>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</si>
  <si>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</si>
  <si>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</si>
  <si>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</si>
  <si>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</si>
  <si>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</si>
  <si>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</si>
  <si>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</si>
  <si>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</si>
  <si>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</si>
  <si>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</si>
  <si>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</si>
  <si>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</si>
  <si>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</si>
  <si>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</si>
  <si>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</si>
  <si>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</si>
  <si>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</si>
  <si>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</si>
  <si>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</si>
  <si>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</si>
  <si>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</si>
  <si>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</si>
  <si>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</si>
  <si>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</si>
  <si>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</si>
  <si>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</si>
  <si>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</si>
  <si>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</si>
  <si>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</si>
  <si>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</si>
  <si>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</si>
  <si>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</si>
  <si>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</si>
  <si>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</si>
  <si>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</si>
  <si>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</si>
  <si>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</si>
  <si>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</si>
  <si>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</si>
  <si>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</si>
  <si>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</si>
  <si>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</si>
  <si>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</si>
  <si>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</si>
  <si>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</si>
  <si>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</si>
  <si>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</si>
  <si>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</si>
  <si>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</si>
  <si>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</si>
  <si>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</si>
  <si>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</si>
  <si>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</si>
  <si>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</si>
  <si>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</si>
  <si>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</si>
  <si>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</si>
  <si>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</si>
  <si>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</si>
  <si>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</si>
  <si>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</si>
  <si>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</si>
  <si>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</si>
  <si>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</si>
  <si>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</si>
  <si>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</si>
  <si>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</si>
  <si>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</si>
  <si>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</si>
  <si>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</si>
  <si>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</si>
  <si>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</si>
  <si>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</si>
  <si>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</si>
  <si>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</si>
  <si>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</si>
  <si>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</si>
  <si>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</si>
  <si>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</si>
  <si>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</si>
  <si>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</si>
  <si>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</si>
  <si>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</si>
  <si>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</si>
  <si>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</si>
  <si>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</si>
  <si>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</si>
  <si>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</si>
  <si>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</si>
  <si>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</si>
  <si>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</si>
  <si>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</si>
  <si>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</si>
  <si>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</si>
  <si>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</si>
  <si>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</si>
  <si>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</si>
  <si>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</si>
  <si>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</si>
  <si>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</si>
  <si>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</si>
  <si>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</si>
  <si>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</si>
  <si>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</si>
  <si>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</si>
  <si>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</si>
  <si>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</si>
  <si>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</si>
  <si>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</si>
  <si>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</si>
  <si>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</si>
  <si>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</si>
  <si>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</si>
  <si>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</si>
  <si>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</si>
  <si>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</si>
  <si>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</si>
  <si>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</si>
  <si>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</si>
  <si>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</si>
  <si>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</si>
  <si>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</si>
  <si>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</si>
  <si>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</si>
  <si>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</si>
  <si>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</si>
  <si>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</si>
  <si>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</si>
  <si>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</si>
  <si>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</si>
  <si>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</si>
  <si>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</si>
  <si>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</si>
  <si>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</si>
  <si>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</si>
  <si>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</si>
  <si>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</si>
  <si>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</si>
  <si>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</si>
  <si>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</si>
  <si>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</si>
  <si>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</si>
  <si>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</si>
  <si>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</si>
  <si>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</si>
  <si>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</si>
  <si>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</si>
  <si>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</si>
  <si>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</si>
  <si>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</si>
  <si>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</si>
  <si>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</si>
  <si>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</si>
  <si>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</si>
  <si>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</si>
  <si>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</si>
  <si>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</si>
  <si>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</si>
  <si>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</si>
  <si>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</si>
  <si>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</si>
  <si>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</si>
  <si>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</si>
  <si>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</si>
  <si>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</si>
  <si>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</si>
  <si>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</si>
  <si>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</si>
  <si>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</si>
  <si>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</si>
  <si>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</si>
  <si>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</si>
  <si>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</si>
  <si>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</si>
  <si>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</si>
  <si>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</si>
  <si>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</si>
  <si>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</si>
  <si>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</si>
  <si>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</si>
  <si>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</si>
  <si>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</si>
  <si>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</si>
  <si>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</si>
  <si>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</si>
  <si>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</si>
  <si>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</si>
  <si>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</si>
  <si>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</si>
  <si>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</si>
  <si>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</si>
  <si>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</si>
  <si>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</si>
  <si>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</si>
  <si>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</si>
  <si>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</si>
  <si>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</si>
  <si>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</si>
  <si>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</si>
  <si>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</si>
  <si>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</si>
  <si>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</si>
  <si>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</si>
  <si>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</si>
  <si>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</si>
  <si>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</si>
  <si>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</si>
  <si>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</si>
  <si>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</si>
  <si>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</si>
  <si>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</si>
  <si>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</si>
  <si>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</si>
  <si>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</si>
  <si>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</si>
  <si>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</si>
  <si>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</si>
  <si>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</si>
  <si>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</si>
  <si>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</si>
  <si>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</si>
  <si>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</si>
  <si>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</si>
  <si>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</si>
  <si>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</si>
  <si>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</si>
  <si>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</si>
  <si>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</si>
  <si>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</si>
  <si>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</si>
  <si>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</si>
  <si>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</si>
  <si>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</si>
  <si>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</si>
  <si>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</si>
  <si>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</si>
  <si>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</si>
  <si>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</si>
  <si>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</si>
  <si>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</si>
  <si>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</si>
  <si>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</si>
  <si>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</si>
  <si>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</si>
  <si>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</si>
  <si>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</si>
  <si>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</si>
  <si>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</si>
  <si>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</si>
  <si>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</si>
  <si>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</si>
  <si>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</si>
  <si>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</si>
  <si>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</si>
  <si>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</si>
  <si>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</si>
  <si>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</si>
  <si>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</si>
  <si>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</si>
  <si>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</si>
  <si>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</si>
  <si>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</si>
  <si>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</si>
  <si>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</si>
  <si>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</si>
  <si>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</si>
  <si>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</si>
  <si>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</si>
  <si>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</si>
  <si>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</si>
  <si>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</si>
  <si>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</si>
  <si>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</si>
  <si>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</si>
  <si>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</si>
  <si>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</si>
  <si>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</si>
  <si>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</si>
  <si>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</si>
  <si>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</si>
  <si>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</si>
  <si>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</si>
  <si>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</si>
  <si>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</si>
  <si>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</si>
  <si>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</si>
  <si>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</si>
  <si>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</si>
  <si>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</si>
  <si>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</si>
  <si>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</si>
  <si>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</si>
  <si>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</si>
  <si>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</si>
  <si>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</si>
  <si>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</si>
  <si>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</si>
  <si>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</si>
  <si>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</si>
  <si>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</si>
  <si>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</si>
  <si>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</si>
  <si>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</si>
  <si>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</si>
  <si>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</si>
  <si>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</si>
  <si>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</si>
  <si>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</si>
  <si>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</si>
  <si>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</si>
  <si>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</si>
  <si>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</si>
  <si>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</si>
  <si>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</si>
  <si>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</si>
  <si>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</si>
  <si>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</si>
  <si>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</si>
  <si>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</si>
  <si>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</si>
  <si>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</si>
  <si>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</si>
  <si>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</si>
  <si>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</si>
  <si>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</si>
  <si>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</si>
  <si>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</si>
  <si>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</si>
  <si>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</si>
  <si>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</si>
  <si>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</si>
  <si>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</si>
  <si>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</si>
  <si>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</si>
  <si>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</si>
  <si>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</si>
  <si>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</si>
  <si>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</si>
  <si>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</si>
  <si>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</si>
  <si>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</si>
  <si>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</si>
  <si>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</si>
  <si>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</si>
  <si>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</si>
  <si>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</si>
  <si>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</si>
  <si>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</si>
  <si>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</si>
  <si>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</si>
  <si>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</si>
  <si>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</si>
  <si>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</si>
  <si>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</si>
  <si>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</si>
  <si>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</si>
  <si>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</si>
  <si>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</si>
  <si>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</si>
  <si>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</si>
  <si>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</si>
  <si>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</si>
  <si>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</si>
  <si>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</si>
  <si>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</si>
  <si>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</si>
  <si>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</si>
  <si>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</si>
  <si>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</si>
  <si>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</si>
  <si>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</si>
  <si>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</si>
  <si>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</si>
  <si>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</si>
  <si>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</si>
  <si>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</si>
  <si>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</si>
  <si>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</si>
  <si>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</si>
  <si>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</si>
  <si>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</si>
  <si>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</si>
  <si>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</si>
  <si>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</si>
  <si>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</si>
  <si>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</si>
  <si>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</si>
  <si>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</si>
  <si>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</si>
  <si>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</si>
  <si>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</si>
  <si>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</si>
  <si>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</si>
  <si>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</si>
  <si>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</si>
  <si>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</si>
  <si>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</si>
  <si>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</si>
  <si>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</si>
  <si>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</si>
  <si>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</si>
  <si>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</si>
  <si>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</si>
  <si>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</si>
  <si>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</si>
  <si>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</si>
  <si>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</si>
  <si>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</si>
  <si>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</si>
  <si>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</si>
  <si>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</si>
  <si>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</si>
  <si>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</si>
  <si>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</si>
  <si>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</si>
  <si>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</si>
  <si>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</si>
  <si>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</si>
  <si>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</si>
  <si>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</si>
  <si>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</si>
  <si>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</si>
  <si>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</si>
  <si>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</si>
  <si>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</si>
  <si>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</si>
  <si>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</si>
  <si>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</si>
  <si>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</si>
  <si>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</si>
  <si>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</si>
  <si>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</si>
  <si>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</si>
  <si>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</si>
  <si>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</si>
  <si>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Sum of Total Claim Amount</t>
  </si>
  <si>
    <t>Anzahl von Total Claim Amount</t>
  </si>
  <si>
    <t>% No</t>
  </si>
  <si>
    <t>% Yes</t>
  </si>
  <si>
    <t>Beobachtung</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</si>
  <si>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</si>
  <si>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</si>
  <si>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</si>
  <si>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</si>
  <si>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</si>
  <si>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</si>
  <si>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</si>
  <si>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</si>
  <si>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</si>
  <si>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</si>
  <si>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</si>
  <si>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</si>
  <si>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</si>
  <si>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</si>
  <si>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</si>
  <si>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</si>
  <si>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</si>
  <si>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</si>
  <si>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</si>
  <si>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</si>
  <si>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</si>
  <si>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</si>
  <si>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</si>
  <si>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</si>
  <si>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</si>
  <si>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</si>
  <si>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</si>
  <si>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</si>
  <si>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</si>
  <si>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</si>
  <si>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</si>
  <si>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</si>
  <si>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</si>
  <si>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Correlation between Months as Customer and Amount of Claims</t>
  </si>
  <si>
    <t>Illinois</t>
  </si>
  <si>
    <t>Ohio</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</si>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</sst>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dd"/>
  </numFmts>
  <fonts count="6"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s>
  <fills count="5">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4" fontId="0" fillId="0" borderId="0" xfId="0" applyNumberFormat="1"/>
    <xf numFmtId="0"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70" fontId="0" fillId="0" borderId="0" xfId="0" applyNumberFormat="1" applyAlignment="1">
      <alignment horizontal="left" indent="1"/>
    </xf>
    <xf numFmtId="0" fontId="0" fillId="0" borderId="0" xfId="0" applyFill="1" applyBorder="1" applyAlignment="1"/>
    <xf numFmtId="0" fontId="0" fillId="0" borderId="3" xfId="0" applyFill="1" applyBorder="1" applyAlignment="1"/>
    <xf numFmtId="0" fontId="3" fillId="0" borderId="4" xfId="0" applyFont="1" applyFill="1" applyBorder="1" applyAlignment="1">
      <alignment horizontal="center"/>
    </xf>
    <xf numFmtId="0" fontId="3" fillId="0" borderId="4" xfId="0" applyFont="1" applyFill="1" applyBorder="1" applyAlignment="1">
      <alignment horizontal="centerContinuous"/>
    </xf>
    <xf numFmtId="0" fontId="2" fillId="3" borderId="2" xfId="0" applyFont="1" applyFill="1" applyBorder="1" applyAlignment="1">
      <alignment horizontal="left"/>
    </xf>
    <xf numFmtId="0" fontId="2" fillId="3" borderId="2" xfId="0" applyNumberFormat="1" applyFont="1" applyFill="1" applyBorder="1"/>
    <xf numFmtId="10" fontId="0" fillId="0" borderId="0" xfId="1" applyNumberFormat="1" applyFont="1"/>
    <xf numFmtId="0" fontId="4" fillId="2" borderId="0" xfId="0" applyFont="1" applyFill="1" applyAlignment="1">
      <alignment horizontal="left" vertical="center" indent="3"/>
    </xf>
    <xf numFmtId="0" fontId="2" fillId="4" borderId="1" xfId="0" applyFont="1" applyFill="1" applyBorder="1"/>
    <xf numFmtId="0" fontId="5" fillId="0" borderId="0" xfId="0" applyFont="1"/>
  </cellXfs>
  <cellStyles count="2">
    <cellStyle name="Prozent" xfId="1" builtinId="5"/>
    <cellStyle name="Standard" xfId="0" builtinId="0"/>
  </cellStyles>
  <dxfs count="25">
    <dxf>
      <fill>
        <patternFill patternType="solid">
          <fgColor indexed="64"/>
          <bgColor theme="1"/>
        </patternFill>
      </fill>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border outline="0">
        <bottom style="thin">
          <color theme="4" tint="0.3999755851924192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openxmlformats.org/officeDocument/2006/relationships/customXml" Target="../customXml/item6.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onnections" Target="connection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'Months-Claims'!$B$5</c:f>
              <c:strCache>
                <c:ptCount val="1"/>
                <c:pt idx="0">
                  <c:v>Amount Of Claims</c:v>
                </c:pt>
              </c:strCache>
            </c:strRef>
          </c:tx>
          <c:spPr>
            <a:solidFill>
              <a:schemeClr val="accent1">
                <a:alpha val="75000"/>
              </a:schemeClr>
            </a:solidFill>
            <a:ln>
              <a:noFill/>
            </a:ln>
            <a:effectLst/>
          </c:spPr>
          <c:invertIfNegative val="0"/>
          <c:xVal>
            <c:numRef>
              <c:f>'Months-Claims'!$A$6:$A$483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Count of Claims Residualsplot</a:t>
            </a:r>
          </a:p>
        </c:rich>
      </c:tx>
      <c:overlay val="0"/>
    </c:title>
    <c:autoTitleDeleted val="0"/>
    <c:plotArea>
      <c:layout/>
      <c:scatterChart>
        <c:scatterStyle val="lineMarker"/>
        <c:varyColors val="0"/>
        <c:ser>
          <c:idx val="0"/>
          <c:order val="0"/>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Count of Claims Kurvenanpassung</a:t>
            </a:r>
          </a:p>
        </c:rich>
      </c:tx>
      <c:overlay val="0"/>
    </c:title>
    <c:autoTitleDeleted val="0"/>
    <c:plotArea>
      <c:layout/>
      <c:scatterChart>
        <c:scatterStyle val="lineMarker"/>
        <c:varyColors val="0"/>
        <c:ser>
          <c:idx val="0"/>
          <c:order val="0"/>
          <c:tx>
            <c:v>Months As Customer</c:v>
          </c:tx>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'Months-Claims'!$B$6:$B$483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'Months-Claims'!$E$29:$E$506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'Months-Claims'!$I$29:$I$506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'Months-Claims'!$J$29:$J$506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197</c:v>
                </c:pt>
                <c:pt idx="1">
                  <c:v>193</c:v>
                </c:pt>
                <c:pt idx="2">
                  <c:v>173</c:v>
                </c:pt>
                <c:pt idx="3">
                  <c:v>182</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447</c:v>
                </c:pt>
                <c:pt idx="1">
                  <c:v>19</c:v>
                </c:pt>
                <c:pt idx="2">
                  <c:v>261</c:v>
                </c:pt>
                <c:pt idx="3">
                  <c:v>18</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258</c:v>
                </c:pt>
                <c:pt idx="1">
                  <c:v>248</c:v>
                </c:pt>
                <c:pt idx="2">
                  <c:v>239</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269</c:v>
                </c:pt>
                <c:pt idx="1">
                  <c:v>255</c:v>
                </c:pt>
                <c:pt idx="2">
                  <c:v>221</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solidFill>
                <a:schemeClr val="lt1"/>
              </a:solid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10</c:v>
                </c:pt>
                <c:pt idx="1">
                  <c:v>220</c:v>
                </c:pt>
                <c:pt idx="2">
                  <c:v>331</c:v>
                </c:pt>
                <c:pt idx="3">
                  <c:v>132</c:v>
                </c:pt>
                <c:pt idx="4">
                  <c:v>52</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Claims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385140</c:v>
                </c:pt>
                <c:pt idx="1">
                  <c:v>132190</c:v>
                </c:pt>
                <c:pt idx="2">
                  <c:v>594900</c:v>
                </c:pt>
                <c:pt idx="3">
                  <c:v>397560</c:v>
                </c:pt>
                <c:pt idx="4">
                  <c:v>94990</c:v>
                </c:pt>
                <c:pt idx="5">
                  <c:v>666320</c:v>
                </c:pt>
                <c:pt idx="6">
                  <c:v>927030</c:v>
                </c:pt>
                <c:pt idx="7">
                  <c:v>657980</c:v>
                </c:pt>
                <c:pt idx="8">
                  <c:v>461430</c:v>
                </c:pt>
                <c:pt idx="9">
                  <c:v>538860</c:v>
                </c:pt>
                <c:pt idx="10">
                  <c:v>313780</c:v>
                </c:pt>
                <c:pt idx="11">
                  <c:v>561740</c:v>
                </c:pt>
                <c:pt idx="12">
                  <c:v>448090</c:v>
                </c:pt>
                <c:pt idx="13">
                  <c:v>541660</c:v>
                </c:pt>
                <c:pt idx="14">
                  <c:v>338760</c:v>
                </c:pt>
                <c:pt idx="15">
                  <c:v>496920</c:v>
                </c:pt>
                <c:pt idx="16">
                  <c:v>498520</c:v>
                </c:pt>
                <c:pt idx="17">
                  <c:v>423400</c:v>
                </c:pt>
                <c:pt idx="18">
                  <c:v>483430</c:v>
                </c:pt>
                <c:pt idx="19">
                  <c:v>381110</c:v>
                </c:pt>
                <c:pt idx="20">
                  <c:v>532240</c:v>
                </c:pt>
                <c:pt idx="21">
                  <c:v>532230</c:v>
                </c:pt>
                <c:pt idx="22">
                  <c:v>405030</c:v>
                </c:pt>
                <c:pt idx="23">
                  <c:v>568080</c:v>
                </c:pt>
                <c:pt idx="24">
                  <c:v>299790</c:v>
                </c:pt>
                <c:pt idx="25">
                  <c:v>196950</c:v>
                </c:pt>
                <c:pt idx="26">
                  <c:v>382100</c:v>
                </c:pt>
                <c:pt idx="27">
                  <c:v>372550</c:v>
                </c:pt>
                <c:pt idx="28">
                  <c:v>231550</c:v>
                </c:pt>
                <c:pt idx="29">
                  <c:v>617920</c:v>
                </c:pt>
                <c:pt idx="30">
                  <c:v>494770</c:v>
                </c:pt>
                <c:pt idx="31">
                  <c:v>423280</c:v>
                </c:pt>
                <c:pt idx="32">
                  <c:v>567720</c:v>
                </c:pt>
                <c:pt idx="33">
                  <c:v>274240</c:v>
                </c:pt>
                <c:pt idx="34">
                  <c:v>556630</c:v>
                </c:pt>
                <c:pt idx="35">
                  <c:v>441040</c:v>
                </c:pt>
                <c:pt idx="36">
                  <c:v>689620</c:v>
                </c:pt>
                <c:pt idx="37">
                  <c:v>186670</c:v>
                </c:pt>
                <c:pt idx="38">
                  <c:v>273520</c:v>
                </c:pt>
                <c:pt idx="39">
                  <c:v>406600</c:v>
                </c:pt>
                <c:pt idx="40">
                  <c:v>255020</c:v>
                </c:pt>
                <c:pt idx="41">
                  <c:v>342240</c:v>
                </c:pt>
                <c:pt idx="42">
                  <c:v>550190</c:v>
                </c:pt>
                <c:pt idx="43">
                  <c:v>448130</c:v>
                </c:pt>
                <c:pt idx="44">
                  <c:v>455300</c:v>
                </c:pt>
                <c:pt idx="45">
                  <c:v>644360</c:v>
                </c:pt>
                <c:pt idx="46">
                  <c:v>397600</c:v>
                </c:pt>
                <c:pt idx="47">
                  <c:v>783690</c:v>
                </c:pt>
                <c:pt idx="48">
                  <c:v>520980</c:v>
                </c:pt>
                <c:pt idx="49">
                  <c:v>218190</c:v>
                </c:pt>
                <c:pt idx="50">
                  <c:v>384640</c:v>
                </c:pt>
                <c:pt idx="51">
                  <c:v>497250</c:v>
                </c:pt>
                <c:pt idx="52">
                  <c:v>608630</c:v>
                </c:pt>
                <c:pt idx="53">
                  <c:v>664780</c:v>
                </c:pt>
                <c:pt idx="54">
                  <c:v>499810</c:v>
                </c:pt>
                <c:pt idx="55">
                  <c:v>598000</c:v>
                </c:pt>
                <c:pt idx="56">
                  <c:v>351360</c:v>
                </c:pt>
                <c:pt idx="57">
                  <c:v>327490</c:v>
                </c:pt>
                <c:pt idx="58">
                  <c:v>532030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82740</c:v>
                </c:pt>
                <c:pt idx="1">
                  <c:v>19080</c:v>
                </c:pt>
                <c:pt idx="2">
                  <c:v>108150</c:v>
                </c:pt>
                <c:pt idx="3">
                  <c:v>102620</c:v>
                </c:pt>
                <c:pt idx="4">
                  <c:v>23100</c:v>
                </c:pt>
                <c:pt idx="5">
                  <c:v>116880</c:v>
                </c:pt>
                <c:pt idx="6">
                  <c:v>192910</c:v>
                </c:pt>
                <c:pt idx="7">
                  <c:v>145400</c:v>
                </c:pt>
                <c:pt idx="8">
                  <c:v>89370</c:v>
                </c:pt>
                <c:pt idx="9">
                  <c:v>110110</c:v>
                </c:pt>
                <c:pt idx="10">
                  <c:v>74150</c:v>
                </c:pt>
                <c:pt idx="11">
                  <c:v>122570</c:v>
                </c:pt>
                <c:pt idx="12">
                  <c:v>76330</c:v>
                </c:pt>
                <c:pt idx="13">
                  <c:v>100200</c:v>
                </c:pt>
                <c:pt idx="14">
                  <c:v>60740</c:v>
                </c:pt>
                <c:pt idx="15">
                  <c:v>91680</c:v>
                </c:pt>
                <c:pt idx="16">
                  <c:v>106010</c:v>
                </c:pt>
                <c:pt idx="17">
                  <c:v>95040</c:v>
                </c:pt>
                <c:pt idx="18">
                  <c:v>92210</c:v>
                </c:pt>
                <c:pt idx="19">
                  <c:v>73390</c:v>
                </c:pt>
                <c:pt idx="20">
                  <c:v>107820</c:v>
                </c:pt>
                <c:pt idx="21">
                  <c:v>103120</c:v>
                </c:pt>
                <c:pt idx="22">
                  <c:v>82290</c:v>
                </c:pt>
                <c:pt idx="23">
                  <c:v>125740</c:v>
                </c:pt>
                <c:pt idx="24">
                  <c:v>64690</c:v>
                </c:pt>
                <c:pt idx="25">
                  <c:v>26420</c:v>
                </c:pt>
                <c:pt idx="26">
                  <c:v>98460</c:v>
                </c:pt>
                <c:pt idx="27">
                  <c:v>68160</c:v>
                </c:pt>
                <c:pt idx="28">
                  <c:v>38740</c:v>
                </c:pt>
                <c:pt idx="29">
                  <c:v>140270</c:v>
                </c:pt>
                <c:pt idx="30">
                  <c:v>87630</c:v>
                </c:pt>
                <c:pt idx="31">
                  <c:v>75990</c:v>
                </c:pt>
                <c:pt idx="32">
                  <c:v>114830</c:v>
                </c:pt>
                <c:pt idx="33">
                  <c:v>47140</c:v>
                </c:pt>
                <c:pt idx="34">
                  <c:v>109590</c:v>
                </c:pt>
                <c:pt idx="35">
                  <c:v>81590</c:v>
                </c:pt>
                <c:pt idx="36">
                  <c:v>141240</c:v>
                </c:pt>
                <c:pt idx="37">
                  <c:v>37170</c:v>
                </c:pt>
                <c:pt idx="38">
                  <c:v>44870</c:v>
                </c:pt>
                <c:pt idx="39">
                  <c:v>66930</c:v>
                </c:pt>
                <c:pt idx="40">
                  <c:v>43990</c:v>
                </c:pt>
                <c:pt idx="41">
                  <c:v>48690</c:v>
                </c:pt>
                <c:pt idx="42">
                  <c:v>99170</c:v>
                </c:pt>
                <c:pt idx="43">
                  <c:v>76880</c:v>
                </c:pt>
                <c:pt idx="44">
                  <c:v>97540</c:v>
                </c:pt>
                <c:pt idx="45">
                  <c:v>90740</c:v>
                </c:pt>
                <c:pt idx="46">
                  <c:v>91160</c:v>
                </c:pt>
                <c:pt idx="47">
                  <c:v>152050</c:v>
                </c:pt>
                <c:pt idx="48">
                  <c:v>98870</c:v>
                </c:pt>
                <c:pt idx="49">
                  <c:v>35940</c:v>
                </c:pt>
                <c:pt idx="50">
                  <c:v>73780</c:v>
                </c:pt>
                <c:pt idx="51">
                  <c:v>101560</c:v>
                </c:pt>
                <c:pt idx="52">
                  <c:v>106110</c:v>
                </c:pt>
                <c:pt idx="53">
                  <c:v>136650</c:v>
                </c:pt>
                <c:pt idx="54">
                  <c:v>91350</c:v>
                </c:pt>
                <c:pt idx="55">
                  <c:v>89460</c:v>
                </c:pt>
                <c:pt idx="56">
                  <c:v>57130</c:v>
                </c:pt>
                <c:pt idx="57">
                  <c:v>76180</c:v>
                </c:pt>
                <c:pt idx="58">
                  <c:v>100160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84120</c:v>
                </c:pt>
                <c:pt idx="1">
                  <c:v>27760</c:v>
                </c:pt>
                <c:pt idx="2">
                  <c:v>111270</c:v>
                </c:pt>
                <c:pt idx="3">
                  <c:v>84990</c:v>
                </c:pt>
                <c:pt idx="4">
                  <c:v>15120</c:v>
                </c:pt>
                <c:pt idx="5">
                  <c:v>130690</c:v>
                </c:pt>
                <c:pt idx="6">
                  <c:v>157560</c:v>
                </c:pt>
                <c:pt idx="7">
                  <c:v>118120</c:v>
                </c:pt>
                <c:pt idx="8">
                  <c:v>84520</c:v>
                </c:pt>
                <c:pt idx="9">
                  <c:v>97130</c:v>
                </c:pt>
                <c:pt idx="10">
                  <c:v>56970</c:v>
                </c:pt>
                <c:pt idx="11">
                  <c:v>110550</c:v>
                </c:pt>
                <c:pt idx="12">
                  <c:v>105170</c:v>
                </c:pt>
                <c:pt idx="13">
                  <c:v>114470</c:v>
                </c:pt>
                <c:pt idx="14">
                  <c:v>74260</c:v>
                </c:pt>
                <c:pt idx="15">
                  <c:v>96510</c:v>
                </c:pt>
                <c:pt idx="16">
                  <c:v>119330</c:v>
                </c:pt>
                <c:pt idx="17">
                  <c:v>85730</c:v>
                </c:pt>
                <c:pt idx="18">
                  <c:v>95280</c:v>
                </c:pt>
                <c:pt idx="19">
                  <c:v>64370</c:v>
                </c:pt>
                <c:pt idx="20">
                  <c:v>117640</c:v>
                </c:pt>
                <c:pt idx="21">
                  <c:v>109120</c:v>
                </c:pt>
                <c:pt idx="22">
                  <c:v>84520</c:v>
                </c:pt>
                <c:pt idx="23">
                  <c:v>122870</c:v>
                </c:pt>
                <c:pt idx="24">
                  <c:v>56980</c:v>
                </c:pt>
                <c:pt idx="25">
                  <c:v>40820</c:v>
                </c:pt>
                <c:pt idx="26">
                  <c:v>90520</c:v>
                </c:pt>
                <c:pt idx="27">
                  <c:v>70560</c:v>
                </c:pt>
                <c:pt idx="28">
                  <c:v>36440</c:v>
                </c:pt>
                <c:pt idx="29">
                  <c:v>154300</c:v>
                </c:pt>
                <c:pt idx="30">
                  <c:v>83990</c:v>
                </c:pt>
                <c:pt idx="31">
                  <c:v>77950</c:v>
                </c:pt>
                <c:pt idx="32">
                  <c:v>118850</c:v>
                </c:pt>
                <c:pt idx="33">
                  <c:v>56250</c:v>
                </c:pt>
                <c:pt idx="34">
                  <c:v>107530</c:v>
                </c:pt>
                <c:pt idx="35">
                  <c:v>88870</c:v>
                </c:pt>
                <c:pt idx="36">
                  <c:v>129480</c:v>
                </c:pt>
                <c:pt idx="37">
                  <c:v>46510</c:v>
                </c:pt>
                <c:pt idx="38">
                  <c:v>52030</c:v>
                </c:pt>
                <c:pt idx="39">
                  <c:v>70470</c:v>
                </c:pt>
                <c:pt idx="40">
                  <c:v>35410</c:v>
                </c:pt>
                <c:pt idx="41">
                  <c:v>55900</c:v>
                </c:pt>
                <c:pt idx="42">
                  <c:v>115970</c:v>
                </c:pt>
                <c:pt idx="43">
                  <c:v>81210</c:v>
                </c:pt>
                <c:pt idx="44">
                  <c:v>96860</c:v>
                </c:pt>
                <c:pt idx="45">
                  <c:v>120150</c:v>
                </c:pt>
                <c:pt idx="46">
                  <c:v>73520</c:v>
                </c:pt>
                <c:pt idx="47">
                  <c:v>180930</c:v>
                </c:pt>
                <c:pt idx="48">
                  <c:v>107740</c:v>
                </c:pt>
                <c:pt idx="49">
                  <c:v>47830</c:v>
                </c:pt>
                <c:pt idx="50">
                  <c:v>67230</c:v>
                </c:pt>
                <c:pt idx="51">
                  <c:v>111890</c:v>
                </c:pt>
                <c:pt idx="52">
                  <c:v>115790</c:v>
                </c:pt>
                <c:pt idx="53">
                  <c:v>147680</c:v>
                </c:pt>
                <c:pt idx="54">
                  <c:v>89480</c:v>
                </c:pt>
                <c:pt idx="55">
                  <c:v>94830</c:v>
                </c:pt>
                <c:pt idx="56">
                  <c:v>81870</c:v>
                </c:pt>
                <c:pt idx="57">
                  <c:v>78040</c:v>
                </c:pt>
                <c:pt idx="58">
                  <c:v>80060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54</c:v>
                </c:pt>
                <c:pt idx="1">
                  <c:v>51</c:v>
                </c:pt>
                <c:pt idx="2">
                  <c:v>52</c:v>
                </c:pt>
                <c:pt idx="3">
                  <c:v>47</c:v>
                </c:pt>
                <c:pt idx="4">
                  <c:v>37</c:v>
                </c:pt>
                <c:pt idx="5">
                  <c:v>42</c:v>
                </c:pt>
                <c:pt idx="6">
                  <c:v>70</c:v>
                </c:pt>
                <c:pt idx="7">
                  <c:v>59</c:v>
                </c:pt>
                <c:pt idx="8">
                  <c:v>59</c:v>
                </c:pt>
                <c:pt idx="9">
                  <c:v>67</c:v>
                </c:pt>
                <c:pt idx="10">
                  <c:v>47</c:v>
                </c:pt>
                <c:pt idx="11">
                  <c:v>54</c:v>
                </c:pt>
                <c:pt idx="12">
                  <c:v>56</c:v>
                </c:pt>
                <c:pt idx="13">
                  <c:v>50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254</c:v>
                </c:pt>
                <c:pt idx="1">
                  <c:v>246</c:v>
                </c:pt>
                <c:pt idx="2">
                  <c:v>105</c:v>
                </c:pt>
                <c:pt idx="3">
                  <c:v>140</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Incident</a:t>
            </a:r>
            <a:r>
              <a:rPr lang="en-GB" baseline="0"/>
              <a:t>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36646362087268E-2"/>
          <c:y val="0.1562665657070442"/>
          <c:w val="0.8182711843093774"/>
          <c:h val="0.57597346191902321"/>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285</c:v>
                </c:pt>
                <c:pt idx="1">
                  <c:v>298</c:v>
                </c:pt>
                <c:pt idx="2">
                  <c:v>86</c:v>
                </c:pt>
                <c:pt idx="3">
                  <c:v>76</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Severity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58366526057691"/>
          <c:y val="0.15497613567534826"/>
          <c:w val="0.78045819560984631"/>
          <c:h val="0.54681526347668075"/>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105</c:v>
                </c:pt>
                <c:pt idx="1">
                  <c:v>313</c:v>
                </c:pt>
                <c:pt idx="2">
                  <c:v>243</c:v>
                </c:pt>
                <c:pt idx="3">
                  <c:v>84</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 of Incident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40</c:v>
                </c:pt>
                <c:pt idx="1">
                  <c:v>20</c:v>
                </c:pt>
                <c:pt idx="2">
                  <c:v>19</c:v>
                </c:pt>
                <c:pt idx="3">
                  <c:v>41</c:v>
                </c:pt>
                <c:pt idx="4">
                  <c:v>37</c:v>
                </c:pt>
                <c:pt idx="5">
                  <c:v>24</c:v>
                </c:pt>
                <c:pt idx="6">
                  <c:v>30</c:v>
                </c:pt>
                <c:pt idx="7">
                  <c:v>32</c:v>
                </c:pt>
                <c:pt idx="8">
                  <c:v>30</c:v>
                </c:pt>
                <c:pt idx="9">
                  <c:v>39</c:v>
                </c:pt>
                <c:pt idx="10">
                  <c:v>31</c:v>
                </c:pt>
                <c:pt idx="11">
                  <c:v>18</c:v>
                </c:pt>
                <c:pt idx="12">
                  <c:v>32</c:v>
                </c:pt>
                <c:pt idx="13">
                  <c:v>37</c:v>
                </c:pt>
                <c:pt idx="14">
                  <c:v>28</c:v>
                </c:pt>
                <c:pt idx="15">
                  <c:v>26</c:v>
                </c:pt>
                <c:pt idx="16">
                  <c:v>33</c:v>
                </c:pt>
                <c:pt idx="17">
                  <c:v>45</c:v>
                </c:pt>
                <c:pt idx="18">
                  <c:v>26</c:v>
                </c:pt>
                <c:pt idx="19">
                  <c:v>31</c:v>
                </c:pt>
                <c:pt idx="20">
                  <c:v>25</c:v>
                </c:pt>
                <c:pt idx="21">
                  <c:v>32</c:v>
                </c:pt>
                <c:pt idx="22">
                  <c:v>32</c:v>
                </c:pt>
                <c:pt idx="23">
                  <c:v>37</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123</c:v>
                </c:pt>
                <c:pt idx="1">
                  <c:v>90</c:v>
                </c:pt>
                <c:pt idx="2">
                  <c:v>110</c:v>
                </c:pt>
                <c:pt idx="3">
                  <c:v>109</c:v>
                </c:pt>
                <c:pt idx="4">
                  <c:v>118</c:v>
                </c:pt>
                <c:pt idx="5">
                  <c:v>104</c:v>
                </c:pt>
                <c:pt idx="6">
                  <c:v>91</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258</c:v>
                </c:pt>
                <c:pt idx="1">
                  <c:v>248</c:v>
                </c:pt>
                <c:pt idx="2">
                  <c:v>239</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269</c:v>
                </c:pt>
                <c:pt idx="1">
                  <c:v>255</c:v>
                </c:pt>
                <c:pt idx="2">
                  <c:v>221</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447</c:v>
                </c:pt>
                <c:pt idx="1">
                  <c:v>19</c:v>
                </c:pt>
                <c:pt idx="2">
                  <c:v>261</c:v>
                </c:pt>
                <c:pt idx="3">
                  <c:v>18</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4699468155428553"/>
          <c:y val="0.15432661344221257"/>
          <c:w val="0.20890575245808135"/>
          <c:h val="0.6720559464352983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406</c:v>
                </c:pt>
                <c:pt idx="1">
                  <c:v>339</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2300095565821436"/>
          <c:y val="0.17446502132623673"/>
          <c:w val="0.28034587311898029"/>
          <c:h val="0.69546001041661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solidFill>
        <a:schemeClr val="lt1">
          <a:shade val="50000"/>
        </a:schemeClr>
      </a:solidFill>
    </a:ln>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Hobbies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36</c:v>
                </c:pt>
                <c:pt idx="1">
                  <c:v>28</c:v>
                </c:pt>
                <c:pt idx="2">
                  <c:v>34</c:v>
                </c:pt>
                <c:pt idx="3">
                  <c:v>47</c:v>
                </c:pt>
                <c:pt idx="4">
                  <c:v>48</c:v>
                </c:pt>
                <c:pt idx="5">
                  <c:v>8</c:v>
                </c:pt>
                <c:pt idx="6">
                  <c:v>8</c:v>
                </c:pt>
                <c:pt idx="7">
                  <c:v>38</c:v>
                </c:pt>
                <c:pt idx="8">
                  <c:v>46</c:v>
                </c:pt>
                <c:pt idx="9">
                  <c:v>48</c:v>
                </c:pt>
                <c:pt idx="10">
                  <c:v>40</c:v>
                </c:pt>
                <c:pt idx="11">
                  <c:v>48</c:v>
                </c:pt>
                <c:pt idx="12">
                  <c:v>46</c:v>
                </c:pt>
                <c:pt idx="13">
                  <c:v>44</c:v>
                </c:pt>
                <c:pt idx="14">
                  <c:v>33</c:v>
                </c:pt>
                <c:pt idx="15">
                  <c:v>46</c:v>
                </c:pt>
                <c:pt idx="16">
                  <c:v>38</c:v>
                </c:pt>
                <c:pt idx="17">
                  <c:v>33</c:v>
                </c:pt>
                <c:pt idx="18">
                  <c:v>40</c:v>
                </c:pt>
                <c:pt idx="19">
                  <c:v>36</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114300</xdr:colOff>
      <xdr:row>4</xdr:row>
      <xdr:rowOff>0</xdr:rowOff>
    </xdr:from>
    <xdr:to>
      <xdr:col>9</xdr:col>
      <xdr:colOff>1247775</xdr:colOff>
      <xdr:row>13</xdr:row>
      <xdr:rowOff>19050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15</xdr:row>
      <xdr:rowOff>76201</xdr:rowOff>
    </xdr:from>
    <xdr:to>
      <xdr:col>16</xdr:col>
      <xdr:colOff>142875</xdr:colOff>
      <xdr:row>26</xdr:row>
      <xdr:rowOff>19050</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14</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26</xdr:row>
      <xdr:rowOff>114300</xdr:rowOff>
    </xdr:from>
    <xdr:to>
      <xdr:col>16</xdr:col>
      <xdr:colOff>142875</xdr:colOff>
      <xdr:row>37</xdr:row>
      <xdr:rowOff>57150</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201706</xdr:colOff>
      <xdr:row>16</xdr:row>
      <xdr:rowOff>168088</xdr:rowOff>
    </xdr:from>
    <xdr:to>
      <xdr:col>15</xdr:col>
      <xdr:colOff>22411</xdr:colOff>
      <xdr:row>33</xdr:row>
      <xdr:rowOff>56030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219077</xdr:colOff>
      <xdr:row>1</xdr:row>
      <xdr:rowOff>78441</xdr:rowOff>
    </xdr:from>
    <xdr:to>
      <xdr:col>7</xdr:col>
      <xdr:colOff>235325</xdr:colOff>
      <xdr:row>16</xdr:row>
      <xdr:rowOff>171450</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33617</xdr:colOff>
      <xdr:row>16</xdr:row>
      <xdr:rowOff>168088</xdr:rowOff>
    </xdr:from>
    <xdr:to>
      <xdr:col>19</xdr:col>
      <xdr:colOff>324971</xdr:colOff>
      <xdr:row>33</xdr:row>
      <xdr:rowOff>56030</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33616</xdr:colOff>
      <xdr:row>16</xdr:row>
      <xdr:rowOff>156882</xdr:rowOff>
    </xdr:from>
    <xdr:to>
      <xdr:col>12</xdr:col>
      <xdr:colOff>201705</xdr:colOff>
      <xdr:row>33</xdr:row>
      <xdr:rowOff>67235</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219077</xdr:colOff>
      <xdr:row>17</xdr:row>
      <xdr:rowOff>45944</xdr:rowOff>
    </xdr:from>
    <xdr:to>
      <xdr:col>3</xdr:col>
      <xdr:colOff>112060</xdr:colOff>
      <xdr:row>33</xdr:row>
      <xdr:rowOff>93571</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217954</xdr:colOff>
      <xdr:row>17</xdr:row>
      <xdr:rowOff>36418</xdr:rowOff>
    </xdr:from>
    <xdr:to>
      <xdr:col>6</xdr:col>
      <xdr:colOff>100853</xdr:colOff>
      <xdr:row>33</xdr:row>
      <xdr:rowOff>84043</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162486</xdr:colOff>
      <xdr:row>17</xdr:row>
      <xdr:rowOff>34737</xdr:rowOff>
    </xdr:from>
    <xdr:to>
      <xdr:col>9</xdr:col>
      <xdr:colOff>616323</xdr:colOff>
      <xdr:row>33</xdr:row>
      <xdr:rowOff>82362</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649943</xdr:colOff>
      <xdr:row>1</xdr:row>
      <xdr:rowOff>56029</xdr:rowOff>
    </xdr:from>
    <xdr:to>
      <xdr:col>14</xdr:col>
      <xdr:colOff>369795</xdr:colOff>
      <xdr:row>16</xdr:row>
      <xdr:rowOff>105894</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504825</xdr:colOff>
      <xdr:row>34</xdr:row>
      <xdr:rowOff>22411</xdr:rowOff>
    </xdr:from>
    <xdr:to>
      <xdr:col>20</xdr:col>
      <xdr:colOff>650500</xdr:colOff>
      <xdr:row>42</xdr:row>
      <xdr:rowOff>67234</xdr:rowOff>
    </xdr:to>
    <xdr:grpSp>
      <xdr:nvGrpSpPr>
        <xdr:cNvPr id="51" name="Gruppieren 50">
          <a:extLst>
            <a:ext uri="{FF2B5EF4-FFF2-40B4-BE49-F238E27FC236}">
              <a16:creationId xmlns:a16="http://schemas.microsoft.com/office/drawing/2014/main" id="{A642847A-F7F4-4E65-A7F9-87D468358895}"/>
            </a:ext>
          </a:extLst>
        </xdr:cNvPr>
        <xdr:cNvGrpSpPr/>
      </xdr:nvGrpSpPr>
      <xdr:grpSpPr>
        <a:xfrm>
          <a:off x="1266825" y="6499411"/>
          <a:ext cx="14623675" cy="1568823"/>
          <a:chOff x="1300444" y="6566646"/>
          <a:chExt cx="14623675" cy="1568823"/>
        </a:xfrm>
      </xdr:grpSpPr>
      <mc:AlternateContent xmlns:mc="http://schemas.openxmlformats.org/markup-compatibility/2006">
        <mc:Choice xmlns:a14="http://schemas.microsoft.com/office/drawing/2010/main"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dr:sp macro="" textlink="">
            <xdr:nvSpPr>
              <xdr:cNvPr id="0" name=""/>
              <xdr:cNvSpPr>
                <a:spLocks noTextEdit="1"/>
              </xdr:cNvSpPr>
            </xdr:nvSpPr>
            <xdr:spPr>
              <a:xfrm>
                <a:off x="1266825" y="6499411"/>
                <a:ext cx="1728000" cy="923925"/>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dr:sp macro="" textlink="">
            <xdr:nvSpPr>
              <xdr:cNvPr id="0" name=""/>
              <xdr:cNvSpPr>
                <a:spLocks noTextEdit="1"/>
              </xdr:cNvSpPr>
            </xdr:nvSpPr>
            <xdr:spPr>
              <a:xfrm>
                <a:off x="3083114" y="6499411"/>
                <a:ext cx="1728000" cy="124553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348270" y="6499411"/>
                <a:ext cx="1475474" cy="119062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13728325" y="6499411"/>
                <a:ext cx="2162175" cy="1504949"/>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11912033" y="6499411"/>
                <a:ext cx="1728000" cy="149542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568823"/>
            </xdr:xfrm>
            <a:graphic>
              <a:graphicData uri="http://schemas.microsoft.com/office/drawing/2010/slicer">
                <sle:slicer xmlns:sle="http://schemas.microsoft.com/office/drawing/2010/slicer" name="Incident Type"/>
              </a:graphicData>
            </a:graphic>
          </xdr:graphicFrame>
        </mc:Choice>
        <mc:Fallback>
          <xdr:sp macro="" textlink="">
            <xdr:nvSpPr>
              <xdr:cNvPr id="0" name=""/>
              <xdr:cNvSpPr>
                <a:spLocks noTextEdit="1"/>
              </xdr:cNvSpPr>
            </xdr:nvSpPr>
            <xdr:spPr>
              <a:xfrm>
                <a:off x="4899403" y="6499411"/>
                <a:ext cx="1728000" cy="156882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525680"/>
            </xdr:xfrm>
            <a:graphic>
              <a:graphicData uri="http://schemas.microsoft.com/office/drawing/2010/slicer">
                <sle:slicer xmlns:sle="http://schemas.microsoft.com/office/drawing/2010/slicer" name="Incident Severity"/>
              </a:graphicData>
            </a:graphic>
          </xdr:graphicFrame>
        </mc:Choice>
        <mc:Fallback>
          <xdr:sp macro="" textlink="">
            <xdr:nvSpPr>
              <xdr:cNvPr id="0" name=""/>
              <xdr:cNvSpPr>
                <a:spLocks noTextEdit="1"/>
              </xdr:cNvSpPr>
            </xdr:nvSpPr>
            <xdr:spPr>
              <a:xfrm>
                <a:off x="6715692" y="6499411"/>
                <a:ext cx="1728000" cy="152568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531981" y="6499411"/>
                <a:ext cx="1728000" cy="933449"/>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clientData/>
  </xdr:twoCellAnchor>
  <xdr:twoCellAnchor>
    <xdr:from>
      <xdr:col>2</xdr:col>
      <xdr:colOff>676275</xdr:colOff>
      <xdr:row>14</xdr:row>
      <xdr:rowOff>95250</xdr:rowOff>
    </xdr:from>
    <xdr:to>
      <xdr:col>3</xdr:col>
      <xdr:colOff>389964</xdr:colOff>
      <xdr:row>15</xdr:row>
      <xdr:rowOff>95250</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2200275" y="2762250"/>
          <a:ext cx="4756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tx2"/>
              </a:solidFill>
              <a:latin typeface="Arial" panose="020B0604020202020204" pitchFamily="34" charset="0"/>
              <a:cs typeface="Arial" panose="020B0604020202020204" pitchFamily="34" charset="0"/>
            </a:rPr>
            <a:t>Jan</a:t>
          </a:r>
        </a:p>
      </xdr:txBody>
    </xdr:sp>
    <xdr:clientData/>
  </xdr:twoCellAnchor>
  <xdr:twoCellAnchor>
    <xdr:from>
      <xdr:col>19</xdr:col>
      <xdr:colOff>429187</xdr:colOff>
      <xdr:row>23</xdr:row>
      <xdr:rowOff>0</xdr:rowOff>
    </xdr:from>
    <xdr:to>
      <xdr:col>21</xdr:col>
      <xdr:colOff>750795</xdr:colOff>
      <xdr:row>33</xdr:row>
      <xdr:rowOff>56030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421342</xdr:colOff>
      <xdr:row>12</xdr:row>
      <xdr:rowOff>2</xdr:rowOff>
    </xdr:from>
    <xdr:to>
      <xdr:col>21</xdr:col>
      <xdr:colOff>739588</xdr:colOff>
      <xdr:row>22</xdr:row>
      <xdr:rowOff>134472</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425825</xdr:colOff>
      <xdr:row>1</xdr:row>
      <xdr:rowOff>67236</xdr:rowOff>
    </xdr:from>
    <xdr:to>
      <xdr:col>21</xdr:col>
      <xdr:colOff>717177</xdr:colOff>
      <xdr:row>11</xdr:row>
      <xdr:rowOff>112059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235323</xdr:colOff>
      <xdr:row>1</xdr:row>
      <xdr:rowOff>67235</xdr:rowOff>
    </xdr:from>
    <xdr:to>
      <xdr:col>9</xdr:col>
      <xdr:colOff>638735</xdr:colOff>
      <xdr:row>4</xdr:row>
      <xdr:rowOff>112058</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481853</xdr:colOff>
      <xdr:row>1</xdr:row>
      <xdr:rowOff>67236</xdr:rowOff>
    </xdr:from>
    <xdr:to>
      <xdr:col>19</xdr:col>
      <xdr:colOff>336177</xdr:colOff>
      <xdr:row>16</xdr:row>
      <xdr:rowOff>100853</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0.72126</cdr:x>
      <cdr:y>0.84034</cdr:y>
    </cdr:from>
    <cdr:to>
      <cdr:x>0.81256</cdr:x>
      <cdr:y>0.90303</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5179986" y="2345230"/>
          <a:ext cx="655703" cy="17497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tx2"/>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n v="328"/>
    <x v="0"/>
    <s v="250/500"/>
    <n v="1000"/>
    <n v="140691"/>
    <n v="0"/>
    <n v="466132"/>
    <n v="48"/>
    <x v="0"/>
    <x v="0"/>
    <x v="0"/>
    <x v="0"/>
    <x v="0"/>
    <x v="0"/>
    <n v="53300"/>
    <n v="0"/>
    <n v="53300"/>
    <x v="0"/>
    <x v="0"/>
    <s v="Side Collision"/>
    <x v="0"/>
    <x v="0"/>
    <x v="0"/>
    <s v="Columbus"/>
    <s v="9935 4th Drive"/>
    <x v="0"/>
    <x v="0"/>
    <x v="0"/>
    <x v="0"/>
    <x v="0"/>
    <s v="Yes"/>
    <n v="71610"/>
    <n v="6510"/>
    <n v="13020"/>
    <n v="52080"/>
    <s v="Saab"/>
    <s v="92x"/>
    <n v="2004"/>
    <x v="0"/>
  </r>
  <r>
    <n v="342868"/>
    <d v="2006-06-27T00:00:00"/>
    <n v="228"/>
    <x v="1"/>
    <s v="250/500"/>
    <n v="2000"/>
    <n v="119722"/>
    <n v="5000000"/>
    <n v="468176"/>
    <n v="42"/>
    <x v="1"/>
    <x v="0"/>
    <x v="0"/>
    <x v="1"/>
    <x v="1"/>
    <x v="1"/>
    <n v="0"/>
    <n v="0"/>
    <n v="0"/>
    <x v="1"/>
    <x v="1"/>
    <s v=" "/>
    <x v="1"/>
    <x v="0"/>
    <x v="1"/>
    <s v="Riverwood"/>
    <s v="6608 MLK Hwy"/>
    <x v="1"/>
    <x v="0"/>
    <x v="1"/>
    <x v="1"/>
    <x v="1"/>
    <s v="Unknown"/>
    <n v="5070"/>
    <n v="780"/>
    <n v="780"/>
    <n v="3510"/>
    <s v="Mercedes"/>
    <s v="E400"/>
    <n v="2007"/>
    <x v="0"/>
  </r>
  <r>
    <n v="687698"/>
    <d v="2000-09-06T00:00:00"/>
    <n v="134"/>
    <x v="0"/>
    <s v="100/300"/>
    <n v="2000"/>
    <n v="141314"/>
    <n v="5000000"/>
    <n v="430632"/>
    <n v="29"/>
    <x v="2"/>
    <x v="1"/>
    <x v="1"/>
    <x v="2"/>
    <x v="2"/>
    <x v="2"/>
    <n v="35100"/>
    <n v="0"/>
    <n v="35100"/>
    <x v="2"/>
    <x v="2"/>
    <s v="Rear Collision"/>
    <x v="1"/>
    <x v="0"/>
    <x v="2"/>
    <s v="Columbus"/>
    <s v="7121 Francis Lane"/>
    <x v="2"/>
    <x v="1"/>
    <x v="2"/>
    <x v="2"/>
    <x v="2"/>
    <s v="No"/>
    <n v="34650"/>
    <n v="7700"/>
    <n v="3850"/>
    <n v="23100"/>
    <s v="Dodge"/>
    <s v="RAM"/>
    <n v="2007"/>
    <x v="1"/>
  </r>
  <r>
    <n v="227811"/>
    <d v="1990-05-25T00:00:00"/>
    <n v="256"/>
    <x v="2"/>
    <s v="250/500"/>
    <n v="2000"/>
    <n v="141574"/>
    <n v="6000000"/>
    <n v="608117"/>
    <n v="41"/>
    <x v="1"/>
    <x v="1"/>
    <x v="1"/>
    <x v="3"/>
    <x v="2"/>
    <x v="3"/>
    <n v="48900"/>
    <n v="-62400"/>
    <n v="-13500"/>
    <x v="3"/>
    <x v="0"/>
    <s v="Front Collision"/>
    <x v="0"/>
    <x v="0"/>
    <x v="3"/>
    <s v="Arlington"/>
    <s v="6956 Maple Drive"/>
    <x v="0"/>
    <x v="0"/>
    <x v="1"/>
    <x v="0"/>
    <x v="0"/>
    <s v="No"/>
    <n v="63400"/>
    <n v="6340"/>
    <n v="6340"/>
    <n v="50720"/>
    <s v="Chevrolet"/>
    <s v="Tahoe"/>
    <n v="2014"/>
    <x v="0"/>
  </r>
  <r>
    <n v="367455"/>
    <d v="2014-06-06T00:00:00"/>
    <n v="228"/>
    <x v="2"/>
    <s v="500/1000"/>
    <n v="1000"/>
    <n v="158391"/>
    <n v="6000000"/>
    <n v="610706"/>
    <n v="44"/>
    <x v="1"/>
    <x v="0"/>
    <x v="2"/>
    <x v="2"/>
    <x v="2"/>
    <x v="3"/>
    <n v="66000"/>
    <n v="-46000"/>
    <n v="20000"/>
    <x v="4"/>
    <x v="1"/>
    <s v=" "/>
    <x v="1"/>
    <x v="1"/>
    <x v="2"/>
    <s v="Arlington"/>
    <s v="3041 3rd Ave"/>
    <x v="3"/>
    <x v="0"/>
    <x v="2"/>
    <x v="1"/>
    <x v="3"/>
    <s v="No"/>
    <n v="6500"/>
    <n v="1300"/>
    <n v="650"/>
    <n v="4550"/>
    <s v="Accura"/>
    <s v="RSX"/>
    <n v="2009"/>
    <x v="1"/>
  </r>
  <r>
    <n v="104594"/>
    <d v="2006-10-12T00:00:00"/>
    <n v="256"/>
    <x v="0"/>
    <s v="250/500"/>
    <n v="1000"/>
    <n v="13511"/>
    <n v="0"/>
    <n v="478456"/>
    <n v="39"/>
    <x v="1"/>
    <x v="1"/>
    <x v="1"/>
    <x v="4"/>
    <x v="3"/>
    <x v="3"/>
    <n v="0"/>
    <n v="0"/>
    <n v="0"/>
    <x v="5"/>
    <x v="2"/>
    <s v="Rear Collision"/>
    <x v="0"/>
    <x v="2"/>
    <x v="0"/>
    <s v="Arlington"/>
    <s v="8973 Washington St"/>
    <x v="4"/>
    <x v="1"/>
    <x v="2"/>
    <x v="1"/>
    <x v="0"/>
    <s v="No"/>
    <n v="64100"/>
    <n v="6410"/>
    <n v="6410"/>
    <n v="51280"/>
    <s v="Saab"/>
    <s v="95"/>
    <n v="2003"/>
    <x v="0"/>
  </r>
  <r>
    <n v="413978"/>
    <d v="2000-06-04T00:00:00"/>
    <n v="137"/>
    <x v="1"/>
    <s v="250/500"/>
    <n v="1000"/>
    <n v="133335"/>
    <n v="0"/>
    <n v="441716"/>
    <n v="34"/>
    <x v="1"/>
    <x v="0"/>
    <x v="1"/>
    <x v="5"/>
    <x v="2"/>
    <x v="0"/>
    <n v="0"/>
    <n v="-77000"/>
    <n v="-77000"/>
    <x v="6"/>
    <x v="2"/>
    <s v="Front Collision"/>
    <x v="1"/>
    <x v="0"/>
    <x v="2"/>
    <s v="Springfield"/>
    <s v="5846 Weaver Drive"/>
    <x v="5"/>
    <x v="1"/>
    <x v="1"/>
    <x v="1"/>
    <x v="1"/>
    <s v="Unknown"/>
    <n v="78650"/>
    <n v="21450"/>
    <n v="7150"/>
    <n v="50050"/>
    <s v="Nissan"/>
    <s v="Pathfinder"/>
    <n v="2012"/>
    <x v="1"/>
  </r>
  <r>
    <n v="429027"/>
    <d v="1990-02-03T00:00:00"/>
    <n v="165"/>
    <x v="2"/>
    <s v="100/300"/>
    <n v="1000"/>
    <n v="113703"/>
    <n v="0"/>
    <n v="603195"/>
    <n v="37"/>
    <x v="1"/>
    <x v="0"/>
    <x v="2"/>
    <x v="4"/>
    <x v="4"/>
    <x v="3"/>
    <n v="0"/>
    <n v="0"/>
    <n v="0"/>
    <x v="7"/>
    <x v="2"/>
    <s v="Front Collision"/>
    <x v="2"/>
    <x v="0"/>
    <x v="1"/>
    <s v="Columbus"/>
    <s v="3525 3rd Hwy"/>
    <x v="6"/>
    <x v="1"/>
    <x v="1"/>
    <x v="2"/>
    <x v="0"/>
    <s v="Yes"/>
    <n v="51590"/>
    <n v="9380"/>
    <n v="9380"/>
    <n v="32830"/>
    <s v="Audi"/>
    <s v="A5"/>
    <n v="2015"/>
    <x v="1"/>
  </r>
  <r>
    <n v="485665"/>
    <d v="1997-02-05T00:00:00"/>
    <n v="27"/>
    <x v="2"/>
    <s v="100/300"/>
    <n v="500"/>
    <n v="144299"/>
    <n v="0"/>
    <n v="601734"/>
    <n v="33"/>
    <x v="2"/>
    <x v="1"/>
    <x v="1"/>
    <x v="6"/>
    <x v="5"/>
    <x v="2"/>
    <n v="0"/>
    <n v="0"/>
    <n v="0"/>
    <x v="8"/>
    <x v="0"/>
    <s v="Front Collision"/>
    <x v="2"/>
    <x v="0"/>
    <x v="4"/>
    <s v="Arlington"/>
    <s v="4872 Rock Ridge"/>
    <x v="7"/>
    <x v="0"/>
    <x v="2"/>
    <x v="0"/>
    <x v="3"/>
    <s v="Yes"/>
    <n v="27700"/>
    <n v="2770"/>
    <n v="2770"/>
    <n v="22160"/>
    <s v="Toyota"/>
    <s v="Camry"/>
    <n v="2012"/>
    <x v="1"/>
  </r>
  <r>
    <n v="636550"/>
    <d v="2011-07-25T00:00:00"/>
    <n v="212"/>
    <x v="2"/>
    <s v="100/300"/>
    <n v="500"/>
    <n v="131568"/>
    <n v="0"/>
    <n v="600983"/>
    <n v="42"/>
    <x v="1"/>
    <x v="0"/>
    <x v="1"/>
    <x v="7"/>
    <x v="6"/>
    <x v="0"/>
    <n v="0"/>
    <n v="-39300"/>
    <n v="-39300"/>
    <x v="9"/>
    <x v="0"/>
    <s v="Rear Collision"/>
    <x v="2"/>
    <x v="3"/>
    <x v="5"/>
    <s v="Hillsdale"/>
    <s v="3066 Francis Ave"/>
    <x v="8"/>
    <x v="0"/>
    <x v="2"/>
    <x v="2"/>
    <x v="3"/>
    <s v="Unknown"/>
    <n v="42300"/>
    <n v="4700"/>
    <n v="4700"/>
    <n v="32900"/>
    <s v="Saab"/>
    <s v="92x"/>
    <n v="1996"/>
    <x v="1"/>
  </r>
  <r>
    <n v="543610"/>
    <d v="2002-05-26T00:00:00"/>
    <n v="235"/>
    <x v="0"/>
    <s v="100/300"/>
    <n v="500"/>
    <n v="125312"/>
    <n v="4000000"/>
    <n v="462283"/>
    <n v="42"/>
    <x v="1"/>
    <x v="1"/>
    <x v="3"/>
    <x v="8"/>
    <x v="7"/>
    <x v="1"/>
    <n v="38400"/>
    <n v="0"/>
    <n v="38400"/>
    <x v="10"/>
    <x v="0"/>
    <s v="Front Collision"/>
    <x v="2"/>
    <x v="0"/>
    <x v="2"/>
    <s v="Northbend"/>
    <s v="1558 1st Ridge"/>
    <x v="9"/>
    <x v="0"/>
    <x v="0"/>
    <x v="2"/>
    <x v="0"/>
    <s v="Unknown"/>
    <n v="87010"/>
    <n v="7910"/>
    <n v="15820"/>
    <n v="63280"/>
    <s v="Ford"/>
    <s v="F150"/>
    <n v="2002"/>
    <x v="1"/>
  </r>
  <r>
    <n v="214618"/>
    <d v="1999-05-29T00:00:00"/>
    <n v="447"/>
    <x v="0"/>
    <s v="100/300"/>
    <n v="2000"/>
    <n v="113716"/>
    <n v="0"/>
    <n v="615561"/>
    <n v="61"/>
    <x v="3"/>
    <x v="1"/>
    <x v="4"/>
    <x v="8"/>
    <x v="8"/>
    <x v="1"/>
    <n v="0"/>
    <n v="-51000"/>
    <n v="-51000"/>
    <x v="11"/>
    <x v="2"/>
    <s v="Front Collision"/>
    <x v="0"/>
    <x v="2"/>
    <x v="0"/>
    <s v="Springfield"/>
    <s v="5971 5th Hwy"/>
    <x v="7"/>
    <x v="1"/>
    <x v="0"/>
    <x v="0"/>
    <x v="0"/>
    <s v="Yes"/>
    <n v="114920"/>
    <n v="17680"/>
    <n v="17680"/>
    <n v="79560"/>
    <s v="Audi"/>
    <s v="A3"/>
    <n v="2006"/>
    <x v="1"/>
  </r>
  <r>
    <n v="842643"/>
    <d v="1997-11-20T00:00:00"/>
    <n v="60"/>
    <x v="0"/>
    <s v="500/1000"/>
    <n v="500"/>
    <n v="121536"/>
    <n v="3000000"/>
    <n v="432220"/>
    <n v="23"/>
    <x v="4"/>
    <x v="0"/>
    <x v="0"/>
    <x v="9"/>
    <x v="1"/>
    <x v="0"/>
    <n v="0"/>
    <n v="0"/>
    <n v="0"/>
    <x v="12"/>
    <x v="0"/>
    <s v="Rear Collision"/>
    <x v="2"/>
    <x v="4"/>
    <x v="0"/>
    <s v="Northbend"/>
    <s v="6655 5th Drive"/>
    <x v="10"/>
    <x v="0"/>
    <x v="0"/>
    <x v="0"/>
    <x v="1"/>
    <s v="No"/>
    <n v="56520"/>
    <n v="4710"/>
    <n v="9420"/>
    <n v="42390"/>
    <s v="Saab"/>
    <s v="95"/>
    <n v="2000"/>
    <x v="1"/>
  </r>
  <r>
    <n v="626808"/>
    <d v="2012-10-26T00:00:00"/>
    <n v="121"/>
    <x v="0"/>
    <s v="100/300"/>
    <n v="1000"/>
    <n v="93661"/>
    <n v="0"/>
    <n v="464652"/>
    <n v="34"/>
    <x v="1"/>
    <x v="1"/>
    <x v="0"/>
    <x v="3"/>
    <x v="3"/>
    <x v="0"/>
    <n v="52800"/>
    <n v="-32800"/>
    <n v="20000"/>
    <x v="13"/>
    <x v="3"/>
    <s v=" "/>
    <x v="1"/>
    <x v="1"/>
    <x v="0"/>
    <s v="Springfield"/>
    <s v="6582 Elm Lane"/>
    <x v="0"/>
    <x v="0"/>
    <x v="2"/>
    <x v="0"/>
    <x v="3"/>
    <s v="No"/>
    <n v="7280"/>
    <n v="1120"/>
    <n v="1120"/>
    <n v="5040"/>
    <s v="Toyota"/>
    <s v="Highlander"/>
    <n v="2010"/>
    <x v="1"/>
  </r>
  <r>
    <n v="644081"/>
    <d v="1998-12-28T00:00:00"/>
    <n v="180"/>
    <x v="0"/>
    <s v="250/500"/>
    <n v="2000"/>
    <n v="130113"/>
    <n v="0"/>
    <n v="476685"/>
    <n v="38"/>
    <x v="1"/>
    <x v="1"/>
    <x v="5"/>
    <x v="1"/>
    <x v="2"/>
    <x v="1"/>
    <n v="41300"/>
    <n v="-55500"/>
    <n v="-14200"/>
    <x v="14"/>
    <x v="0"/>
    <s v="Rear Collision"/>
    <x v="2"/>
    <x v="0"/>
    <x v="0"/>
    <s v="Springfield"/>
    <s v="6851 3rd Drive"/>
    <x v="11"/>
    <x v="0"/>
    <x v="2"/>
    <x v="1"/>
    <x v="0"/>
    <s v="Yes"/>
    <n v="46200"/>
    <n v="4200"/>
    <n v="8400"/>
    <n v="33600"/>
    <s v="Dodge"/>
    <s v="Neon"/>
    <n v="2003"/>
    <x v="0"/>
  </r>
  <r>
    <n v="892874"/>
    <d v="1992-10-19T00:00:00"/>
    <n v="473"/>
    <x v="1"/>
    <s v="100/300"/>
    <n v="2000"/>
    <n v="11314"/>
    <n v="0"/>
    <n v="458733"/>
    <n v="58"/>
    <x v="3"/>
    <x v="1"/>
    <x v="0"/>
    <x v="10"/>
    <x v="9"/>
    <x v="1"/>
    <n v="55700"/>
    <n v="0"/>
    <n v="55700"/>
    <x v="15"/>
    <x v="2"/>
    <s v="Side Collision"/>
    <x v="0"/>
    <x v="3"/>
    <x v="4"/>
    <s v="Hillsdale"/>
    <s v="9573 Weaver Ave"/>
    <x v="11"/>
    <x v="2"/>
    <x v="0"/>
    <x v="1"/>
    <x v="1"/>
    <s v="No"/>
    <n v="63120"/>
    <n v="10520"/>
    <n v="10520"/>
    <n v="42080"/>
    <s v="Accura"/>
    <s v="MDX"/>
    <n v="1999"/>
    <x v="0"/>
  </r>
  <r>
    <n v="558938"/>
    <d v="2005-06-08T00:00:00"/>
    <n v="70"/>
    <x v="0"/>
    <s v="500/1000"/>
    <n v="1000"/>
    <n v="119944"/>
    <n v="5000000"/>
    <n v="619884"/>
    <n v="26"/>
    <x v="2"/>
    <x v="0"/>
    <x v="5"/>
    <x v="1"/>
    <x v="10"/>
    <x v="2"/>
    <n v="63600"/>
    <n v="0"/>
    <n v="63600"/>
    <x v="2"/>
    <x v="2"/>
    <s v="Rear Collision"/>
    <x v="0"/>
    <x v="3"/>
    <x v="2"/>
    <s v="Riverwood"/>
    <s v="5074 3rd St"/>
    <x v="5"/>
    <x v="1"/>
    <x v="1"/>
    <x v="0"/>
    <x v="0"/>
    <s v="Yes"/>
    <n v="52110"/>
    <n v="5790"/>
    <n v="5790"/>
    <n v="40530"/>
    <s v="Nissan"/>
    <s v="Maxima"/>
    <n v="2012"/>
    <x v="1"/>
  </r>
  <r>
    <n v="275265"/>
    <d v="2004-11-15T00:00:00"/>
    <n v="140"/>
    <x v="1"/>
    <s v="500/1000"/>
    <n v="500"/>
    <n v="70864"/>
    <n v="6000000"/>
    <n v="470610"/>
    <n v="31"/>
    <x v="2"/>
    <x v="0"/>
    <x v="4"/>
    <x v="1"/>
    <x v="1"/>
    <x v="3"/>
    <n v="53500"/>
    <n v="0"/>
    <n v="53500"/>
    <x v="10"/>
    <x v="0"/>
    <s v="Side Collision"/>
    <x v="2"/>
    <x v="0"/>
    <x v="4"/>
    <s v="Northbend"/>
    <s v="4546 Tree St"/>
    <x v="10"/>
    <x v="0"/>
    <x v="2"/>
    <x v="1"/>
    <x v="0"/>
    <s v="Yes"/>
    <n v="77880"/>
    <n v="14160"/>
    <n v="7080"/>
    <n v="56640"/>
    <s v="Suburu"/>
    <s v="Legacy"/>
    <n v="2015"/>
    <x v="1"/>
  </r>
  <r>
    <n v="921202"/>
    <d v="2014-12-28T00:00:00"/>
    <n v="160"/>
    <x v="0"/>
    <s v="500/1000"/>
    <n v="500"/>
    <n v="137422"/>
    <n v="0"/>
    <n v="472135"/>
    <n v="37"/>
    <x v="1"/>
    <x v="1"/>
    <x v="0"/>
    <x v="0"/>
    <x v="11"/>
    <x v="1"/>
    <n v="45500"/>
    <n v="-37800"/>
    <n v="7700"/>
    <x v="16"/>
    <x v="0"/>
    <s v="Side Collision"/>
    <x v="2"/>
    <x v="3"/>
    <x v="2"/>
    <s v="Northbrook"/>
    <s v="3842 Solo Ridge"/>
    <x v="4"/>
    <x v="0"/>
    <x v="0"/>
    <x v="0"/>
    <x v="1"/>
    <s v="No"/>
    <n v="72930"/>
    <n v="6630"/>
    <n v="13260"/>
    <n v="53040"/>
    <s v="Accura"/>
    <s v="TL"/>
    <n v="2015"/>
    <x v="1"/>
  </r>
  <r>
    <n v="143972"/>
    <d v="1992-08-02T00:00:00"/>
    <n v="196"/>
    <x v="1"/>
    <s v="500/1000"/>
    <n v="2000"/>
    <n v="147573"/>
    <n v="0"/>
    <n v="477670"/>
    <n v="39"/>
    <x v="1"/>
    <x v="1"/>
    <x v="4"/>
    <x v="11"/>
    <x v="6"/>
    <x v="2"/>
    <n v="57000"/>
    <n v="-27300"/>
    <n v="29700"/>
    <x v="2"/>
    <x v="2"/>
    <s v="Side Collision"/>
    <x v="0"/>
    <x v="0"/>
    <x v="1"/>
    <s v="Columbus"/>
    <s v="8101 3rd Ridge"/>
    <x v="1"/>
    <x v="1"/>
    <x v="1"/>
    <x v="2"/>
    <x v="1"/>
    <s v="No"/>
    <n v="60400"/>
    <n v="6040"/>
    <n v="6040"/>
    <n v="48320"/>
    <s v="Nissan"/>
    <s v="Pathfinder"/>
    <n v="2014"/>
    <x v="1"/>
  </r>
  <r>
    <n v="183430"/>
    <d v="2002-06-25T00:00:00"/>
    <n v="460"/>
    <x v="1"/>
    <s v="250/500"/>
    <n v="1000"/>
    <n v="118796"/>
    <n v="4000000"/>
    <n v="618845"/>
    <n v="62"/>
    <x v="3"/>
    <x v="0"/>
    <x v="6"/>
    <x v="6"/>
    <x v="3"/>
    <x v="2"/>
    <n v="0"/>
    <n v="0"/>
    <n v="0"/>
    <x v="17"/>
    <x v="2"/>
    <s v="Rear Collision"/>
    <x v="1"/>
    <x v="0"/>
    <x v="2"/>
    <s v="Columbus"/>
    <s v="5380 Pine St"/>
    <x v="3"/>
    <x v="1"/>
    <x v="2"/>
    <x v="0"/>
    <x v="1"/>
    <s v="Unknown"/>
    <n v="47160"/>
    <n v="0"/>
    <n v="5240"/>
    <n v="41920"/>
    <s v="Suburu"/>
    <s v="Impreza"/>
    <n v="2011"/>
    <x v="1"/>
  </r>
  <r>
    <n v="431876"/>
    <d v="2005-11-27T00:00:00"/>
    <n v="217"/>
    <x v="2"/>
    <s v="500/1000"/>
    <n v="2000"/>
    <n v="87515"/>
    <n v="0"/>
    <n v="442479"/>
    <n v="41"/>
    <x v="1"/>
    <x v="1"/>
    <x v="2"/>
    <x v="1"/>
    <x v="8"/>
    <x v="2"/>
    <n v="46700"/>
    <n v="0"/>
    <n v="46700"/>
    <x v="18"/>
    <x v="2"/>
    <s v="Side Collision"/>
    <x v="2"/>
    <x v="0"/>
    <x v="0"/>
    <s v="Arlington"/>
    <s v="8957 Weaver Drive"/>
    <x v="12"/>
    <x v="1"/>
    <x v="1"/>
    <x v="0"/>
    <x v="0"/>
    <s v="Unknown"/>
    <n v="37840"/>
    <n v="0"/>
    <n v="4730"/>
    <n v="33110"/>
    <s v="Accura"/>
    <s v="RSX"/>
    <n v="1996"/>
    <x v="1"/>
  </r>
  <r>
    <n v="285496"/>
    <d v="1994-05-27T00:00:00"/>
    <n v="370"/>
    <x v="2"/>
    <s v="100/300"/>
    <n v="2000"/>
    <n v="97218"/>
    <n v="0"/>
    <n v="443920"/>
    <n v="55"/>
    <x v="3"/>
    <x v="0"/>
    <x v="4"/>
    <x v="5"/>
    <x v="12"/>
    <x v="1"/>
    <n v="72700"/>
    <n v="-68200"/>
    <n v="4500"/>
    <x v="19"/>
    <x v="2"/>
    <s v="Rear Collision"/>
    <x v="0"/>
    <x v="4"/>
    <x v="0"/>
    <s v="Hillsdale"/>
    <s v="2526 Embaracadero Ave"/>
    <x v="3"/>
    <x v="1"/>
    <x v="2"/>
    <x v="1"/>
    <x v="1"/>
    <s v="Yes"/>
    <n v="71520"/>
    <n v="17880"/>
    <n v="5960"/>
    <n v="47680"/>
    <s v="Suburu"/>
    <s v="Forrestor"/>
    <n v="2000"/>
    <x v="0"/>
  </r>
  <r>
    <n v="115399"/>
    <d v="1991-02-08T00:00:00"/>
    <n v="413"/>
    <x v="1"/>
    <s v="100/300"/>
    <n v="2000"/>
    <n v="126879"/>
    <n v="0"/>
    <n v="453148"/>
    <n v="55"/>
    <x v="3"/>
    <x v="0"/>
    <x v="0"/>
    <x v="7"/>
    <x v="13"/>
    <x v="2"/>
    <n v="0"/>
    <n v="-31000"/>
    <n v="-31000"/>
    <x v="16"/>
    <x v="0"/>
    <s v="Front Collision"/>
    <x v="2"/>
    <x v="4"/>
    <x v="4"/>
    <s v="Northbend"/>
    <s v="5667 4th Drive"/>
    <x v="12"/>
    <x v="0"/>
    <x v="1"/>
    <x v="2"/>
    <x v="0"/>
    <s v="Unknown"/>
    <n v="98160"/>
    <n v="8180"/>
    <n v="16360"/>
    <n v="73620"/>
    <s v="Dodge"/>
    <s v="RAM"/>
    <n v="2011"/>
    <x v="0"/>
  </r>
  <r>
    <n v="736882"/>
    <d v="1996-02-02T00:00:00"/>
    <n v="237"/>
    <x v="1"/>
    <s v="100/300"/>
    <n v="1000"/>
    <n v="88331"/>
    <n v="0"/>
    <n v="434733"/>
    <n v="40"/>
    <x v="1"/>
    <x v="0"/>
    <x v="5"/>
    <x v="0"/>
    <x v="14"/>
    <x v="0"/>
    <n v="0"/>
    <n v="-53500"/>
    <n v="-53500"/>
    <x v="20"/>
    <x v="0"/>
    <s v="Rear Collision"/>
    <x v="1"/>
    <x v="3"/>
    <x v="1"/>
    <s v="Riverwood"/>
    <s v="2502 Apache Hwy"/>
    <x v="13"/>
    <x v="0"/>
    <x v="2"/>
    <x v="0"/>
    <x v="2"/>
    <s v="No"/>
    <n v="77880"/>
    <n v="7080"/>
    <n v="14160"/>
    <n v="56640"/>
    <s v="Ford"/>
    <s v="Escape"/>
    <n v="2005"/>
    <x v="1"/>
  </r>
  <r>
    <n v="699044"/>
    <d v="2013-12-05T00:00:00"/>
    <n v="8"/>
    <x v="0"/>
    <s v="100/300"/>
    <n v="2000"/>
    <n v="126692"/>
    <n v="0"/>
    <n v="613982"/>
    <n v="35"/>
    <x v="1"/>
    <x v="0"/>
    <x v="3"/>
    <x v="2"/>
    <x v="15"/>
    <x v="2"/>
    <n v="0"/>
    <n v="0"/>
    <n v="0"/>
    <x v="21"/>
    <x v="2"/>
    <s v="Rear Collision"/>
    <x v="0"/>
    <x v="3"/>
    <x v="3"/>
    <s v="Arlington"/>
    <s v="3418 Texas Lane"/>
    <x v="14"/>
    <x v="1"/>
    <x v="2"/>
    <x v="0"/>
    <x v="2"/>
    <s v="Yes"/>
    <n v="71500"/>
    <n v="16500"/>
    <n v="11000"/>
    <n v="44000"/>
    <s v="Ford"/>
    <s v="Escape"/>
    <n v="2006"/>
    <x v="0"/>
  </r>
  <r>
    <n v="863236"/>
    <d v="1990-09-20T00:00:00"/>
    <n v="257"/>
    <x v="1"/>
    <s v="100/300"/>
    <n v="2000"/>
    <n v="13221"/>
    <n v="0"/>
    <n v="436984"/>
    <n v="43"/>
    <x v="1"/>
    <x v="0"/>
    <x v="4"/>
    <x v="5"/>
    <x v="5"/>
    <x v="2"/>
    <n v="0"/>
    <n v="-29200"/>
    <n v="-29200"/>
    <x v="22"/>
    <x v="3"/>
    <s v=" "/>
    <x v="1"/>
    <x v="0"/>
    <x v="6"/>
    <s v="Arlington"/>
    <s v="2533 Elm St"/>
    <x v="15"/>
    <x v="0"/>
    <x v="0"/>
    <x v="0"/>
    <x v="2"/>
    <s v="Yes"/>
    <n v="9020"/>
    <n v="1640"/>
    <n v="820"/>
    <n v="6560"/>
    <s v="Toyota"/>
    <s v="Camry"/>
    <n v="2005"/>
    <x v="1"/>
  </r>
  <r>
    <n v="608513"/>
    <d v="2002-07-18T00:00:00"/>
    <n v="202"/>
    <x v="1"/>
    <s v="100/300"/>
    <n v="500"/>
    <n v="84807"/>
    <n v="3000000"/>
    <n v="607730"/>
    <n v="34"/>
    <x v="1"/>
    <x v="0"/>
    <x v="6"/>
    <x v="8"/>
    <x v="13"/>
    <x v="1"/>
    <n v="31000"/>
    <n v="-30200"/>
    <n v="800"/>
    <x v="23"/>
    <x v="1"/>
    <s v=" "/>
    <x v="1"/>
    <x v="1"/>
    <x v="1"/>
    <s v="Northbrook"/>
    <s v="3790 Andromedia Hwy"/>
    <x v="0"/>
    <x v="0"/>
    <x v="0"/>
    <x v="2"/>
    <x v="3"/>
    <s v="Unknown"/>
    <n v="5720"/>
    <n v="1040"/>
    <n v="520"/>
    <n v="4160"/>
    <s v="Suburu"/>
    <s v="Forrestor"/>
    <n v="2003"/>
    <x v="0"/>
  </r>
  <r>
    <n v="914088"/>
    <d v="1990-02-08T00:00:00"/>
    <n v="224"/>
    <x v="0"/>
    <s v="100/300"/>
    <n v="2000"/>
    <n v="12917"/>
    <n v="0"/>
    <n v="609837"/>
    <n v="40"/>
    <x v="1"/>
    <x v="1"/>
    <x v="6"/>
    <x v="2"/>
    <x v="14"/>
    <x v="1"/>
    <n v="0"/>
    <n v="-55600"/>
    <n v="-55600"/>
    <x v="13"/>
    <x v="0"/>
    <s v="Side Collision"/>
    <x v="1"/>
    <x v="3"/>
    <x v="0"/>
    <s v="Northbend"/>
    <s v="3220 Rock Drive"/>
    <x v="7"/>
    <x v="0"/>
    <x v="2"/>
    <x v="0"/>
    <x v="1"/>
    <s v="Yes"/>
    <n v="69840"/>
    <n v="7760"/>
    <n v="15520"/>
    <n v="46560"/>
    <s v="Dodge"/>
    <s v="Neon"/>
    <n v="2009"/>
    <x v="1"/>
  </r>
  <r>
    <n v="596785"/>
    <d v="2014-03-04T00:00:00"/>
    <n v="241"/>
    <x v="2"/>
    <s v="500/1000"/>
    <n v="2000"/>
    <n v="11045"/>
    <n v="0"/>
    <n v="432211"/>
    <n v="45"/>
    <x v="0"/>
    <x v="1"/>
    <x v="1"/>
    <x v="1"/>
    <x v="16"/>
    <x v="3"/>
    <n v="0"/>
    <n v="0"/>
    <n v="0"/>
    <x v="11"/>
    <x v="0"/>
    <s v="Rear Collision"/>
    <x v="1"/>
    <x v="0"/>
    <x v="0"/>
    <s v="Northbrook"/>
    <s v="2100 Francis Drive"/>
    <x v="0"/>
    <x v="0"/>
    <x v="2"/>
    <x v="2"/>
    <x v="0"/>
    <s v="No"/>
    <n v="91650"/>
    <n v="14100"/>
    <n v="14100"/>
    <n v="63450"/>
    <s v="Accura"/>
    <s v="TL"/>
    <n v="2011"/>
    <x v="1"/>
  </r>
  <r>
    <n v="908616"/>
    <d v="2000-02-18T00:00:00"/>
    <n v="64"/>
    <x v="2"/>
    <s v="250/500"/>
    <n v="1000"/>
    <n v="95416"/>
    <n v="0"/>
    <n v="473328"/>
    <n v="25"/>
    <x v="2"/>
    <x v="0"/>
    <x v="3"/>
    <x v="5"/>
    <x v="17"/>
    <x v="0"/>
    <n v="53200"/>
    <n v="0"/>
    <n v="53200"/>
    <x v="24"/>
    <x v="2"/>
    <s v="Side Collision"/>
    <x v="0"/>
    <x v="4"/>
    <x v="0"/>
    <s v="Columbus"/>
    <s v="4687 5th Drive"/>
    <x v="9"/>
    <x v="2"/>
    <x v="2"/>
    <x v="1"/>
    <x v="1"/>
    <s v="Unknown"/>
    <n v="75600"/>
    <n v="12600"/>
    <n v="12600"/>
    <n v="50400"/>
    <s v="Toyota"/>
    <s v="Corolla"/>
    <n v="2005"/>
    <x v="1"/>
  </r>
  <r>
    <n v="666333"/>
    <d v="2008-06-19T00:00:00"/>
    <n v="166"/>
    <x v="2"/>
    <s v="100/300"/>
    <n v="2000"/>
    <n v="133728"/>
    <n v="8000000"/>
    <n v="610393"/>
    <n v="37"/>
    <x v="1"/>
    <x v="0"/>
    <x v="6"/>
    <x v="0"/>
    <x v="1"/>
    <x v="0"/>
    <n v="27500"/>
    <n v="0"/>
    <n v="27500"/>
    <x v="25"/>
    <x v="2"/>
    <s v="Side Collision"/>
    <x v="0"/>
    <x v="0"/>
    <x v="4"/>
    <s v="Riverwood"/>
    <s v="9038 2nd Lane"/>
    <x v="16"/>
    <x v="1"/>
    <x v="2"/>
    <x v="2"/>
    <x v="0"/>
    <s v="Unknown"/>
    <n v="67140"/>
    <n v="7460"/>
    <n v="7460"/>
    <n v="52220"/>
    <s v="Ford"/>
    <s v="F150"/>
    <n v="2006"/>
    <x v="0"/>
  </r>
  <r>
    <n v="336614"/>
    <d v="2003-08-01T00:00:00"/>
    <n v="155"/>
    <x v="2"/>
    <s v="500/1000"/>
    <n v="1000"/>
    <n v="108834"/>
    <n v="0"/>
    <n v="614780"/>
    <n v="35"/>
    <x v="1"/>
    <x v="1"/>
    <x v="2"/>
    <x v="12"/>
    <x v="11"/>
    <x v="1"/>
    <n v="81100"/>
    <n v="0"/>
    <n v="81100"/>
    <x v="20"/>
    <x v="2"/>
    <s v="Front Collision"/>
    <x v="2"/>
    <x v="0"/>
    <x v="2"/>
    <s v="Arlington"/>
    <s v="6092 5th Ave"/>
    <x v="14"/>
    <x v="1"/>
    <x v="0"/>
    <x v="2"/>
    <x v="2"/>
    <s v="No"/>
    <n v="29790"/>
    <n v="3310"/>
    <n v="3310"/>
    <n v="23170"/>
    <s v="BMW"/>
    <s v="3 Series"/>
    <n v="2008"/>
    <x v="1"/>
  </r>
  <r>
    <n v="584859"/>
    <d v="1992-04-04T00:00:00"/>
    <n v="114"/>
    <x v="2"/>
    <s v="100/300"/>
    <n v="1000"/>
    <n v="155829"/>
    <n v="0"/>
    <n v="472248"/>
    <n v="30"/>
    <x v="2"/>
    <x v="0"/>
    <x v="4"/>
    <x v="13"/>
    <x v="17"/>
    <x v="0"/>
    <n v="51400"/>
    <n v="-64000"/>
    <n v="-12600"/>
    <x v="21"/>
    <x v="2"/>
    <s v="Front Collision"/>
    <x v="0"/>
    <x v="4"/>
    <x v="2"/>
    <s v="Hillsdale"/>
    <s v="8353 Britain Ridge"/>
    <x v="17"/>
    <x v="1"/>
    <x v="2"/>
    <x v="0"/>
    <x v="0"/>
    <s v="Unknown"/>
    <n v="77110"/>
    <n v="14020"/>
    <n v="14020"/>
    <n v="49070"/>
    <s v="Suburu"/>
    <s v="Impreza"/>
    <n v="2015"/>
    <x v="1"/>
  </r>
  <r>
    <n v="990493"/>
    <d v="1991-01-13T00:00:00"/>
    <n v="149"/>
    <x v="2"/>
    <s v="500/1000"/>
    <n v="500"/>
    <n v="141568"/>
    <n v="0"/>
    <n v="603381"/>
    <n v="37"/>
    <x v="1"/>
    <x v="0"/>
    <x v="1"/>
    <x v="5"/>
    <x v="11"/>
    <x v="2"/>
    <n v="0"/>
    <n v="0"/>
    <n v="0"/>
    <x v="26"/>
    <x v="0"/>
    <s v="Side Collision"/>
    <x v="2"/>
    <x v="2"/>
    <x v="4"/>
    <s v="Hillsdale"/>
    <s v="3540 Maple St"/>
    <x v="18"/>
    <x v="0"/>
    <x v="0"/>
    <x v="1"/>
    <x v="3"/>
    <s v="Yes"/>
    <n v="64800"/>
    <n v="10800"/>
    <n v="5400"/>
    <n v="48600"/>
    <s v="Audi"/>
    <s v="A3"/>
    <n v="1999"/>
    <x v="1"/>
  </r>
  <r>
    <n v="129872"/>
    <d v="2010-08-08T00:00:00"/>
    <n v="147"/>
    <x v="0"/>
    <s v="100/300"/>
    <n v="1000"/>
    <n v="133415"/>
    <n v="6000000"/>
    <n v="479224"/>
    <n v="33"/>
    <x v="2"/>
    <x v="0"/>
    <x v="4"/>
    <x v="0"/>
    <x v="1"/>
    <x v="1"/>
    <n v="53300"/>
    <n v="-49200"/>
    <n v="4100"/>
    <x v="27"/>
    <x v="0"/>
    <s v="Front Collision"/>
    <x v="0"/>
    <x v="3"/>
    <x v="4"/>
    <s v="Springfield"/>
    <s v="3104 Sky Drive"/>
    <x v="12"/>
    <x v="0"/>
    <x v="0"/>
    <x v="2"/>
    <x v="1"/>
    <s v="Yes"/>
    <n v="53100"/>
    <n v="10620"/>
    <n v="5310"/>
    <n v="37170"/>
    <s v="Mercedes"/>
    <s v="C300"/>
    <n v="1995"/>
    <x v="0"/>
  </r>
  <r>
    <n v="200152"/>
    <d v="2003-03-09T00:00:00"/>
    <n v="62"/>
    <x v="2"/>
    <s v="100/300"/>
    <n v="1000"/>
    <n v="98845"/>
    <n v="0"/>
    <n v="430141"/>
    <n v="28"/>
    <x v="2"/>
    <x v="1"/>
    <x v="3"/>
    <x v="9"/>
    <x v="6"/>
    <x v="3"/>
    <n v="0"/>
    <n v="0"/>
    <n v="0"/>
    <x v="21"/>
    <x v="0"/>
    <s v="Rear Collision"/>
    <x v="2"/>
    <x v="0"/>
    <x v="2"/>
    <s v="Northbrook"/>
    <s v="4981 Weaver St"/>
    <x v="19"/>
    <x v="0"/>
    <x v="1"/>
    <x v="0"/>
    <x v="3"/>
    <s v="Yes"/>
    <n v="60200"/>
    <n v="6020"/>
    <n v="6020"/>
    <n v="48160"/>
    <s v="Suburu"/>
    <s v="Forrestor"/>
    <n v="2004"/>
    <x v="0"/>
  </r>
  <r>
    <n v="933293"/>
    <d v="1993-02-03T00:00:00"/>
    <n v="289"/>
    <x v="2"/>
    <s v="500/1000"/>
    <n v="2000"/>
    <n v="122248"/>
    <n v="0"/>
    <n v="620757"/>
    <n v="49"/>
    <x v="0"/>
    <x v="1"/>
    <x v="6"/>
    <x v="7"/>
    <x v="5"/>
    <x v="3"/>
    <n v="0"/>
    <n v="0"/>
    <n v="0"/>
    <x v="24"/>
    <x v="3"/>
    <s v=" "/>
    <x v="1"/>
    <x v="1"/>
    <x v="4"/>
    <s v="Arlington"/>
    <s v="6676 Tree Lane"/>
    <x v="14"/>
    <x v="0"/>
    <x v="2"/>
    <x v="0"/>
    <x v="3"/>
    <s v="Yes"/>
    <n v="5330"/>
    <n v="1230"/>
    <n v="820"/>
    <n v="3280"/>
    <s v="Suburu"/>
    <s v="Legacy"/>
    <n v="2001"/>
    <x v="1"/>
  </r>
  <r>
    <n v="485664"/>
    <d v="2002-11-25T00:00:00"/>
    <n v="431"/>
    <x v="1"/>
    <s v="500/1000"/>
    <n v="2000"/>
    <n v="115555"/>
    <n v="0"/>
    <n v="615901"/>
    <n v="54"/>
    <x v="0"/>
    <x v="1"/>
    <x v="0"/>
    <x v="0"/>
    <x v="3"/>
    <x v="3"/>
    <n v="65700"/>
    <n v="0"/>
    <n v="65700"/>
    <x v="1"/>
    <x v="2"/>
    <s v="Rear Collision"/>
    <x v="0"/>
    <x v="0"/>
    <x v="2"/>
    <s v="Hillsdale"/>
    <s v="3930 Embaracadero St"/>
    <x v="15"/>
    <x v="1"/>
    <x v="1"/>
    <x v="2"/>
    <x v="1"/>
    <s v="Unknown"/>
    <n v="62300"/>
    <n v="12460"/>
    <n v="6230"/>
    <n v="43610"/>
    <s v="Jeep"/>
    <s v="Wrangler"/>
    <n v="2007"/>
    <x v="1"/>
  </r>
  <r>
    <n v="982871"/>
    <d v="1997-07-27T00:00:00"/>
    <n v="199"/>
    <x v="1"/>
    <s v="250/500"/>
    <n v="500"/>
    <n v="126208"/>
    <n v="0"/>
    <n v="474615"/>
    <n v="37"/>
    <x v="1"/>
    <x v="0"/>
    <x v="6"/>
    <x v="4"/>
    <x v="17"/>
    <x v="0"/>
    <n v="48500"/>
    <n v="0"/>
    <n v="48500"/>
    <x v="13"/>
    <x v="0"/>
    <s v="Front Collision"/>
    <x v="0"/>
    <x v="4"/>
    <x v="5"/>
    <s v="Columbus"/>
    <s v="3422 Flute St"/>
    <x v="15"/>
    <x v="0"/>
    <x v="1"/>
    <x v="1"/>
    <x v="2"/>
    <s v="No"/>
    <n v="60170"/>
    <n v="10940"/>
    <n v="10940"/>
    <n v="38290"/>
    <s v="Nissan"/>
    <s v="Pathfinder"/>
    <n v="2011"/>
    <x v="0"/>
  </r>
  <r>
    <n v="206213"/>
    <d v="1995-05-08T00:00:00"/>
    <n v="79"/>
    <x v="2"/>
    <s v="100/300"/>
    <n v="500"/>
    <n v="145162"/>
    <n v="0"/>
    <n v="456446"/>
    <n v="26"/>
    <x v="2"/>
    <x v="0"/>
    <x v="2"/>
    <x v="4"/>
    <x v="14"/>
    <x v="1"/>
    <n v="0"/>
    <n v="-55700"/>
    <n v="-55700"/>
    <x v="28"/>
    <x v="0"/>
    <s v="Rear Collision"/>
    <x v="1"/>
    <x v="4"/>
    <x v="4"/>
    <s v="Columbus"/>
    <s v="4862 Lincoln Hwy"/>
    <x v="4"/>
    <x v="0"/>
    <x v="2"/>
    <x v="2"/>
    <x v="0"/>
    <s v="Unknown"/>
    <n v="40000"/>
    <n v="8000"/>
    <n v="4000"/>
    <n v="28000"/>
    <s v="BMW"/>
    <s v="M5"/>
    <n v="2010"/>
    <x v="1"/>
  </r>
  <r>
    <n v="616337"/>
    <d v="2012-08-30T00:00:00"/>
    <n v="116"/>
    <x v="1"/>
    <s v="250/500"/>
    <n v="500"/>
    <n v="173766"/>
    <n v="0"/>
    <n v="470577"/>
    <n v="34"/>
    <x v="1"/>
    <x v="0"/>
    <x v="2"/>
    <x v="10"/>
    <x v="13"/>
    <x v="3"/>
    <n v="0"/>
    <n v="-24100"/>
    <n v="-24100"/>
    <x v="17"/>
    <x v="0"/>
    <s v="Side Collision"/>
    <x v="0"/>
    <x v="0"/>
    <x v="4"/>
    <s v="Northbrook"/>
    <s v="5719 2nd Lane"/>
    <x v="17"/>
    <x v="0"/>
    <x v="1"/>
    <x v="0"/>
    <x v="3"/>
    <s v="Unknown"/>
    <n v="97080"/>
    <n v="16180"/>
    <n v="16180"/>
    <n v="64720"/>
    <s v="BMW"/>
    <s v="X5"/>
    <n v="2001"/>
    <x v="0"/>
  </r>
  <r>
    <n v="448961"/>
    <d v="2006-04-30T00:00:00"/>
    <n v="37"/>
    <x v="2"/>
    <s v="500/1000"/>
    <n v="500"/>
    <n v="147593"/>
    <n v="0"/>
    <n v="441648"/>
    <n v="23"/>
    <x v="4"/>
    <x v="1"/>
    <x v="5"/>
    <x v="5"/>
    <x v="10"/>
    <x v="0"/>
    <n v="0"/>
    <n v="-67400"/>
    <n v="-67400"/>
    <x v="29"/>
    <x v="2"/>
    <s v="Side Collision"/>
    <x v="1"/>
    <x v="3"/>
    <x v="0"/>
    <s v="Springfield"/>
    <s v="3221 Solo Ridge"/>
    <x v="18"/>
    <x v="1"/>
    <x v="0"/>
    <x v="0"/>
    <x v="1"/>
    <s v="No"/>
    <n v="51660"/>
    <n v="5740"/>
    <n v="5740"/>
    <n v="40180"/>
    <s v="Dodge"/>
    <s v="RAM"/>
    <n v="2010"/>
    <x v="1"/>
  </r>
  <r>
    <n v="790442"/>
    <d v="2003-04-13T00:00:00"/>
    <n v="106"/>
    <x v="0"/>
    <s v="250/500"/>
    <n v="500"/>
    <n v="53817"/>
    <n v="0"/>
    <n v="433782"/>
    <n v="30"/>
    <x v="2"/>
    <x v="1"/>
    <x v="1"/>
    <x v="10"/>
    <x v="1"/>
    <x v="2"/>
    <n v="49700"/>
    <n v="-60200"/>
    <n v="-10500"/>
    <x v="18"/>
    <x v="0"/>
    <s v="Rear Collision"/>
    <x v="2"/>
    <x v="3"/>
    <x v="5"/>
    <s v="Arlington"/>
    <s v="6660 MLK Drive"/>
    <x v="6"/>
    <x v="0"/>
    <x v="2"/>
    <x v="2"/>
    <x v="0"/>
    <s v="No"/>
    <n v="51120"/>
    <n v="5680"/>
    <n v="5680"/>
    <n v="39760"/>
    <s v="Mercedes"/>
    <s v="E400"/>
    <n v="2005"/>
    <x v="1"/>
  </r>
  <r>
    <n v="108844"/>
    <d v="2007-12-05T00:00:00"/>
    <n v="269"/>
    <x v="2"/>
    <s v="100/300"/>
    <n v="2000"/>
    <n v="108108"/>
    <n v="0"/>
    <n v="468104"/>
    <n v="44"/>
    <x v="1"/>
    <x v="0"/>
    <x v="6"/>
    <x v="7"/>
    <x v="1"/>
    <x v="3"/>
    <n v="36400"/>
    <n v="-28700"/>
    <n v="7700"/>
    <x v="30"/>
    <x v="0"/>
    <s v="Front Collision"/>
    <x v="1"/>
    <x v="3"/>
    <x v="0"/>
    <s v="Springfield"/>
    <s v="1699 Oak Drive"/>
    <x v="8"/>
    <x v="0"/>
    <x v="0"/>
    <x v="1"/>
    <x v="0"/>
    <s v="Unknown"/>
    <n v="56400"/>
    <n v="11280"/>
    <n v="11280"/>
    <n v="33840"/>
    <s v="Toyota"/>
    <s v="Highlander"/>
    <n v="2014"/>
    <x v="1"/>
  </r>
  <r>
    <n v="430029"/>
    <d v="2006-08-21T00:00:00"/>
    <n v="265"/>
    <x v="2"/>
    <s v="250/500"/>
    <n v="1000"/>
    <n v="145443"/>
    <n v="0"/>
    <n v="459407"/>
    <n v="40"/>
    <x v="1"/>
    <x v="1"/>
    <x v="0"/>
    <x v="9"/>
    <x v="11"/>
    <x v="0"/>
    <n v="0"/>
    <n v="0"/>
    <n v="0"/>
    <x v="31"/>
    <x v="2"/>
    <s v="Rear Collision"/>
    <x v="2"/>
    <x v="3"/>
    <x v="2"/>
    <s v="Arlington"/>
    <s v="4234 Cherokee Lane"/>
    <x v="18"/>
    <x v="1"/>
    <x v="2"/>
    <x v="2"/>
    <x v="2"/>
    <s v="Unknown"/>
    <n v="55120"/>
    <n v="6890"/>
    <n v="0"/>
    <n v="48230"/>
    <s v="Accura"/>
    <s v="MDX"/>
    <n v="2002"/>
    <x v="1"/>
  </r>
  <r>
    <n v="529112"/>
    <d v="1990-01-08T00:00:00"/>
    <n v="163"/>
    <x v="1"/>
    <s v="100/300"/>
    <n v="500"/>
    <n v="124047"/>
    <n v="0"/>
    <n v="472573"/>
    <n v="33"/>
    <x v="2"/>
    <x v="1"/>
    <x v="2"/>
    <x v="6"/>
    <x v="15"/>
    <x v="0"/>
    <n v="35300"/>
    <n v="0"/>
    <n v="35300"/>
    <x v="32"/>
    <x v="2"/>
    <s v="Rear Collision"/>
    <x v="2"/>
    <x v="2"/>
    <x v="5"/>
    <s v="Northbend"/>
    <s v="7476 4th St"/>
    <x v="20"/>
    <x v="1"/>
    <x v="0"/>
    <x v="0"/>
    <x v="3"/>
    <s v="Unknown"/>
    <n v="77110"/>
    <n v="0"/>
    <n v="14020"/>
    <n v="63090"/>
    <s v="Honda"/>
    <s v="Civic"/>
    <n v="2014"/>
    <x v="1"/>
  </r>
  <r>
    <n v="939631"/>
    <d v="1990-03-18T00:00:00"/>
    <n v="355"/>
    <x v="0"/>
    <s v="500/1000"/>
    <n v="2000"/>
    <n v="12737"/>
    <n v="4000000"/>
    <n v="433473"/>
    <n v="47"/>
    <x v="0"/>
    <x v="0"/>
    <x v="5"/>
    <x v="6"/>
    <x v="14"/>
    <x v="0"/>
    <n v="0"/>
    <n v="0"/>
    <n v="0"/>
    <x v="3"/>
    <x v="2"/>
    <s v="Front Collision"/>
    <x v="0"/>
    <x v="2"/>
    <x v="4"/>
    <s v="Arlington"/>
    <s v="8907 Tree Ave"/>
    <x v="4"/>
    <x v="1"/>
    <x v="2"/>
    <x v="2"/>
    <x v="3"/>
    <s v="No"/>
    <n v="62800"/>
    <n v="6280"/>
    <n v="6280"/>
    <n v="50240"/>
    <s v="Audi"/>
    <s v="A3"/>
    <n v="2003"/>
    <x v="0"/>
  </r>
  <r>
    <n v="866931"/>
    <d v="2008-01-07T00:00:00"/>
    <n v="175"/>
    <x v="1"/>
    <s v="500/1000"/>
    <n v="1000"/>
    <n v="112387"/>
    <n v="8000000"/>
    <n v="446326"/>
    <n v="34"/>
    <x v="1"/>
    <x v="1"/>
    <x v="1"/>
    <x v="9"/>
    <x v="7"/>
    <x v="1"/>
    <n v="0"/>
    <n v="0"/>
    <n v="0"/>
    <x v="33"/>
    <x v="1"/>
    <s v=" "/>
    <x v="3"/>
    <x v="0"/>
    <x v="2"/>
    <s v="Arlington"/>
    <s v="6619 Flute Ave"/>
    <x v="0"/>
    <x v="0"/>
    <x v="1"/>
    <x v="2"/>
    <x v="1"/>
    <s v="Yes"/>
    <n v="7290"/>
    <n v="810"/>
    <n v="810"/>
    <n v="5670"/>
    <s v="Volkswagen"/>
    <s v="Passat"/>
    <n v="1995"/>
    <x v="1"/>
  </r>
  <r>
    <n v="582011"/>
    <d v="1997-03-10T00:00:00"/>
    <n v="192"/>
    <x v="2"/>
    <s v="100/300"/>
    <n v="1000"/>
    <n v="124589"/>
    <n v="0"/>
    <n v="435481"/>
    <n v="35"/>
    <x v="1"/>
    <x v="1"/>
    <x v="3"/>
    <x v="8"/>
    <x v="9"/>
    <x v="0"/>
    <n v="0"/>
    <n v="-40300"/>
    <n v="-40300"/>
    <x v="17"/>
    <x v="0"/>
    <s v="Rear Collision"/>
    <x v="2"/>
    <x v="3"/>
    <x v="4"/>
    <s v="Springfield"/>
    <s v="6011 Britain St"/>
    <x v="4"/>
    <x v="0"/>
    <x v="2"/>
    <x v="1"/>
    <x v="1"/>
    <s v="Unknown"/>
    <n v="76600"/>
    <n v="15320"/>
    <n v="7660"/>
    <n v="53620"/>
    <s v="Mercedes"/>
    <s v="C300"/>
    <n v="2000"/>
    <x v="1"/>
  </r>
  <r>
    <n v="691189"/>
    <d v="2004-01-10T00:00:00"/>
    <n v="430"/>
    <x v="0"/>
    <s v="250/500"/>
    <n v="2000"/>
    <n v="132662"/>
    <n v="7000000"/>
    <n v="477310"/>
    <n v="59"/>
    <x v="3"/>
    <x v="0"/>
    <x v="0"/>
    <x v="6"/>
    <x v="3"/>
    <x v="2"/>
    <n v="0"/>
    <n v="0"/>
    <n v="0"/>
    <x v="28"/>
    <x v="2"/>
    <s v="Front Collision"/>
    <x v="1"/>
    <x v="2"/>
    <x v="2"/>
    <s v="Riverwood"/>
    <s v="5104 Francis Drive"/>
    <x v="4"/>
    <x v="1"/>
    <x v="1"/>
    <x v="1"/>
    <x v="2"/>
    <s v="Yes"/>
    <n v="81800"/>
    <n v="16360"/>
    <n v="8180"/>
    <n v="57260"/>
    <s v="Nissan"/>
    <s v="Pathfinder"/>
    <n v="1998"/>
    <x v="1"/>
  </r>
  <r>
    <n v="537546"/>
    <d v="1994-08-20T00:00:00"/>
    <n v="91"/>
    <x v="2"/>
    <s v="100/300"/>
    <n v="2000"/>
    <n v="107383"/>
    <n v="0"/>
    <n v="609930"/>
    <n v="27"/>
    <x v="2"/>
    <x v="1"/>
    <x v="6"/>
    <x v="13"/>
    <x v="15"/>
    <x v="0"/>
    <n v="0"/>
    <n v="0"/>
    <n v="0"/>
    <x v="34"/>
    <x v="1"/>
    <s v=" "/>
    <x v="3"/>
    <x v="1"/>
    <x v="2"/>
    <s v="Arlington"/>
    <s v="2280 4th Ave"/>
    <x v="15"/>
    <x v="0"/>
    <x v="1"/>
    <x v="0"/>
    <x v="0"/>
    <s v="Unknown"/>
    <n v="7260"/>
    <n v="1320"/>
    <n v="660"/>
    <n v="5280"/>
    <s v="BMW"/>
    <s v="M5"/>
    <n v="2008"/>
    <x v="1"/>
  </r>
  <r>
    <n v="394975"/>
    <d v="2002-06-02T00:00:00"/>
    <n v="217"/>
    <x v="1"/>
    <s v="100/300"/>
    <n v="1000"/>
    <n v="153052"/>
    <n v="0"/>
    <n v="603993"/>
    <n v="39"/>
    <x v="1"/>
    <x v="0"/>
    <x v="5"/>
    <x v="3"/>
    <x v="16"/>
    <x v="1"/>
    <n v="0"/>
    <n v="0"/>
    <n v="0"/>
    <x v="2"/>
    <x v="1"/>
    <s v=" "/>
    <x v="1"/>
    <x v="1"/>
    <x v="4"/>
    <s v="Northbend"/>
    <s v="2644 Elm Drive"/>
    <x v="1"/>
    <x v="0"/>
    <x v="1"/>
    <x v="2"/>
    <x v="3"/>
    <s v="Yes"/>
    <n v="4300"/>
    <n v="430"/>
    <n v="430"/>
    <n v="3440"/>
    <s v="Toyota"/>
    <s v="Corolla"/>
    <n v="2000"/>
    <x v="1"/>
  </r>
  <r>
    <n v="729634"/>
    <d v="1994-04-28T00:00:00"/>
    <n v="223"/>
    <x v="1"/>
    <s v="100/300"/>
    <n v="500"/>
    <n v="120141"/>
    <n v="0"/>
    <n v="437818"/>
    <n v="40"/>
    <x v="1"/>
    <x v="1"/>
    <x v="6"/>
    <x v="7"/>
    <x v="9"/>
    <x v="0"/>
    <n v="88400"/>
    <n v="-46500"/>
    <n v="41900"/>
    <x v="35"/>
    <x v="2"/>
    <s v="Side Collision"/>
    <x v="0"/>
    <x v="0"/>
    <x v="5"/>
    <s v="Columbus"/>
    <s v="7466 MLK Ridge"/>
    <x v="2"/>
    <x v="1"/>
    <x v="0"/>
    <x v="0"/>
    <x v="1"/>
    <s v="Unknown"/>
    <n v="70510"/>
    <n v="12820"/>
    <n v="12820"/>
    <n v="44870"/>
    <s v="Suburu"/>
    <s v="Forrestor"/>
    <n v="1999"/>
    <x v="1"/>
  </r>
  <r>
    <n v="282195"/>
    <d v="2014-08-17T00:00:00"/>
    <n v="195"/>
    <x v="0"/>
    <s v="250/500"/>
    <n v="1000"/>
    <n v="139357"/>
    <n v="0"/>
    <n v="478423"/>
    <n v="39"/>
    <x v="1"/>
    <x v="0"/>
    <x v="1"/>
    <x v="1"/>
    <x v="9"/>
    <x v="1"/>
    <n v="47600"/>
    <n v="-39600"/>
    <n v="8000"/>
    <x v="7"/>
    <x v="3"/>
    <s v=" "/>
    <x v="1"/>
    <x v="0"/>
    <x v="1"/>
    <s v="Northbend"/>
    <s v="5821 2nd St"/>
    <x v="0"/>
    <x v="0"/>
    <x v="2"/>
    <x v="1"/>
    <x v="3"/>
    <s v="Yes"/>
    <n v="2640"/>
    <n v="480"/>
    <n v="480"/>
    <n v="1680"/>
    <s v="Ford"/>
    <s v="F150"/>
    <n v="2009"/>
    <x v="1"/>
  </r>
  <r>
    <n v="420810"/>
    <d v="2007-08-11T00:00:00"/>
    <n v="22"/>
    <x v="0"/>
    <s v="100/300"/>
    <n v="1000"/>
    <n v="127657"/>
    <n v="0"/>
    <n v="467784"/>
    <n v="26"/>
    <x v="2"/>
    <x v="0"/>
    <x v="1"/>
    <x v="0"/>
    <x v="8"/>
    <x v="1"/>
    <n v="71500"/>
    <n v="0"/>
    <n v="71500"/>
    <x v="10"/>
    <x v="0"/>
    <s v="Rear Collision"/>
    <x v="1"/>
    <x v="2"/>
    <x v="2"/>
    <s v="Arlington"/>
    <s v="6723 Best Drive"/>
    <x v="19"/>
    <x v="0"/>
    <x v="0"/>
    <x v="0"/>
    <x v="0"/>
    <s v="No"/>
    <n v="78900"/>
    <n v="15780"/>
    <n v="7890"/>
    <n v="55230"/>
    <s v="Chevrolet"/>
    <s v="Silverado"/>
    <n v="1995"/>
    <x v="1"/>
  </r>
  <r>
    <n v="524836"/>
    <d v="2008-11-20T00:00:00"/>
    <n v="439"/>
    <x v="1"/>
    <s v="250/500"/>
    <n v="500"/>
    <n v="108249"/>
    <n v="0"/>
    <n v="606714"/>
    <n v="56"/>
    <x v="3"/>
    <x v="1"/>
    <x v="1"/>
    <x v="5"/>
    <x v="13"/>
    <x v="3"/>
    <n v="36100"/>
    <n v="-55000"/>
    <n v="-18900"/>
    <x v="25"/>
    <x v="2"/>
    <s v="Front Collision"/>
    <x v="0"/>
    <x v="2"/>
    <x v="0"/>
    <s v="Columbus"/>
    <s v="4866 4th Hwy"/>
    <x v="11"/>
    <x v="1"/>
    <x v="1"/>
    <x v="2"/>
    <x v="2"/>
    <s v="Unknown"/>
    <n v="56430"/>
    <n v="0"/>
    <n v="6270"/>
    <n v="50160"/>
    <s v="Honda"/>
    <s v="CRV"/>
    <n v="2014"/>
    <x v="1"/>
  </r>
  <r>
    <n v="307195"/>
    <d v="1995-10-18T00:00:00"/>
    <n v="94"/>
    <x v="1"/>
    <s v="500/1000"/>
    <n v="1000"/>
    <n v="141474"/>
    <n v="0"/>
    <n v="464691"/>
    <n v="32"/>
    <x v="2"/>
    <x v="1"/>
    <x v="3"/>
    <x v="12"/>
    <x v="10"/>
    <x v="2"/>
    <n v="0"/>
    <n v="0"/>
    <n v="0"/>
    <x v="2"/>
    <x v="3"/>
    <s v=" "/>
    <x v="1"/>
    <x v="1"/>
    <x v="1"/>
    <s v="Riverwood"/>
    <s v="5418 Britain Ave"/>
    <x v="4"/>
    <x v="0"/>
    <x v="2"/>
    <x v="0"/>
    <x v="2"/>
    <s v="No"/>
    <n v="2400"/>
    <n v="300"/>
    <n v="300"/>
    <n v="1800"/>
    <s v="Chevrolet"/>
    <s v="Silverado"/>
    <n v="2014"/>
    <x v="1"/>
  </r>
  <r>
    <n v="623648"/>
    <d v="1993-05-19T00:00:00"/>
    <n v="11"/>
    <x v="2"/>
    <s v="250/500"/>
    <n v="2000"/>
    <n v="147006"/>
    <n v="0"/>
    <n v="431683"/>
    <n v="39"/>
    <x v="1"/>
    <x v="0"/>
    <x v="1"/>
    <x v="6"/>
    <x v="11"/>
    <x v="0"/>
    <n v="56600"/>
    <n v="-45800"/>
    <n v="10800"/>
    <x v="23"/>
    <x v="0"/>
    <s v="Front Collision"/>
    <x v="2"/>
    <x v="4"/>
    <x v="4"/>
    <s v="Riverwood"/>
    <s v="4296 Pine Hwy"/>
    <x v="9"/>
    <x v="0"/>
    <x v="0"/>
    <x v="1"/>
    <x v="3"/>
    <s v="No"/>
    <n v="65790"/>
    <n v="7310"/>
    <n v="7310"/>
    <n v="51170"/>
    <s v="Saab"/>
    <s v="93"/>
    <n v="2007"/>
    <x v="1"/>
  </r>
  <r>
    <n v="485372"/>
    <d v="2005-02-26T00:00:00"/>
    <n v="151"/>
    <x v="0"/>
    <s v="250/500"/>
    <n v="2000"/>
    <n v="87063"/>
    <n v="0"/>
    <n v="431725"/>
    <n v="36"/>
    <x v="1"/>
    <x v="1"/>
    <x v="0"/>
    <x v="12"/>
    <x v="14"/>
    <x v="2"/>
    <n v="94800"/>
    <n v="-58500"/>
    <n v="36300"/>
    <x v="10"/>
    <x v="2"/>
    <s v="Side Collision"/>
    <x v="1"/>
    <x v="0"/>
    <x v="1"/>
    <s v="Hillsdale"/>
    <s v="2299 1st St"/>
    <x v="11"/>
    <x v="1"/>
    <x v="2"/>
    <x v="0"/>
    <x v="3"/>
    <s v="No"/>
    <n v="62920"/>
    <n v="11440"/>
    <n v="5720"/>
    <n v="45760"/>
    <s v="Ford"/>
    <s v="Escape"/>
    <n v="2000"/>
    <x v="1"/>
  </r>
  <r>
    <n v="598554"/>
    <d v="1990-02-14T00:00:00"/>
    <n v="154"/>
    <x v="1"/>
    <s v="100/300"/>
    <n v="500"/>
    <n v="79523"/>
    <n v="0"/>
    <n v="609216"/>
    <n v="34"/>
    <x v="1"/>
    <x v="0"/>
    <x v="1"/>
    <x v="1"/>
    <x v="4"/>
    <x v="1"/>
    <n v="36900"/>
    <n v="0"/>
    <n v="36900"/>
    <x v="3"/>
    <x v="2"/>
    <s v="Rear Collision"/>
    <x v="0"/>
    <x v="0"/>
    <x v="2"/>
    <s v="Springfield"/>
    <s v="6618 Cherokee Drive"/>
    <x v="12"/>
    <x v="1"/>
    <x v="0"/>
    <x v="2"/>
    <x v="3"/>
    <s v="Unknown"/>
    <n v="69480"/>
    <n v="15440"/>
    <n v="0"/>
    <n v="54040"/>
    <s v="Nissan"/>
    <s v="Maxima"/>
    <n v="2014"/>
    <x v="0"/>
  </r>
  <r>
    <n v="303987"/>
    <d v="1993-09-30T00:00:00"/>
    <n v="245"/>
    <x v="2"/>
    <s v="500/1000"/>
    <n v="1000"/>
    <n v="11682"/>
    <n v="0"/>
    <n v="452787"/>
    <n v="44"/>
    <x v="1"/>
    <x v="0"/>
    <x v="6"/>
    <x v="11"/>
    <x v="16"/>
    <x v="0"/>
    <n v="69100"/>
    <n v="0"/>
    <n v="69100"/>
    <x v="36"/>
    <x v="2"/>
    <s v="Side Collision"/>
    <x v="2"/>
    <x v="3"/>
    <x v="3"/>
    <s v="Springfield"/>
    <s v="7459 Flute St"/>
    <x v="6"/>
    <x v="1"/>
    <x v="2"/>
    <x v="1"/>
    <x v="2"/>
    <s v="No"/>
    <n v="44280"/>
    <n v="7380"/>
    <n v="3690"/>
    <n v="33210"/>
    <s v="Honda"/>
    <s v="Accord"/>
    <n v="1997"/>
    <x v="1"/>
  </r>
  <r>
    <n v="343161"/>
    <d v="2014-06-10T00:00:00"/>
    <n v="119"/>
    <x v="2"/>
    <s v="500/1000"/>
    <n v="1000"/>
    <n v="99351"/>
    <n v="0"/>
    <n v="468767"/>
    <n v="32"/>
    <x v="2"/>
    <x v="0"/>
    <x v="4"/>
    <x v="3"/>
    <x v="3"/>
    <x v="3"/>
    <n v="0"/>
    <n v="-49500"/>
    <n v="-49500"/>
    <x v="37"/>
    <x v="0"/>
    <s v="Side Collision"/>
    <x v="1"/>
    <x v="3"/>
    <x v="4"/>
    <s v="Hillsdale"/>
    <s v="3567 4th Drive"/>
    <x v="11"/>
    <x v="0"/>
    <x v="2"/>
    <x v="1"/>
    <x v="2"/>
    <s v="Yes"/>
    <n v="56300"/>
    <n v="5630"/>
    <n v="11260"/>
    <n v="39410"/>
    <s v="BMW"/>
    <s v="M5"/>
    <n v="2011"/>
    <x v="1"/>
  </r>
  <r>
    <n v="519312"/>
    <d v="2008-10-28T00:00:00"/>
    <n v="215"/>
    <x v="0"/>
    <s v="500/1000"/>
    <n v="500"/>
    <n v="184881"/>
    <n v="0"/>
    <n v="435489"/>
    <n v="42"/>
    <x v="1"/>
    <x v="0"/>
    <x v="6"/>
    <x v="10"/>
    <x v="17"/>
    <x v="2"/>
    <n v="0"/>
    <n v="-49000"/>
    <n v="-49000"/>
    <x v="38"/>
    <x v="2"/>
    <s v="Front Collision"/>
    <x v="0"/>
    <x v="2"/>
    <x v="4"/>
    <s v="Northbend"/>
    <s v="2457 Washington Ave"/>
    <x v="3"/>
    <x v="1"/>
    <x v="0"/>
    <x v="2"/>
    <x v="0"/>
    <s v="Yes"/>
    <n v="68520"/>
    <n v="11420"/>
    <n v="5710"/>
    <n v="51390"/>
    <s v="Suburu"/>
    <s v="Legacy"/>
    <n v="2003"/>
    <x v="0"/>
  </r>
  <r>
    <n v="132902"/>
    <d v="2007-04-24T00:00:00"/>
    <n v="295"/>
    <x v="0"/>
    <s v="250/500"/>
    <n v="2000"/>
    <n v="164173"/>
    <n v="5000000"/>
    <n v="450149"/>
    <n v="42"/>
    <x v="1"/>
    <x v="0"/>
    <x v="1"/>
    <x v="2"/>
    <x v="13"/>
    <x v="1"/>
    <n v="62400"/>
    <n v="0"/>
    <n v="62400"/>
    <x v="39"/>
    <x v="2"/>
    <s v="Rear Collision"/>
    <x v="2"/>
    <x v="2"/>
    <x v="1"/>
    <s v="Riverwood"/>
    <s v="1269 Flute Drive"/>
    <x v="14"/>
    <x v="1"/>
    <x v="2"/>
    <x v="1"/>
    <x v="1"/>
    <s v="No"/>
    <n v="59130"/>
    <n v="6570"/>
    <n v="6570"/>
    <n v="45990"/>
    <s v="Ford"/>
    <s v="Escape"/>
    <n v="2006"/>
    <x v="0"/>
  </r>
  <r>
    <n v="332867"/>
    <d v="1993-12-13T00:00:00"/>
    <n v="254"/>
    <x v="1"/>
    <s v="100/300"/>
    <n v="500"/>
    <n v="136287"/>
    <n v="0"/>
    <n v="458364"/>
    <n v="39"/>
    <x v="1"/>
    <x v="1"/>
    <x v="0"/>
    <x v="8"/>
    <x v="13"/>
    <x v="1"/>
    <n v="35700"/>
    <n v="0"/>
    <n v="35700"/>
    <x v="2"/>
    <x v="2"/>
    <s v="Front Collision"/>
    <x v="1"/>
    <x v="4"/>
    <x v="2"/>
    <s v="Arlington"/>
    <s v="1218 Sky Hwy"/>
    <x v="13"/>
    <x v="1"/>
    <x v="0"/>
    <x v="2"/>
    <x v="0"/>
    <s v="No"/>
    <n v="82320"/>
    <n v="13720"/>
    <n v="6860"/>
    <n v="61740"/>
    <s v="Dodge"/>
    <s v="Neon"/>
    <n v="1995"/>
    <x v="0"/>
  </r>
  <r>
    <n v="356590"/>
    <d v="2011-08-17T00:00:00"/>
    <n v="107"/>
    <x v="1"/>
    <s v="250/500"/>
    <n v="500"/>
    <n v="123922"/>
    <n v="7000000"/>
    <n v="476458"/>
    <n v="31"/>
    <x v="2"/>
    <x v="1"/>
    <x v="4"/>
    <x v="4"/>
    <x v="12"/>
    <x v="1"/>
    <n v="43400"/>
    <n v="-91200"/>
    <n v="-47800"/>
    <x v="8"/>
    <x v="0"/>
    <s v="Side Collision"/>
    <x v="1"/>
    <x v="2"/>
    <x v="0"/>
    <s v="Springfield"/>
    <s v="9169 Pine Ridge"/>
    <x v="11"/>
    <x v="0"/>
    <x v="0"/>
    <x v="1"/>
    <x v="3"/>
    <s v="No"/>
    <n v="89700"/>
    <n v="13800"/>
    <n v="13800"/>
    <n v="62100"/>
    <s v="Audi"/>
    <s v="A5"/>
    <n v="2009"/>
    <x v="0"/>
  </r>
  <r>
    <n v="346002"/>
    <d v="1990-08-20T00:00:00"/>
    <n v="478"/>
    <x v="0"/>
    <s v="250/500"/>
    <n v="500"/>
    <n v="83502"/>
    <n v="0"/>
    <n v="602433"/>
    <n v="64"/>
    <x v="3"/>
    <x v="1"/>
    <x v="2"/>
    <x v="12"/>
    <x v="1"/>
    <x v="3"/>
    <n v="59600"/>
    <n v="0"/>
    <n v="59600"/>
    <x v="40"/>
    <x v="2"/>
    <s v="Side Collision"/>
    <x v="1"/>
    <x v="2"/>
    <x v="4"/>
    <s v="Hillsdale"/>
    <s v="8538 Texas Lane"/>
    <x v="18"/>
    <x v="1"/>
    <x v="2"/>
    <x v="0"/>
    <x v="3"/>
    <s v="No"/>
    <n v="33930"/>
    <n v="0"/>
    <n v="3770"/>
    <n v="30160"/>
    <s v="BMW"/>
    <s v="X6"/>
    <n v="1998"/>
    <x v="1"/>
  </r>
  <r>
    <n v="500533"/>
    <d v="1994-02-11T00:00:00"/>
    <n v="128"/>
    <x v="0"/>
    <s v="100/300"/>
    <n v="1000"/>
    <n v="106133"/>
    <n v="0"/>
    <n v="478575"/>
    <n v="30"/>
    <x v="2"/>
    <x v="0"/>
    <x v="0"/>
    <x v="1"/>
    <x v="9"/>
    <x v="2"/>
    <n v="43300"/>
    <n v="-66200"/>
    <n v="-22900"/>
    <x v="3"/>
    <x v="0"/>
    <s v="Front Collision"/>
    <x v="0"/>
    <x v="4"/>
    <x v="4"/>
    <s v="Northbrook"/>
    <s v="5783 Oak Ave"/>
    <x v="1"/>
    <x v="0"/>
    <x v="2"/>
    <x v="1"/>
    <x v="2"/>
    <s v="No"/>
    <n v="68530"/>
    <n v="12460"/>
    <n v="6230"/>
    <n v="49840"/>
    <s v="Audi"/>
    <s v="A5"/>
    <n v="1997"/>
    <x v="1"/>
  </r>
  <r>
    <n v="348209"/>
    <d v="1994-02-22T00:00:00"/>
    <n v="338"/>
    <x v="1"/>
    <s v="500/1000"/>
    <n v="1000"/>
    <n v="127908"/>
    <n v="0"/>
    <n v="449718"/>
    <n v="49"/>
    <x v="0"/>
    <x v="0"/>
    <x v="0"/>
    <x v="6"/>
    <x v="14"/>
    <x v="2"/>
    <n v="0"/>
    <n v="-51500"/>
    <n v="-51500"/>
    <x v="7"/>
    <x v="3"/>
    <s v=" "/>
    <x v="1"/>
    <x v="1"/>
    <x v="5"/>
    <s v="Riverwood"/>
    <s v="7721 Washington Ridge"/>
    <x v="21"/>
    <x v="0"/>
    <x v="2"/>
    <x v="1"/>
    <x v="3"/>
    <s v="Unknown"/>
    <n v="4300"/>
    <n v="860"/>
    <n v="860"/>
    <n v="2580"/>
    <s v="Ford"/>
    <s v="F150"/>
    <n v="2004"/>
    <x v="1"/>
  </r>
  <r>
    <n v="486676"/>
    <d v="2011-08-15T00:00:00"/>
    <n v="271"/>
    <x v="0"/>
    <s v="100/300"/>
    <n v="500"/>
    <n v="110549"/>
    <n v="0"/>
    <n v="463181"/>
    <n v="42"/>
    <x v="1"/>
    <x v="1"/>
    <x v="2"/>
    <x v="5"/>
    <x v="0"/>
    <x v="2"/>
    <n v="56200"/>
    <n v="-50000"/>
    <n v="6200"/>
    <x v="41"/>
    <x v="2"/>
    <s v="Side Collision"/>
    <x v="0"/>
    <x v="3"/>
    <x v="0"/>
    <s v="Hillsdale"/>
    <s v="8006 Maple Hwy"/>
    <x v="11"/>
    <x v="3"/>
    <x v="1"/>
    <x v="2"/>
    <x v="2"/>
    <s v="Unknown"/>
    <n v="68310"/>
    <n v="12420"/>
    <n v="6210"/>
    <n v="49680"/>
    <s v="Audi"/>
    <s v="A3"/>
    <n v="2003"/>
    <x v="0"/>
  </r>
  <r>
    <n v="260845"/>
    <d v="1998-11-11T00:00:00"/>
    <n v="222"/>
    <x v="0"/>
    <s v="100/300"/>
    <n v="2000"/>
    <n v="105553"/>
    <n v="0"/>
    <n v="441992"/>
    <n v="41"/>
    <x v="1"/>
    <x v="1"/>
    <x v="0"/>
    <x v="3"/>
    <x v="18"/>
    <x v="1"/>
    <n v="37800"/>
    <n v="-50300"/>
    <n v="-12500"/>
    <x v="42"/>
    <x v="0"/>
    <s v="Front Collision"/>
    <x v="2"/>
    <x v="3"/>
    <x v="4"/>
    <s v="Northbrook"/>
    <s v="6751 Pine Ridge"/>
    <x v="2"/>
    <x v="0"/>
    <x v="2"/>
    <x v="1"/>
    <x v="0"/>
    <s v="No"/>
    <n v="61290"/>
    <n v="6810"/>
    <n v="6810"/>
    <n v="47670"/>
    <s v="Honda"/>
    <s v="Civic"/>
    <n v="1995"/>
    <x v="0"/>
  </r>
  <r>
    <n v="657045"/>
    <d v="1995-12-04T00:00:00"/>
    <n v="199"/>
    <x v="0"/>
    <s v="250/500"/>
    <n v="1000"/>
    <n v="89583"/>
    <n v="0"/>
    <n v="452597"/>
    <n v="41"/>
    <x v="1"/>
    <x v="1"/>
    <x v="2"/>
    <x v="2"/>
    <x v="12"/>
    <x v="0"/>
    <n v="0"/>
    <n v="0"/>
    <n v="0"/>
    <x v="36"/>
    <x v="0"/>
    <s v="Rear Collision"/>
    <x v="1"/>
    <x v="4"/>
    <x v="5"/>
    <s v="Arlington"/>
    <s v="2324 Texas Ridge"/>
    <x v="16"/>
    <x v="0"/>
    <x v="2"/>
    <x v="0"/>
    <x v="0"/>
    <s v="No"/>
    <n v="30100"/>
    <n v="3010"/>
    <n v="0"/>
    <n v="27090"/>
    <s v="Chevrolet"/>
    <s v="Malibu"/>
    <n v="1999"/>
    <x v="1"/>
  </r>
  <r>
    <n v="761189"/>
    <d v="2002-12-28T00:00:00"/>
    <n v="215"/>
    <x v="1"/>
    <s v="100/300"/>
    <n v="500"/>
    <n v="163293"/>
    <n v="0"/>
    <n v="614417"/>
    <n v="37"/>
    <x v="1"/>
    <x v="1"/>
    <x v="5"/>
    <x v="10"/>
    <x v="5"/>
    <x v="1"/>
    <n v="0"/>
    <n v="-42900"/>
    <n v="-42900"/>
    <x v="43"/>
    <x v="2"/>
    <s v="Rear Collision"/>
    <x v="1"/>
    <x v="2"/>
    <x v="0"/>
    <s v="Riverwood"/>
    <s v="7923 Elm Ave"/>
    <x v="2"/>
    <x v="1"/>
    <x v="2"/>
    <x v="2"/>
    <x v="1"/>
    <s v="Yes"/>
    <n v="57120"/>
    <n v="9520"/>
    <n v="4760"/>
    <n v="42840"/>
    <s v="Mercedes"/>
    <s v="C300"/>
    <n v="2002"/>
    <x v="1"/>
  </r>
  <r>
    <n v="116700"/>
    <d v="2001-02-02T00:00:00"/>
    <n v="120"/>
    <x v="0"/>
    <s v="100/300"/>
    <n v="1000"/>
    <n v="142554"/>
    <n v="0"/>
    <n v="475847"/>
    <n v="35"/>
    <x v="1"/>
    <x v="1"/>
    <x v="4"/>
    <x v="10"/>
    <x v="3"/>
    <x v="1"/>
    <n v="78300"/>
    <n v="0"/>
    <n v="78300"/>
    <x v="14"/>
    <x v="2"/>
    <s v="Front Collision"/>
    <x v="2"/>
    <x v="4"/>
    <x v="0"/>
    <s v="Riverwood"/>
    <s v="5053 Tree Drive"/>
    <x v="9"/>
    <x v="1"/>
    <x v="2"/>
    <x v="2"/>
    <x v="1"/>
    <s v="No"/>
    <n v="51210"/>
    <n v="11380"/>
    <n v="5690"/>
    <n v="34140"/>
    <s v="Ford"/>
    <s v="Fusion"/>
    <n v="2010"/>
    <x v="1"/>
  </r>
  <r>
    <n v="166264"/>
    <d v="2010-01-12T00:00:00"/>
    <n v="270"/>
    <x v="0"/>
    <s v="500/1000"/>
    <n v="1000"/>
    <n v="103809"/>
    <n v="0"/>
    <n v="476978"/>
    <n v="45"/>
    <x v="0"/>
    <x v="1"/>
    <x v="5"/>
    <x v="11"/>
    <x v="5"/>
    <x v="0"/>
    <n v="0"/>
    <n v="-19700"/>
    <n v="-19700"/>
    <x v="44"/>
    <x v="2"/>
    <s v="Front Collision"/>
    <x v="1"/>
    <x v="2"/>
    <x v="2"/>
    <s v="Springfield"/>
    <s v="2078 3rd Ave"/>
    <x v="22"/>
    <x v="1"/>
    <x v="2"/>
    <x v="0"/>
    <x v="3"/>
    <s v="Yes"/>
    <n v="89400"/>
    <n v="14900"/>
    <n v="7450"/>
    <n v="67050"/>
    <s v="Suburu"/>
    <s v="Legacy"/>
    <n v="1998"/>
    <x v="1"/>
  </r>
  <r>
    <n v="527945"/>
    <d v="1992-04-14T00:00:00"/>
    <n v="319"/>
    <x v="1"/>
    <s v="250/500"/>
    <n v="500"/>
    <n v="130711"/>
    <n v="0"/>
    <n v="600648"/>
    <n v="47"/>
    <x v="0"/>
    <x v="0"/>
    <x v="5"/>
    <x v="10"/>
    <x v="7"/>
    <x v="1"/>
    <n v="0"/>
    <n v="0"/>
    <n v="0"/>
    <x v="4"/>
    <x v="2"/>
    <s v="Front Collision"/>
    <x v="2"/>
    <x v="0"/>
    <x v="4"/>
    <s v="Northbrook"/>
    <s v="2804 Best St"/>
    <x v="9"/>
    <x v="1"/>
    <x v="2"/>
    <x v="1"/>
    <x v="0"/>
    <s v="Unknown"/>
    <n v="59730"/>
    <n v="10860"/>
    <n v="10860"/>
    <n v="38010"/>
    <s v="Audi"/>
    <s v="A3"/>
    <n v="2005"/>
    <x v="1"/>
  </r>
  <r>
    <n v="627540"/>
    <d v="2010-05-21T00:00:00"/>
    <n v="194"/>
    <x v="0"/>
    <s v="500/1000"/>
    <n v="1000"/>
    <n v="148924"/>
    <n v="6000000"/>
    <n v="608335"/>
    <n v="39"/>
    <x v="1"/>
    <x v="1"/>
    <x v="6"/>
    <x v="6"/>
    <x v="14"/>
    <x v="0"/>
    <n v="0"/>
    <n v="-45000"/>
    <n v="-45000"/>
    <x v="27"/>
    <x v="1"/>
    <s v=" "/>
    <x v="1"/>
    <x v="1"/>
    <x v="0"/>
    <s v="Springfield"/>
    <s v="7877 Sky Lane"/>
    <x v="12"/>
    <x v="0"/>
    <x v="0"/>
    <x v="2"/>
    <x v="0"/>
    <s v="Yes"/>
    <n v="8060"/>
    <n v="1240"/>
    <n v="1240"/>
    <n v="5580"/>
    <s v="Saab"/>
    <s v="95"/>
    <n v="2004"/>
    <x v="1"/>
  </r>
  <r>
    <n v="279422"/>
    <d v="2013-10-27T00:00:00"/>
    <n v="227"/>
    <x v="0"/>
    <s v="500/1000"/>
    <n v="500"/>
    <n v="97667"/>
    <n v="0"/>
    <n v="471600"/>
    <n v="38"/>
    <x v="1"/>
    <x v="1"/>
    <x v="1"/>
    <x v="11"/>
    <x v="15"/>
    <x v="3"/>
    <n v="0"/>
    <n v="0"/>
    <n v="0"/>
    <x v="1"/>
    <x v="0"/>
    <s v="Rear Collision"/>
    <x v="0"/>
    <x v="2"/>
    <x v="0"/>
    <s v="Northbrook"/>
    <s v="6530 Weaver Ave"/>
    <x v="14"/>
    <x v="0"/>
    <x v="1"/>
    <x v="0"/>
    <x v="0"/>
    <s v="Unknown"/>
    <n v="72200"/>
    <n v="14440"/>
    <n v="7220"/>
    <n v="50540"/>
    <s v="BMW"/>
    <s v="M5"/>
    <n v="2013"/>
    <x v="0"/>
  </r>
  <r>
    <n v="484200"/>
    <d v="1994-10-12T00:00:00"/>
    <n v="137"/>
    <x v="0"/>
    <s v="250/500"/>
    <n v="2000"/>
    <n v="134043"/>
    <n v="0"/>
    <n v="441175"/>
    <n v="31"/>
    <x v="2"/>
    <x v="0"/>
    <x v="4"/>
    <x v="8"/>
    <x v="12"/>
    <x v="0"/>
    <n v="52700"/>
    <n v="-40600"/>
    <n v="12100"/>
    <x v="45"/>
    <x v="2"/>
    <s v="Side Collision"/>
    <x v="1"/>
    <x v="4"/>
    <x v="5"/>
    <s v="Arlington"/>
    <s v="3087 Oak Hwy"/>
    <x v="13"/>
    <x v="1"/>
    <x v="2"/>
    <x v="0"/>
    <x v="0"/>
    <s v="No"/>
    <n v="50800"/>
    <n v="10160"/>
    <n v="10160"/>
    <n v="30480"/>
    <s v="Accura"/>
    <s v="MDX"/>
    <n v="2005"/>
    <x v="1"/>
  </r>
  <r>
    <n v="645258"/>
    <d v="1997-07-04T00:00:00"/>
    <n v="244"/>
    <x v="0"/>
    <s v="500/1000"/>
    <n v="2000"/>
    <n v="126781"/>
    <n v="5000000"/>
    <n v="603123"/>
    <n v="40"/>
    <x v="1"/>
    <x v="1"/>
    <x v="3"/>
    <x v="8"/>
    <x v="17"/>
    <x v="0"/>
    <n v="0"/>
    <n v="0"/>
    <n v="0"/>
    <x v="28"/>
    <x v="1"/>
    <s v=" "/>
    <x v="3"/>
    <x v="1"/>
    <x v="5"/>
    <s v="Northbrook"/>
    <s v="7098 Lincoln Hwy"/>
    <x v="16"/>
    <x v="0"/>
    <x v="1"/>
    <x v="2"/>
    <x v="3"/>
    <s v="Unknown"/>
    <n v="6600"/>
    <n v="660"/>
    <n v="1320"/>
    <n v="4620"/>
    <s v="Accura"/>
    <s v="TL"/>
    <n v="2005"/>
    <x v="1"/>
  </r>
  <r>
    <n v="694662"/>
    <d v="2011-02-15T00:00:00"/>
    <n v="78"/>
    <x v="2"/>
    <s v="250/500"/>
    <n v="1000"/>
    <n v="12342"/>
    <n v="6000000"/>
    <n v="457767"/>
    <n v="29"/>
    <x v="2"/>
    <x v="0"/>
    <x v="3"/>
    <x v="6"/>
    <x v="3"/>
    <x v="1"/>
    <n v="0"/>
    <n v="0"/>
    <n v="0"/>
    <x v="15"/>
    <x v="1"/>
    <s v=" "/>
    <x v="1"/>
    <x v="0"/>
    <x v="2"/>
    <s v="Northbrook"/>
    <s v="5124 Maple St"/>
    <x v="19"/>
    <x v="0"/>
    <x v="0"/>
    <x v="2"/>
    <x v="0"/>
    <s v="No"/>
    <n v="7500"/>
    <n v="750"/>
    <n v="1500"/>
    <n v="5250"/>
    <s v="Nissan"/>
    <s v="Maxima"/>
    <n v="2002"/>
    <x v="1"/>
  </r>
  <r>
    <n v="960680"/>
    <d v="1994-08-21T00:00:00"/>
    <n v="200"/>
    <x v="1"/>
    <s v="250/500"/>
    <n v="2000"/>
    <n v="131806"/>
    <n v="0"/>
    <n v="618498"/>
    <n v="35"/>
    <x v="1"/>
    <x v="0"/>
    <x v="4"/>
    <x v="8"/>
    <x v="17"/>
    <x v="0"/>
    <n v="57300"/>
    <n v="-80600"/>
    <n v="-23300"/>
    <x v="16"/>
    <x v="1"/>
    <s v=" "/>
    <x v="3"/>
    <x v="1"/>
    <x v="1"/>
    <s v="Hillsdale"/>
    <s v="2333 Maple Lane"/>
    <x v="21"/>
    <x v="0"/>
    <x v="2"/>
    <x v="1"/>
    <x v="2"/>
    <s v="Yes"/>
    <n v="6490"/>
    <n v="1180"/>
    <n v="1180"/>
    <n v="4130"/>
    <s v="Volkswagen"/>
    <s v="Jetta"/>
    <n v="2002"/>
    <x v="1"/>
  </r>
  <r>
    <n v="498140"/>
    <d v="1997-05-15T00:00:00"/>
    <n v="284"/>
    <x v="1"/>
    <s v="500/1000"/>
    <n v="2000"/>
    <n v="76995"/>
    <n v="0"/>
    <n v="605486"/>
    <n v="48"/>
    <x v="0"/>
    <x v="0"/>
    <x v="3"/>
    <x v="5"/>
    <x v="9"/>
    <x v="1"/>
    <n v="0"/>
    <n v="-44200"/>
    <n v="-44200"/>
    <x v="16"/>
    <x v="2"/>
    <s v="Side Collision"/>
    <x v="0"/>
    <x v="4"/>
    <x v="2"/>
    <s v="Hillsdale"/>
    <s v="1012 5th Lane"/>
    <x v="14"/>
    <x v="3"/>
    <x v="1"/>
    <x v="2"/>
    <x v="2"/>
    <s v="No"/>
    <n v="60940"/>
    <n v="5540"/>
    <n v="11080"/>
    <n v="44320"/>
    <s v="Audi"/>
    <s v="A3"/>
    <n v="2013"/>
    <x v="0"/>
  </r>
  <r>
    <n v="498875"/>
    <d v="1996-10-26T00:00:00"/>
    <n v="275"/>
    <x v="0"/>
    <s v="100/300"/>
    <n v="2000"/>
    <n v="151472"/>
    <n v="0"/>
    <n v="617970"/>
    <n v="41"/>
    <x v="1"/>
    <x v="0"/>
    <x v="4"/>
    <x v="10"/>
    <x v="2"/>
    <x v="2"/>
    <n v="35700"/>
    <n v="0"/>
    <n v="35700"/>
    <x v="40"/>
    <x v="2"/>
    <s v="Front Collision"/>
    <x v="0"/>
    <x v="2"/>
    <x v="2"/>
    <s v="Northbrook"/>
    <s v="7477 MLK Drive"/>
    <x v="21"/>
    <x v="1"/>
    <x v="0"/>
    <x v="1"/>
    <x v="3"/>
    <s v="Unknown"/>
    <n v="58300"/>
    <n v="5830"/>
    <n v="11660"/>
    <n v="40810"/>
    <s v="Suburu"/>
    <s v="Legacy"/>
    <n v="2007"/>
    <x v="1"/>
  </r>
  <r>
    <n v="798177"/>
    <d v="2006-03-04T00:00:00"/>
    <n v="153"/>
    <x v="2"/>
    <s v="500/1000"/>
    <n v="1000"/>
    <n v="87364"/>
    <n v="4000000"/>
    <n v="432934"/>
    <n v="34"/>
    <x v="1"/>
    <x v="1"/>
    <x v="2"/>
    <x v="7"/>
    <x v="11"/>
    <x v="0"/>
    <n v="800"/>
    <n v="0"/>
    <n v="800"/>
    <x v="8"/>
    <x v="2"/>
    <s v="Front Collision"/>
    <x v="1"/>
    <x v="3"/>
    <x v="0"/>
    <s v="Columbus"/>
    <s v="9489 3rd St"/>
    <x v="10"/>
    <x v="1"/>
    <x v="2"/>
    <x v="2"/>
    <x v="3"/>
    <s v="Unknown"/>
    <n v="68400"/>
    <n v="11400"/>
    <n v="11400"/>
    <n v="45600"/>
    <s v="Ford"/>
    <s v="F150"/>
    <n v="2007"/>
    <x v="1"/>
  </r>
  <r>
    <n v="614763"/>
    <d v="1991-01-02T00:00:00"/>
    <n v="134"/>
    <x v="2"/>
    <s v="500/1000"/>
    <n v="500"/>
    <n v="161243"/>
    <n v="0"/>
    <n v="456762"/>
    <n v="32"/>
    <x v="2"/>
    <x v="1"/>
    <x v="0"/>
    <x v="6"/>
    <x v="11"/>
    <x v="2"/>
    <n v="36400"/>
    <n v="0"/>
    <n v="36400"/>
    <x v="13"/>
    <x v="0"/>
    <s v="Side Collision"/>
    <x v="2"/>
    <x v="2"/>
    <x v="1"/>
    <s v="Springfield"/>
    <s v="2087 Apache Ave"/>
    <x v="23"/>
    <x v="0"/>
    <x v="1"/>
    <x v="2"/>
    <x v="3"/>
    <s v="Yes"/>
    <n v="64240"/>
    <n v="11680"/>
    <n v="11680"/>
    <n v="40880"/>
    <s v="BMW"/>
    <s v="3 Series"/>
    <n v="2015"/>
    <x v="1"/>
  </r>
  <r>
    <n v="679370"/>
    <d v="1999-08-15T00:00:00"/>
    <n v="31"/>
    <x v="2"/>
    <s v="500/1000"/>
    <n v="2000"/>
    <n v="131824"/>
    <n v="9000000"/>
    <n v="601748"/>
    <n v="36"/>
    <x v="1"/>
    <x v="1"/>
    <x v="5"/>
    <x v="5"/>
    <x v="14"/>
    <x v="1"/>
    <n v="0"/>
    <n v="-78600"/>
    <n v="-78600"/>
    <x v="8"/>
    <x v="3"/>
    <s v=" "/>
    <x v="3"/>
    <x v="1"/>
    <x v="4"/>
    <s v="Arlington"/>
    <s v="5540 Sky St"/>
    <x v="10"/>
    <x v="0"/>
    <x v="2"/>
    <x v="1"/>
    <x v="3"/>
    <s v="Yes"/>
    <n v="4700"/>
    <n v="940"/>
    <n v="470"/>
    <n v="3290"/>
    <s v="Dodge"/>
    <s v="Neon"/>
    <n v="2002"/>
    <x v="1"/>
  </r>
  <r>
    <n v="958857"/>
    <d v="1992-01-15T00:00:00"/>
    <n v="41"/>
    <x v="1"/>
    <s v="100/300"/>
    <n v="1000"/>
    <n v="122683"/>
    <n v="0"/>
    <n v="607763"/>
    <n v="25"/>
    <x v="2"/>
    <x v="1"/>
    <x v="5"/>
    <x v="8"/>
    <x v="19"/>
    <x v="1"/>
    <n v="0"/>
    <n v="-56100"/>
    <n v="-56100"/>
    <x v="23"/>
    <x v="2"/>
    <s v="Side Collision"/>
    <x v="0"/>
    <x v="3"/>
    <x v="0"/>
    <s v="Columbus"/>
    <s v="7238 2nd St"/>
    <x v="11"/>
    <x v="1"/>
    <x v="0"/>
    <x v="2"/>
    <x v="1"/>
    <s v="Unknown"/>
    <n v="45120"/>
    <n v="0"/>
    <n v="5640"/>
    <n v="39480"/>
    <s v="Accura"/>
    <s v="MDX"/>
    <n v="2011"/>
    <x v="0"/>
  </r>
  <r>
    <n v="686816"/>
    <d v="1999-12-07T00:00:00"/>
    <n v="127"/>
    <x v="0"/>
    <s v="250/500"/>
    <n v="2000"/>
    <n v="132644"/>
    <n v="5000000"/>
    <n v="436973"/>
    <n v="29"/>
    <x v="2"/>
    <x v="1"/>
    <x v="4"/>
    <x v="2"/>
    <x v="2"/>
    <x v="2"/>
    <n v="0"/>
    <n v="0"/>
    <n v="0"/>
    <x v="20"/>
    <x v="2"/>
    <s v="Front Collision"/>
    <x v="2"/>
    <x v="2"/>
    <x v="0"/>
    <s v="Arlington"/>
    <s v="8442 Britain Hwy"/>
    <x v="11"/>
    <x v="3"/>
    <x v="0"/>
    <x v="0"/>
    <x v="3"/>
    <s v="Unknown"/>
    <n v="66950"/>
    <n v="10300"/>
    <n v="10300"/>
    <n v="46350"/>
    <s v="Saab"/>
    <s v="93"/>
    <n v="1995"/>
    <x v="1"/>
  </r>
  <r>
    <n v="127754"/>
    <d v="1993-06-06T00:00:00"/>
    <n v="61"/>
    <x v="2"/>
    <s v="250/500"/>
    <n v="2000"/>
    <n v="113683"/>
    <n v="4000000"/>
    <n v="471300"/>
    <n v="23"/>
    <x v="4"/>
    <x v="1"/>
    <x v="2"/>
    <x v="4"/>
    <x v="19"/>
    <x v="2"/>
    <n v="0"/>
    <n v="-62400"/>
    <n v="-62400"/>
    <x v="40"/>
    <x v="0"/>
    <s v="Side Collision"/>
    <x v="0"/>
    <x v="0"/>
    <x v="2"/>
    <s v="Columbus"/>
    <s v="1331 Britain Hwy"/>
    <x v="8"/>
    <x v="0"/>
    <x v="2"/>
    <x v="1"/>
    <x v="2"/>
    <s v="Unknown"/>
    <n v="98340"/>
    <n v="8940"/>
    <n v="17880"/>
    <n v="71520"/>
    <s v="Honda"/>
    <s v="Accord"/>
    <n v="2004"/>
    <x v="0"/>
  </r>
  <r>
    <n v="918629"/>
    <d v="2000-10-03T00:00:00"/>
    <n v="207"/>
    <x v="2"/>
    <s v="250/500"/>
    <n v="2000"/>
    <n v="132278"/>
    <n v="0"/>
    <n v="453277"/>
    <n v="42"/>
    <x v="1"/>
    <x v="0"/>
    <x v="1"/>
    <x v="13"/>
    <x v="11"/>
    <x v="2"/>
    <n v="55200"/>
    <n v="0"/>
    <n v="55200"/>
    <x v="25"/>
    <x v="3"/>
    <s v=" "/>
    <x v="3"/>
    <x v="1"/>
    <x v="4"/>
    <s v="Springfield"/>
    <s v="5260 Francis Drive"/>
    <x v="10"/>
    <x v="0"/>
    <x v="2"/>
    <x v="1"/>
    <x v="3"/>
    <s v="No"/>
    <n v="5900"/>
    <n v="590"/>
    <n v="590"/>
    <n v="4720"/>
    <s v="BMW"/>
    <s v="X5"/>
    <n v="2007"/>
    <x v="1"/>
  </r>
  <r>
    <n v="731450"/>
    <d v="2010-12-29T00:00:00"/>
    <n v="219"/>
    <x v="1"/>
    <s v="100/300"/>
    <n v="1000"/>
    <n v="148325"/>
    <n v="0"/>
    <n v="465100"/>
    <n v="43"/>
    <x v="1"/>
    <x v="1"/>
    <x v="0"/>
    <x v="8"/>
    <x v="19"/>
    <x v="1"/>
    <n v="90700"/>
    <n v="-20800"/>
    <n v="69900"/>
    <x v="46"/>
    <x v="2"/>
    <s v="Front Collision"/>
    <x v="0"/>
    <x v="4"/>
    <x v="5"/>
    <s v="Riverwood"/>
    <s v="1135 Solo Lane"/>
    <x v="19"/>
    <x v="1"/>
    <x v="2"/>
    <x v="0"/>
    <x v="3"/>
    <s v="Unknown"/>
    <n v="70680"/>
    <n v="5890"/>
    <n v="11780"/>
    <n v="53010"/>
    <s v="Ford"/>
    <s v="Fusion"/>
    <n v="2009"/>
    <x v="1"/>
  </r>
  <r>
    <n v="307447"/>
    <d v="1990-03-17T00:00:00"/>
    <n v="271"/>
    <x v="2"/>
    <s v="100/300"/>
    <n v="500"/>
    <n v="15153"/>
    <n v="0"/>
    <n v="603248"/>
    <n v="42"/>
    <x v="1"/>
    <x v="1"/>
    <x v="4"/>
    <x v="1"/>
    <x v="10"/>
    <x v="1"/>
    <n v="0"/>
    <n v="0"/>
    <n v="0"/>
    <x v="16"/>
    <x v="2"/>
    <s v="Rear Collision"/>
    <x v="2"/>
    <x v="4"/>
    <x v="0"/>
    <s v="Northbend"/>
    <s v="9737 Solo Hwy"/>
    <x v="7"/>
    <x v="1"/>
    <x v="2"/>
    <x v="0"/>
    <x v="1"/>
    <s v="No"/>
    <n v="93720"/>
    <n v="17040"/>
    <n v="8520"/>
    <n v="68160"/>
    <s v="Mercedes"/>
    <s v="ML350"/>
    <n v="2005"/>
    <x v="1"/>
  </r>
  <r>
    <n v="992145"/>
    <d v="2012-03-01T00:00:00"/>
    <n v="80"/>
    <x v="2"/>
    <s v="100/300"/>
    <n v="2000"/>
    <n v="107518"/>
    <n v="5000000"/>
    <n v="601112"/>
    <n v="25"/>
    <x v="2"/>
    <x v="1"/>
    <x v="1"/>
    <x v="3"/>
    <x v="19"/>
    <x v="0"/>
    <n v="67700"/>
    <n v="-58400"/>
    <n v="9300"/>
    <x v="31"/>
    <x v="1"/>
    <s v=" "/>
    <x v="1"/>
    <x v="1"/>
    <x v="3"/>
    <s v="Northbrook"/>
    <s v="3289 Britain Drive"/>
    <x v="0"/>
    <x v="0"/>
    <x v="2"/>
    <x v="2"/>
    <x v="1"/>
    <s v="Yes"/>
    <n v="6930"/>
    <n v="1260"/>
    <n v="630"/>
    <n v="5040"/>
    <s v="Toyota"/>
    <s v="Highlander"/>
    <n v="2001"/>
    <x v="1"/>
  </r>
  <r>
    <n v="900628"/>
    <d v="2006-02-05T00:00:00"/>
    <n v="325"/>
    <x v="1"/>
    <s v="500/1000"/>
    <n v="1000"/>
    <n v="169027"/>
    <n v="0"/>
    <n v="438830"/>
    <n v="47"/>
    <x v="0"/>
    <x v="1"/>
    <x v="2"/>
    <x v="9"/>
    <x v="10"/>
    <x v="1"/>
    <n v="61500"/>
    <n v="0"/>
    <n v="61500"/>
    <x v="44"/>
    <x v="0"/>
    <s v="Side Collision"/>
    <x v="0"/>
    <x v="2"/>
    <x v="1"/>
    <s v="Springfield"/>
    <s v="6550 Andromedia St"/>
    <x v="20"/>
    <x v="0"/>
    <x v="0"/>
    <x v="1"/>
    <x v="2"/>
    <s v="No"/>
    <n v="72930"/>
    <n v="6630"/>
    <n v="6630"/>
    <n v="59670"/>
    <s v="Dodge"/>
    <s v="RAM"/>
    <n v="2006"/>
    <x v="0"/>
  </r>
  <r>
    <n v="235220"/>
    <d v="2014-11-01T00:00:00"/>
    <n v="29"/>
    <x v="2"/>
    <s v="250/500"/>
    <n v="2000"/>
    <n v="135283"/>
    <n v="0"/>
    <n v="464959"/>
    <n v="25"/>
    <x v="2"/>
    <x v="0"/>
    <x v="3"/>
    <x v="13"/>
    <x v="8"/>
    <x v="2"/>
    <n v="0"/>
    <n v="-71700"/>
    <n v="-71700"/>
    <x v="12"/>
    <x v="2"/>
    <s v="Rear Collision"/>
    <x v="1"/>
    <x v="3"/>
    <x v="0"/>
    <s v="Hillsdale"/>
    <s v="1679 2nd Hwy"/>
    <x v="15"/>
    <x v="2"/>
    <x v="0"/>
    <x v="0"/>
    <x v="0"/>
    <s v="Yes"/>
    <n v="64890"/>
    <n v="7210"/>
    <n v="7210"/>
    <n v="50470"/>
    <s v="Nissan"/>
    <s v="Pathfinder"/>
    <n v="2013"/>
    <x v="0"/>
  </r>
  <r>
    <n v="740019"/>
    <d v="2009-06-17T00:00:00"/>
    <n v="295"/>
    <x v="0"/>
    <s v="250/500"/>
    <n v="1000"/>
    <n v="114873"/>
    <n v="0"/>
    <n v="439787"/>
    <n v="48"/>
    <x v="0"/>
    <x v="1"/>
    <x v="5"/>
    <x v="1"/>
    <x v="14"/>
    <x v="0"/>
    <n v="0"/>
    <n v="0"/>
    <n v="0"/>
    <x v="2"/>
    <x v="3"/>
    <s v=" "/>
    <x v="3"/>
    <x v="1"/>
    <x v="4"/>
    <s v="Columbus"/>
    <s v="3998 Flute St"/>
    <x v="13"/>
    <x v="0"/>
    <x v="1"/>
    <x v="0"/>
    <x v="0"/>
    <s v="Yes"/>
    <n v="5400"/>
    <n v="900"/>
    <n v="900"/>
    <n v="3600"/>
    <s v="Saab"/>
    <s v="95"/>
    <n v="1999"/>
    <x v="1"/>
  </r>
  <r>
    <n v="246882"/>
    <d v="1999-09-20T00:00:00"/>
    <n v="239"/>
    <x v="2"/>
    <s v="100/300"/>
    <n v="1000"/>
    <n v="9695"/>
    <n v="0"/>
    <n v="464839"/>
    <n v="42"/>
    <x v="1"/>
    <x v="0"/>
    <x v="5"/>
    <x v="8"/>
    <x v="1"/>
    <x v="1"/>
    <n v="0"/>
    <n v="0"/>
    <n v="0"/>
    <x v="47"/>
    <x v="1"/>
    <s v=" "/>
    <x v="3"/>
    <x v="1"/>
    <x v="5"/>
    <s v="Northbrook"/>
    <s v="2430 MLK Ave"/>
    <x v="16"/>
    <x v="0"/>
    <x v="2"/>
    <x v="1"/>
    <x v="1"/>
    <s v="Unknown"/>
    <n v="5600"/>
    <n v="700"/>
    <n v="700"/>
    <n v="4200"/>
    <s v="Audi"/>
    <s v="A3"/>
    <n v="2007"/>
    <x v="1"/>
  </r>
  <r>
    <n v="797613"/>
    <d v="1990-10-19T00:00:00"/>
    <n v="269"/>
    <x v="1"/>
    <s v="100/300"/>
    <n v="500"/>
    <n v="146382"/>
    <n v="0"/>
    <n v="448984"/>
    <n v="41"/>
    <x v="1"/>
    <x v="1"/>
    <x v="5"/>
    <x v="9"/>
    <x v="11"/>
    <x v="1"/>
    <n v="0"/>
    <n v="-72300"/>
    <n v="-72300"/>
    <x v="27"/>
    <x v="0"/>
    <s v="Rear Collision"/>
    <x v="1"/>
    <x v="0"/>
    <x v="0"/>
    <s v="Northbend"/>
    <s v="7717 Britain Hwy"/>
    <x v="6"/>
    <x v="0"/>
    <x v="0"/>
    <x v="1"/>
    <x v="1"/>
    <s v="Unknown"/>
    <n v="79300"/>
    <n v="15860"/>
    <n v="15860"/>
    <n v="47580"/>
    <s v="Saab"/>
    <s v="92x"/>
    <n v="2007"/>
    <x v="1"/>
  </r>
  <r>
    <n v="193442"/>
    <d v="1996-08-05T00:00:00"/>
    <n v="80"/>
    <x v="2"/>
    <s v="100/300"/>
    <n v="1000"/>
    <n v="147417"/>
    <n v="0"/>
    <n v="440327"/>
    <n v="27"/>
    <x v="2"/>
    <x v="1"/>
    <x v="5"/>
    <x v="4"/>
    <x v="19"/>
    <x v="3"/>
    <n v="0"/>
    <n v="0"/>
    <n v="0"/>
    <x v="45"/>
    <x v="0"/>
    <s v="Side Collision"/>
    <x v="0"/>
    <x v="0"/>
    <x v="4"/>
    <s v="Northbend"/>
    <s v="7773 Tree Hwy"/>
    <x v="21"/>
    <x v="0"/>
    <x v="0"/>
    <x v="0"/>
    <x v="1"/>
    <s v="Yes"/>
    <n v="52800"/>
    <n v="10560"/>
    <n v="5280"/>
    <n v="36960"/>
    <s v="Saab"/>
    <s v="95"/>
    <n v="2004"/>
    <x v="1"/>
  </r>
  <r>
    <n v="389238"/>
    <d v="2001-06-06T00:00:00"/>
    <n v="279"/>
    <x v="2"/>
    <s v="250/500"/>
    <n v="500"/>
    <n v="149735"/>
    <n v="0"/>
    <n v="460742"/>
    <n v="41"/>
    <x v="1"/>
    <x v="1"/>
    <x v="6"/>
    <x v="5"/>
    <x v="3"/>
    <x v="0"/>
    <n v="37300"/>
    <n v="-31700"/>
    <n v="5600"/>
    <x v="15"/>
    <x v="2"/>
    <s v="Front Collision"/>
    <x v="1"/>
    <x v="2"/>
    <x v="5"/>
    <s v="Northbrook"/>
    <s v="2199 Texas Drive"/>
    <x v="14"/>
    <x v="1"/>
    <x v="1"/>
    <x v="2"/>
    <x v="2"/>
    <s v="No"/>
    <n v="28800"/>
    <n v="0"/>
    <n v="3600"/>
    <n v="25200"/>
    <s v="Ford"/>
    <s v="Fusion"/>
    <n v="2013"/>
    <x v="1"/>
  </r>
  <r>
    <n v="760179"/>
    <d v="2007-03-25T00:00:00"/>
    <n v="165"/>
    <x v="0"/>
    <s v="100/300"/>
    <n v="1000"/>
    <n v="142714"/>
    <n v="0"/>
    <n v="446895"/>
    <n v="33"/>
    <x v="2"/>
    <x v="1"/>
    <x v="2"/>
    <x v="4"/>
    <x v="14"/>
    <x v="1"/>
    <n v="35300"/>
    <n v="-58100"/>
    <n v="-22800"/>
    <x v="11"/>
    <x v="3"/>
    <s v=" "/>
    <x v="1"/>
    <x v="0"/>
    <x v="4"/>
    <s v="Northbend"/>
    <s v="1028 Sky Lane"/>
    <x v="19"/>
    <x v="0"/>
    <x v="2"/>
    <x v="0"/>
    <x v="3"/>
    <s v="No"/>
    <n v="2970"/>
    <n v="330"/>
    <n v="330"/>
    <n v="2310"/>
    <s v="Toyota"/>
    <s v="Highlander"/>
    <n v="2008"/>
    <x v="1"/>
  </r>
  <r>
    <n v="939905"/>
    <d v="2013-10-31T00:00:00"/>
    <n v="350"/>
    <x v="0"/>
    <s v="500/1000"/>
    <n v="500"/>
    <n v="14951"/>
    <n v="0"/>
    <n v="609374"/>
    <n v="54"/>
    <x v="0"/>
    <x v="0"/>
    <x v="5"/>
    <x v="6"/>
    <x v="16"/>
    <x v="0"/>
    <n v="50500"/>
    <n v="0"/>
    <n v="50500"/>
    <x v="26"/>
    <x v="2"/>
    <s v="Side Collision"/>
    <x v="2"/>
    <x v="0"/>
    <x v="0"/>
    <s v="Northbend"/>
    <s v="4154 Lincoln Hwy"/>
    <x v="12"/>
    <x v="1"/>
    <x v="2"/>
    <x v="1"/>
    <x v="1"/>
    <s v="Unknown"/>
    <n v="93480"/>
    <n v="15580"/>
    <n v="7790"/>
    <n v="70110"/>
    <s v="Chevrolet"/>
    <s v="Malibu"/>
    <n v="2014"/>
    <x v="1"/>
  </r>
  <r>
    <n v="872814"/>
    <d v="1992-06-13T00:00:00"/>
    <n v="295"/>
    <x v="2"/>
    <s v="100/300"/>
    <n v="500"/>
    <n v="114162"/>
    <n v="0"/>
    <n v="451672"/>
    <n v="49"/>
    <x v="0"/>
    <x v="0"/>
    <x v="5"/>
    <x v="5"/>
    <x v="14"/>
    <x v="0"/>
    <n v="34300"/>
    <n v="-24300"/>
    <n v="10000"/>
    <x v="17"/>
    <x v="1"/>
    <s v=" "/>
    <x v="1"/>
    <x v="1"/>
    <x v="4"/>
    <s v="Columbus"/>
    <s v="8085 Andromedia St"/>
    <x v="15"/>
    <x v="0"/>
    <x v="0"/>
    <x v="0"/>
    <x v="2"/>
    <s v="Yes"/>
    <n v="4320"/>
    <n v="480"/>
    <n v="480"/>
    <n v="3360"/>
    <s v="Mercedes"/>
    <s v="E400"/>
    <n v="2002"/>
    <x v="1"/>
  </r>
  <r>
    <n v="632627"/>
    <d v="1990-10-07T00:00:00"/>
    <n v="464"/>
    <x v="0"/>
    <s v="500/1000"/>
    <n v="1000"/>
    <n v="112537"/>
    <n v="0"/>
    <n v="604450"/>
    <n v="61"/>
    <x v="3"/>
    <x v="1"/>
    <x v="2"/>
    <x v="5"/>
    <x v="16"/>
    <x v="0"/>
    <n v="0"/>
    <n v="-56400"/>
    <n v="-56400"/>
    <x v="6"/>
    <x v="2"/>
    <s v="Rear Collision"/>
    <x v="0"/>
    <x v="0"/>
    <x v="1"/>
    <s v="Northbend"/>
    <s v="4793 4th Ridge"/>
    <x v="13"/>
    <x v="1"/>
    <x v="1"/>
    <x v="1"/>
    <x v="0"/>
    <s v="Yes"/>
    <n v="79800"/>
    <n v="6650"/>
    <n v="19950"/>
    <n v="53200"/>
    <s v="Saab"/>
    <s v="95"/>
    <n v="2000"/>
    <x v="0"/>
  </r>
  <r>
    <n v="163161"/>
    <d v="1998-11-11T00:00:00"/>
    <n v="298"/>
    <x v="2"/>
    <s v="500/1000"/>
    <n v="2000"/>
    <n v="13385"/>
    <n v="0"/>
    <n v="618929"/>
    <n v="47"/>
    <x v="0"/>
    <x v="1"/>
    <x v="1"/>
    <x v="1"/>
    <x v="16"/>
    <x v="1"/>
    <n v="28800"/>
    <n v="0"/>
    <n v="28800"/>
    <x v="40"/>
    <x v="0"/>
    <s v="Front Collision"/>
    <x v="0"/>
    <x v="2"/>
    <x v="2"/>
    <s v="Northbrook"/>
    <s v="2306 5th Lane"/>
    <x v="17"/>
    <x v="0"/>
    <x v="1"/>
    <x v="1"/>
    <x v="1"/>
    <s v="Unknown"/>
    <n v="70590"/>
    <n v="10860"/>
    <n v="10860"/>
    <n v="48870"/>
    <s v="Saab"/>
    <s v="93"/>
    <n v="2000"/>
    <x v="0"/>
  </r>
  <r>
    <n v="853360"/>
    <d v="2009-06-26T00:00:00"/>
    <n v="87"/>
    <x v="1"/>
    <s v="500/1000"/>
    <n v="1000"/>
    <n v="107407"/>
    <n v="0"/>
    <n v="451312"/>
    <n v="31"/>
    <x v="2"/>
    <x v="1"/>
    <x v="3"/>
    <x v="2"/>
    <x v="13"/>
    <x v="0"/>
    <n v="0"/>
    <n v="-47500"/>
    <n v="-47500"/>
    <x v="35"/>
    <x v="2"/>
    <s v="Rear Collision"/>
    <x v="0"/>
    <x v="2"/>
    <x v="2"/>
    <s v="Springfield"/>
    <s v="3052 Weaver Ridge"/>
    <x v="14"/>
    <x v="1"/>
    <x v="2"/>
    <x v="1"/>
    <x v="2"/>
    <s v="Yes"/>
    <n v="60940"/>
    <n v="5540"/>
    <n v="11080"/>
    <n v="44320"/>
    <s v="Nissan"/>
    <s v="Ultima"/>
    <n v="2006"/>
    <x v="0"/>
  </r>
  <r>
    <n v="776860"/>
    <d v="2009-01-11T00:00:00"/>
    <n v="261"/>
    <x v="0"/>
    <s v="250/500"/>
    <n v="500"/>
    <n v="133756"/>
    <n v="0"/>
    <n v="605141"/>
    <n v="42"/>
    <x v="1"/>
    <x v="1"/>
    <x v="5"/>
    <x v="5"/>
    <x v="17"/>
    <x v="3"/>
    <n v="0"/>
    <n v="0"/>
    <n v="0"/>
    <x v="37"/>
    <x v="0"/>
    <s v="Rear Collision"/>
    <x v="1"/>
    <x v="0"/>
    <x v="0"/>
    <s v="Riverwood"/>
    <s v="5211 Weaver Drive"/>
    <x v="22"/>
    <x v="0"/>
    <x v="1"/>
    <x v="0"/>
    <x v="0"/>
    <s v="Yes"/>
    <n v="74700"/>
    <n v="7470"/>
    <n v="14940"/>
    <n v="52290"/>
    <s v="Dodge"/>
    <s v="RAM"/>
    <n v="2010"/>
    <x v="1"/>
  </r>
  <r>
    <n v="149367"/>
    <d v="2003-03-18T00:00:00"/>
    <n v="453"/>
    <x v="1"/>
    <s v="100/300"/>
    <n v="500"/>
    <n v="129891"/>
    <n v="6000000"/>
    <n v="459504"/>
    <n v="60"/>
    <x v="3"/>
    <x v="0"/>
    <x v="1"/>
    <x v="0"/>
    <x v="7"/>
    <x v="3"/>
    <n v="52600"/>
    <n v="-38800"/>
    <n v="13800"/>
    <x v="10"/>
    <x v="0"/>
    <s v="Front Collision"/>
    <x v="0"/>
    <x v="2"/>
    <x v="5"/>
    <s v="Springfield"/>
    <s v="7253 MLK St"/>
    <x v="5"/>
    <x v="0"/>
    <x v="0"/>
    <x v="1"/>
    <x v="1"/>
    <s v="Unknown"/>
    <n v="70000"/>
    <n v="14000"/>
    <n v="7000"/>
    <n v="49000"/>
    <s v="Ford"/>
    <s v="F150"/>
    <n v="2015"/>
    <x v="0"/>
  </r>
  <r>
    <n v="395269"/>
    <d v="2012-11-02T00:00:00"/>
    <n v="210"/>
    <x v="2"/>
    <s v="500/1000"/>
    <n v="500"/>
    <n v="122275"/>
    <n v="0"/>
    <n v="432781"/>
    <n v="41"/>
    <x v="1"/>
    <x v="0"/>
    <x v="4"/>
    <x v="8"/>
    <x v="15"/>
    <x v="1"/>
    <n v="0"/>
    <n v="-41000"/>
    <n v="-41000"/>
    <x v="8"/>
    <x v="2"/>
    <s v="Rear Collision"/>
    <x v="2"/>
    <x v="3"/>
    <x v="4"/>
    <s v="Columbus"/>
    <s v="1454 5th Ridge"/>
    <x v="11"/>
    <x v="1"/>
    <x v="1"/>
    <x v="2"/>
    <x v="1"/>
    <s v="No"/>
    <n v="81070"/>
    <n v="14740"/>
    <n v="14740"/>
    <n v="51590"/>
    <s v="BMW"/>
    <s v="X5"/>
    <n v="2001"/>
    <x v="1"/>
  </r>
  <r>
    <n v="143626"/>
    <d v="1999-09-29T00:00:00"/>
    <n v="390"/>
    <x v="0"/>
    <s v="250/500"/>
    <n v="2000"/>
    <n v="112438"/>
    <n v="0"/>
    <n v="618316"/>
    <n v="51"/>
    <x v="0"/>
    <x v="0"/>
    <x v="2"/>
    <x v="3"/>
    <x v="1"/>
    <x v="1"/>
    <n v="0"/>
    <n v="0"/>
    <n v="0"/>
    <x v="20"/>
    <x v="1"/>
    <s v=" "/>
    <x v="1"/>
    <x v="1"/>
    <x v="1"/>
    <s v="Northbrook"/>
    <s v="4574 Britain Hwy"/>
    <x v="10"/>
    <x v="0"/>
    <x v="0"/>
    <x v="0"/>
    <x v="3"/>
    <s v="Yes"/>
    <n v="7080"/>
    <n v="1180"/>
    <n v="1180"/>
    <n v="4720"/>
    <s v="Ford"/>
    <s v="F150"/>
    <n v="2001"/>
    <x v="1"/>
  </r>
  <r>
    <n v="648397"/>
    <d v="1999-03-09T00:00:00"/>
    <n v="258"/>
    <x v="1"/>
    <s v="100/300"/>
    <n v="1000"/>
    <n v="111037"/>
    <n v="10000000"/>
    <n v="455365"/>
    <n v="46"/>
    <x v="0"/>
    <x v="0"/>
    <x v="0"/>
    <x v="1"/>
    <x v="10"/>
    <x v="1"/>
    <n v="34400"/>
    <n v="-56800"/>
    <n v="-22400"/>
    <x v="27"/>
    <x v="2"/>
    <s v="Side Collision"/>
    <x v="2"/>
    <x v="3"/>
    <x v="2"/>
    <s v="Riverwood"/>
    <s v="4539 Texas St"/>
    <x v="8"/>
    <x v="1"/>
    <x v="2"/>
    <x v="1"/>
    <x v="3"/>
    <s v="Unknown"/>
    <n v="47700"/>
    <n v="4770"/>
    <n v="9540"/>
    <n v="33390"/>
    <s v="Accura"/>
    <s v="MDX"/>
    <n v="1997"/>
    <x v="0"/>
  </r>
  <r>
    <n v="154982"/>
    <d v="1991-02-13T00:00:00"/>
    <n v="107"/>
    <x v="2"/>
    <s v="500/1000"/>
    <n v="2000"/>
    <n v="137422"/>
    <n v="0"/>
    <n v="470603"/>
    <n v="31"/>
    <x v="2"/>
    <x v="1"/>
    <x v="1"/>
    <x v="1"/>
    <x v="3"/>
    <x v="1"/>
    <n v="62000"/>
    <n v="-63100"/>
    <n v="-1100"/>
    <x v="33"/>
    <x v="0"/>
    <s v="Rear Collision"/>
    <x v="1"/>
    <x v="0"/>
    <x v="0"/>
    <s v="Hillsdale"/>
    <s v="8118 Elm Ridge"/>
    <x v="14"/>
    <x v="0"/>
    <x v="2"/>
    <x v="1"/>
    <x v="2"/>
    <s v="No"/>
    <n v="51260"/>
    <n v="9320"/>
    <n v="9320"/>
    <n v="32620"/>
    <s v="Suburu"/>
    <s v="Legacy"/>
    <n v="2002"/>
    <x v="1"/>
  </r>
  <r>
    <n v="330591"/>
    <d v="1993-08-05T00:00:00"/>
    <n v="225"/>
    <x v="0"/>
    <s v="500/1000"/>
    <n v="2000"/>
    <n v="110358"/>
    <n v="0"/>
    <n v="475292"/>
    <n v="41"/>
    <x v="1"/>
    <x v="0"/>
    <x v="4"/>
    <x v="8"/>
    <x v="19"/>
    <x v="3"/>
    <n v="41200"/>
    <n v="-36200"/>
    <n v="5000"/>
    <x v="16"/>
    <x v="2"/>
    <s v="Side Collision"/>
    <x v="0"/>
    <x v="0"/>
    <x v="2"/>
    <s v="Northbend"/>
    <s v="3814 Britain Drive"/>
    <x v="3"/>
    <x v="1"/>
    <x v="1"/>
    <x v="2"/>
    <x v="0"/>
    <s v="No"/>
    <n v="70400"/>
    <n v="6400"/>
    <n v="12800"/>
    <n v="51200"/>
    <s v="Toyota"/>
    <s v="Highlander"/>
    <n v="2011"/>
    <x v="0"/>
  </r>
  <r>
    <n v="319232"/>
    <d v="1997-10-31T00:00:00"/>
    <n v="164"/>
    <x v="2"/>
    <s v="250/500"/>
    <n v="2000"/>
    <n v="126976"/>
    <n v="0"/>
    <n v="467743"/>
    <n v="38"/>
    <x v="1"/>
    <x v="1"/>
    <x v="1"/>
    <x v="10"/>
    <x v="11"/>
    <x v="1"/>
    <n v="44300"/>
    <n v="0"/>
    <n v="44300"/>
    <x v="34"/>
    <x v="0"/>
    <s v="Rear Collision"/>
    <x v="1"/>
    <x v="2"/>
    <x v="2"/>
    <s v="Hillsdale"/>
    <s v="4614 MLK Ave"/>
    <x v="15"/>
    <x v="0"/>
    <x v="2"/>
    <x v="0"/>
    <x v="2"/>
    <s v="Yes"/>
    <n v="90000"/>
    <n v="18000"/>
    <n v="9000"/>
    <n v="63000"/>
    <s v="Ford"/>
    <s v="Fusion"/>
    <n v="2015"/>
    <x v="1"/>
  </r>
  <r>
    <n v="531640"/>
    <d v="2001-04-21T00:00:00"/>
    <n v="245"/>
    <x v="0"/>
    <s v="250/500"/>
    <n v="500"/>
    <n v="96479"/>
    <n v="8000000"/>
    <n v="460675"/>
    <n v="39"/>
    <x v="1"/>
    <x v="1"/>
    <x v="2"/>
    <x v="12"/>
    <x v="6"/>
    <x v="0"/>
    <n v="58000"/>
    <n v="0"/>
    <n v="58000"/>
    <x v="41"/>
    <x v="2"/>
    <s v="Rear Collision"/>
    <x v="1"/>
    <x v="0"/>
    <x v="2"/>
    <s v="Arlington"/>
    <s v="1628 Best Drive"/>
    <x v="2"/>
    <x v="1"/>
    <x v="1"/>
    <x v="1"/>
    <x v="3"/>
    <s v="Unknown"/>
    <n v="72820"/>
    <n v="13240"/>
    <n v="6620"/>
    <n v="52960"/>
    <s v="BMW"/>
    <s v="3 Series"/>
    <n v="2010"/>
    <x v="1"/>
  </r>
  <r>
    <n v="368050"/>
    <d v="2013-01-08T00:00:00"/>
    <n v="255"/>
    <x v="2"/>
    <s v="500/1000"/>
    <n v="2000"/>
    <n v="11673"/>
    <n v="4000000"/>
    <n v="618123"/>
    <n v="41"/>
    <x v="1"/>
    <x v="0"/>
    <x v="4"/>
    <x v="7"/>
    <x v="2"/>
    <x v="1"/>
    <n v="0"/>
    <n v="0"/>
    <n v="0"/>
    <x v="2"/>
    <x v="0"/>
    <s v="Side Collision"/>
    <x v="1"/>
    <x v="2"/>
    <x v="0"/>
    <s v="Hillsdale"/>
    <s v="8381 Solo Hwy"/>
    <x v="9"/>
    <x v="0"/>
    <x v="2"/>
    <x v="2"/>
    <x v="1"/>
    <s v="Unknown"/>
    <n v="69300"/>
    <n v="13860"/>
    <n v="13860"/>
    <n v="41580"/>
    <s v="Volkswagen"/>
    <s v="Passat"/>
    <n v="2000"/>
    <x v="1"/>
  </r>
  <r>
    <n v="253791"/>
    <d v="2009-07-23T00:00:00"/>
    <n v="206"/>
    <x v="2"/>
    <s v="500/1000"/>
    <n v="500"/>
    <n v="162545"/>
    <n v="4000000"/>
    <n v="607452"/>
    <n v="36"/>
    <x v="1"/>
    <x v="1"/>
    <x v="0"/>
    <x v="6"/>
    <x v="17"/>
    <x v="1"/>
    <n v="0"/>
    <n v="-53700"/>
    <n v="-53700"/>
    <x v="48"/>
    <x v="0"/>
    <s v="Front Collision"/>
    <x v="0"/>
    <x v="4"/>
    <x v="2"/>
    <s v="Northbrook"/>
    <s v="2100 MLK St"/>
    <x v="20"/>
    <x v="0"/>
    <x v="2"/>
    <x v="2"/>
    <x v="3"/>
    <s v="No"/>
    <n v="76560"/>
    <n v="12760"/>
    <n v="12760"/>
    <n v="51040"/>
    <s v="Ford"/>
    <s v="Fusion"/>
    <n v="2008"/>
    <x v="0"/>
  </r>
  <r>
    <n v="155724"/>
    <d v="1998-02-20T00:00:00"/>
    <n v="203"/>
    <x v="2"/>
    <s v="250/500"/>
    <n v="500"/>
    <n v="139443"/>
    <n v="0"/>
    <n v="606352"/>
    <n v="38"/>
    <x v="1"/>
    <x v="1"/>
    <x v="3"/>
    <x v="6"/>
    <x v="8"/>
    <x v="1"/>
    <n v="0"/>
    <n v="0"/>
    <n v="0"/>
    <x v="49"/>
    <x v="0"/>
    <s v="Front Collision"/>
    <x v="0"/>
    <x v="4"/>
    <x v="1"/>
    <s v="Columbus"/>
    <s v="5071 Flute Ridge"/>
    <x v="2"/>
    <x v="0"/>
    <x v="1"/>
    <x v="1"/>
    <x v="3"/>
    <s v="Yes"/>
    <n v="55440"/>
    <n v="0"/>
    <n v="6160"/>
    <n v="49280"/>
    <s v="Nissan"/>
    <s v="Maxima"/>
    <n v="1999"/>
    <x v="0"/>
  </r>
  <r>
    <n v="824540"/>
    <d v="2008-03-13T00:00:00"/>
    <n v="22"/>
    <x v="0"/>
    <s v="250/500"/>
    <n v="2000"/>
    <n v="105324"/>
    <n v="0"/>
    <n v="603527"/>
    <n v="25"/>
    <x v="2"/>
    <x v="1"/>
    <x v="5"/>
    <x v="5"/>
    <x v="9"/>
    <x v="1"/>
    <n v="51100"/>
    <n v="0"/>
    <n v="51100"/>
    <x v="9"/>
    <x v="2"/>
    <s v="Front Collision"/>
    <x v="2"/>
    <x v="3"/>
    <x v="5"/>
    <s v="Arlington"/>
    <s v="7551 Britain Lane"/>
    <x v="5"/>
    <x v="2"/>
    <x v="0"/>
    <x v="0"/>
    <x v="1"/>
    <s v="No"/>
    <n v="77130"/>
    <n v="8570"/>
    <n v="17140"/>
    <n v="51420"/>
    <s v="Accura"/>
    <s v="MDX"/>
    <n v="1995"/>
    <x v="1"/>
  </r>
  <r>
    <n v="717392"/>
    <d v="1996-08-20T00:00:00"/>
    <n v="211"/>
    <x v="2"/>
    <s v="100/300"/>
    <n v="500"/>
    <n v="104075"/>
    <n v="0"/>
    <n v="445601"/>
    <n v="35"/>
    <x v="1"/>
    <x v="1"/>
    <x v="6"/>
    <x v="5"/>
    <x v="12"/>
    <x v="1"/>
    <n v="0"/>
    <n v="0"/>
    <n v="0"/>
    <x v="50"/>
    <x v="0"/>
    <s v="Rear Collision"/>
    <x v="2"/>
    <x v="4"/>
    <x v="4"/>
    <s v="Northbend"/>
    <s v="2275 Best Lane"/>
    <x v="17"/>
    <x v="0"/>
    <x v="0"/>
    <x v="0"/>
    <x v="3"/>
    <s v="Unknown"/>
    <n v="42000"/>
    <n v="7000"/>
    <n v="7000"/>
    <n v="28000"/>
    <s v="BMW"/>
    <s v="X5"/>
    <n v="2011"/>
    <x v="1"/>
  </r>
  <r>
    <n v="965768"/>
    <d v="2014-07-27T00:00:00"/>
    <n v="206"/>
    <x v="1"/>
    <s v="250/500"/>
    <n v="1000"/>
    <n v="13024"/>
    <n v="6000000"/>
    <n v="603948"/>
    <n v="39"/>
    <x v="1"/>
    <x v="0"/>
    <x v="6"/>
    <x v="0"/>
    <x v="7"/>
    <x v="3"/>
    <n v="47200"/>
    <n v="-69700"/>
    <n v="-22500"/>
    <x v="4"/>
    <x v="2"/>
    <s v="Rear Collision"/>
    <x v="2"/>
    <x v="4"/>
    <x v="2"/>
    <s v="Hillsdale"/>
    <s v="1598 3rd Drive"/>
    <x v="11"/>
    <x v="1"/>
    <x v="2"/>
    <x v="2"/>
    <x v="2"/>
    <s v="Yes"/>
    <n v="36300"/>
    <n v="3300"/>
    <n v="9900"/>
    <n v="23100"/>
    <s v="Ford"/>
    <s v="Escape"/>
    <n v="2013"/>
    <x v="1"/>
  </r>
  <r>
    <n v="414779"/>
    <d v="1992-11-09T00:00:00"/>
    <n v="166"/>
    <x v="2"/>
    <s v="100/300"/>
    <n v="2000"/>
    <n v="158855"/>
    <n v="0"/>
    <n v="435758"/>
    <n v="38"/>
    <x v="1"/>
    <x v="0"/>
    <x v="0"/>
    <x v="9"/>
    <x v="17"/>
    <x v="3"/>
    <n v="59600"/>
    <n v="-32100"/>
    <n v="27500"/>
    <x v="21"/>
    <x v="0"/>
    <s v="Side Collision"/>
    <x v="2"/>
    <x v="3"/>
    <x v="4"/>
    <s v="Columbus"/>
    <s v="7740 MLK St"/>
    <x v="1"/>
    <x v="0"/>
    <x v="2"/>
    <x v="1"/>
    <x v="1"/>
    <s v="Unknown"/>
    <n v="40320"/>
    <n v="5760"/>
    <n v="5760"/>
    <n v="28800"/>
    <s v="Suburu"/>
    <s v="Impreza"/>
    <n v="2001"/>
    <x v="1"/>
  </r>
  <r>
    <n v="428230"/>
    <d v="2012-06-04T00:00:00"/>
    <n v="165"/>
    <x v="1"/>
    <s v="500/1000"/>
    <n v="500"/>
    <n v="139926"/>
    <n v="0"/>
    <n v="611586"/>
    <n v="32"/>
    <x v="2"/>
    <x v="1"/>
    <x v="4"/>
    <x v="4"/>
    <x v="19"/>
    <x v="2"/>
    <n v="70500"/>
    <n v="0"/>
    <n v="70500"/>
    <x v="42"/>
    <x v="3"/>
    <s v=" "/>
    <x v="1"/>
    <x v="0"/>
    <x v="6"/>
    <s v="Northbrook"/>
    <s v="1240 Tree Lane"/>
    <x v="10"/>
    <x v="0"/>
    <x v="1"/>
    <x v="2"/>
    <x v="1"/>
    <s v="Unknown"/>
    <n v="3960"/>
    <n v="330"/>
    <n v="660"/>
    <n v="2970"/>
    <s v="BMW"/>
    <s v="M5"/>
    <n v="1998"/>
    <x v="1"/>
  </r>
  <r>
    <n v="517240"/>
    <d v="2001-05-13T00:00:00"/>
    <n v="274"/>
    <x v="0"/>
    <s v="100/300"/>
    <n v="2000"/>
    <n v="135231"/>
    <n v="0"/>
    <n v="465263"/>
    <n v="43"/>
    <x v="1"/>
    <x v="0"/>
    <x v="5"/>
    <x v="13"/>
    <x v="16"/>
    <x v="0"/>
    <n v="40700"/>
    <n v="-47300"/>
    <n v="-6600"/>
    <x v="38"/>
    <x v="0"/>
    <s v="Front Collision"/>
    <x v="0"/>
    <x v="2"/>
    <x v="2"/>
    <s v="Northbend"/>
    <s v="8983 Francis Ridge"/>
    <x v="9"/>
    <x v="0"/>
    <x v="0"/>
    <x v="1"/>
    <x v="2"/>
    <s v="Yes"/>
    <n v="63840"/>
    <n v="10640"/>
    <n v="10640"/>
    <n v="42560"/>
    <s v="BMW"/>
    <s v="X5"/>
    <n v="2006"/>
    <x v="0"/>
  </r>
  <r>
    <n v="469874"/>
    <d v="2011-09-17T00:00:00"/>
    <n v="81"/>
    <x v="2"/>
    <s v="250/500"/>
    <n v="1000"/>
    <n v="1139"/>
    <n v="6000000"/>
    <n v="617858"/>
    <n v="28"/>
    <x v="2"/>
    <x v="1"/>
    <x v="3"/>
    <x v="2"/>
    <x v="0"/>
    <x v="0"/>
    <n v="42400"/>
    <n v="0"/>
    <n v="42400"/>
    <x v="44"/>
    <x v="2"/>
    <s v="Front Collision"/>
    <x v="0"/>
    <x v="2"/>
    <x v="0"/>
    <s v="Northbend"/>
    <s v="7756 Solo Drive"/>
    <x v="5"/>
    <x v="1"/>
    <x v="1"/>
    <x v="0"/>
    <x v="0"/>
    <s v="Unknown"/>
    <n v="44730"/>
    <n v="4970"/>
    <n v="4970"/>
    <n v="34790"/>
    <s v="Saab"/>
    <s v="92x"/>
    <n v="2000"/>
    <x v="0"/>
  </r>
  <r>
    <n v="718428"/>
    <d v="2011-07-15T00:00:00"/>
    <n v="280"/>
    <x v="1"/>
    <s v="250/500"/>
    <n v="1000"/>
    <n v="139767"/>
    <n v="0"/>
    <n v="607889"/>
    <n v="45"/>
    <x v="0"/>
    <x v="0"/>
    <x v="6"/>
    <x v="1"/>
    <x v="6"/>
    <x v="0"/>
    <n v="57900"/>
    <n v="0"/>
    <n v="57900"/>
    <x v="12"/>
    <x v="2"/>
    <s v="Front Collision"/>
    <x v="1"/>
    <x v="3"/>
    <x v="2"/>
    <s v="Arlington"/>
    <s v="9034 Weaver Ridge"/>
    <x v="5"/>
    <x v="1"/>
    <x v="0"/>
    <x v="0"/>
    <x v="0"/>
    <s v="No"/>
    <n v="84720"/>
    <n v="14120"/>
    <n v="14120"/>
    <n v="56480"/>
    <s v="Ford"/>
    <s v="Escape"/>
    <n v="1999"/>
    <x v="1"/>
  </r>
  <r>
    <n v="620215"/>
    <d v="2005-07-27T00:00:00"/>
    <n v="194"/>
    <x v="1"/>
    <s v="250/500"/>
    <n v="500"/>
    <n v="82317"/>
    <n v="0"/>
    <n v="455689"/>
    <n v="39"/>
    <x v="1"/>
    <x v="0"/>
    <x v="3"/>
    <x v="12"/>
    <x v="12"/>
    <x v="2"/>
    <n v="0"/>
    <n v="0"/>
    <n v="0"/>
    <x v="43"/>
    <x v="2"/>
    <s v="Front Collision"/>
    <x v="0"/>
    <x v="3"/>
    <x v="4"/>
    <s v="Columbus"/>
    <s v="1126 Texas Hwy"/>
    <x v="19"/>
    <x v="1"/>
    <x v="1"/>
    <x v="2"/>
    <x v="0"/>
    <s v="No"/>
    <n v="61500"/>
    <n v="6150"/>
    <n v="12300"/>
    <n v="43050"/>
    <s v="Dodge"/>
    <s v="RAM"/>
    <n v="2012"/>
    <x v="1"/>
  </r>
  <r>
    <n v="618659"/>
    <d v="2005-10-18T00:00:00"/>
    <n v="112"/>
    <x v="0"/>
    <s v="100/300"/>
    <n v="500"/>
    <n v="96513"/>
    <n v="0"/>
    <n v="450341"/>
    <n v="27"/>
    <x v="2"/>
    <x v="1"/>
    <x v="3"/>
    <x v="4"/>
    <x v="19"/>
    <x v="3"/>
    <n v="60000"/>
    <n v="-54800"/>
    <n v="5200"/>
    <x v="2"/>
    <x v="2"/>
    <s v="Front Collision"/>
    <x v="0"/>
    <x v="4"/>
    <x v="5"/>
    <s v="Arlington"/>
    <s v="2808 Elm St"/>
    <x v="7"/>
    <x v="1"/>
    <x v="1"/>
    <x v="1"/>
    <x v="3"/>
    <s v="Unknown"/>
    <n v="51000"/>
    <n v="8500"/>
    <n v="8500"/>
    <n v="34000"/>
    <s v="Nissan"/>
    <s v="Pathfinder"/>
    <n v="2013"/>
    <x v="1"/>
  </r>
  <r>
    <n v="649082"/>
    <d v="1996-01-19T00:00:00"/>
    <n v="24"/>
    <x v="2"/>
    <s v="500/1000"/>
    <n v="1000"/>
    <n v="192284"/>
    <n v="0"/>
    <n v="431277"/>
    <n v="33"/>
    <x v="2"/>
    <x v="1"/>
    <x v="4"/>
    <x v="1"/>
    <x v="8"/>
    <x v="0"/>
    <n v="0"/>
    <n v="-45200"/>
    <n v="-45200"/>
    <x v="27"/>
    <x v="0"/>
    <s v="Side Collision"/>
    <x v="2"/>
    <x v="0"/>
    <x v="4"/>
    <s v="Northbend"/>
    <s v="5061 Francis Ave"/>
    <x v="5"/>
    <x v="0"/>
    <x v="1"/>
    <x v="2"/>
    <x v="3"/>
    <s v="No"/>
    <n v="46800"/>
    <n v="4680"/>
    <n v="9360"/>
    <n v="32760"/>
    <s v="Jeep"/>
    <s v="Wrangler"/>
    <n v="2002"/>
    <x v="1"/>
  </r>
  <r>
    <n v="437573"/>
    <d v="2005-09-29T00:00:00"/>
    <n v="93"/>
    <x v="0"/>
    <s v="250/500"/>
    <n v="2000"/>
    <n v="162482"/>
    <n v="0"/>
    <n v="454656"/>
    <n v="32"/>
    <x v="2"/>
    <x v="0"/>
    <x v="1"/>
    <x v="8"/>
    <x v="16"/>
    <x v="3"/>
    <n v="65300"/>
    <n v="-65600"/>
    <n v="-300"/>
    <x v="46"/>
    <x v="0"/>
    <s v="Side Collision"/>
    <x v="1"/>
    <x v="4"/>
    <x v="4"/>
    <s v="Northbend"/>
    <s v="4965 MLK Drive"/>
    <x v="14"/>
    <x v="0"/>
    <x v="1"/>
    <x v="0"/>
    <x v="3"/>
    <s v="Unknown"/>
    <n v="78120"/>
    <n v="17360"/>
    <n v="8680"/>
    <n v="52080"/>
    <s v="BMW"/>
    <s v="3 Series"/>
    <n v="2006"/>
    <x v="1"/>
  </r>
  <r>
    <n v="964657"/>
    <d v="1997-02-18T00:00:00"/>
    <n v="171"/>
    <x v="1"/>
    <s v="250/500"/>
    <n v="2000"/>
    <n v="127725"/>
    <n v="0"/>
    <n v="605169"/>
    <n v="34"/>
    <x v="1"/>
    <x v="1"/>
    <x v="5"/>
    <x v="8"/>
    <x v="11"/>
    <x v="1"/>
    <n v="84900"/>
    <n v="0"/>
    <n v="84900"/>
    <x v="16"/>
    <x v="0"/>
    <s v="Rear Collision"/>
    <x v="0"/>
    <x v="0"/>
    <x v="2"/>
    <s v="Springfield"/>
    <s v="8668 Flute St"/>
    <x v="8"/>
    <x v="0"/>
    <x v="2"/>
    <x v="0"/>
    <x v="0"/>
    <s v="Unknown"/>
    <n v="69200"/>
    <n v="13840"/>
    <n v="6920"/>
    <n v="48440"/>
    <s v="Volkswagen"/>
    <s v="Passat"/>
    <n v="1996"/>
    <x v="0"/>
  </r>
  <r>
    <n v="932502"/>
    <d v="2010-05-11T00:00:00"/>
    <n v="200"/>
    <x v="2"/>
    <s v="100/300"/>
    <n v="1000"/>
    <n v="143934"/>
    <n v="0"/>
    <n v="444822"/>
    <n v="40"/>
    <x v="1"/>
    <x v="1"/>
    <x v="4"/>
    <x v="2"/>
    <x v="19"/>
    <x v="1"/>
    <n v="45300"/>
    <n v="-20400"/>
    <n v="24900"/>
    <x v="17"/>
    <x v="1"/>
    <s v=" "/>
    <x v="1"/>
    <x v="0"/>
    <x v="1"/>
    <s v="Riverwood"/>
    <s v="2577 Washington Drive"/>
    <x v="10"/>
    <x v="0"/>
    <x v="1"/>
    <x v="1"/>
    <x v="1"/>
    <s v="No"/>
    <n v="3690"/>
    <n v="410"/>
    <n v="410"/>
    <n v="2870"/>
    <s v="Ford"/>
    <s v="Escape"/>
    <n v="2015"/>
    <x v="1"/>
  </r>
  <r>
    <n v="434507"/>
    <d v="2009-02-06T00:00:00"/>
    <n v="120"/>
    <x v="2"/>
    <s v="250/500"/>
    <n v="1000"/>
    <n v="128127"/>
    <n v="0"/>
    <n v="447442"/>
    <n v="28"/>
    <x v="2"/>
    <x v="1"/>
    <x v="1"/>
    <x v="4"/>
    <x v="5"/>
    <x v="1"/>
    <n v="68900"/>
    <n v="0"/>
    <n v="68900"/>
    <x v="23"/>
    <x v="2"/>
    <s v="Rear Collision"/>
    <x v="1"/>
    <x v="2"/>
    <x v="0"/>
    <s v="Springfield"/>
    <s v="7709 Rock Lane"/>
    <x v="10"/>
    <x v="1"/>
    <x v="2"/>
    <x v="1"/>
    <x v="2"/>
    <s v="Unknown"/>
    <n v="65500"/>
    <n v="6550"/>
    <n v="6550"/>
    <n v="52400"/>
    <s v="BMW"/>
    <s v="X5"/>
    <n v="2010"/>
    <x v="1"/>
  </r>
  <r>
    <n v="935277"/>
    <d v="2013-07-09T00:00:00"/>
    <n v="325"/>
    <x v="2"/>
    <s v="500/1000"/>
    <n v="500"/>
    <n v="134883"/>
    <n v="0"/>
    <n v="474360"/>
    <n v="46"/>
    <x v="0"/>
    <x v="1"/>
    <x v="4"/>
    <x v="5"/>
    <x v="16"/>
    <x v="0"/>
    <n v="46300"/>
    <n v="-77500"/>
    <n v="-31200"/>
    <x v="51"/>
    <x v="2"/>
    <s v="Rear Collision"/>
    <x v="1"/>
    <x v="2"/>
    <x v="5"/>
    <s v="Springfield"/>
    <s v="9358 Texas Ridge"/>
    <x v="7"/>
    <x v="1"/>
    <x v="1"/>
    <x v="0"/>
    <x v="0"/>
    <s v="Yes"/>
    <n v="76120"/>
    <n v="13840"/>
    <n v="6920"/>
    <n v="55360"/>
    <s v="Toyota"/>
    <s v="Camry"/>
    <n v="1999"/>
    <x v="1"/>
  </r>
  <r>
    <n v="756054"/>
    <d v="1992-06-06T00:00:00"/>
    <n v="124"/>
    <x v="2"/>
    <s v="250/500"/>
    <n v="1000"/>
    <n v="119815"/>
    <n v="0"/>
    <n v="447925"/>
    <n v="32"/>
    <x v="2"/>
    <x v="1"/>
    <x v="0"/>
    <x v="6"/>
    <x v="10"/>
    <x v="1"/>
    <n v="0"/>
    <n v="-43200"/>
    <n v="-43200"/>
    <x v="31"/>
    <x v="2"/>
    <s v="Front Collision"/>
    <x v="2"/>
    <x v="3"/>
    <x v="1"/>
    <s v="Springfield"/>
    <s v="8080 Oak Lane"/>
    <x v="4"/>
    <x v="1"/>
    <x v="2"/>
    <x v="1"/>
    <x v="0"/>
    <s v="Yes"/>
    <n v="73560"/>
    <n v="12260"/>
    <n v="12260"/>
    <n v="49040"/>
    <s v="BMW"/>
    <s v="X5"/>
    <n v="1995"/>
    <x v="1"/>
  </r>
  <r>
    <n v="682387"/>
    <d v="1998-03-08T00:00:00"/>
    <n v="211"/>
    <x v="0"/>
    <s v="100/300"/>
    <n v="2000"/>
    <n v="122122"/>
    <n v="0"/>
    <n v="451586"/>
    <n v="35"/>
    <x v="1"/>
    <x v="0"/>
    <x v="3"/>
    <x v="1"/>
    <x v="6"/>
    <x v="1"/>
    <n v="76000"/>
    <n v="0"/>
    <n v="76000"/>
    <x v="1"/>
    <x v="0"/>
    <s v="Rear Collision"/>
    <x v="2"/>
    <x v="0"/>
    <x v="2"/>
    <s v="Northbend"/>
    <s v="6408 Weaver Ridge"/>
    <x v="23"/>
    <x v="0"/>
    <x v="0"/>
    <x v="1"/>
    <x v="3"/>
    <s v="Unknown"/>
    <n v="52030"/>
    <n v="9460"/>
    <n v="4730"/>
    <n v="37840"/>
    <s v="Mercedes"/>
    <s v="E400"/>
    <n v="2008"/>
    <x v="1"/>
  </r>
  <r>
    <n v="456604"/>
    <d v="2004-03-29T00:00:00"/>
    <n v="287"/>
    <x v="2"/>
    <s v="500/1000"/>
    <n v="2000"/>
    <n v="96874"/>
    <n v="0"/>
    <n v="477519"/>
    <n v="41"/>
    <x v="1"/>
    <x v="0"/>
    <x v="3"/>
    <x v="10"/>
    <x v="17"/>
    <x v="0"/>
    <n v="0"/>
    <n v="-49000"/>
    <n v="-49000"/>
    <x v="16"/>
    <x v="1"/>
    <s v=" "/>
    <x v="3"/>
    <x v="1"/>
    <x v="0"/>
    <s v="Northbrook"/>
    <s v="5532 Weaver Ridge"/>
    <x v="10"/>
    <x v="0"/>
    <x v="1"/>
    <x v="2"/>
    <x v="2"/>
    <s v="Unknown"/>
    <n v="5170"/>
    <n v="470"/>
    <n v="940"/>
    <n v="3760"/>
    <s v="Suburu"/>
    <s v="Forrestor"/>
    <n v="2001"/>
    <x v="1"/>
  </r>
  <r>
    <n v="139872"/>
    <d v="2006-06-01T00:00:00"/>
    <n v="122"/>
    <x v="1"/>
    <s v="250/500"/>
    <n v="1000"/>
    <n v="122071"/>
    <n v="0"/>
    <n v="603639"/>
    <n v="34"/>
    <x v="1"/>
    <x v="0"/>
    <x v="1"/>
    <x v="1"/>
    <x v="17"/>
    <x v="2"/>
    <n v="58600"/>
    <n v="-28700"/>
    <n v="29900"/>
    <x v="7"/>
    <x v="3"/>
    <s v=" "/>
    <x v="1"/>
    <x v="1"/>
    <x v="0"/>
    <s v="Northbend"/>
    <s v="9101 2nd Hwy"/>
    <x v="0"/>
    <x v="0"/>
    <x v="1"/>
    <x v="2"/>
    <x v="3"/>
    <s v="Yes"/>
    <n v="8190"/>
    <n v="1890"/>
    <n v="1260"/>
    <n v="5040"/>
    <s v="Chevrolet"/>
    <s v="Silverado"/>
    <n v="2013"/>
    <x v="1"/>
  </r>
  <r>
    <n v="354105"/>
    <d v="1994-06-08T00:00:00"/>
    <n v="22"/>
    <x v="1"/>
    <s v="250/500"/>
    <n v="2000"/>
    <n v="123862"/>
    <n v="6000000"/>
    <n v="463993"/>
    <n v="29"/>
    <x v="2"/>
    <x v="0"/>
    <x v="0"/>
    <x v="8"/>
    <x v="11"/>
    <x v="1"/>
    <n v="0"/>
    <n v="-56200"/>
    <n v="-56200"/>
    <x v="30"/>
    <x v="0"/>
    <s v="Rear Collision"/>
    <x v="0"/>
    <x v="4"/>
    <x v="0"/>
    <s v="Springfield"/>
    <s v="8576 Andromedia St"/>
    <x v="8"/>
    <x v="0"/>
    <x v="1"/>
    <x v="2"/>
    <x v="2"/>
    <s v="Unknown"/>
    <n v="70800"/>
    <n v="7080"/>
    <n v="14160"/>
    <n v="49560"/>
    <s v="Accura"/>
    <s v="MDX"/>
    <n v="2012"/>
    <x v="0"/>
  </r>
  <r>
    <n v="165485"/>
    <d v="1998-02-12T00:00:00"/>
    <n v="106"/>
    <x v="2"/>
    <s v="500/1000"/>
    <n v="2000"/>
    <n v="132075"/>
    <n v="0"/>
    <n v="441491"/>
    <n v="31"/>
    <x v="2"/>
    <x v="1"/>
    <x v="6"/>
    <x v="13"/>
    <x v="17"/>
    <x v="0"/>
    <n v="54100"/>
    <n v="0"/>
    <n v="54100"/>
    <x v="51"/>
    <x v="2"/>
    <s v="Rear Collision"/>
    <x v="2"/>
    <x v="0"/>
    <x v="4"/>
    <s v="Springfield"/>
    <s v="6315 2nd Lane"/>
    <x v="3"/>
    <x v="1"/>
    <x v="1"/>
    <x v="1"/>
    <x v="2"/>
    <s v="Yes"/>
    <n v="45630"/>
    <n v="5070"/>
    <n v="5070"/>
    <n v="35490"/>
    <s v="Accura"/>
    <s v="MDX"/>
    <n v="2011"/>
    <x v="1"/>
  </r>
  <r>
    <n v="515050"/>
    <d v="2000-11-16T00:00:00"/>
    <n v="398"/>
    <x v="0"/>
    <s v="100/300"/>
    <n v="500"/>
    <n v="99098"/>
    <n v="0"/>
    <n v="469429"/>
    <n v="58"/>
    <x v="3"/>
    <x v="1"/>
    <x v="2"/>
    <x v="8"/>
    <x v="18"/>
    <x v="0"/>
    <n v="0"/>
    <n v="-57900"/>
    <n v="-57900"/>
    <x v="40"/>
    <x v="0"/>
    <s v="Front Collision"/>
    <x v="0"/>
    <x v="0"/>
    <x v="5"/>
    <s v="Northbrook"/>
    <s v="1536 Flute Drive"/>
    <x v="22"/>
    <x v="0"/>
    <x v="0"/>
    <x v="2"/>
    <x v="3"/>
    <s v="Unknown"/>
    <n v="99320"/>
    <n v="7640"/>
    <n v="15280"/>
    <n v="76400"/>
    <s v="Accura"/>
    <s v="TL"/>
    <n v="2002"/>
    <x v="0"/>
  </r>
  <r>
    <n v="795686"/>
    <d v="2004-10-24T00:00:00"/>
    <n v="214"/>
    <x v="2"/>
    <s v="500/1000"/>
    <n v="500"/>
    <n v="139851"/>
    <n v="4000000"/>
    <n v="472214"/>
    <n v="41"/>
    <x v="1"/>
    <x v="0"/>
    <x v="3"/>
    <x v="4"/>
    <x v="15"/>
    <x v="1"/>
    <n v="0"/>
    <n v="-57100"/>
    <n v="-57100"/>
    <x v="51"/>
    <x v="2"/>
    <s v="Side Collision"/>
    <x v="0"/>
    <x v="2"/>
    <x v="5"/>
    <s v="Northbend"/>
    <s v="4672 MLK St"/>
    <x v="21"/>
    <x v="1"/>
    <x v="1"/>
    <x v="2"/>
    <x v="1"/>
    <s v="No"/>
    <n v="64000"/>
    <n v="12800"/>
    <n v="6400"/>
    <n v="44800"/>
    <s v="BMW"/>
    <s v="X6"/>
    <n v="1996"/>
    <x v="0"/>
  </r>
  <r>
    <n v="395983"/>
    <d v="2009-11-08T00:00:00"/>
    <n v="209"/>
    <x v="0"/>
    <s v="100/300"/>
    <n v="500"/>
    <n v="135508"/>
    <n v="0"/>
    <n v="614945"/>
    <n v="38"/>
    <x v="1"/>
    <x v="1"/>
    <x v="0"/>
    <x v="6"/>
    <x v="5"/>
    <x v="1"/>
    <n v="58100"/>
    <n v="0"/>
    <n v="58100"/>
    <x v="16"/>
    <x v="0"/>
    <s v="Front Collision"/>
    <x v="1"/>
    <x v="2"/>
    <x v="4"/>
    <s v="Northbrook"/>
    <s v="2204 Washington Lane"/>
    <x v="7"/>
    <x v="0"/>
    <x v="1"/>
    <x v="0"/>
    <x v="3"/>
    <s v="Unknown"/>
    <n v="47300"/>
    <n v="4730"/>
    <n v="4730"/>
    <n v="37840"/>
    <s v="Nissan"/>
    <s v="Pathfinder"/>
    <n v="2014"/>
    <x v="1"/>
  </r>
  <r>
    <n v="119513"/>
    <d v="1996-09-21T00:00:00"/>
    <n v="82"/>
    <x v="2"/>
    <s v="100/300"/>
    <n v="1000"/>
    <n v="138451"/>
    <n v="0"/>
    <n v="476727"/>
    <n v="27"/>
    <x v="2"/>
    <x v="0"/>
    <x v="1"/>
    <x v="12"/>
    <x v="1"/>
    <x v="1"/>
    <n v="13100"/>
    <n v="-38200"/>
    <n v="-25100"/>
    <x v="32"/>
    <x v="0"/>
    <s v="Rear Collision"/>
    <x v="0"/>
    <x v="3"/>
    <x v="0"/>
    <s v="Springfield"/>
    <s v="9484 Pine Drive"/>
    <x v="8"/>
    <x v="0"/>
    <x v="2"/>
    <x v="2"/>
    <x v="2"/>
    <s v="Unknown"/>
    <n v="71680"/>
    <n v="8960"/>
    <n v="8960"/>
    <n v="53760"/>
    <s v="Volkswagen"/>
    <s v="Jetta"/>
    <n v="2007"/>
    <x v="0"/>
  </r>
  <r>
    <n v="217938"/>
    <d v="1995-07-16T00:00:00"/>
    <n v="193"/>
    <x v="0"/>
    <s v="250/500"/>
    <n v="500"/>
    <n v="84703"/>
    <n v="0"/>
    <n v="438555"/>
    <n v="41"/>
    <x v="1"/>
    <x v="1"/>
    <x v="6"/>
    <x v="0"/>
    <x v="8"/>
    <x v="1"/>
    <n v="0"/>
    <n v="0"/>
    <n v="0"/>
    <x v="42"/>
    <x v="0"/>
    <s v="Side Collision"/>
    <x v="0"/>
    <x v="3"/>
    <x v="0"/>
    <s v="Springfield"/>
    <s v="5431 3rd Ridge"/>
    <x v="17"/>
    <x v="0"/>
    <x v="1"/>
    <x v="0"/>
    <x v="1"/>
    <s v="Yes"/>
    <n v="112320"/>
    <n v="17280"/>
    <n v="17280"/>
    <n v="77760"/>
    <s v="Suburu"/>
    <s v="Impreza"/>
    <n v="2011"/>
    <x v="0"/>
  </r>
  <r>
    <n v="203914"/>
    <d v="2001-06-09T00:00:00"/>
    <n v="134"/>
    <x v="0"/>
    <s v="100/300"/>
    <n v="1000"/>
    <n v="100006"/>
    <n v="0"/>
    <n v="440961"/>
    <n v="32"/>
    <x v="2"/>
    <x v="1"/>
    <x v="1"/>
    <x v="13"/>
    <x v="4"/>
    <x v="0"/>
    <n v="0"/>
    <n v="0"/>
    <n v="0"/>
    <x v="21"/>
    <x v="0"/>
    <s v="Side Collision"/>
    <x v="2"/>
    <x v="3"/>
    <x v="2"/>
    <s v="Columbus"/>
    <s v="7121 Britain Drive"/>
    <x v="18"/>
    <x v="0"/>
    <x v="1"/>
    <x v="0"/>
    <x v="1"/>
    <s v="Unknown"/>
    <n v="82720"/>
    <n v="7520"/>
    <n v="15040"/>
    <n v="60160"/>
    <s v="Audi"/>
    <s v="A3"/>
    <n v="2014"/>
    <x v="1"/>
  </r>
  <r>
    <n v="565157"/>
    <d v="2002-10-06T00:00:00"/>
    <n v="288"/>
    <x v="2"/>
    <s v="100/300"/>
    <n v="1000"/>
    <n v="104671"/>
    <n v="0"/>
    <n v="616714"/>
    <n v="45"/>
    <x v="0"/>
    <x v="0"/>
    <x v="3"/>
    <x v="7"/>
    <x v="15"/>
    <x v="0"/>
    <n v="0"/>
    <n v="0"/>
    <n v="0"/>
    <x v="7"/>
    <x v="2"/>
    <s v="Rear Collision"/>
    <x v="0"/>
    <x v="2"/>
    <x v="5"/>
    <s v="Hillsdale"/>
    <s v="8586 1st Ridge"/>
    <x v="15"/>
    <x v="1"/>
    <x v="1"/>
    <x v="2"/>
    <x v="3"/>
    <s v="Unknown"/>
    <n v="48060"/>
    <n v="10680"/>
    <n v="5340"/>
    <n v="32040"/>
    <s v="Mercedes"/>
    <s v="C300"/>
    <n v="2009"/>
    <x v="1"/>
  </r>
  <r>
    <n v="904191"/>
    <d v="1997-07-14T00:00:00"/>
    <n v="104"/>
    <x v="1"/>
    <s v="250/500"/>
    <n v="500"/>
    <n v="115803"/>
    <n v="0"/>
    <n v="434247"/>
    <n v="32"/>
    <x v="2"/>
    <x v="0"/>
    <x v="4"/>
    <x v="8"/>
    <x v="14"/>
    <x v="2"/>
    <n v="31900"/>
    <n v="-44600"/>
    <n v="-12700"/>
    <x v="13"/>
    <x v="2"/>
    <s v="Rear Collision"/>
    <x v="2"/>
    <x v="0"/>
    <x v="2"/>
    <s v="Riverwood"/>
    <s v="7582 Pine Drive"/>
    <x v="6"/>
    <x v="1"/>
    <x v="0"/>
    <x v="0"/>
    <x v="2"/>
    <s v="Yes"/>
    <n v="63570"/>
    <n v="9780"/>
    <n v="9780"/>
    <n v="44010"/>
    <s v="Volkswagen"/>
    <s v="Jetta"/>
    <n v="2006"/>
    <x v="0"/>
  </r>
  <r>
    <n v="419510"/>
    <d v="1994-11-11T00:00:00"/>
    <n v="431"/>
    <x v="0"/>
    <s v="100/300"/>
    <n v="1000"/>
    <n v="137227"/>
    <n v="0"/>
    <n v="436547"/>
    <n v="54"/>
    <x v="0"/>
    <x v="1"/>
    <x v="3"/>
    <x v="0"/>
    <x v="12"/>
    <x v="2"/>
    <n v="17600"/>
    <n v="0"/>
    <n v="17600"/>
    <x v="13"/>
    <x v="2"/>
    <s v="Rear Collision"/>
    <x v="2"/>
    <x v="2"/>
    <x v="4"/>
    <s v="Columbus"/>
    <s v="1388 Embaracadero Hwy"/>
    <x v="21"/>
    <x v="1"/>
    <x v="2"/>
    <x v="2"/>
    <x v="2"/>
    <s v="Unknown"/>
    <n v="63240"/>
    <n v="10540"/>
    <n v="10540"/>
    <n v="42160"/>
    <s v="Suburu"/>
    <s v="Forrestor"/>
    <n v="1997"/>
    <x v="1"/>
  </r>
  <r>
    <n v="575000"/>
    <d v="2012-06-23T00:00:00"/>
    <n v="101"/>
    <x v="0"/>
    <s v="100/300"/>
    <n v="1000"/>
    <n v="105304"/>
    <n v="7000000"/>
    <n v="619540"/>
    <n v="33"/>
    <x v="2"/>
    <x v="1"/>
    <x v="3"/>
    <x v="6"/>
    <x v="1"/>
    <x v="2"/>
    <n v="52000"/>
    <n v="-44500"/>
    <n v="7500"/>
    <x v="20"/>
    <x v="2"/>
    <s v="Rear Collision"/>
    <x v="1"/>
    <x v="4"/>
    <x v="5"/>
    <s v="Northbrook"/>
    <s v="5621 4th Ave"/>
    <x v="3"/>
    <x v="1"/>
    <x v="2"/>
    <x v="0"/>
    <x v="2"/>
    <s v="Unknown"/>
    <n v="54240"/>
    <n v="9040"/>
    <n v="9040"/>
    <n v="36160"/>
    <s v="Saab"/>
    <s v="93"/>
    <n v="2013"/>
    <x v="0"/>
  </r>
  <r>
    <n v="120485"/>
    <d v="2007-02-18T00:00:00"/>
    <n v="375"/>
    <x v="0"/>
    <s v="100/300"/>
    <n v="1000"/>
    <n v="127539"/>
    <n v="0"/>
    <n v="466283"/>
    <n v="50"/>
    <x v="0"/>
    <x v="0"/>
    <x v="2"/>
    <x v="2"/>
    <x v="3"/>
    <x v="1"/>
    <n v="0"/>
    <n v="0"/>
    <n v="0"/>
    <x v="26"/>
    <x v="0"/>
    <s v="Front Collision"/>
    <x v="0"/>
    <x v="0"/>
    <x v="2"/>
    <s v="Riverwood"/>
    <s v="8150 Washington Ridge"/>
    <x v="14"/>
    <x v="0"/>
    <x v="0"/>
    <x v="2"/>
    <x v="2"/>
    <s v="No"/>
    <n v="37280"/>
    <n v="0"/>
    <n v="0"/>
    <n v="37280"/>
    <s v="Audi"/>
    <s v="A5"/>
    <n v="1996"/>
    <x v="0"/>
  </r>
  <r>
    <n v="781181"/>
    <d v="2005-06-27T00:00:00"/>
    <n v="461"/>
    <x v="0"/>
    <s v="100/300"/>
    <n v="2000"/>
    <n v="140275"/>
    <n v="0"/>
    <n v="449557"/>
    <n v="61"/>
    <x v="3"/>
    <x v="0"/>
    <x v="6"/>
    <x v="8"/>
    <x v="19"/>
    <x v="0"/>
    <n v="0"/>
    <n v="0"/>
    <n v="0"/>
    <x v="32"/>
    <x v="2"/>
    <s v="Rear Collision"/>
    <x v="1"/>
    <x v="0"/>
    <x v="2"/>
    <s v="Columbus"/>
    <s v="4268 2nd Ave"/>
    <x v="16"/>
    <x v="1"/>
    <x v="1"/>
    <x v="2"/>
    <x v="3"/>
    <s v="Yes"/>
    <n v="72100"/>
    <n v="7210"/>
    <n v="14420"/>
    <n v="50470"/>
    <s v="Jeep"/>
    <s v="Wrangler"/>
    <n v="2006"/>
    <x v="1"/>
  </r>
  <r>
    <n v="299796"/>
    <d v="1999-09-29T00:00:00"/>
    <n v="428"/>
    <x v="1"/>
    <s v="250/500"/>
    <n v="500"/>
    <n v="134436"/>
    <n v="7000000"/>
    <n v="473329"/>
    <n v="59"/>
    <x v="3"/>
    <x v="1"/>
    <x v="6"/>
    <x v="5"/>
    <x v="10"/>
    <x v="1"/>
    <n v="0"/>
    <n v="0"/>
    <n v="0"/>
    <x v="38"/>
    <x v="3"/>
    <s v=" "/>
    <x v="1"/>
    <x v="1"/>
    <x v="4"/>
    <s v="Northbend"/>
    <s v="6375 2nd Lane"/>
    <x v="1"/>
    <x v="0"/>
    <x v="1"/>
    <x v="2"/>
    <x v="2"/>
    <s v="No"/>
    <n v="6500"/>
    <n v="1300"/>
    <n v="650"/>
    <n v="4550"/>
    <s v="Saab"/>
    <s v="92x"/>
    <n v="2013"/>
    <x v="1"/>
  </r>
  <r>
    <n v="589749"/>
    <d v="2006-05-14T00:00:00"/>
    <n v="45"/>
    <x v="1"/>
    <s v="100/300"/>
    <n v="1000"/>
    <n v="119771"/>
    <n v="0"/>
    <n v="470117"/>
    <n v="38"/>
    <x v="1"/>
    <x v="0"/>
    <x v="3"/>
    <x v="1"/>
    <x v="9"/>
    <x v="1"/>
    <n v="29000"/>
    <n v="0"/>
    <n v="29000"/>
    <x v="30"/>
    <x v="2"/>
    <s v="Front Collision"/>
    <x v="2"/>
    <x v="4"/>
    <x v="4"/>
    <s v="Springfield"/>
    <s v="3770 Flute Drive"/>
    <x v="18"/>
    <x v="1"/>
    <x v="1"/>
    <x v="2"/>
    <x v="1"/>
    <s v="Unknown"/>
    <n v="78240"/>
    <n v="13040"/>
    <n v="13040"/>
    <n v="52160"/>
    <s v="Suburu"/>
    <s v="Legacy"/>
    <n v="2013"/>
    <x v="1"/>
  </r>
  <r>
    <n v="854021"/>
    <d v="2010-04-29T00:00:00"/>
    <n v="136"/>
    <x v="0"/>
    <s v="100/300"/>
    <n v="500"/>
    <n v="120324"/>
    <n v="0"/>
    <n v="600702"/>
    <n v="29"/>
    <x v="2"/>
    <x v="1"/>
    <x v="6"/>
    <x v="10"/>
    <x v="17"/>
    <x v="1"/>
    <n v="62500"/>
    <n v="-66900"/>
    <n v="-4400"/>
    <x v="52"/>
    <x v="1"/>
    <s v=" "/>
    <x v="1"/>
    <x v="0"/>
    <x v="2"/>
    <s v="Columbus"/>
    <s v="1562 Britain St"/>
    <x v="10"/>
    <x v="0"/>
    <x v="1"/>
    <x v="2"/>
    <x v="1"/>
    <s v="Unknown"/>
    <n v="6200"/>
    <n v="1240"/>
    <n v="620"/>
    <n v="4340"/>
    <s v="Honda"/>
    <s v="Accord"/>
    <n v="1999"/>
    <x v="1"/>
  </r>
  <r>
    <n v="454086"/>
    <d v="1992-11-10T00:00:00"/>
    <n v="216"/>
    <x v="1"/>
    <s v="500/1000"/>
    <n v="1000"/>
    <n v="11524"/>
    <n v="0"/>
    <n v="615921"/>
    <n v="36"/>
    <x v="1"/>
    <x v="1"/>
    <x v="2"/>
    <x v="7"/>
    <x v="1"/>
    <x v="3"/>
    <n v="39600"/>
    <n v="-82400"/>
    <n v="-42800"/>
    <x v="0"/>
    <x v="3"/>
    <s v=" "/>
    <x v="1"/>
    <x v="0"/>
    <x v="1"/>
    <s v="Springfield"/>
    <s v="1681 Cherokee Hwy"/>
    <x v="5"/>
    <x v="0"/>
    <x v="0"/>
    <x v="2"/>
    <x v="2"/>
    <s v="Unknown"/>
    <n v="6160"/>
    <n v="560"/>
    <n v="1680"/>
    <n v="3920"/>
    <s v="Mercedes"/>
    <s v="E400"/>
    <n v="2014"/>
    <x v="1"/>
  </r>
  <r>
    <n v="139484"/>
    <d v="1999-07-24T00:00:00"/>
    <n v="278"/>
    <x v="1"/>
    <s v="500/1000"/>
    <n v="2000"/>
    <n v="114262"/>
    <n v="7000000"/>
    <n v="475588"/>
    <n v="48"/>
    <x v="0"/>
    <x v="1"/>
    <x v="0"/>
    <x v="13"/>
    <x v="7"/>
    <x v="1"/>
    <n v="0"/>
    <n v="-54000"/>
    <n v="-54000"/>
    <x v="29"/>
    <x v="0"/>
    <s v="Front Collision"/>
    <x v="2"/>
    <x v="4"/>
    <x v="0"/>
    <s v="Northbrook"/>
    <s v="7523 Oak Lane"/>
    <x v="11"/>
    <x v="0"/>
    <x v="1"/>
    <x v="2"/>
    <x v="1"/>
    <s v="Unknown"/>
    <n v="76050"/>
    <n v="11700"/>
    <n v="11700"/>
    <n v="52650"/>
    <s v="Chevrolet"/>
    <s v="Silverado"/>
    <n v="1997"/>
    <x v="1"/>
  </r>
  <r>
    <n v="678849"/>
    <d v="1992-02-22T00:00:00"/>
    <n v="295"/>
    <x v="0"/>
    <s v="500/1000"/>
    <n v="1000"/>
    <n v="133207"/>
    <n v="0"/>
    <n v="609409"/>
    <n v="48"/>
    <x v="0"/>
    <x v="1"/>
    <x v="0"/>
    <x v="8"/>
    <x v="15"/>
    <x v="3"/>
    <n v="49700"/>
    <n v="-59100"/>
    <n v="-9400"/>
    <x v="22"/>
    <x v="2"/>
    <s v="Side Collision"/>
    <x v="2"/>
    <x v="4"/>
    <x v="2"/>
    <s v="Hillsdale"/>
    <s v="1815 Cherokee Drive"/>
    <x v="3"/>
    <x v="3"/>
    <x v="2"/>
    <x v="2"/>
    <x v="3"/>
    <s v="Yes"/>
    <n v="86060"/>
    <n v="13240"/>
    <n v="13240"/>
    <n v="59580"/>
    <s v="Volkswagen"/>
    <s v="Passat"/>
    <n v="2002"/>
    <x v="1"/>
  </r>
  <r>
    <n v="346940"/>
    <d v="2002-09-13T00:00:00"/>
    <n v="112"/>
    <x v="0"/>
    <s v="500/1000"/>
    <n v="1000"/>
    <n v="116654"/>
    <n v="0"/>
    <n v="479852"/>
    <n v="30"/>
    <x v="2"/>
    <x v="1"/>
    <x v="3"/>
    <x v="5"/>
    <x v="0"/>
    <x v="1"/>
    <n v="47700"/>
    <n v="-59300"/>
    <n v="-11600"/>
    <x v="1"/>
    <x v="0"/>
    <s v="Front Collision"/>
    <x v="0"/>
    <x v="2"/>
    <x v="0"/>
    <s v="Arlington"/>
    <s v="9316 Pine Ave"/>
    <x v="19"/>
    <x v="0"/>
    <x v="0"/>
    <x v="2"/>
    <x v="1"/>
    <s v="No"/>
    <n v="107900"/>
    <n v="10790"/>
    <n v="21580"/>
    <n v="75530"/>
    <s v="Dodge"/>
    <s v="Neon"/>
    <n v="1997"/>
    <x v="0"/>
  </r>
  <r>
    <n v="985436"/>
    <d v="2003-08-09T00:00:00"/>
    <n v="122"/>
    <x v="2"/>
    <s v="250/500"/>
    <n v="500"/>
    <n v="149506"/>
    <n v="0"/>
    <n v="452249"/>
    <n v="34"/>
    <x v="1"/>
    <x v="1"/>
    <x v="3"/>
    <x v="5"/>
    <x v="15"/>
    <x v="3"/>
    <n v="38100"/>
    <n v="-31400"/>
    <n v="6700"/>
    <x v="23"/>
    <x v="2"/>
    <s v="Rear Collision"/>
    <x v="2"/>
    <x v="2"/>
    <x v="6"/>
    <s v="Columbus"/>
    <s v="2733 Texas Drive"/>
    <x v="22"/>
    <x v="1"/>
    <x v="2"/>
    <x v="2"/>
    <x v="1"/>
    <s v="Yes"/>
    <n v="99990"/>
    <n v="18180"/>
    <n v="18180"/>
    <n v="63630"/>
    <s v="Mercedes"/>
    <s v="E400"/>
    <n v="2011"/>
    <x v="1"/>
  </r>
  <r>
    <n v="237418"/>
    <d v="2007-12-04T00:00:00"/>
    <n v="108"/>
    <x v="1"/>
    <s v="500/1000"/>
    <n v="1000"/>
    <n v="133792"/>
    <n v="0"/>
    <n v="441536"/>
    <n v="29"/>
    <x v="2"/>
    <x v="1"/>
    <x v="1"/>
    <x v="3"/>
    <x v="3"/>
    <x v="1"/>
    <n v="71400"/>
    <n v="0"/>
    <n v="71400"/>
    <x v="43"/>
    <x v="2"/>
    <s v="Side Collision"/>
    <x v="1"/>
    <x v="4"/>
    <x v="4"/>
    <s v="Columbus"/>
    <s v="7684 Francis Ridge"/>
    <x v="15"/>
    <x v="1"/>
    <x v="2"/>
    <x v="2"/>
    <x v="0"/>
    <s v="Yes"/>
    <n v="61380"/>
    <n v="11160"/>
    <n v="5580"/>
    <n v="44640"/>
    <s v="Suburu"/>
    <s v="Legacy"/>
    <n v="2012"/>
    <x v="1"/>
  </r>
  <r>
    <n v="335780"/>
    <d v="2002-07-22T00:00:00"/>
    <n v="14"/>
    <x v="0"/>
    <s v="250/500"/>
    <n v="2000"/>
    <n v="158796"/>
    <n v="0"/>
    <n v="601617"/>
    <n v="28"/>
    <x v="2"/>
    <x v="1"/>
    <x v="2"/>
    <x v="0"/>
    <x v="2"/>
    <x v="3"/>
    <n v="0"/>
    <n v="-26900"/>
    <n v="-26900"/>
    <x v="30"/>
    <x v="0"/>
    <s v="Rear Collision"/>
    <x v="0"/>
    <x v="2"/>
    <x v="4"/>
    <s v="Riverwood"/>
    <s v="8991 Embaracadero Ave"/>
    <x v="22"/>
    <x v="0"/>
    <x v="1"/>
    <x v="2"/>
    <x v="3"/>
    <s v="Yes"/>
    <n v="71280"/>
    <n v="12960"/>
    <n v="12960"/>
    <n v="45360"/>
    <s v="Audi"/>
    <s v="A5"/>
    <n v="2012"/>
    <x v="0"/>
  </r>
  <r>
    <n v="491392"/>
    <d v="1992-07-03T00:00:00"/>
    <n v="298"/>
    <x v="2"/>
    <s v="500/1000"/>
    <n v="1000"/>
    <n v="136229"/>
    <n v="0"/>
    <n v="442598"/>
    <n v="45"/>
    <x v="0"/>
    <x v="0"/>
    <x v="4"/>
    <x v="13"/>
    <x v="11"/>
    <x v="3"/>
    <n v="0"/>
    <n v="-51100"/>
    <n v="-51100"/>
    <x v="7"/>
    <x v="2"/>
    <s v="Front Collision"/>
    <x v="1"/>
    <x v="4"/>
    <x v="2"/>
    <s v="Northbend"/>
    <s v="4905 Francis Ave"/>
    <x v="22"/>
    <x v="1"/>
    <x v="2"/>
    <x v="1"/>
    <x v="1"/>
    <s v="No"/>
    <n v="64000"/>
    <n v="12800"/>
    <n v="6400"/>
    <n v="44800"/>
    <s v="Saab"/>
    <s v="95"/>
    <n v="1999"/>
    <x v="1"/>
  </r>
  <r>
    <n v="140880"/>
    <d v="2005-03-29T00:00:00"/>
    <n v="276"/>
    <x v="2"/>
    <s v="250/500"/>
    <n v="500"/>
    <n v="144884"/>
    <n v="0"/>
    <n v="430987"/>
    <n v="46"/>
    <x v="0"/>
    <x v="1"/>
    <x v="3"/>
    <x v="1"/>
    <x v="3"/>
    <x v="0"/>
    <n v="0"/>
    <n v="-50000"/>
    <n v="-50000"/>
    <x v="31"/>
    <x v="3"/>
    <s v=" "/>
    <x v="3"/>
    <x v="0"/>
    <x v="0"/>
    <s v="Hillsdale"/>
    <s v="7783 Lincoln Hwy"/>
    <x v="2"/>
    <x v="0"/>
    <x v="1"/>
    <x v="1"/>
    <x v="3"/>
    <s v="No"/>
    <n v="5940"/>
    <n v="660"/>
    <n v="660"/>
    <n v="4620"/>
    <s v="Toyota"/>
    <s v="Highlander"/>
    <n v="2015"/>
    <x v="1"/>
  </r>
  <r>
    <n v="962591"/>
    <d v="2008-03-16T00:00:00"/>
    <n v="47"/>
    <x v="1"/>
    <s v="250/500"/>
    <n v="2000"/>
    <n v="124197"/>
    <n v="0"/>
    <n v="430104"/>
    <n v="37"/>
    <x v="1"/>
    <x v="0"/>
    <x v="4"/>
    <x v="6"/>
    <x v="9"/>
    <x v="1"/>
    <n v="75400"/>
    <n v="0"/>
    <n v="75400"/>
    <x v="9"/>
    <x v="3"/>
    <s v=" "/>
    <x v="1"/>
    <x v="1"/>
    <x v="2"/>
    <s v="Hillsdale"/>
    <s v="8749 Tree St"/>
    <x v="22"/>
    <x v="0"/>
    <x v="2"/>
    <x v="0"/>
    <x v="1"/>
    <s v="No"/>
    <n v="6700"/>
    <n v="670"/>
    <n v="670"/>
    <n v="5360"/>
    <s v="Jeep"/>
    <s v="Wrangler"/>
    <n v="2011"/>
    <x v="1"/>
  </r>
  <r>
    <n v="922565"/>
    <d v="1999-05-23T00:00:00"/>
    <n v="222"/>
    <x v="2"/>
    <s v="250/500"/>
    <n v="500"/>
    <n v="11246"/>
    <n v="0"/>
    <n v="612904"/>
    <n v="42"/>
    <x v="1"/>
    <x v="0"/>
    <x v="2"/>
    <x v="3"/>
    <x v="10"/>
    <x v="1"/>
    <n v="0"/>
    <n v="0"/>
    <n v="0"/>
    <x v="8"/>
    <x v="2"/>
    <s v="Rear Collision"/>
    <x v="1"/>
    <x v="0"/>
    <x v="2"/>
    <s v="Arlington"/>
    <s v="4985 Sky Lane"/>
    <x v="6"/>
    <x v="1"/>
    <x v="0"/>
    <x v="1"/>
    <x v="1"/>
    <s v="Unknown"/>
    <n v="51740"/>
    <n v="11940"/>
    <n v="7960"/>
    <n v="31840"/>
    <s v="Jeep"/>
    <s v="Wrangler"/>
    <n v="2006"/>
    <x v="1"/>
  </r>
  <r>
    <n v="288580"/>
    <d v="2012-11-22T00:00:00"/>
    <n v="119"/>
    <x v="0"/>
    <s v="250/500"/>
    <n v="2000"/>
    <n v="107992"/>
    <n v="0"/>
    <n v="430886"/>
    <n v="28"/>
    <x v="2"/>
    <x v="0"/>
    <x v="4"/>
    <x v="1"/>
    <x v="10"/>
    <x v="0"/>
    <n v="88800"/>
    <n v="0"/>
    <n v="88800"/>
    <x v="33"/>
    <x v="0"/>
    <s v="Rear Collision"/>
    <x v="2"/>
    <x v="4"/>
    <x v="6"/>
    <s v="Riverwood"/>
    <s v="7534 MLK Hwy"/>
    <x v="17"/>
    <x v="0"/>
    <x v="1"/>
    <x v="1"/>
    <x v="3"/>
    <s v="Yes"/>
    <n v="53600"/>
    <n v="6700"/>
    <n v="6700"/>
    <n v="40200"/>
    <s v="Volkswagen"/>
    <s v="Jetta"/>
    <n v="2007"/>
    <x v="0"/>
  </r>
  <r>
    <n v="154280"/>
    <d v="1993-01-29T00:00:00"/>
    <n v="73"/>
    <x v="2"/>
    <s v="250/500"/>
    <n v="1000"/>
    <n v="144778"/>
    <n v="0"/>
    <n v="467947"/>
    <n v="29"/>
    <x v="2"/>
    <x v="0"/>
    <x v="5"/>
    <x v="9"/>
    <x v="2"/>
    <x v="0"/>
    <n v="35100"/>
    <n v="-59900"/>
    <n v="-24800"/>
    <x v="3"/>
    <x v="2"/>
    <s v="Rear Collision"/>
    <x v="2"/>
    <x v="3"/>
    <x v="0"/>
    <s v="Arlington"/>
    <s v="8689 Maple Hwy"/>
    <x v="12"/>
    <x v="1"/>
    <x v="0"/>
    <x v="0"/>
    <x v="1"/>
    <s v="Unknown"/>
    <n v="44910"/>
    <n v="4990"/>
    <n v="4990"/>
    <n v="34930"/>
    <s v="Dodge"/>
    <s v="Neon"/>
    <n v="2001"/>
    <x v="1"/>
  </r>
  <r>
    <n v="425973"/>
    <d v="2003-02-11T00:00:00"/>
    <n v="8"/>
    <x v="1"/>
    <s v="250/500"/>
    <n v="500"/>
    <n v="122916"/>
    <n v="4000000"/>
    <n v="604804"/>
    <n v="31"/>
    <x v="2"/>
    <x v="1"/>
    <x v="0"/>
    <x v="10"/>
    <x v="14"/>
    <x v="0"/>
    <n v="0"/>
    <n v="-88300"/>
    <n v="-88300"/>
    <x v="43"/>
    <x v="2"/>
    <s v="Front Collision"/>
    <x v="0"/>
    <x v="2"/>
    <x v="6"/>
    <s v="Hillsdale"/>
    <s v="9153 3rd Hwy"/>
    <x v="23"/>
    <x v="1"/>
    <x v="1"/>
    <x v="1"/>
    <x v="0"/>
    <s v="Yes"/>
    <n v="48100"/>
    <n v="11100"/>
    <n v="7400"/>
    <n v="29600"/>
    <s v="Volkswagen"/>
    <s v="Jetta"/>
    <n v="2014"/>
    <x v="1"/>
  </r>
  <r>
    <n v="477177"/>
    <d v="1990-08-15T00:00:00"/>
    <n v="294"/>
    <x v="2"/>
    <s v="100/300"/>
    <n v="1000"/>
    <n v="122649"/>
    <n v="0"/>
    <n v="460308"/>
    <n v="44"/>
    <x v="1"/>
    <x v="1"/>
    <x v="1"/>
    <x v="13"/>
    <x v="14"/>
    <x v="3"/>
    <n v="53900"/>
    <n v="0"/>
    <n v="53900"/>
    <x v="52"/>
    <x v="1"/>
    <s v=" "/>
    <x v="3"/>
    <x v="1"/>
    <x v="4"/>
    <s v="Riverwood"/>
    <s v="5904 1st Drive"/>
    <x v="19"/>
    <x v="0"/>
    <x v="2"/>
    <x v="1"/>
    <x v="3"/>
    <s v="No"/>
    <n v="6100"/>
    <n v="610"/>
    <n v="1220"/>
    <n v="4270"/>
    <s v="Ford"/>
    <s v="Fusion"/>
    <n v="2002"/>
    <x v="1"/>
  </r>
  <r>
    <n v="648509"/>
    <d v="2010-03-06T00:00:00"/>
    <n v="324"/>
    <x v="1"/>
    <s v="100/300"/>
    <n v="2000"/>
    <n v="89789"/>
    <n v="6000000"/>
    <n v="618862"/>
    <n v="46"/>
    <x v="0"/>
    <x v="0"/>
    <x v="0"/>
    <x v="4"/>
    <x v="2"/>
    <x v="0"/>
    <n v="0"/>
    <n v="-41300"/>
    <n v="-41300"/>
    <x v="1"/>
    <x v="0"/>
    <s v="Rear Collision"/>
    <x v="1"/>
    <x v="3"/>
    <x v="6"/>
    <s v="Hillsdale"/>
    <s v="4519 Embaracadero St"/>
    <x v="21"/>
    <x v="0"/>
    <x v="1"/>
    <x v="0"/>
    <x v="1"/>
    <s v="Yes"/>
    <n v="79600"/>
    <n v="15920"/>
    <n v="15920"/>
    <n v="47760"/>
    <s v="Jeep"/>
    <s v="Wrangler"/>
    <n v="2011"/>
    <x v="1"/>
  </r>
  <r>
    <n v="914815"/>
    <d v="1990-09-27T00:00:00"/>
    <n v="155"/>
    <x v="1"/>
    <s v="100/300"/>
    <n v="500"/>
    <n v="170679"/>
    <n v="0"/>
    <n v="462479"/>
    <n v="34"/>
    <x v="1"/>
    <x v="0"/>
    <x v="3"/>
    <x v="9"/>
    <x v="7"/>
    <x v="1"/>
    <n v="0"/>
    <n v="0"/>
    <n v="0"/>
    <x v="23"/>
    <x v="0"/>
    <s v="Front Collision"/>
    <x v="1"/>
    <x v="4"/>
    <x v="3"/>
    <s v="Hillsdale"/>
    <s v="9706 MLK Lane"/>
    <x v="17"/>
    <x v="0"/>
    <x v="2"/>
    <x v="0"/>
    <x v="3"/>
    <s v="Yes"/>
    <n v="77040"/>
    <n v="8560"/>
    <n v="8560"/>
    <n v="59920"/>
    <s v="Honda"/>
    <s v="Civic"/>
    <n v="1998"/>
    <x v="1"/>
  </r>
  <r>
    <n v="249048"/>
    <d v="2005-06-17T00:00:00"/>
    <n v="261"/>
    <x v="2"/>
    <s v="250/500"/>
    <n v="1000"/>
    <n v="125418"/>
    <n v="0"/>
    <n v="457555"/>
    <n v="45"/>
    <x v="0"/>
    <x v="1"/>
    <x v="1"/>
    <x v="5"/>
    <x v="14"/>
    <x v="1"/>
    <n v="0"/>
    <n v="-45100"/>
    <n v="-45100"/>
    <x v="19"/>
    <x v="0"/>
    <s v="Rear Collision"/>
    <x v="1"/>
    <x v="2"/>
    <x v="0"/>
    <s v="Columbus"/>
    <s v="6012 Texas Hwy"/>
    <x v="14"/>
    <x v="0"/>
    <x v="0"/>
    <x v="1"/>
    <x v="3"/>
    <s v="Unknown"/>
    <n v="62590"/>
    <n v="11380"/>
    <n v="11380"/>
    <n v="39830"/>
    <s v="Volkswagen"/>
    <s v="Jetta"/>
    <n v="2003"/>
    <x v="1"/>
  </r>
  <r>
    <n v="144323"/>
    <d v="2001-09-14T00:00:00"/>
    <n v="245"/>
    <x v="1"/>
    <s v="500/1000"/>
    <n v="500"/>
    <n v="88508"/>
    <n v="0"/>
    <n v="459984"/>
    <n v="40"/>
    <x v="1"/>
    <x v="1"/>
    <x v="3"/>
    <x v="3"/>
    <x v="8"/>
    <x v="1"/>
    <n v="27000"/>
    <n v="-58900"/>
    <n v="-31900"/>
    <x v="38"/>
    <x v="0"/>
    <s v="Front Collision"/>
    <x v="2"/>
    <x v="3"/>
    <x v="4"/>
    <s v="Northbend"/>
    <s v="4098 Weaver Ridge"/>
    <x v="5"/>
    <x v="0"/>
    <x v="0"/>
    <x v="1"/>
    <x v="3"/>
    <s v="No"/>
    <n v="85150"/>
    <n v="13100"/>
    <n v="13100"/>
    <n v="58950"/>
    <s v="Chevrolet"/>
    <s v="Malibu"/>
    <n v="1998"/>
    <x v="1"/>
  </r>
  <r>
    <n v="651861"/>
    <d v="2011-01-07T00:00:00"/>
    <n v="235"/>
    <x v="2"/>
    <s v="100/300"/>
    <n v="500"/>
    <n v="104658"/>
    <n v="4000000"/>
    <n v="434982"/>
    <n v="39"/>
    <x v="1"/>
    <x v="0"/>
    <x v="0"/>
    <x v="4"/>
    <x v="19"/>
    <x v="0"/>
    <n v="0"/>
    <n v="-31700"/>
    <n v="-31700"/>
    <x v="27"/>
    <x v="1"/>
    <s v=" "/>
    <x v="3"/>
    <x v="1"/>
    <x v="2"/>
    <s v="Hillsdale"/>
    <s v="6193 1st Hwy"/>
    <x v="17"/>
    <x v="0"/>
    <x v="1"/>
    <x v="2"/>
    <x v="3"/>
    <s v="No"/>
    <n v="4950"/>
    <n v="450"/>
    <n v="900"/>
    <n v="3600"/>
    <s v="Chevrolet"/>
    <s v="Silverado"/>
    <n v="2010"/>
    <x v="1"/>
  </r>
  <r>
    <n v="125324"/>
    <d v="2003-09-13T00:00:00"/>
    <n v="53"/>
    <x v="0"/>
    <s v="500/1000"/>
    <n v="2000"/>
    <n v="171268"/>
    <n v="0"/>
    <n v="614233"/>
    <n v="36"/>
    <x v="1"/>
    <x v="0"/>
    <x v="2"/>
    <x v="11"/>
    <x v="16"/>
    <x v="1"/>
    <n v="72200"/>
    <n v="0"/>
    <n v="72200"/>
    <x v="32"/>
    <x v="2"/>
    <s v="Side Collision"/>
    <x v="0"/>
    <x v="2"/>
    <x v="1"/>
    <s v="Riverwood"/>
    <s v="4053 Sky Lane"/>
    <x v="18"/>
    <x v="1"/>
    <x v="1"/>
    <x v="2"/>
    <x v="1"/>
    <s v="Yes"/>
    <n v="51100"/>
    <n v="10220"/>
    <n v="5110"/>
    <n v="35770"/>
    <s v="Audi"/>
    <s v="A3"/>
    <n v="2006"/>
    <x v="1"/>
  </r>
  <r>
    <n v="398102"/>
    <d v="1997-10-24T00:00:00"/>
    <n v="426"/>
    <x v="2"/>
    <s v="500/1000"/>
    <n v="2000"/>
    <n v="109771"/>
    <n v="0"/>
    <n v="605258"/>
    <n v="54"/>
    <x v="0"/>
    <x v="1"/>
    <x v="3"/>
    <x v="12"/>
    <x v="1"/>
    <x v="1"/>
    <n v="29600"/>
    <n v="-22300"/>
    <n v="7300"/>
    <x v="37"/>
    <x v="0"/>
    <s v="Side Collision"/>
    <x v="1"/>
    <x v="0"/>
    <x v="0"/>
    <s v="Springfield"/>
    <s v="8964 Francis St"/>
    <x v="21"/>
    <x v="0"/>
    <x v="0"/>
    <x v="2"/>
    <x v="2"/>
    <s v="Unknown"/>
    <n v="100800"/>
    <n v="16800"/>
    <n v="16800"/>
    <n v="67200"/>
    <s v="Dodge"/>
    <s v="Neon"/>
    <n v="1997"/>
    <x v="1"/>
  </r>
  <r>
    <n v="514065"/>
    <d v="2009-01-04T00:00:00"/>
    <n v="111"/>
    <x v="1"/>
    <s v="250/500"/>
    <n v="500"/>
    <n v="136377"/>
    <n v="4000000"/>
    <n v="604377"/>
    <n v="27"/>
    <x v="2"/>
    <x v="1"/>
    <x v="3"/>
    <x v="4"/>
    <x v="19"/>
    <x v="0"/>
    <n v="51100"/>
    <n v="0"/>
    <n v="51100"/>
    <x v="34"/>
    <x v="0"/>
    <s v="Side Collision"/>
    <x v="2"/>
    <x v="0"/>
    <x v="1"/>
    <s v="Springfield"/>
    <s v="9748 Sky Drive"/>
    <x v="11"/>
    <x v="0"/>
    <x v="0"/>
    <x v="2"/>
    <x v="2"/>
    <s v="No"/>
    <n v="90970"/>
    <n v="16540"/>
    <n v="16540"/>
    <n v="57890"/>
    <s v="Accura"/>
    <s v="RSX"/>
    <n v="2009"/>
    <x v="1"/>
  </r>
  <r>
    <n v="391652"/>
    <d v="1998-10-12T00:00:00"/>
    <n v="86"/>
    <x v="0"/>
    <s v="100/300"/>
    <n v="500"/>
    <n v="138288"/>
    <n v="7000000"/>
    <n v="434923"/>
    <n v="26"/>
    <x v="2"/>
    <x v="0"/>
    <x v="6"/>
    <x v="4"/>
    <x v="18"/>
    <x v="1"/>
    <n v="0"/>
    <n v="-30300"/>
    <n v="-30300"/>
    <x v="37"/>
    <x v="0"/>
    <s v="Rear Collision"/>
    <x v="1"/>
    <x v="0"/>
    <x v="0"/>
    <s v="Northbend"/>
    <s v="2293 Washington Ave"/>
    <x v="20"/>
    <x v="0"/>
    <x v="1"/>
    <x v="0"/>
    <x v="3"/>
    <s v="Yes"/>
    <n v="81840"/>
    <n v="14880"/>
    <n v="7440"/>
    <n v="59520"/>
    <s v="Chevrolet"/>
    <s v="Malibu"/>
    <n v="2011"/>
    <x v="0"/>
  </r>
  <r>
    <n v="922167"/>
    <d v="1993-02-23T00:00:00"/>
    <n v="296"/>
    <x v="0"/>
    <s v="100/300"/>
    <n v="1000"/>
    <n v="114135"/>
    <n v="7000000"/>
    <n v="476456"/>
    <n v="46"/>
    <x v="0"/>
    <x v="0"/>
    <x v="3"/>
    <x v="0"/>
    <x v="0"/>
    <x v="1"/>
    <n v="0"/>
    <n v="0"/>
    <n v="0"/>
    <x v="10"/>
    <x v="0"/>
    <s v="Front Collision"/>
    <x v="0"/>
    <x v="4"/>
    <x v="2"/>
    <s v="Northbend"/>
    <s v="3656 Solo Ave"/>
    <x v="22"/>
    <x v="0"/>
    <x v="1"/>
    <x v="1"/>
    <x v="0"/>
    <s v="No"/>
    <n v="54900"/>
    <n v="5490"/>
    <n v="5490"/>
    <n v="43920"/>
    <s v="Mercedes"/>
    <s v="C300"/>
    <n v="2013"/>
    <x v="1"/>
  </r>
  <r>
    <n v="442795"/>
    <d v="1996-07-07T00:00:00"/>
    <n v="125"/>
    <x v="0"/>
    <s v="500/1000"/>
    <n v="500"/>
    <n v="105483"/>
    <n v="7000000"/>
    <n v="446788"/>
    <n v="35"/>
    <x v="1"/>
    <x v="0"/>
    <x v="6"/>
    <x v="4"/>
    <x v="18"/>
    <x v="0"/>
    <n v="0"/>
    <n v="-51300"/>
    <n v="-51300"/>
    <x v="53"/>
    <x v="0"/>
    <s v="Front Collision"/>
    <x v="2"/>
    <x v="2"/>
    <x v="2"/>
    <s v="Northbend"/>
    <s v="8579 Apache Drive"/>
    <x v="18"/>
    <x v="0"/>
    <x v="0"/>
    <x v="2"/>
    <x v="2"/>
    <s v="No"/>
    <n v="88660"/>
    <n v="8060"/>
    <n v="16120"/>
    <n v="64480"/>
    <s v="Mercedes"/>
    <s v="C300"/>
    <n v="2007"/>
    <x v="0"/>
  </r>
  <r>
    <n v="226330"/>
    <d v="2013-01-23T00:00:00"/>
    <n v="177"/>
    <x v="2"/>
    <s v="100/300"/>
    <n v="2000"/>
    <n v="105777"/>
    <n v="0"/>
    <n v="477382"/>
    <n v="34"/>
    <x v="1"/>
    <x v="1"/>
    <x v="6"/>
    <x v="4"/>
    <x v="3"/>
    <x v="3"/>
    <n v="0"/>
    <n v="-57700"/>
    <n v="-57700"/>
    <x v="54"/>
    <x v="2"/>
    <s v="Front Collision"/>
    <x v="2"/>
    <x v="4"/>
    <x v="5"/>
    <s v="Riverwood"/>
    <s v="2003 Maple Hwy"/>
    <x v="9"/>
    <x v="1"/>
    <x v="1"/>
    <x v="0"/>
    <x v="3"/>
    <s v="No"/>
    <n v="18000"/>
    <n v="2250"/>
    <n v="2250"/>
    <n v="13500"/>
    <s v="Audi"/>
    <s v="A3"/>
    <n v="2009"/>
    <x v="1"/>
  </r>
  <r>
    <n v="134430"/>
    <d v="2006-12-06T00:00:00"/>
    <n v="238"/>
    <x v="1"/>
    <s v="250/500"/>
    <n v="2000"/>
    <n v="148802"/>
    <n v="0"/>
    <n v="600275"/>
    <n v="39"/>
    <x v="1"/>
    <x v="1"/>
    <x v="6"/>
    <x v="9"/>
    <x v="19"/>
    <x v="1"/>
    <n v="0"/>
    <n v="-39200"/>
    <n v="-39200"/>
    <x v="53"/>
    <x v="1"/>
    <s v=" "/>
    <x v="1"/>
    <x v="0"/>
    <x v="2"/>
    <s v="Northbrook"/>
    <s v="5445 Tree Hwy"/>
    <x v="10"/>
    <x v="0"/>
    <x v="0"/>
    <x v="0"/>
    <x v="2"/>
    <s v="Yes"/>
    <n v="5500"/>
    <n v="1100"/>
    <n v="550"/>
    <n v="3850"/>
    <s v="Chevrolet"/>
    <s v="Tahoe"/>
    <n v="2010"/>
    <x v="1"/>
  </r>
  <r>
    <n v="524230"/>
    <d v="2014-02-23T00:00:00"/>
    <n v="81"/>
    <x v="1"/>
    <s v="100/300"/>
    <n v="500"/>
    <n v="9203"/>
    <n v="5000000"/>
    <n v="461958"/>
    <n v="25"/>
    <x v="2"/>
    <x v="1"/>
    <x v="4"/>
    <x v="4"/>
    <x v="10"/>
    <x v="2"/>
    <n v="51000"/>
    <n v="-67900"/>
    <n v="-16900"/>
    <x v="31"/>
    <x v="2"/>
    <s v="Rear Collision"/>
    <x v="0"/>
    <x v="3"/>
    <x v="4"/>
    <s v="Hillsdale"/>
    <s v="9730 2nd Hwy"/>
    <x v="20"/>
    <x v="1"/>
    <x v="1"/>
    <x v="0"/>
    <x v="1"/>
    <s v="Unknown"/>
    <n v="73920"/>
    <n v="13440"/>
    <n v="6720"/>
    <n v="53760"/>
    <s v="Honda"/>
    <s v="Civic"/>
    <n v="2003"/>
    <x v="0"/>
  </r>
  <r>
    <n v="438817"/>
    <d v="2007-11-16T00:00:00"/>
    <n v="128"/>
    <x v="0"/>
    <s v="500/1000"/>
    <n v="1000"/>
    <n v="98653"/>
    <n v="0"/>
    <n v="472720"/>
    <n v="28"/>
    <x v="2"/>
    <x v="1"/>
    <x v="4"/>
    <x v="12"/>
    <x v="15"/>
    <x v="1"/>
    <n v="62700"/>
    <n v="0"/>
    <n v="62700"/>
    <x v="54"/>
    <x v="0"/>
    <s v="Rear Collision"/>
    <x v="2"/>
    <x v="4"/>
    <x v="1"/>
    <s v="Columbus"/>
    <s v="7819 Oak St"/>
    <x v="20"/>
    <x v="0"/>
    <x v="2"/>
    <x v="1"/>
    <x v="0"/>
    <s v="Yes"/>
    <n v="101860"/>
    <n v="18520"/>
    <n v="18520"/>
    <n v="64820"/>
    <s v="Honda"/>
    <s v="CRV"/>
    <n v="2007"/>
    <x v="1"/>
  </r>
  <r>
    <n v="293794"/>
    <d v="1999-04-17T00:00:00"/>
    <n v="449"/>
    <x v="0"/>
    <s v="250/500"/>
    <n v="2000"/>
    <n v="144068"/>
    <n v="0"/>
    <n v="442395"/>
    <n v="57"/>
    <x v="3"/>
    <x v="0"/>
    <x v="2"/>
    <x v="4"/>
    <x v="9"/>
    <x v="2"/>
    <n v="25000"/>
    <n v="0"/>
    <n v="25000"/>
    <x v="46"/>
    <x v="3"/>
    <s v=" "/>
    <x v="1"/>
    <x v="1"/>
    <x v="0"/>
    <s v="Riverwood"/>
    <s v="1845 Best St"/>
    <x v="1"/>
    <x v="0"/>
    <x v="0"/>
    <x v="1"/>
    <x v="3"/>
    <s v="Yes"/>
    <n v="5390"/>
    <n v="980"/>
    <n v="980"/>
    <n v="3430"/>
    <s v="Volkswagen"/>
    <s v="Passat"/>
    <n v="2008"/>
    <x v="1"/>
  </r>
  <r>
    <n v="868283"/>
    <d v="2006-02-06T00:00:00"/>
    <n v="252"/>
    <x v="1"/>
    <s v="250/500"/>
    <n v="1000"/>
    <n v="108621"/>
    <n v="0"/>
    <n v="455340"/>
    <n v="39"/>
    <x v="1"/>
    <x v="0"/>
    <x v="6"/>
    <x v="13"/>
    <x v="10"/>
    <x v="3"/>
    <n v="68500"/>
    <n v="-57500"/>
    <n v="11000"/>
    <x v="55"/>
    <x v="0"/>
    <s v="Side Collision"/>
    <x v="1"/>
    <x v="0"/>
    <x v="0"/>
    <s v="Springfield"/>
    <s v="2500 Tree St"/>
    <x v="22"/>
    <x v="0"/>
    <x v="1"/>
    <x v="0"/>
    <x v="0"/>
    <s v="Unknown"/>
    <n v="50490"/>
    <n v="5610"/>
    <n v="5610"/>
    <n v="39270"/>
    <s v="Nissan"/>
    <s v="Maxima"/>
    <n v="2001"/>
    <x v="1"/>
  </r>
  <r>
    <n v="828890"/>
    <d v="1993-10-20T00:00:00"/>
    <n v="359"/>
    <x v="0"/>
    <s v="100/300"/>
    <n v="2000"/>
    <n v="136768"/>
    <n v="0"/>
    <n v="613247"/>
    <n v="47"/>
    <x v="0"/>
    <x v="1"/>
    <x v="0"/>
    <x v="11"/>
    <x v="16"/>
    <x v="3"/>
    <n v="0"/>
    <n v="0"/>
    <n v="0"/>
    <x v="19"/>
    <x v="0"/>
    <s v="Front Collision"/>
    <x v="2"/>
    <x v="0"/>
    <x v="0"/>
    <s v="Arlington"/>
    <s v="6955 Pine Drive"/>
    <x v="21"/>
    <x v="0"/>
    <x v="2"/>
    <x v="1"/>
    <x v="2"/>
    <s v="No"/>
    <n v="55500"/>
    <n v="5550"/>
    <n v="11100"/>
    <n v="38850"/>
    <s v="Mercedes"/>
    <s v="C300"/>
    <n v="2012"/>
    <x v="1"/>
  </r>
  <r>
    <n v="882920"/>
    <d v="2006-01-01T00:00:00"/>
    <n v="19"/>
    <x v="0"/>
    <s v="500/1000"/>
    <n v="1000"/>
    <n v="121585"/>
    <n v="0"/>
    <n v="454985"/>
    <n v="32"/>
    <x v="2"/>
    <x v="0"/>
    <x v="4"/>
    <x v="6"/>
    <x v="10"/>
    <x v="0"/>
    <n v="42900"/>
    <n v="-90200"/>
    <n v="-47300"/>
    <x v="5"/>
    <x v="1"/>
    <s v=" "/>
    <x v="1"/>
    <x v="0"/>
    <x v="1"/>
    <s v="Hillsdale"/>
    <s v="6165 Rock Ridge"/>
    <x v="1"/>
    <x v="0"/>
    <x v="0"/>
    <x v="0"/>
    <x v="3"/>
    <s v="Yes"/>
    <n v="7040"/>
    <n v="1280"/>
    <n v="640"/>
    <n v="5120"/>
    <s v="Nissan"/>
    <s v="Maxima"/>
    <n v="2015"/>
    <x v="1"/>
  </r>
  <r>
    <n v="918777"/>
    <d v="2003-04-04T00:00:00"/>
    <n v="73"/>
    <x v="2"/>
    <s v="250/500"/>
    <n v="2000"/>
    <n v="119119"/>
    <n v="4000000"/>
    <n v="468813"/>
    <n v="26"/>
    <x v="2"/>
    <x v="0"/>
    <x v="0"/>
    <x v="13"/>
    <x v="16"/>
    <x v="1"/>
    <n v="29300"/>
    <n v="0"/>
    <n v="29300"/>
    <x v="26"/>
    <x v="2"/>
    <s v="Rear Collision"/>
    <x v="2"/>
    <x v="3"/>
    <x v="1"/>
    <s v="Northbrook"/>
    <s v="3653 Elm Drive"/>
    <x v="10"/>
    <x v="1"/>
    <x v="1"/>
    <x v="1"/>
    <x v="3"/>
    <s v="Yes"/>
    <n v="40160"/>
    <n v="5020"/>
    <n v="0"/>
    <n v="35140"/>
    <s v="Chevrolet"/>
    <s v="Tahoe"/>
    <n v="2003"/>
    <x v="1"/>
  </r>
  <r>
    <n v="212580"/>
    <d v="2014-07-05T00:00:00"/>
    <n v="285"/>
    <x v="2"/>
    <s v="500/1000"/>
    <n v="1000"/>
    <n v="159445"/>
    <n v="0"/>
    <n v="452747"/>
    <n v="44"/>
    <x v="1"/>
    <x v="0"/>
    <x v="4"/>
    <x v="11"/>
    <x v="3"/>
    <x v="0"/>
    <n v="0"/>
    <n v="0"/>
    <n v="0"/>
    <x v="52"/>
    <x v="2"/>
    <s v="Side Collision"/>
    <x v="2"/>
    <x v="2"/>
    <x v="5"/>
    <s v="Columbus"/>
    <s v="5812 3rd Hwy"/>
    <x v="18"/>
    <x v="3"/>
    <x v="0"/>
    <x v="2"/>
    <x v="2"/>
    <s v="No"/>
    <n v="55680"/>
    <n v="6960"/>
    <n v="6960"/>
    <n v="41760"/>
    <s v="Saab"/>
    <s v="95"/>
    <n v="2006"/>
    <x v="1"/>
  </r>
  <r>
    <n v="602410"/>
    <d v="1996-01-16T00:00:00"/>
    <n v="196"/>
    <x v="1"/>
    <s v="250/500"/>
    <n v="2000"/>
    <n v="146307"/>
    <n v="0"/>
    <n v="615611"/>
    <n v="36"/>
    <x v="1"/>
    <x v="0"/>
    <x v="0"/>
    <x v="3"/>
    <x v="8"/>
    <x v="2"/>
    <n v="0"/>
    <n v="0"/>
    <n v="0"/>
    <x v="27"/>
    <x v="1"/>
    <s v=" "/>
    <x v="3"/>
    <x v="0"/>
    <x v="4"/>
    <s v="Springfield"/>
    <s v="4939 Best St"/>
    <x v="19"/>
    <x v="0"/>
    <x v="1"/>
    <x v="0"/>
    <x v="3"/>
    <s v="No"/>
    <n v="5300"/>
    <n v="530"/>
    <n v="530"/>
    <n v="4240"/>
    <s v="Jeep"/>
    <s v="Grand Cherokee"/>
    <n v="2001"/>
    <x v="0"/>
  </r>
  <r>
    <n v="976971"/>
    <d v="2002-04-19T00:00:00"/>
    <n v="223"/>
    <x v="0"/>
    <s v="250/500"/>
    <n v="500"/>
    <n v="173409"/>
    <n v="0"/>
    <n v="451400"/>
    <n v="43"/>
    <x v="1"/>
    <x v="1"/>
    <x v="0"/>
    <x v="12"/>
    <x v="6"/>
    <x v="1"/>
    <n v="0"/>
    <n v="0"/>
    <n v="0"/>
    <x v="37"/>
    <x v="3"/>
    <s v=" "/>
    <x v="3"/>
    <x v="1"/>
    <x v="4"/>
    <s v="Arlington"/>
    <s v="4964 Elm Lane"/>
    <x v="13"/>
    <x v="0"/>
    <x v="0"/>
    <x v="1"/>
    <x v="2"/>
    <s v="Unknown"/>
    <n v="5200"/>
    <n v="650"/>
    <n v="650"/>
    <n v="3900"/>
    <s v="Accura"/>
    <s v="MDX"/>
    <n v="2006"/>
    <x v="1"/>
  </r>
  <r>
    <n v="630226"/>
    <d v="2005-12-10T00:00:00"/>
    <n v="328"/>
    <x v="2"/>
    <s v="250/500"/>
    <n v="500"/>
    <n v="141143"/>
    <n v="0"/>
    <n v="464874"/>
    <n v="48"/>
    <x v="0"/>
    <x v="0"/>
    <x v="3"/>
    <x v="3"/>
    <x v="3"/>
    <x v="2"/>
    <n v="45100"/>
    <n v="-32800"/>
    <n v="12300"/>
    <x v="29"/>
    <x v="0"/>
    <s v="Front Collision"/>
    <x v="0"/>
    <x v="4"/>
    <x v="2"/>
    <s v="Riverwood"/>
    <s v="9588 Solo St"/>
    <x v="18"/>
    <x v="0"/>
    <x v="0"/>
    <x v="2"/>
    <x v="3"/>
    <s v="No"/>
    <n v="59400"/>
    <n v="5940"/>
    <n v="11880"/>
    <n v="41580"/>
    <s v="Honda"/>
    <s v="Civic"/>
    <n v="2014"/>
    <x v="1"/>
  </r>
  <r>
    <n v="171254"/>
    <d v="1994-11-07T00:00:00"/>
    <n v="285"/>
    <x v="0"/>
    <s v="100/300"/>
    <n v="2000"/>
    <n v="151258"/>
    <n v="0"/>
    <n v="452496"/>
    <n v="43"/>
    <x v="1"/>
    <x v="1"/>
    <x v="5"/>
    <x v="2"/>
    <x v="12"/>
    <x v="1"/>
    <n v="47600"/>
    <n v="0"/>
    <n v="47600"/>
    <x v="6"/>
    <x v="1"/>
    <s v=" "/>
    <x v="1"/>
    <x v="0"/>
    <x v="0"/>
    <s v="Arlington"/>
    <s v="8718 Apache Lane"/>
    <x v="2"/>
    <x v="0"/>
    <x v="1"/>
    <x v="0"/>
    <x v="3"/>
    <s v="Unknown"/>
    <n v="2520"/>
    <n v="280"/>
    <n v="280"/>
    <n v="1960"/>
    <s v="BMW"/>
    <s v="3 Series"/>
    <n v="1997"/>
    <x v="1"/>
  </r>
  <r>
    <n v="247116"/>
    <d v="2012-06-02T00:00:00"/>
    <n v="30"/>
    <x v="2"/>
    <s v="250/500"/>
    <n v="2000"/>
    <n v="115335"/>
    <n v="0"/>
    <n v="430714"/>
    <n v="31"/>
    <x v="2"/>
    <x v="0"/>
    <x v="1"/>
    <x v="0"/>
    <x v="5"/>
    <x v="1"/>
    <n v="0"/>
    <n v="0"/>
    <n v="0"/>
    <x v="40"/>
    <x v="1"/>
    <s v=" "/>
    <x v="3"/>
    <x v="0"/>
    <x v="2"/>
    <s v="Hillsdale"/>
    <s v="3590 Best Hwy"/>
    <x v="10"/>
    <x v="0"/>
    <x v="2"/>
    <x v="2"/>
    <x v="3"/>
    <s v="Yes"/>
    <n v="5760"/>
    <n v="960"/>
    <n v="960"/>
    <n v="3840"/>
    <s v="Suburu"/>
    <s v="Impreza"/>
    <n v="2011"/>
    <x v="1"/>
  </r>
  <r>
    <n v="505969"/>
    <d v="1998-04-07T00:00:00"/>
    <n v="342"/>
    <x v="0"/>
    <s v="250/500"/>
    <n v="500"/>
    <n v="172295"/>
    <n v="0"/>
    <n v="472634"/>
    <n v="49"/>
    <x v="0"/>
    <x v="0"/>
    <x v="1"/>
    <x v="10"/>
    <x v="4"/>
    <x v="1"/>
    <n v="63100"/>
    <n v="-13800"/>
    <n v="49300"/>
    <x v="25"/>
    <x v="0"/>
    <s v="Rear Collision"/>
    <x v="1"/>
    <x v="2"/>
    <x v="4"/>
    <s v="Hillsdale"/>
    <s v="6149 Best Ridge"/>
    <x v="19"/>
    <x v="0"/>
    <x v="1"/>
    <x v="2"/>
    <x v="1"/>
    <s v="Yes"/>
    <n v="76700"/>
    <n v="7670"/>
    <n v="7670"/>
    <n v="61360"/>
    <s v="Suburu"/>
    <s v="Legacy"/>
    <n v="2006"/>
    <x v="1"/>
  </r>
  <r>
    <n v="653864"/>
    <d v="2007-04-25T00:00:00"/>
    <n v="219"/>
    <x v="1"/>
    <s v="250/500"/>
    <n v="2000"/>
    <n v="128107"/>
    <n v="7000000"/>
    <n v="608371"/>
    <n v="39"/>
    <x v="1"/>
    <x v="1"/>
    <x v="4"/>
    <x v="9"/>
    <x v="2"/>
    <x v="3"/>
    <n v="0"/>
    <n v="0"/>
    <n v="0"/>
    <x v="24"/>
    <x v="3"/>
    <s v=" "/>
    <x v="3"/>
    <x v="0"/>
    <x v="2"/>
    <s v="Springfield"/>
    <s v="4116 Embaracadero Lane"/>
    <x v="13"/>
    <x v="0"/>
    <x v="2"/>
    <x v="1"/>
    <x v="0"/>
    <s v="No"/>
    <n v="5920"/>
    <n v="740"/>
    <n v="740"/>
    <n v="4440"/>
    <s v="Chevrolet"/>
    <s v="Malibu"/>
    <n v="2015"/>
    <x v="1"/>
  </r>
  <r>
    <n v="586367"/>
    <d v="2000-06-30T00:00:00"/>
    <n v="468"/>
    <x v="2"/>
    <s v="100/300"/>
    <n v="500"/>
    <n v="101192"/>
    <n v="0"/>
    <n v="468168"/>
    <n v="62"/>
    <x v="3"/>
    <x v="0"/>
    <x v="1"/>
    <x v="1"/>
    <x v="12"/>
    <x v="0"/>
    <n v="0"/>
    <n v="0"/>
    <n v="0"/>
    <x v="11"/>
    <x v="2"/>
    <s v="Rear Collision"/>
    <x v="0"/>
    <x v="2"/>
    <x v="0"/>
    <s v="Riverwood"/>
    <s v="3486 Flute Ave"/>
    <x v="2"/>
    <x v="1"/>
    <x v="0"/>
    <x v="1"/>
    <x v="2"/>
    <s v="Unknown"/>
    <n v="64350"/>
    <n v="7150"/>
    <n v="7150"/>
    <n v="50050"/>
    <s v="Chevrolet"/>
    <s v="Tahoe"/>
    <n v="2009"/>
    <x v="1"/>
  </r>
  <r>
    <n v="896890"/>
    <d v="1996-06-04T00:00:00"/>
    <n v="241"/>
    <x v="2"/>
    <s v="250/500"/>
    <n v="2000"/>
    <n v="104226"/>
    <n v="0"/>
    <n v="464107"/>
    <n v="39"/>
    <x v="1"/>
    <x v="0"/>
    <x v="6"/>
    <x v="2"/>
    <x v="14"/>
    <x v="0"/>
    <n v="0"/>
    <n v="0"/>
    <n v="0"/>
    <x v="49"/>
    <x v="2"/>
    <s v="Rear Collision"/>
    <x v="2"/>
    <x v="4"/>
    <x v="4"/>
    <s v="Northbend"/>
    <s v="5994 5th Ave"/>
    <x v="7"/>
    <x v="1"/>
    <x v="2"/>
    <x v="0"/>
    <x v="0"/>
    <s v="Unknown"/>
    <n v="19080"/>
    <n v="4240"/>
    <n v="2120"/>
    <n v="12720"/>
    <s v="Saab"/>
    <s v="93"/>
    <n v="1995"/>
    <x v="1"/>
  </r>
  <r>
    <n v="650026"/>
    <d v="2009-05-09T00:00:00"/>
    <n v="223"/>
    <x v="0"/>
    <s v="500/1000"/>
    <n v="500"/>
    <n v="12351"/>
    <n v="0"/>
    <n v="466959"/>
    <n v="43"/>
    <x v="1"/>
    <x v="1"/>
    <x v="3"/>
    <x v="4"/>
    <x v="19"/>
    <x v="1"/>
    <n v="66400"/>
    <n v="-34400"/>
    <n v="32000"/>
    <x v="18"/>
    <x v="0"/>
    <s v="Rear Collision"/>
    <x v="1"/>
    <x v="0"/>
    <x v="0"/>
    <s v="Springfield"/>
    <s v="9138 3rd St"/>
    <x v="8"/>
    <x v="0"/>
    <x v="2"/>
    <x v="2"/>
    <x v="3"/>
    <s v="No"/>
    <n v="54400"/>
    <n v="5440"/>
    <n v="5440"/>
    <n v="43520"/>
    <s v="BMW"/>
    <s v="M5"/>
    <n v="2011"/>
    <x v="1"/>
  </r>
  <r>
    <n v="547744"/>
    <d v="2001-07-08T00:00:00"/>
    <n v="128"/>
    <x v="0"/>
    <s v="100/300"/>
    <n v="2000"/>
    <n v="76891"/>
    <n v="0"/>
    <n v="443522"/>
    <n v="32"/>
    <x v="2"/>
    <x v="1"/>
    <x v="5"/>
    <x v="2"/>
    <x v="13"/>
    <x v="1"/>
    <n v="0"/>
    <n v="-39300"/>
    <n v="-39300"/>
    <x v="33"/>
    <x v="0"/>
    <s v="Rear Collision"/>
    <x v="2"/>
    <x v="2"/>
    <x v="0"/>
    <s v="Columbus"/>
    <s v="3743 Andromedia Ridge"/>
    <x v="5"/>
    <x v="0"/>
    <x v="1"/>
    <x v="0"/>
    <x v="1"/>
    <s v="No"/>
    <n v="59800"/>
    <n v="5980"/>
    <n v="5980"/>
    <n v="47840"/>
    <s v="Ford"/>
    <s v="F150"/>
    <n v="1999"/>
    <x v="0"/>
  </r>
  <r>
    <n v="598124"/>
    <d v="1993-09-20T00:00:00"/>
    <n v="124"/>
    <x v="0"/>
    <s v="500/1000"/>
    <n v="500"/>
    <n v="130172"/>
    <n v="0"/>
    <n v="441726"/>
    <n v="29"/>
    <x v="2"/>
    <x v="0"/>
    <x v="3"/>
    <x v="11"/>
    <x v="5"/>
    <x v="0"/>
    <n v="0"/>
    <n v="0"/>
    <n v="0"/>
    <x v="53"/>
    <x v="2"/>
    <s v="Side Collision"/>
    <x v="0"/>
    <x v="0"/>
    <x v="1"/>
    <s v="Springfield"/>
    <s v="7644 Tree Ridge"/>
    <x v="8"/>
    <x v="1"/>
    <x v="1"/>
    <x v="1"/>
    <x v="2"/>
    <s v="Yes"/>
    <n v="72000"/>
    <n v="7200"/>
    <n v="7200"/>
    <n v="57600"/>
    <s v="Audi"/>
    <s v="A3"/>
    <n v="2005"/>
    <x v="1"/>
  </r>
  <r>
    <n v="436126"/>
    <d v="2009-11-03T00:00:00"/>
    <n v="343"/>
    <x v="1"/>
    <s v="250/500"/>
    <n v="500"/>
    <n v="145154"/>
    <n v="3000000"/>
    <n v="473412"/>
    <n v="48"/>
    <x v="0"/>
    <x v="0"/>
    <x v="6"/>
    <x v="12"/>
    <x v="10"/>
    <x v="0"/>
    <n v="0"/>
    <n v="0"/>
    <n v="0"/>
    <x v="13"/>
    <x v="2"/>
    <s v="Side Collision"/>
    <x v="2"/>
    <x v="0"/>
    <x v="0"/>
    <s v="Riverwood"/>
    <s v="3167 2nd St"/>
    <x v="21"/>
    <x v="2"/>
    <x v="2"/>
    <x v="2"/>
    <x v="2"/>
    <s v="No"/>
    <n v="65070"/>
    <n v="7230"/>
    <n v="14460"/>
    <n v="43380"/>
    <s v="Mercedes"/>
    <s v="C300"/>
    <n v="2003"/>
    <x v="1"/>
  </r>
  <r>
    <n v="739447"/>
    <d v="2014-12-10T00:00:00"/>
    <n v="404"/>
    <x v="1"/>
    <s v="250/500"/>
    <n v="500"/>
    <n v="76714"/>
    <n v="0"/>
    <n v="466201"/>
    <n v="53"/>
    <x v="0"/>
    <x v="0"/>
    <x v="2"/>
    <x v="2"/>
    <x v="1"/>
    <x v="1"/>
    <n v="25500"/>
    <n v="-36700"/>
    <n v="-11200"/>
    <x v="44"/>
    <x v="3"/>
    <s v=" "/>
    <x v="3"/>
    <x v="0"/>
    <x v="4"/>
    <s v="Columbus"/>
    <s v="3327 Lincoln Drive"/>
    <x v="1"/>
    <x v="0"/>
    <x v="2"/>
    <x v="1"/>
    <x v="3"/>
    <s v="No"/>
    <n v="8800"/>
    <n v="1760"/>
    <n v="880"/>
    <n v="6160"/>
    <s v="Suburu"/>
    <s v="Legacy"/>
    <n v="2002"/>
    <x v="1"/>
  </r>
  <r>
    <n v="427484"/>
    <d v="1994-01-08T00:00:00"/>
    <n v="63"/>
    <x v="0"/>
    <s v="250/500"/>
    <n v="2000"/>
    <n v="162089"/>
    <n v="0"/>
    <n v="469621"/>
    <n v="24"/>
    <x v="2"/>
    <x v="1"/>
    <x v="4"/>
    <x v="11"/>
    <x v="9"/>
    <x v="1"/>
    <n v="0"/>
    <n v="0"/>
    <n v="0"/>
    <x v="50"/>
    <x v="1"/>
    <s v=" "/>
    <x v="1"/>
    <x v="0"/>
    <x v="5"/>
    <s v="Hillsdale"/>
    <s v="8621 Best Ridge"/>
    <x v="2"/>
    <x v="0"/>
    <x v="2"/>
    <x v="2"/>
    <x v="1"/>
    <s v="No"/>
    <n v="6120"/>
    <n v="1020"/>
    <n v="1020"/>
    <n v="4080"/>
    <s v="Toyota"/>
    <s v="Corolla"/>
    <n v="2015"/>
    <x v="1"/>
  </r>
  <r>
    <n v="218684"/>
    <d v="2006-08-05T00:00:00"/>
    <n v="210"/>
    <x v="1"/>
    <s v="500/1000"/>
    <n v="2000"/>
    <n v="104846"/>
    <n v="0"/>
    <n v="466676"/>
    <n v="37"/>
    <x v="1"/>
    <x v="0"/>
    <x v="4"/>
    <x v="7"/>
    <x v="8"/>
    <x v="1"/>
    <n v="59900"/>
    <n v="0"/>
    <n v="59900"/>
    <x v="9"/>
    <x v="1"/>
    <s v=" "/>
    <x v="3"/>
    <x v="1"/>
    <x v="3"/>
    <s v="Columbus"/>
    <s v="3878 Tree Lane"/>
    <x v="10"/>
    <x v="0"/>
    <x v="1"/>
    <x v="0"/>
    <x v="0"/>
    <s v="Unknown"/>
    <n v="7080"/>
    <n v="1180"/>
    <n v="590"/>
    <n v="5310"/>
    <s v="Dodge"/>
    <s v="RAM"/>
    <n v="1999"/>
    <x v="1"/>
  </r>
  <r>
    <n v="565564"/>
    <d v="2007-02-07T00:00:00"/>
    <n v="335"/>
    <x v="0"/>
    <s v="100/300"/>
    <n v="1000"/>
    <n v="153826"/>
    <n v="6000000"/>
    <n v="615346"/>
    <n v="50"/>
    <x v="0"/>
    <x v="0"/>
    <x v="4"/>
    <x v="2"/>
    <x v="11"/>
    <x v="1"/>
    <n v="62200"/>
    <n v="-31400"/>
    <n v="30800"/>
    <x v="27"/>
    <x v="2"/>
    <s v="Side Collision"/>
    <x v="1"/>
    <x v="4"/>
    <x v="2"/>
    <s v="Riverwood"/>
    <s v="9760 Solo Lane"/>
    <x v="11"/>
    <x v="1"/>
    <x v="0"/>
    <x v="2"/>
    <x v="2"/>
    <s v="Yes"/>
    <n v="34320"/>
    <n v="8580"/>
    <n v="4290"/>
    <n v="21450"/>
    <s v="Volkswagen"/>
    <s v="Passat"/>
    <n v="2009"/>
    <x v="1"/>
  </r>
  <r>
    <n v="743163"/>
    <d v="2001-04-09T00:00:00"/>
    <n v="11"/>
    <x v="0"/>
    <s v="500/1000"/>
    <n v="2000"/>
    <n v="121769"/>
    <n v="0"/>
    <n v="440106"/>
    <n v="40"/>
    <x v="1"/>
    <x v="1"/>
    <x v="0"/>
    <x v="5"/>
    <x v="1"/>
    <x v="0"/>
    <n v="24000"/>
    <n v="0"/>
    <n v="24000"/>
    <x v="47"/>
    <x v="2"/>
    <s v="Side Collision"/>
    <x v="0"/>
    <x v="3"/>
    <x v="0"/>
    <s v="Springfield"/>
    <s v="9138 1st St"/>
    <x v="13"/>
    <x v="1"/>
    <x v="1"/>
    <x v="0"/>
    <x v="1"/>
    <s v="Unknown"/>
    <n v="53460"/>
    <n v="9720"/>
    <n v="9720"/>
    <n v="34020"/>
    <s v="Dodge"/>
    <s v="Neon"/>
    <n v="2004"/>
    <x v="0"/>
  </r>
  <r>
    <n v="604614"/>
    <d v="1995-02-17T00:00:00"/>
    <n v="142"/>
    <x v="1"/>
    <s v="100/300"/>
    <n v="2000"/>
    <n v="136264"/>
    <n v="5000000"/>
    <n v="450332"/>
    <n v="33"/>
    <x v="2"/>
    <x v="1"/>
    <x v="6"/>
    <x v="8"/>
    <x v="18"/>
    <x v="0"/>
    <n v="0"/>
    <n v="0"/>
    <n v="0"/>
    <x v="1"/>
    <x v="0"/>
    <s v="Side Collision"/>
    <x v="2"/>
    <x v="3"/>
    <x v="5"/>
    <s v="Columbus"/>
    <s v="3414 Elm Ave"/>
    <x v="20"/>
    <x v="0"/>
    <x v="0"/>
    <x v="0"/>
    <x v="2"/>
    <s v="Unknown"/>
    <n v="81360"/>
    <n v="6780"/>
    <n v="13560"/>
    <n v="61020"/>
    <s v="Suburu"/>
    <s v="Legacy"/>
    <n v="2009"/>
    <x v="0"/>
  </r>
  <r>
    <n v="509928"/>
    <d v="1995-07-25T00:00:00"/>
    <n v="272"/>
    <x v="0"/>
    <s v="100/300"/>
    <n v="1000"/>
    <n v="127913"/>
    <n v="0"/>
    <n v="615226"/>
    <n v="43"/>
    <x v="1"/>
    <x v="0"/>
    <x v="1"/>
    <x v="0"/>
    <x v="3"/>
    <x v="1"/>
    <n v="0"/>
    <n v="0"/>
    <n v="0"/>
    <x v="38"/>
    <x v="2"/>
    <s v="Side Collision"/>
    <x v="1"/>
    <x v="4"/>
    <x v="5"/>
    <s v="Springfield"/>
    <s v="3172 Tree Ridge"/>
    <x v="0"/>
    <x v="1"/>
    <x v="1"/>
    <x v="0"/>
    <x v="0"/>
    <s v="Yes"/>
    <n v="81070"/>
    <n v="7370"/>
    <n v="14740"/>
    <n v="58960"/>
    <s v="Audi"/>
    <s v="A3"/>
    <n v="2006"/>
    <x v="0"/>
  </r>
  <r>
    <n v="593390"/>
    <d v="2006-03-24T00:00:00"/>
    <n v="69"/>
    <x v="2"/>
    <s v="100/300"/>
    <n v="2000"/>
    <n v="92472"/>
    <n v="0"/>
    <n v="437688"/>
    <n v="26"/>
    <x v="2"/>
    <x v="1"/>
    <x v="4"/>
    <x v="1"/>
    <x v="4"/>
    <x v="3"/>
    <n v="0"/>
    <n v="0"/>
    <n v="0"/>
    <x v="23"/>
    <x v="0"/>
    <s v="Front Collision"/>
    <x v="1"/>
    <x v="2"/>
    <x v="2"/>
    <s v="Columbus"/>
    <s v="6104 Oak Ave"/>
    <x v="8"/>
    <x v="0"/>
    <x v="2"/>
    <x v="2"/>
    <x v="0"/>
    <s v="No"/>
    <n v="63120"/>
    <n v="5260"/>
    <n v="10520"/>
    <n v="47340"/>
    <s v="Audi"/>
    <s v="A5"/>
    <n v="2008"/>
    <x v="1"/>
  </r>
  <r>
    <n v="970607"/>
    <d v="1995-03-28T00:00:00"/>
    <n v="38"/>
    <x v="0"/>
    <s v="250/500"/>
    <n v="1000"/>
    <n v="101944"/>
    <n v="0"/>
    <n v="437387"/>
    <n v="28"/>
    <x v="2"/>
    <x v="0"/>
    <x v="3"/>
    <x v="10"/>
    <x v="11"/>
    <x v="1"/>
    <n v="0"/>
    <n v="-39700"/>
    <n v="-39700"/>
    <x v="18"/>
    <x v="1"/>
    <s v=" "/>
    <x v="3"/>
    <x v="1"/>
    <x v="5"/>
    <s v="Springfield"/>
    <s v="9742 5th Ridge"/>
    <x v="18"/>
    <x v="0"/>
    <x v="1"/>
    <x v="2"/>
    <x v="3"/>
    <s v="No"/>
    <n v="7200"/>
    <n v="1440"/>
    <n v="720"/>
    <n v="5040"/>
    <s v="BMW"/>
    <s v="X5"/>
    <n v="2004"/>
    <x v="1"/>
  </r>
  <r>
    <n v="174701"/>
    <d v="1996-06-19T00:00:00"/>
    <n v="328"/>
    <x v="2"/>
    <s v="500/1000"/>
    <n v="500"/>
    <n v="13146"/>
    <n v="0"/>
    <n v="458139"/>
    <n v="46"/>
    <x v="0"/>
    <x v="1"/>
    <x v="0"/>
    <x v="5"/>
    <x v="19"/>
    <x v="1"/>
    <n v="24800"/>
    <n v="0"/>
    <n v="24800"/>
    <x v="43"/>
    <x v="0"/>
    <s v="Rear Collision"/>
    <x v="2"/>
    <x v="3"/>
    <x v="4"/>
    <s v="Hillsdale"/>
    <s v="8782 3rd St"/>
    <x v="5"/>
    <x v="0"/>
    <x v="1"/>
    <x v="2"/>
    <x v="2"/>
    <s v="Unknown"/>
    <n v="70290"/>
    <n v="12780"/>
    <n v="6390"/>
    <n v="51120"/>
    <s v="Saab"/>
    <s v="92x"/>
    <n v="1998"/>
    <x v="0"/>
  </r>
  <r>
    <n v="529398"/>
    <d v="1993-06-16T00:00:00"/>
    <n v="281"/>
    <x v="0"/>
    <s v="100/300"/>
    <n v="1000"/>
    <n v="151518"/>
    <n v="6000000"/>
    <n v="443191"/>
    <n v="43"/>
    <x v="1"/>
    <x v="0"/>
    <x v="5"/>
    <x v="7"/>
    <x v="6"/>
    <x v="1"/>
    <n v="0"/>
    <n v="0"/>
    <n v="0"/>
    <x v="21"/>
    <x v="2"/>
    <s v="Side Collision"/>
    <x v="1"/>
    <x v="2"/>
    <x v="0"/>
    <s v="Northbrook"/>
    <s v="9798 Sky Ridge"/>
    <x v="7"/>
    <x v="1"/>
    <x v="2"/>
    <x v="0"/>
    <x v="1"/>
    <s v="No"/>
    <n v="60190"/>
    <n v="9260"/>
    <n v="9260"/>
    <n v="41670"/>
    <s v="BMW"/>
    <s v="X6"/>
    <n v="1999"/>
    <x v="1"/>
  </r>
  <r>
    <n v="940942"/>
    <d v="2001-07-11T00:00:00"/>
    <n v="246"/>
    <x v="0"/>
    <s v="250/500"/>
    <n v="2000"/>
    <n v="164918"/>
    <n v="0"/>
    <n v="613647"/>
    <n v="44"/>
    <x v="1"/>
    <x v="0"/>
    <x v="5"/>
    <x v="13"/>
    <x v="4"/>
    <x v="1"/>
    <n v="0"/>
    <n v="-58600"/>
    <n v="-58600"/>
    <x v="2"/>
    <x v="0"/>
    <s v="Front Collision"/>
    <x v="0"/>
    <x v="3"/>
    <x v="2"/>
    <s v="Hillsdale"/>
    <s v="5483 Francis Drive"/>
    <x v="22"/>
    <x v="0"/>
    <x v="0"/>
    <x v="0"/>
    <x v="0"/>
    <s v="Yes"/>
    <n v="61380"/>
    <n v="11160"/>
    <n v="5580"/>
    <n v="44640"/>
    <s v="Honda"/>
    <s v="Civic"/>
    <n v="2009"/>
    <x v="0"/>
  </r>
  <r>
    <n v="442677"/>
    <d v="2008-11-22T00:00:00"/>
    <n v="298"/>
    <x v="0"/>
    <s v="250/500"/>
    <n v="500"/>
    <n v="145101"/>
    <n v="0"/>
    <n v="460820"/>
    <n v="49"/>
    <x v="0"/>
    <x v="1"/>
    <x v="5"/>
    <x v="6"/>
    <x v="19"/>
    <x v="2"/>
    <n v="47800"/>
    <n v="0"/>
    <n v="47800"/>
    <x v="31"/>
    <x v="0"/>
    <s v="Front Collision"/>
    <x v="1"/>
    <x v="4"/>
    <x v="2"/>
    <s v="Springfield"/>
    <s v="2005 Texas Hwy"/>
    <x v="18"/>
    <x v="0"/>
    <x v="2"/>
    <x v="2"/>
    <x v="0"/>
    <s v="No"/>
    <n v="28100"/>
    <n v="2810"/>
    <n v="5620"/>
    <n v="19670"/>
    <s v="Jeep"/>
    <s v="Grand Cherokee"/>
    <n v="2012"/>
    <x v="1"/>
  </r>
  <r>
    <n v="365364"/>
    <d v="2002-12-28T00:00:00"/>
    <n v="330"/>
    <x v="2"/>
    <s v="500/1000"/>
    <n v="1000"/>
    <n v="97846"/>
    <n v="0"/>
    <n v="431121"/>
    <n v="50"/>
    <x v="0"/>
    <x v="1"/>
    <x v="4"/>
    <x v="2"/>
    <x v="11"/>
    <x v="0"/>
    <n v="0"/>
    <n v="0"/>
    <n v="0"/>
    <x v="56"/>
    <x v="0"/>
    <s v="Side Collision"/>
    <x v="2"/>
    <x v="2"/>
    <x v="2"/>
    <s v="Hillsdale"/>
    <s v="6634 Texas Ridge"/>
    <x v="4"/>
    <x v="0"/>
    <x v="0"/>
    <x v="1"/>
    <x v="1"/>
    <s v="No"/>
    <n v="49060"/>
    <n v="8920"/>
    <n v="8920"/>
    <n v="31220"/>
    <s v="Chevrolet"/>
    <s v="Silverado"/>
    <n v="1995"/>
    <x v="1"/>
  </r>
  <r>
    <n v="114839"/>
    <d v="2006-01-01T00:00:00"/>
    <n v="362"/>
    <x v="2"/>
    <s v="250/500"/>
    <n v="500"/>
    <n v="119834"/>
    <n v="4000000"/>
    <n v="619735"/>
    <n v="50"/>
    <x v="0"/>
    <x v="0"/>
    <x v="2"/>
    <x v="2"/>
    <x v="2"/>
    <x v="0"/>
    <n v="53000"/>
    <n v="-72500"/>
    <n v="-19500"/>
    <x v="23"/>
    <x v="2"/>
    <s v="Side Collision"/>
    <x v="2"/>
    <x v="2"/>
    <x v="2"/>
    <s v="Columbus"/>
    <s v="8655 Cherokee Lane"/>
    <x v="18"/>
    <x v="1"/>
    <x v="1"/>
    <x v="0"/>
    <x v="3"/>
    <s v="No"/>
    <n v="57060"/>
    <n v="6340"/>
    <n v="6340"/>
    <n v="44380"/>
    <s v="Mercedes"/>
    <s v="E400"/>
    <n v="1995"/>
    <x v="1"/>
  </r>
  <r>
    <n v="872734"/>
    <d v="1990-05-19T00:00:00"/>
    <n v="241"/>
    <x v="1"/>
    <s v="100/300"/>
    <n v="2000"/>
    <n v="100323"/>
    <n v="0"/>
    <n v="470485"/>
    <n v="38"/>
    <x v="1"/>
    <x v="1"/>
    <x v="2"/>
    <x v="4"/>
    <x v="14"/>
    <x v="1"/>
    <n v="0"/>
    <n v="0"/>
    <n v="0"/>
    <x v="34"/>
    <x v="2"/>
    <s v="Side Collision"/>
    <x v="0"/>
    <x v="2"/>
    <x v="1"/>
    <s v="Arlington"/>
    <s v="4955 Lincoln Ridge"/>
    <x v="6"/>
    <x v="1"/>
    <x v="1"/>
    <x v="1"/>
    <x v="2"/>
    <s v="Yes"/>
    <n v="77880"/>
    <n v="12980"/>
    <n v="12980"/>
    <n v="51920"/>
    <s v="Accura"/>
    <s v="MDX"/>
    <n v="2008"/>
    <x v="1"/>
  </r>
  <r>
    <n v="267885"/>
    <d v="2013-08-26T00:00:00"/>
    <n v="245"/>
    <x v="1"/>
    <s v="500/1000"/>
    <n v="2000"/>
    <n v="1212"/>
    <n v="0"/>
    <n v="620473"/>
    <n v="41"/>
    <x v="1"/>
    <x v="0"/>
    <x v="3"/>
    <x v="8"/>
    <x v="16"/>
    <x v="3"/>
    <n v="24400"/>
    <n v="-60500"/>
    <n v="-36100"/>
    <x v="22"/>
    <x v="0"/>
    <s v="Front Collision"/>
    <x v="2"/>
    <x v="4"/>
    <x v="2"/>
    <s v="Springfield"/>
    <s v="7705 Best Ridge"/>
    <x v="15"/>
    <x v="0"/>
    <x v="0"/>
    <x v="1"/>
    <x v="3"/>
    <s v="Yes"/>
    <n v="73500"/>
    <n v="7350"/>
    <n v="14700"/>
    <n v="51450"/>
    <s v="Jeep"/>
    <s v="Wrangler"/>
    <n v="1999"/>
    <x v="1"/>
  </r>
  <r>
    <n v="740505"/>
    <d v="1997-10-12T00:00:00"/>
    <n v="371"/>
    <x v="2"/>
    <s v="250/500"/>
    <n v="1000"/>
    <n v="124296"/>
    <n v="7000000"/>
    <n v="449800"/>
    <n v="52"/>
    <x v="0"/>
    <x v="1"/>
    <x v="4"/>
    <x v="6"/>
    <x v="12"/>
    <x v="2"/>
    <n v="0"/>
    <n v="-37100"/>
    <n v="-37100"/>
    <x v="2"/>
    <x v="2"/>
    <s v="Rear Collision"/>
    <x v="1"/>
    <x v="3"/>
    <x v="2"/>
    <s v="Riverwood"/>
    <s v="5838 Pine Lane"/>
    <x v="23"/>
    <x v="3"/>
    <x v="0"/>
    <x v="2"/>
    <x v="1"/>
    <s v="Unknown"/>
    <n v="88920"/>
    <n v="6840"/>
    <n v="13680"/>
    <n v="68400"/>
    <s v="Accura"/>
    <s v="RSX"/>
    <n v="2010"/>
    <x v="1"/>
  </r>
  <r>
    <n v="629663"/>
    <d v="2002-01-21T00:00:00"/>
    <n v="343"/>
    <x v="2"/>
    <s v="500/1000"/>
    <n v="1000"/>
    <n v="105302"/>
    <n v="0"/>
    <n v="602402"/>
    <n v="52"/>
    <x v="0"/>
    <x v="1"/>
    <x v="2"/>
    <x v="5"/>
    <x v="3"/>
    <x v="1"/>
    <n v="0"/>
    <n v="0"/>
    <n v="0"/>
    <x v="54"/>
    <x v="0"/>
    <s v="Front Collision"/>
    <x v="0"/>
    <x v="3"/>
    <x v="2"/>
    <s v="Arlington"/>
    <s v="7331 Sky Hwy"/>
    <x v="23"/>
    <x v="0"/>
    <x v="1"/>
    <x v="1"/>
    <x v="0"/>
    <s v="No"/>
    <n v="47630"/>
    <n v="12990"/>
    <n v="4330"/>
    <n v="30310"/>
    <s v="Toyota"/>
    <s v="Corolla"/>
    <n v="2005"/>
    <x v="0"/>
  </r>
  <r>
    <n v="839884"/>
    <d v="1996-09-02T00:00:00"/>
    <n v="377"/>
    <x v="2"/>
    <s v="100/300"/>
    <n v="500"/>
    <n v="169363"/>
    <n v="0"/>
    <n v="452456"/>
    <n v="53"/>
    <x v="0"/>
    <x v="1"/>
    <x v="0"/>
    <x v="0"/>
    <x v="14"/>
    <x v="3"/>
    <n v="0"/>
    <n v="-64000"/>
    <n v="-64000"/>
    <x v="4"/>
    <x v="2"/>
    <s v="Front Collision"/>
    <x v="2"/>
    <x v="2"/>
    <x v="4"/>
    <s v="Hillsdale"/>
    <s v="5640 Embaracadero Lane"/>
    <x v="16"/>
    <x v="1"/>
    <x v="0"/>
    <x v="0"/>
    <x v="2"/>
    <s v="No"/>
    <n v="59040"/>
    <n v="6560"/>
    <n v="6560"/>
    <n v="45920"/>
    <s v="Saab"/>
    <s v="93"/>
    <n v="2015"/>
    <x v="1"/>
  </r>
  <r>
    <n v="241562"/>
    <d v="2010-01-28T00:00:00"/>
    <n v="154"/>
    <x v="2"/>
    <s v="250/500"/>
    <n v="1000"/>
    <n v="204759"/>
    <n v="0"/>
    <n v="439269"/>
    <n v="37"/>
    <x v="1"/>
    <x v="1"/>
    <x v="0"/>
    <x v="13"/>
    <x v="7"/>
    <x v="1"/>
    <n v="0"/>
    <n v="-67800"/>
    <n v="-67800"/>
    <x v="21"/>
    <x v="0"/>
    <s v="Rear Collision"/>
    <x v="1"/>
    <x v="3"/>
    <x v="0"/>
    <s v="Columbus"/>
    <s v="9610 Cherokee St"/>
    <x v="23"/>
    <x v="0"/>
    <x v="1"/>
    <x v="1"/>
    <x v="2"/>
    <s v="No"/>
    <n v="79530"/>
    <n v="14460"/>
    <n v="7230"/>
    <n v="57840"/>
    <s v="Accura"/>
    <s v="MDX"/>
    <n v="2000"/>
    <x v="1"/>
  </r>
  <r>
    <n v="405533"/>
    <d v="2014-10-03T00:00:00"/>
    <n v="166"/>
    <x v="0"/>
    <s v="100/300"/>
    <n v="1000"/>
    <n v="108372"/>
    <n v="0"/>
    <n v="617774"/>
    <n v="34"/>
    <x v="1"/>
    <x v="1"/>
    <x v="4"/>
    <x v="1"/>
    <x v="4"/>
    <x v="0"/>
    <n v="65600"/>
    <n v="-68200"/>
    <n v="-2600"/>
    <x v="46"/>
    <x v="0"/>
    <s v="Side Collision"/>
    <x v="2"/>
    <x v="3"/>
    <x v="2"/>
    <s v="Columbus"/>
    <s v="3550 Washington Ave"/>
    <x v="22"/>
    <x v="0"/>
    <x v="2"/>
    <x v="1"/>
    <x v="0"/>
    <s v="Yes"/>
    <n v="53680"/>
    <n v="4880"/>
    <n v="4880"/>
    <n v="43920"/>
    <s v="Honda"/>
    <s v="CRV"/>
    <n v="2005"/>
    <x v="1"/>
  </r>
  <r>
    <n v="667021"/>
    <d v="2007-05-02T00:00:00"/>
    <n v="298"/>
    <x v="0"/>
    <s v="500/1000"/>
    <n v="1000"/>
    <n v="113842"/>
    <n v="6000000"/>
    <n v="477678"/>
    <n v="46"/>
    <x v="0"/>
    <x v="0"/>
    <x v="6"/>
    <x v="5"/>
    <x v="7"/>
    <x v="2"/>
    <n v="36900"/>
    <n v="-55000"/>
    <n v="-18100"/>
    <x v="54"/>
    <x v="0"/>
    <s v="Side Collision"/>
    <x v="1"/>
    <x v="0"/>
    <x v="0"/>
    <s v="Arlington"/>
    <s v="5277 Texas Lane"/>
    <x v="22"/>
    <x v="0"/>
    <x v="2"/>
    <x v="2"/>
    <x v="2"/>
    <s v="Yes"/>
    <n v="33550"/>
    <n v="3050"/>
    <n v="6100"/>
    <n v="24400"/>
    <s v="Volkswagen"/>
    <s v="Passat"/>
    <n v="2005"/>
    <x v="1"/>
  </r>
  <r>
    <n v="511621"/>
    <d v="1990-09-22T00:00:00"/>
    <n v="235"/>
    <x v="1"/>
    <s v="250/500"/>
    <n v="500"/>
    <n v="107262"/>
    <n v="0"/>
    <n v="444913"/>
    <n v="42"/>
    <x v="1"/>
    <x v="1"/>
    <x v="3"/>
    <x v="1"/>
    <x v="19"/>
    <x v="0"/>
    <n v="39900"/>
    <n v="-60200"/>
    <n v="-20300"/>
    <x v="32"/>
    <x v="2"/>
    <s v="Side Collision"/>
    <x v="2"/>
    <x v="3"/>
    <x v="4"/>
    <s v="Springfield"/>
    <s v="3654 Cherokee Ave"/>
    <x v="2"/>
    <x v="2"/>
    <x v="1"/>
    <x v="2"/>
    <x v="3"/>
    <s v="Yes"/>
    <n v="69100"/>
    <n v="6910"/>
    <n v="6910"/>
    <n v="55280"/>
    <s v="Toyota"/>
    <s v="Highlander"/>
    <n v="2006"/>
    <x v="1"/>
  </r>
  <r>
    <n v="476923"/>
    <d v="2004-09-19T00:00:00"/>
    <n v="172"/>
    <x v="2"/>
    <s v="100/300"/>
    <n v="2000"/>
    <n v="121904"/>
    <n v="0"/>
    <n v="456602"/>
    <n v="35"/>
    <x v="1"/>
    <x v="0"/>
    <x v="0"/>
    <x v="11"/>
    <x v="12"/>
    <x v="2"/>
    <n v="63600"/>
    <n v="-68700"/>
    <n v="-5100"/>
    <x v="19"/>
    <x v="2"/>
    <s v="Rear Collision"/>
    <x v="0"/>
    <x v="0"/>
    <x v="3"/>
    <s v="Hillsdale"/>
    <s v="7380 5th Hwy"/>
    <x v="4"/>
    <x v="1"/>
    <x v="1"/>
    <x v="2"/>
    <x v="1"/>
    <s v="No"/>
    <n v="79750"/>
    <n v="14500"/>
    <n v="14500"/>
    <n v="50750"/>
    <s v="Nissan"/>
    <s v="Pathfinder"/>
    <n v="1999"/>
    <x v="1"/>
  </r>
  <r>
    <n v="735822"/>
    <d v="1995-08-28T00:00:00"/>
    <n v="27"/>
    <x v="1"/>
    <s v="100/300"/>
    <n v="2000"/>
    <n v="137178"/>
    <n v="0"/>
    <n v="451560"/>
    <n v="28"/>
    <x v="2"/>
    <x v="0"/>
    <x v="6"/>
    <x v="13"/>
    <x v="15"/>
    <x v="1"/>
    <n v="0"/>
    <n v="-32500"/>
    <n v="-32500"/>
    <x v="56"/>
    <x v="2"/>
    <s v="Front Collision"/>
    <x v="0"/>
    <x v="3"/>
    <x v="6"/>
    <s v="Riverwood"/>
    <s v="2539 Embaracadero Ridge"/>
    <x v="16"/>
    <x v="1"/>
    <x v="1"/>
    <x v="1"/>
    <x v="0"/>
    <s v="Yes"/>
    <n v="53600"/>
    <n v="5360"/>
    <n v="10720"/>
    <n v="37520"/>
    <s v="Audi"/>
    <s v="A5"/>
    <n v="2015"/>
    <x v="0"/>
  </r>
  <r>
    <n v="492745"/>
    <d v="2004-02-04T00:00:00"/>
    <n v="428"/>
    <x v="1"/>
    <s v="100/300"/>
    <n v="2000"/>
    <n v="150621"/>
    <n v="0"/>
    <n v="453407"/>
    <n v="54"/>
    <x v="0"/>
    <x v="0"/>
    <x v="3"/>
    <x v="10"/>
    <x v="14"/>
    <x v="3"/>
    <n v="0"/>
    <n v="-24400"/>
    <n v="-24400"/>
    <x v="12"/>
    <x v="2"/>
    <s v="Side Collision"/>
    <x v="1"/>
    <x v="2"/>
    <x v="2"/>
    <s v="Riverwood"/>
    <s v="4693 Lincoln Hwy"/>
    <x v="14"/>
    <x v="1"/>
    <x v="2"/>
    <x v="0"/>
    <x v="1"/>
    <s v="Unknown"/>
    <n v="76560"/>
    <n v="12760"/>
    <n v="6380"/>
    <n v="57420"/>
    <s v="Nissan"/>
    <s v="Ultima"/>
    <n v="2009"/>
    <x v="1"/>
  </r>
  <r>
    <n v="130930"/>
    <d v="2014-07-23T00:00:00"/>
    <n v="99"/>
    <x v="1"/>
    <s v="100/300"/>
    <n v="1000"/>
    <n v="105821"/>
    <n v="3000000"/>
    <n v="618655"/>
    <n v="32"/>
    <x v="2"/>
    <x v="0"/>
    <x v="6"/>
    <x v="0"/>
    <x v="5"/>
    <x v="3"/>
    <n v="0"/>
    <n v="0"/>
    <n v="0"/>
    <x v="3"/>
    <x v="0"/>
    <s v="Front Collision"/>
    <x v="2"/>
    <x v="2"/>
    <x v="2"/>
    <s v="Arlington"/>
    <s v="2376 Sky Ridge"/>
    <x v="18"/>
    <x v="0"/>
    <x v="0"/>
    <x v="0"/>
    <x v="3"/>
    <s v="No"/>
    <n v="41130"/>
    <n v="4570"/>
    <n v="4570"/>
    <n v="31990"/>
    <s v="Dodge"/>
    <s v="RAM"/>
    <n v="1999"/>
    <x v="1"/>
  </r>
  <r>
    <n v="261119"/>
    <d v="1997-03-21T00:00:00"/>
    <n v="107"/>
    <x v="2"/>
    <s v="500/1000"/>
    <n v="2000"/>
    <n v="93214"/>
    <n v="0"/>
    <n v="612550"/>
    <n v="26"/>
    <x v="2"/>
    <x v="0"/>
    <x v="0"/>
    <x v="2"/>
    <x v="18"/>
    <x v="2"/>
    <n v="40600"/>
    <n v="0"/>
    <n v="40600"/>
    <x v="3"/>
    <x v="2"/>
    <s v="Rear Collision"/>
    <x v="2"/>
    <x v="2"/>
    <x v="0"/>
    <s v="Columbus"/>
    <s v="1273 Rock Lane"/>
    <x v="23"/>
    <x v="1"/>
    <x v="2"/>
    <x v="2"/>
    <x v="2"/>
    <s v="No"/>
    <n v="78650"/>
    <n v="14300"/>
    <n v="7150"/>
    <n v="57200"/>
    <s v="Audi"/>
    <s v="A3"/>
    <n v="1996"/>
    <x v="0"/>
  </r>
  <r>
    <n v="280709"/>
    <d v="1991-05-06T00:00:00"/>
    <n v="272"/>
    <x v="0"/>
    <s v="500/1000"/>
    <n v="2000"/>
    <n v="160834"/>
    <n v="0"/>
    <n v="466718"/>
    <n v="41"/>
    <x v="1"/>
    <x v="1"/>
    <x v="2"/>
    <x v="13"/>
    <x v="1"/>
    <x v="2"/>
    <n v="33300"/>
    <n v="-10600"/>
    <n v="22700"/>
    <x v="54"/>
    <x v="0"/>
    <s v="Side Collision"/>
    <x v="0"/>
    <x v="3"/>
    <x v="2"/>
    <s v="Springfield"/>
    <s v="8281 Lincoln Lane"/>
    <x v="4"/>
    <x v="0"/>
    <x v="1"/>
    <x v="0"/>
    <x v="3"/>
    <s v="Unknown"/>
    <n v="71060"/>
    <n v="6460"/>
    <n v="12920"/>
    <n v="51680"/>
    <s v="Saab"/>
    <s v="92x"/>
    <n v="2010"/>
    <x v="1"/>
  </r>
  <r>
    <n v="898573"/>
    <d v="1992-08-07T00:00:00"/>
    <n v="151"/>
    <x v="1"/>
    <s v="500/1000"/>
    <n v="1000"/>
    <n v="172856"/>
    <n v="0"/>
    <n v="617947"/>
    <n v="37"/>
    <x v="1"/>
    <x v="1"/>
    <x v="3"/>
    <x v="13"/>
    <x v="7"/>
    <x v="2"/>
    <n v="54000"/>
    <n v="0"/>
    <n v="54000"/>
    <x v="42"/>
    <x v="0"/>
    <s v="Front Collision"/>
    <x v="1"/>
    <x v="2"/>
    <x v="4"/>
    <s v="Northbrook"/>
    <s v="6429 4th Hwy"/>
    <x v="5"/>
    <x v="0"/>
    <x v="0"/>
    <x v="0"/>
    <x v="3"/>
    <s v="Unknown"/>
    <n v="38830"/>
    <n v="3530"/>
    <n v="3530"/>
    <n v="31770"/>
    <s v="Suburu"/>
    <s v="Legacy"/>
    <n v="1999"/>
    <x v="1"/>
  </r>
  <r>
    <n v="547802"/>
    <d v="2013-09-03T00:00:00"/>
    <n v="249"/>
    <x v="2"/>
    <s v="250/500"/>
    <n v="1000"/>
    <n v="151846"/>
    <n v="0"/>
    <n v="606238"/>
    <n v="43"/>
    <x v="1"/>
    <x v="1"/>
    <x v="0"/>
    <x v="3"/>
    <x v="18"/>
    <x v="2"/>
    <n v="0"/>
    <n v="0"/>
    <n v="0"/>
    <x v="47"/>
    <x v="0"/>
    <s v="Front Collision"/>
    <x v="0"/>
    <x v="2"/>
    <x v="0"/>
    <s v="Riverwood"/>
    <s v="2201 4th Lane"/>
    <x v="14"/>
    <x v="0"/>
    <x v="1"/>
    <x v="1"/>
    <x v="1"/>
    <s v="Yes"/>
    <n v="53500"/>
    <n v="5350"/>
    <n v="5350"/>
    <n v="42800"/>
    <s v="Saab"/>
    <s v="92x"/>
    <n v="2015"/>
    <x v="1"/>
  </r>
  <r>
    <n v="600845"/>
    <d v="2012-01-05T00:00:00"/>
    <n v="177"/>
    <x v="2"/>
    <s v="100/300"/>
    <n v="2000"/>
    <n v="154019"/>
    <n v="0"/>
    <n v="463842"/>
    <n v="38"/>
    <x v="1"/>
    <x v="1"/>
    <x v="5"/>
    <x v="12"/>
    <x v="8"/>
    <x v="1"/>
    <n v="0"/>
    <n v="-74500"/>
    <n v="-74500"/>
    <x v="51"/>
    <x v="0"/>
    <s v="Front Collision"/>
    <x v="0"/>
    <x v="3"/>
    <x v="1"/>
    <s v="Columbus"/>
    <s v="5506 Best St"/>
    <x v="3"/>
    <x v="0"/>
    <x v="0"/>
    <x v="2"/>
    <x v="1"/>
    <s v="No"/>
    <n v="73700"/>
    <n v="7370"/>
    <n v="7370"/>
    <n v="58960"/>
    <s v="Chevrolet"/>
    <s v="Silverado"/>
    <n v="2001"/>
    <x v="0"/>
  </r>
  <r>
    <n v="390381"/>
    <d v="2007-01-27T00:00:00"/>
    <n v="190"/>
    <x v="0"/>
    <s v="500/1000"/>
    <n v="2000"/>
    <n v="96521"/>
    <n v="0"/>
    <n v="610354"/>
    <n v="40"/>
    <x v="1"/>
    <x v="1"/>
    <x v="6"/>
    <x v="8"/>
    <x v="6"/>
    <x v="1"/>
    <n v="36900"/>
    <n v="-53700"/>
    <n v="-16800"/>
    <x v="40"/>
    <x v="3"/>
    <s v=" "/>
    <x v="3"/>
    <x v="1"/>
    <x v="0"/>
    <s v="Hillsdale"/>
    <s v="8404 Embaracadero St"/>
    <x v="16"/>
    <x v="0"/>
    <x v="1"/>
    <x v="2"/>
    <x v="3"/>
    <s v="Yes"/>
    <n v="6300"/>
    <n v="630"/>
    <n v="630"/>
    <n v="5040"/>
    <s v="Nissan"/>
    <s v="Ultima"/>
    <n v="2001"/>
    <x v="1"/>
  </r>
  <r>
    <n v="629918"/>
    <d v="2005-10-14T00:00:00"/>
    <n v="174"/>
    <x v="2"/>
    <s v="100/300"/>
    <n v="2000"/>
    <n v="127875"/>
    <n v="0"/>
    <n v="461328"/>
    <n v="36"/>
    <x v="1"/>
    <x v="1"/>
    <x v="5"/>
    <x v="4"/>
    <x v="12"/>
    <x v="2"/>
    <n v="53200"/>
    <n v="-53800"/>
    <n v="-600"/>
    <x v="38"/>
    <x v="2"/>
    <s v="Rear Collision"/>
    <x v="2"/>
    <x v="4"/>
    <x v="2"/>
    <s v="Riverwood"/>
    <s v="2117 Lincoln Hwy"/>
    <x v="7"/>
    <x v="1"/>
    <x v="1"/>
    <x v="2"/>
    <x v="0"/>
    <s v="No"/>
    <n v="65400"/>
    <n v="10900"/>
    <n v="10900"/>
    <n v="43600"/>
    <s v="Dodge"/>
    <s v="RAM"/>
    <n v="2012"/>
    <x v="1"/>
  </r>
  <r>
    <n v="208298"/>
    <d v="1990-11-03T00:00:00"/>
    <n v="95"/>
    <x v="0"/>
    <s v="250/500"/>
    <n v="1000"/>
    <n v="77399"/>
    <n v="0"/>
    <n v="458727"/>
    <n v="28"/>
    <x v="2"/>
    <x v="0"/>
    <x v="2"/>
    <x v="3"/>
    <x v="2"/>
    <x v="1"/>
    <n v="0"/>
    <n v="-70300"/>
    <n v="-70300"/>
    <x v="17"/>
    <x v="1"/>
    <s v=" "/>
    <x v="3"/>
    <x v="1"/>
    <x v="6"/>
    <s v="Springfield"/>
    <s v="6359 MLK Ridge"/>
    <x v="19"/>
    <x v="0"/>
    <x v="0"/>
    <x v="0"/>
    <x v="0"/>
    <s v="No"/>
    <n v="3200"/>
    <n v="640"/>
    <n v="320"/>
    <n v="2240"/>
    <s v="Mercedes"/>
    <s v="E400"/>
    <n v="2014"/>
    <x v="1"/>
  </r>
  <r>
    <n v="513099"/>
    <d v="2005-10-15T00:00:00"/>
    <n v="371"/>
    <x v="1"/>
    <s v="500/1000"/>
    <n v="1000"/>
    <n v="153247"/>
    <n v="0"/>
    <n v="452587"/>
    <n v="51"/>
    <x v="0"/>
    <x v="1"/>
    <x v="2"/>
    <x v="4"/>
    <x v="5"/>
    <x v="1"/>
    <n v="60300"/>
    <n v="-24700"/>
    <n v="35600"/>
    <x v="16"/>
    <x v="0"/>
    <s v="Rear Collision"/>
    <x v="0"/>
    <x v="2"/>
    <x v="2"/>
    <s v="Arlington"/>
    <s v="9751 Sky Ridge"/>
    <x v="2"/>
    <x v="0"/>
    <x v="0"/>
    <x v="1"/>
    <x v="2"/>
    <s v="Yes"/>
    <n v="75400"/>
    <n v="7540"/>
    <n v="15080"/>
    <n v="52780"/>
    <s v="Dodge"/>
    <s v="RAM"/>
    <n v="2012"/>
    <x v="0"/>
  </r>
  <r>
    <n v="184938"/>
    <d v="1999-05-22T00:00:00"/>
    <n v="2"/>
    <x v="2"/>
    <s v="250/500"/>
    <n v="1000"/>
    <n v="134056"/>
    <n v="0"/>
    <n v="433184"/>
    <n v="28"/>
    <x v="2"/>
    <x v="1"/>
    <x v="6"/>
    <x v="1"/>
    <x v="5"/>
    <x v="1"/>
    <n v="0"/>
    <n v="0"/>
    <n v="0"/>
    <x v="34"/>
    <x v="0"/>
    <s v="Side Collision"/>
    <x v="1"/>
    <x v="2"/>
    <x v="2"/>
    <s v="Northbend"/>
    <s v="9020 Elm Ave"/>
    <x v="4"/>
    <x v="0"/>
    <x v="0"/>
    <x v="1"/>
    <x v="0"/>
    <s v="Yes"/>
    <n v="58140"/>
    <n v="6460"/>
    <n v="6460"/>
    <n v="45220"/>
    <s v="Saab"/>
    <s v="92x"/>
    <n v="2008"/>
    <x v="1"/>
  </r>
  <r>
    <n v="187775"/>
    <d v="2002-12-21T00:00:00"/>
    <n v="269"/>
    <x v="0"/>
    <s v="100/300"/>
    <n v="500"/>
    <n v="129775"/>
    <n v="4000000"/>
    <n v="451280"/>
    <n v="44"/>
    <x v="1"/>
    <x v="1"/>
    <x v="6"/>
    <x v="6"/>
    <x v="13"/>
    <x v="2"/>
    <n v="0"/>
    <n v="-41400"/>
    <n v="-41400"/>
    <x v="51"/>
    <x v="2"/>
    <s v="Rear Collision"/>
    <x v="2"/>
    <x v="4"/>
    <x v="0"/>
    <s v="Columbus"/>
    <s v="1830 Sky St"/>
    <x v="12"/>
    <x v="1"/>
    <x v="1"/>
    <x v="1"/>
    <x v="3"/>
    <s v="Unknown"/>
    <n v="98670"/>
    <n v="15180"/>
    <n v="15180"/>
    <n v="68310"/>
    <s v="Chevrolet"/>
    <s v="Tahoe"/>
    <n v="2010"/>
    <x v="0"/>
  </r>
  <r>
    <n v="326322"/>
    <d v="2007-02-10T00:00:00"/>
    <n v="101"/>
    <x v="2"/>
    <s v="250/500"/>
    <n v="1000"/>
    <n v="43333"/>
    <n v="0"/>
    <n v="603269"/>
    <n v="27"/>
    <x v="2"/>
    <x v="0"/>
    <x v="3"/>
    <x v="1"/>
    <x v="5"/>
    <x v="1"/>
    <n v="25900"/>
    <n v="0"/>
    <n v="25900"/>
    <x v="5"/>
    <x v="3"/>
    <s v=" "/>
    <x v="1"/>
    <x v="1"/>
    <x v="0"/>
    <s v="Hillsdale"/>
    <s v="6067 Weaver Ridge"/>
    <x v="2"/>
    <x v="0"/>
    <x v="1"/>
    <x v="1"/>
    <x v="2"/>
    <s v="No"/>
    <n v="5900"/>
    <n v="1180"/>
    <n v="590"/>
    <n v="4130"/>
    <s v="Mercedes"/>
    <s v="E400"/>
    <n v="2009"/>
    <x v="1"/>
  </r>
  <r>
    <n v="146138"/>
    <d v="2002-03-01T00:00:00"/>
    <n v="94"/>
    <x v="1"/>
    <s v="250/500"/>
    <n v="2000"/>
    <n v="102554"/>
    <n v="0"/>
    <n v="442632"/>
    <n v="30"/>
    <x v="2"/>
    <x v="1"/>
    <x v="4"/>
    <x v="3"/>
    <x v="12"/>
    <x v="1"/>
    <n v="0"/>
    <n v="-52600"/>
    <n v="-52600"/>
    <x v="41"/>
    <x v="0"/>
    <s v="Rear Collision"/>
    <x v="0"/>
    <x v="2"/>
    <x v="5"/>
    <s v="Arlington"/>
    <s v="1840 Embaracadero Ave"/>
    <x v="4"/>
    <x v="0"/>
    <x v="1"/>
    <x v="0"/>
    <x v="2"/>
    <s v="Yes"/>
    <n v="64100"/>
    <n v="6410"/>
    <n v="6410"/>
    <n v="51280"/>
    <s v="Chevrolet"/>
    <s v="Malibu"/>
    <n v="2001"/>
    <x v="1"/>
  </r>
  <r>
    <n v="336047"/>
    <d v="2003-04-21T00:00:00"/>
    <n v="117"/>
    <x v="0"/>
    <s v="250/500"/>
    <n v="500"/>
    <n v="126477"/>
    <n v="0"/>
    <n v="447300"/>
    <n v="28"/>
    <x v="2"/>
    <x v="1"/>
    <x v="2"/>
    <x v="10"/>
    <x v="11"/>
    <x v="3"/>
    <n v="47500"/>
    <n v="-32500"/>
    <n v="15000"/>
    <x v="52"/>
    <x v="2"/>
    <s v="Rear Collision"/>
    <x v="2"/>
    <x v="2"/>
    <x v="0"/>
    <s v="Springfield"/>
    <s v="4058 Tree Drive"/>
    <x v="21"/>
    <x v="3"/>
    <x v="0"/>
    <x v="1"/>
    <x v="3"/>
    <s v="Unknown"/>
    <n v="55440"/>
    <n v="5040"/>
    <n v="10080"/>
    <n v="40320"/>
    <s v="Suburu"/>
    <s v="Forrestor"/>
    <n v="2009"/>
    <x v="0"/>
  </r>
  <r>
    <n v="532330"/>
    <d v="2002-09-22T00:00:00"/>
    <n v="111"/>
    <x v="0"/>
    <s v="250/500"/>
    <n v="500"/>
    <n v="145997"/>
    <n v="5000000"/>
    <n v="441783"/>
    <n v="27"/>
    <x v="2"/>
    <x v="0"/>
    <x v="0"/>
    <x v="2"/>
    <x v="11"/>
    <x v="1"/>
    <n v="0"/>
    <n v="0"/>
    <n v="0"/>
    <x v="7"/>
    <x v="2"/>
    <s v="Side Collision"/>
    <x v="0"/>
    <x v="0"/>
    <x v="0"/>
    <s v="Northbend"/>
    <s v="4983 MLK Ridge"/>
    <x v="23"/>
    <x v="1"/>
    <x v="2"/>
    <x v="0"/>
    <x v="0"/>
    <s v="No"/>
    <n v="80850"/>
    <n v="7350"/>
    <n v="14700"/>
    <n v="58800"/>
    <s v="Ford"/>
    <s v="F150"/>
    <n v="2011"/>
    <x v="0"/>
  </r>
  <r>
    <n v="118137"/>
    <d v="1998-02-10T00:00:00"/>
    <n v="242"/>
    <x v="0"/>
    <s v="100/300"/>
    <n v="500"/>
    <n v="123865"/>
    <n v="0"/>
    <n v="468702"/>
    <n v="40"/>
    <x v="1"/>
    <x v="1"/>
    <x v="4"/>
    <x v="10"/>
    <x v="3"/>
    <x v="0"/>
    <n v="0"/>
    <n v="-44600"/>
    <n v="-44600"/>
    <x v="35"/>
    <x v="1"/>
    <s v=" "/>
    <x v="3"/>
    <x v="0"/>
    <x v="4"/>
    <s v="Springfield"/>
    <s v="9744 Texas Drive"/>
    <x v="0"/>
    <x v="0"/>
    <x v="0"/>
    <x v="0"/>
    <x v="3"/>
    <s v="No"/>
    <n v="7480"/>
    <n v="680"/>
    <n v="680"/>
    <n v="6120"/>
    <s v="Saab"/>
    <s v="95"/>
    <n v="1998"/>
    <x v="1"/>
  </r>
  <r>
    <n v="212674"/>
    <d v="1992-09-01T00:00:00"/>
    <n v="440"/>
    <x v="0"/>
    <s v="250/500"/>
    <n v="500"/>
    <n v="105076"/>
    <n v="0"/>
    <n v="467942"/>
    <n v="61"/>
    <x v="3"/>
    <x v="0"/>
    <x v="1"/>
    <x v="10"/>
    <x v="9"/>
    <x v="0"/>
    <n v="41500"/>
    <n v="-70200"/>
    <n v="-28700"/>
    <x v="47"/>
    <x v="0"/>
    <s v="Side Collision"/>
    <x v="0"/>
    <x v="2"/>
    <x v="3"/>
    <s v="Riverwood"/>
    <s v="8821 Elm St"/>
    <x v="7"/>
    <x v="0"/>
    <x v="1"/>
    <x v="2"/>
    <x v="2"/>
    <s v="No"/>
    <n v="53640"/>
    <n v="5960"/>
    <n v="5960"/>
    <n v="41720"/>
    <s v="Nissan"/>
    <s v="Maxima"/>
    <n v="2004"/>
    <x v="0"/>
  </r>
  <r>
    <n v="935596"/>
    <d v="1999-05-01T00:00:00"/>
    <n v="20"/>
    <x v="0"/>
    <s v="500/1000"/>
    <n v="1000"/>
    <n v="171172"/>
    <n v="0"/>
    <n v="463678"/>
    <n v="23"/>
    <x v="4"/>
    <x v="1"/>
    <x v="6"/>
    <x v="4"/>
    <x v="4"/>
    <x v="0"/>
    <n v="0"/>
    <n v="0"/>
    <n v="0"/>
    <x v="6"/>
    <x v="2"/>
    <s v="Rear Collision"/>
    <x v="0"/>
    <x v="2"/>
    <x v="0"/>
    <s v="Northbrook"/>
    <s v="2886 Tree Ridge"/>
    <x v="7"/>
    <x v="1"/>
    <x v="2"/>
    <x v="2"/>
    <x v="0"/>
    <s v="No"/>
    <n v="63250"/>
    <n v="5750"/>
    <n v="11500"/>
    <n v="46000"/>
    <s v="Chevrolet"/>
    <s v="Tahoe"/>
    <n v="2002"/>
    <x v="0"/>
  </r>
  <r>
    <n v="737593"/>
    <d v="1997-12-19T00:00:00"/>
    <n v="461"/>
    <x v="2"/>
    <s v="100/300"/>
    <n v="500"/>
    <n v="86533"/>
    <n v="7000000"/>
    <n v="615220"/>
    <n v="57"/>
    <x v="3"/>
    <x v="1"/>
    <x v="4"/>
    <x v="13"/>
    <x v="5"/>
    <x v="2"/>
    <n v="0"/>
    <n v="0"/>
    <n v="0"/>
    <x v="44"/>
    <x v="2"/>
    <s v="Side Collision"/>
    <x v="0"/>
    <x v="4"/>
    <x v="2"/>
    <s v="Hillsdale"/>
    <s v="5236 Weaver Drive"/>
    <x v="2"/>
    <x v="1"/>
    <x v="2"/>
    <x v="1"/>
    <x v="3"/>
    <s v="Unknown"/>
    <n v="59040"/>
    <n v="9840"/>
    <n v="9840"/>
    <n v="39360"/>
    <s v="Dodge"/>
    <s v="RAM"/>
    <n v="1995"/>
    <x v="1"/>
  </r>
  <r>
    <n v="812025"/>
    <d v="2000-06-18T00:00:00"/>
    <n v="208"/>
    <x v="2"/>
    <s v="250/500"/>
    <n v="500"/>
    <n v="115349"/>
    <n v="0"/>
    <n v="432711"/>
    <n v="36"/>
    <x v="1"/>
    <x v="0"/>
    <x v="2"/>
    <x v="0"/>
    <x v="4"/>
    <x v="1"/>
    <n v="0"/>
    <n v="0"/>
    <n v="0"/>
    <x v="2"/>
    <x v="2"/>
    <s v="Side Collision"/>
    <x v="2"/>
    <x v="3"/>
    <x v="0"/>
    <s v="Arlington"/>
    <s v="5862 Apache Ridge"/>
    <x v="14"/>
    <x v="1"/>
    <x v="0"/>
    <x v="0"/>
    <x v="1"/>
    <s v="Yes"/>
    <n v="50500"/>
    <n v="10100"/>
    <n v="5050"/>
    <n v="35350"/>
    <s v="Accura"/>
    <s v="TL"/>
    <n v="2004"/>
    <x v="1"/>
  </r>
  <r>
    <n v="168151"/>
    <d v="1995-04-24T00:00:00"/>
    <n v="279"/>
    <x v="0"/>
    <s v="500/1000"/>
    <n v="2000"/>
    <n v="128125"/>
    <n v="0"/>
    <n v="463583"/>
    <n v="43"/>
    <x v="1"/>
    <x v="0"/>
    <x v="2"/>
    <x v="1"/>
    <x v="18"/>
    <x v="1"/>
    <n v="0"/>
    <n v="0"/>
    <n v="0"/>
    <x v="34"/>
    <x v="0"/>
    <s v="Side Collision"/>
    <x v="0"/>
    <x v="0"/>
    <x v="0"/>
    <s v="Columbus"/>
    <s v="7859 4th Ridge"/>
    <x v="21"/>
    <x v="0"/>
    <x v="0"/>
    <x v="1"/>
    <x v="3"/>
    <s v="No"/>
    <n v="57690"/>
    <n v="6410"/>
    <n v="12820"/>
    <n v="38460"/>
    <s v="Mercedes"/>
    <s v="C300"/>
    <n v="2010"/>
    <x v="0"/>
  </r>
  <r>
    <n v="594739"/>
    <d v="2006-06-16T00:00:00"/>
    <n v="244"/>
    <x v="2"/>
    <s v="100/300"/>
    <n v="500"/>
    <n v="13428"/>
    <n v="0"/>
    <n v="439502"/>
    <n v="40"/>
    <x v="1"/>
    <x v="1"/>
    <x v="0"/>
    <x v="2"/>
    <x v="4"/>
    <x v="0"/>
    <n v="0"/>
    <n v="0"/>
    <n v="0"/>
    <x v="40"/>
    <x v="1"/>
    <s v=" "/>
    <x v="3"/>
    <x v="0"/>
    <x v="2"/>
    <s v="Springfield"/>
    <s v="6259 Weaver St"/>
    <x v="23"/>
    <x v="0"/>
    <x v="0"/>
    <x v="0"/>
    <x v="2"/>
    <s v="Yes"/>
    <n v="5940"/>
    <n v="660"/>
    <n v="660"/>
    <n v="4620"/>
    <s v="Toyota"/>
    <s v="Camry"/>
    <n v="2014"/>
    <x v="1"/>
  </r>
  <r>
    <n v="843227"/>
    <d v="2007-09-28T00:00:00"/>
    <n v="134"/>
    <x v="0"/>
    <s v="250/500"/>
    <n v="2000"/>
    <n v="144332"/>
    <n v="0"/>
    <n v="613287"/>
    <n v="30"/>
    <x v="2"/>
    <x v="1"/>
    <x v="1"/>
    <x v="8"/>
    <x v="7"/>
    <x v="3"/>
    <n v="0"/>
    <n v="0"/>
    <n v="0"/>
    <x v="23"/>
    <x v="2"/>
    <s v="Rear Collision"/>
    <x v="0"/>
    <x v="2"/>
    <x v="0"/>
    <s v="Northbend"/>
    <s v="9980 Lincoln Ave"/>
    <x v="4"/>
    <x v="1"/>
    <x v="1"/>
    <x v="1"/>
    <x v="0"/>
    <s v="Yes"/>
    <n v="47790"/>
    <n v="5310"/>
    <n v="5310"/>
    <n v="37170"/>
    <s v="Suburu"/>
    <s v="Impreza"/>
    <n v="1995"/>
    <x v="0"/>
  </r>
  <r>
    <n v="283925"/>
    <d v="1991-11-21T00:00:00"/>
    <n v="122"/>
    <x v="0"/>
    <s v="250/500"/>
    <n v="1000"/>
    <n v="162994"/>
    <n v="0"/>
    <n v="620104"/>
    <n v="29"/>
    <x v="2"/>
    <x v="1"/>
    <x v="3"/>
    <x v="7"/>
    <x v="8"/>
    <x v="1"/>
    <n v="0"/>
    <n v="-47100"/>
    <n v="-47100"/>
    <x v="40"/>
    <x v="3"/>
    <s v=" "/>
    <x v="3"/>
    <x v="1"/>
    <x v="0"/>
    <s v="Riverwood"/>
    <s v="7828 Cherokee Ave"/>
    <x v="18"/>
    <x v="0"/>
    <x v="1"/>
    <x v="1"/>
    <x v="3"/>
    <s v="No"/>
    <n v="3850"/>
    <n v="350"/>
    <n v="350"/>
    <n v="3150"/>
    <s v="Dodge"/>
    <s v="Neon"/>
    <n v="2014"/>
    <x v="1"/>
  </r>
  <r>
    <n v="475588"/>
    <d v="1996-09-21T00:00:00"/>
    <n v="156"/>
    <x v="2"/>
    <s v="100/300"/>
    <n v="2000"/>
    <n v="113408"/>
    <n v="0"/>
    <n v="446895"/>
    <n v="31"/>
    <x v="2"/>
    <x v="0"/>
    <x v="1"/>
    <x v="6"/>
    <x v="1"/>
    <x v="0"/>
    <n v="0"/>
    <n v="0"/>
    <n v="0"/>
    <x v="57"/>
    <x v="0"/>
    <s v="Front Collision"/>
    <x v="0"/>
    <x v="0"/>
    <x v="5"/>
    <s v="Arlington"/>
    <s v="5812 Oak St"/>
    <x v="19"/>
    <x v="0"/>
    <x v="1"/>
    <x v="2"/>
    <x v="1"/>
    <s v="Unknown"/>
    <n v="59000"/>
    <n v="5900"/>
    <n v="5900"/>
    <n v="47200"/>
    <s v="Ford"/>
    <s v="Fusion"/>
    <n v="2013"/>
    <x v="0"/>
  </r>
  <r>
    <n v="751905"/>
    <d v="2001-05-16T00:00:00"/>
    <n v="232"/>
    <x v="0"/>
    <s v="250/500"/>
    <n v="500"/>
    <n v="148391"/>
    <n v="8000000"/>
    <n v="431531"/>
    <n v="43"/>
    <x v="1"/>
    <x v="0"/>
    <x v="5"/>
    <x v="1"/>
    <x v="5"/>
    <x v="0"/>
    <n v="0"/>
    <n v="-33600"/>
    <n v="-33600"/>
    <x v="24"/>
    <x v="2"/>
    <s v="Rear Collision"/>
    <x v="0"/>
    <x v="4"/>
    <x v="2"/>
    <s v="Arlington"/>
    <s v="2318 Washington Hwy"/>
    <x v="18"/>
    <x v="1"/>
    <x v="2"/>
    <x v="1"/>
    <x v="3"/>
    <s v="Unknown"/>
    <n v="70600"/>
    <n v="7060"/>
    <n v="14120"/>
    <n v="49420"/>
    <s v="Volkswagen"/>
    <s v="Passat"/>
    <n v="2013"/>
    <x v="0"/>
  </r>
  <r>
    <n v="226725"/>
    <d v="1999-08-11T00:00:00"/>
    <n v="244"/>
    <x v="1"/>
    <s v="500/1000"/>
    <n v="2000"/>
    <n v="130467"/>
    <n v="7000000"/>
    <n v="605408"/>
    <n v="40"/>
    <x v="1"/>
    <x v="0"/>
    <x v="3"/>
    <x v="3"/>
    <x v="4"/>
    <x v="1"/>
    <n v="0"/>
    <n v="-45000"/>
    <n v="-45000"/>
    <x v="3"/>
    <x v="2"/>
    <s v="Side Collision"/>
    <x v="1"/>
    <x v="0"/>
    <x v="0"/>
    <s v="Hillsdale"/>
    <s v="8809 Flute St"/>
    <x v="0"/>
    <x v="1"/>
    <x v="1"/>
    <x v="0"/>
    <x v="3"/>
    <s v="Unknown"/>
    <n v="61490"/>
    <n v="5590"/>
    <n v="11180"/>
    <n v="44720"/>
    <s v="Dodge"/>
    <s v="RAM"/>
    <n v="2001"/>
    <x v="1"/>
  </r>
  <r>
    <n v="942504"/>
    <d v="2003-06-16T00:00:00"/>
    <n v="84"/>
    <x v="2"/>
    <s v="500/1000"/>
    <n v="2000"/>
    <n v="103579"/>
    <n v="0"/>
    <n v="457551"/>
    <n v="30"/>
    <x v="2"/>
    <x v="1"/>
    <x v="0"/>
    <x v="9"/>
    <x v="14"/>
    <x v="0"/>
    <n v="44400"/>
    <n v="-51500"/>
    <n v="-7100"/>
    <x v="8"/>
    <x v="0"/>
    <s v="Side Collision"/>
    <x v="1"/>
    <x v="0"/>
    <x v="0"/>
    <s v="Northbend"/>
    <s v="3184 Oak Ave"/>
    <x v="10"/>
    <x v="0"/>
    <x v="2"/>
    <x v="0"/>
    <x v="1"/>
    <s v="Yes"/>
    <n v="57640"/>
    <n v="5240"/>
    <n v="10480"/>
    <n v="41920"/>
    <s v="Volkswagen"/>
    <s v="Passat"/>
    <n v="2010"/>
    <x v="1"/>
  </r>
  <r>
    <n v="395572"/>
    <d v="1999-03-30T00:00:00"/>
    <n v="394"/>
    <x v="2"/>
    <s v="250/500"/>
    <n v="500"/>
    <n v="14012"/>
    <n v="0"/>
    <n v="619892"/>
    <n v="57"/>
    <x v="3"/>
    <x v="1"/>
    <x v="4"/>
    <x v="0"/>
    <x v="9"/>
    <x v="2"/>
    <n v="51500"/>
    <n v="0"/>
    <n v="51500"/>
    <x v="0"/>
    <x v="1"/>
    <s v=" "/>
    <x v="3"/>
    <x v="0"/>
    <x v="5"/>
    <s v="Hillsdale"/>
    <s v="6493 Lincoln Lane"/>
    <x v="10"/>
    <x v="0"/>
    <x v="2"/>
    <x v="0"/>
    <x v="1"/>
    <s v="No"/>
    <n v="6890"/>
    <n v="1060"/>
    <n v="1060"/>
    <n v="4770"/>
    <s v="Audi"/>
    <s v="A5"/>
    <n v="1999"/>
    <x v="1"/>
  </r>
  <r>
    <n v="889883"/>
    <d v="1999-02-03T00:00:00"/>
    <n v="246"/>
    <x v="2"/>
    <s v="250/500"/>
    <n v="1000"/>
    <n v="166545"/>
    <n v="0"/>
    <n v="445853"/>
    <n v="45"/>
    <x v="0"/>
    <x v="0"/>
    <x v="6"/>
    <x v="1"/>
    <x v="10"/>
    <x v="0"/>
    <n v="34400"/>
    <n v="-33100"/>
    <n v="1300"/>
    <x v="15"/>
    <x v="2"/>
    <s v="Side Collision"/>
    <x v="0"/>
    <x v="2"/>
    <x v="6"/>
    <s v="Columbus"/>
    <s v="7162 Maple Ave"/>
    <x v="10"/>
    <x v="1"/>
    <x v="1"/>
    <x v="2"/>
    <x v="0"/>
    <s v="Unknown"/>
    <n v="53280"/>
    <n v="11840"/>
    <n v="5920"/>
    <n v="35520"/>
    <s v="Toyota"/>
    <s v="Camry"/>
    <n v="2006"/>
    <x v="0"/>
  </r>
  <r>
    <n v="818167"/>
    <d v="2011-08-25T00:00:00"/>
    <n v="35"/>
    <x v="1"/>
    <s v="500/1000"/>
    <n v="2000"/>
    <n v="65366"/>
    <n v="0"/>
    <n v="475483"/>
    <n v="29"/>
    <x v="2"/>
    <x v="1"/>
    <x v="6"/>
    <x v="11"/>
    <x v="17"/>
    <x v="3"/>
    <n v="52100"/>
    <n v="-46900"/>
    <n v="5200"/>
    <x v="20"/>
    <x v="2"/>
    <s v="Rear Collision"/>
    <x v="1"/>
    <x v="2"/>
    <x v="0"/>
    <s v="Springfield"/>
    <s v="5455 Tree Ridge"/>
    <x v="9"/>
    <x v="1"/>
    <x v="2"/>
    <x v="1"/>
    <x v="1"/>
    <s v="Unknown"/>
    <n v="78300"/>
    <n v="15660"/>
    <n v="7830"/>
    <n v="54810"/>
    <s v="BMW"/>
    <s v="X5"/>
    <n v="2009"/>
    <x v="1"/>
  </r>
  <r>
    <n v="277767"/>
    <d v="2010-06-28T00:00:00"/>
    <n v="156"/>
    <x v="0"/>
    <s v="100/300"/>
    <n v="500"/>
    <n v="108013"/>
    <n v="0"/>
    <n v="606290"/>
    <n v="37"/>
    <x v="1"/>
    <x v="0"/>
    <x v="2"/>
    <x v="9"/>
    <x v="1"/>
    <x v="1"/>
    <n v="0"/>
    <n v="-61000"/>
    <n v="-61000"/>
    <x v="58"/>
    <x v="2"/>
    <s v="Rear Collision"/>
    <x v="0"/>
    <x v="4"/>
    <x v="6"/>
    <s v="Springfield"/>
    <s v="5778 Pine Ridge"/>
    <x v="12"/>
    <x v="1"/>
    <x v="0"/>
    <x v="1"/>
    <x v="2"/>
    <s v="No"/>
    <n v="41490"/>
    <n v="4610"/>
    <n v="4610"/>
    <n v="32270"/>
    <s v="Nissan"/>
    <s v="Pathfinder"/>
    <n v="2001"/>
    <x v="1"/>
  </r>
  <r>
    <n v="842618"/>
    <d v="2001-11-06T00:00:00"/>
    <n v="195"/>
    <x v="1"/>
    <s v="100/300"/>
    <n v="2000"/>
    <n v="134618"/>
    <n v="0"/>
    <n v="611852"/>
    <n v="36"/>
    <x v="1"/>
    <x v="1"/>
    <x v="2"/>
    <x v="1"/>
    <x v="6"/>
    <x v="0"/>
    <n v="57800"/>
    <n v="-53300"/>
    <n v="4500"/>
    <x v="53"/>
    <x v="2"/>
    <s v="Front Collision"/>
    <x v="2"/>
    <x v="2"/>
    <x v="0"/>
    <s v="Hillsdale"/>
    <s v="3797 Solo Lane"/>
    <x v="8"/>
    <x v="1"/>
    <x v="0"/>
    <x v="2"/>
    <x v="2"/>
    <s v="Yes"/>
    <n v="68970"/>
    <n v="12540"/>
    <n v="6270"/>
    <n v="50160"/>
    <s v="Chevrolet"/>
    <s v="Tahoe"/>
    <n v="2007"/>
    <x v="1"/>
  </r>
  <r>
    <n v="577810"/>
    <d v="2013-04-15T00:00:00"/>
    <n v="369"/>
    <x v="0"/>
    <s v="250/500"/>
    <n v="2000"/>
    <n v="158954"/>
    <n v="0"/>
    <n v="444734"/>
    <n v="55"/>
    <x v="3"/>
    <x v="0"/>
    <x v="5"/>
    <x v="11"/>
    <x v="6"/>
    <x v="0"/>
    <n v="55400"/>
    <n v="0"/>
    <n v="55400"/>
    <x v="35"/>
    <x v="2"/>
    <s v="Rear Collision"/>
    <x v="1"/>
    <x v="0"/>
    <x v="1"/>
    <s v="Arlington"/>
    <s v="9373 Pine Hwy"/>
    <x v="13"/>
    <x v="1"/>
    <x v="1"/>
    <x v="2"/>
    <x v="1"/>
    <s v="Yes"/>
    <n v="85300"/>
    <n v="17060"/>
    <n v="8530"/>
    <n v="59710"/>
    <s v="Toyota"/>
    <s v="Highlander"/>
    <n v="2003"/>
    <x v="1"/>
  </r>
  <r>
    <n v="873114"/>
    <d v="1995-12-07T00:00:00"/>
    <n v="271"/>
    <x v="2"/>
    <s v="100/300"/>
    <n v="1000"/>
    <n v="125165"/>
    <n v="0"/>
    <n v="433683"/>
    <n v="40"/>
    <x v="1"/>
    <x v="1"/>
    <x v="2"/>
    <x v="6"/>
    <x v="6"/>
    <x v="0"/>
    <n v="71200"/>
    <n v="0"/>
    <n v="71200"/>
    <x v="45"/>
    <x v="3"/>
    <s v=" "/>
    <x v="1"/>
    <x v="1"/>
    <x v="2"/>
    <s v="Hillsdale"/>
    <s v="1365 Francis Ave"/>
    <x v="13"/>
    <x v="0"/>
    <x v="2"/>
    <x v="1"/>
    <x v="1"/>
    <s v="No"/>
    <n v="3080"/>
    <n v="560"/>
    <n v="280"/>
    <n v="2240"/>
    <s v="Audi"/>
    <s v="A3"/>
    <n v="2012"/>
    <x v="1"/>
  </r>
  <r>
    <n v="994538"/>
    <d v="1991-11-01T00:00:00"/>
    <n v="332"/>
    <x v="2"/>
    <s v="100/300"/>
    <n v="2000"/>
    <n v="108301"/>
    <n v="0"/>
    <n v="448882"/>
    <n v="47"/>
    <x v="0"/>
    <x v="0"/>
    <x v="0"/>
    <x v="0"/>
    <x v="12"/>
    <x v="1"/>
    <n v="91900"/>
    <n v="0"/>
    <n v="91900"/>
    <x v="49"/>
    <x v="2"/>
    <s v="Front Collision"/>
    <x v="0"/>
    <x v="0"/>
    <x v="4"/>
    <s v="Arlington"/>
    <s v="9239 Washington Ridge"/>
    <x v="9"/>
    <x v="2"/>
    <x v="0"/>
    <x v="2"/>
    <x v="1"/>
    <s v="Unknown"/>
    <n v="71760"/>
    <n v="11040"/>
    <n v="11040"/>
    <n v="49680"/>
    <s v="Jeep"/>
    <s v="Grand Cherokee"/>
    <n v="2010"/>
    <x v="0"/>
  </r>
  <r>
    <n v="727792"/>
    <d v="2014-05-19T00:00:00"/>
    <n v="107"/>
    <x v="0"/>
    <s v="100/300"/>
    <n v="500"/>
    <n v="97459"/>
    <n v="0"/>
    <n v="466838"/>
    <n v="26"/>
    <x v="2"/>
    <x v="1"/>
    <x v="6"/>
    <x v="3"/>
    <x v="8"/>
    <x v="0"/>
    <n v="62800"/>
    <n v="0"/>
    <n v="62800"/>
    <x v="24"/>
    <x v="2"/>
    <s v="Rear Collision"/>
    <x v="1"/>
    <x v="4"/>
    <x v="2"/>
    <s v="Arlington"/>
    <s v="3416 Washington Drive"/>
    <x v="8"/>
    <x v="1"/>
    <x v="1"/>
    <x v="0"/>
    <x v="1"/>
    <s v="No"/>
    <n v="59700"/>
    <n v="11940"/>
    <n v="11940"/>
    <n v="35820"/>
    <s v="Nissan"/>
    <s v="Ultima"/>
    <n v="2002"/>
    <x v="1"/>
  </r>
  <r>
    <n v="522506"/>
    <d v="1992-03-15T00:00:00"/>
    <n v="217"/>
    <x v="2"/>
    <s v="500/1000"/>
    <n v="2000"/>
    <n v="139985"/>
    <n v="0"/>
    <n v="605490"/>
    <n v="39"/>
    <x v="1"/>
    <x v="1"/>
    <x v="3"/>
    <x v="6"/>
    <x v="8"/>
    <x v="1"/>
    <n v="49900"/>
    <n v="-19800"/>
    <n v="30100"/>
    <x v="3"/>
    <x v="2"/>
    <s v="Front Collision"/>
    <x v="1"/>
    <x v="2"/>
    <x v="2"/>
    <s v="Columbus"/>
    <s v="1923 2nd Hwy"/>
    <x v="14"/>
    <x v="1"/>
    <x v="2"/>
    <x v="1"/>
    <x v="0"/>
    <s v="Unknown"/>
    <n v="64920"/>
    <n v="10820"/>
    <n v="10820"/>
    <n v="43280"/>
    <s v="Ford"/>
    <s v="Fusion"/>
    <n v="1997"/>
    <x v="1"/>
  </r>
  <r>
    <n v="367595"/>
    <d v="2006-02-03T00:00:00"/>
    <n v="243"/>
    <x v="1"/>
    <s v="500/1000"/>
    <n v="500"/>
    <n v="130774"/>
    <n v="0"/>
    <n v="466137"/>
    <n v="43"/>
    <x v="1"/>
    <x v="1"/>
    <x v="2"/>
    <x v="1"/>
    <x v="2"/>
    <x v="2"/>
    <n v="0"/>
    <n v="-75700"/>
    <n v="-75700"/>
    <x v="22"/>
    <x v="2"/>
    <s v="Front Collision"/>
    <x v="0"/>
    <x v="4"/>
    <x v="0"/>
    <s v="Riverwood"/>
    <s v="6451 1st Hwy"/>
    <x v="16"/>
    <x v="1"/>
    <x v="1"/>
    <x v="1"/>
    <x v="3"/>
    <s v="No"/>
    <n v="37530"/>
    <n v="4170"/>
    <n v="4170"/>
    <n v="29190"/>
    <s v="Jeep"/>
    <s v="Wrangler"/>
    <n v="2008"/>
    <x v="1"/>
  </r>
  <r>
    <n v="586104"/>
    <d v="2003-03-16T00:00:00"/>
    <n v="296"/>
    <x v="1"/>
    <s v="250/500"/>
    <n v="2000"/>
    <n v="121927"/>
    <n v="0"/>
    <n v="466970"/>
    <n v="42"/>
    <x v="1"/>
    <x v="0"/>
    <x v="2"/>
    <x v="4"/>
    <x v="12"/>
    <x v="0"/>
    <n v="53100"/>
    <n v="-63400"/>
    <n v="-10300"/>
    <x v="54"/>
    <x v="2"/>
    <s v="Side Collision"/>
    <x v="2"/>
    <x v="4"/>
    <x v="4"/>
    <s v="Columbus"/>
    <s v="1267 Francis Hwy"/>
    <x v="10"/>
    <x v="1"/>
    <x v="0"/>
    <x v="0"/>
    <x v="0"/>
    <s v="No"/>
    <n v="64080"/>
    <n v="7120"/>
    <n v="7120"/>
    <n v="49840"/>
    <s v="Saab"/>
    <s v="93"/>
    <n v="2012"/>
    <x v="1"/>
  </r>
  <r>
    <n v="424862"/>
    <d v="2002-10-16T00:00:00"/>
    <n v="264"/>
    <x v="0"/>
    <s v="100/300"/>
    <n v="500"/>
    <n v="14113"/>
    <n v="0"/>
    <n v="474801"/>
    <n v="41"/>
    <x v="1"/>
    <x v="0"/>
    <x v="1"/>
    <x v="5"/>
    <x v="18"/>
    <x v="3"/>
    <n v="55600"/>
    <n v="0"/>
    <n v="55600"/>
    <x v="42"/>
    <x v="0"/>
    <s v="Rear Collision"/>
    <x v="1"/>
    <x v="3"/>
    <x v="6"/>
    <s v="Northbrook"/>
    <s v="4158 Washington Lane"/>
    <x v="15"/>
    <x v="0"/>
    <x v="2"/>
    <x v="0"/>
    <x v="1"/>
    <s v="Unknown"/>
    <n v="60390"/>
    <n v="10980"/>
    <n v="5490"/>
    <n v="43920"/>
    <s v="BMW"/>
    <s v="M5"/>
    <n v="2004"/>
    <x v="0"/>
  </r>
  <r>
    <n v="512813"/>
    <d v="1990-01-27T00:00:00"/>
    <n v="108"/>
    <x v="2"/>
    <s v="100/300"/>
    <n v="2000"/>
    <n v="69445"/>
    <n v="0"/>
    <n v="450703"/>
    <n v="33"/>
    <x v="2"/>
    <x v="1"/>
    <x v="6"/>
    <x v="3"/>
    <x v="19"/>
    <x v="1"/>
    <n v="0"/>
    <n v="0"/>
    <n v="0"/>
    <x v="39"/>
    <x v="2"/>
    <s v="Side Collision"/>
    <x v="0"/>
    <x v="0"/>
    <x v="4"/>
    <s v="Northbend"/>
    <s v="3796 Cherokee Drive"/>
    <x v="13"/>
    <x v="1"/>
    <x v="1"/>
    <x v="1"/>
    <x v="3"/>
    <s v="Yes"/>
    <n v="64350"/>
    <n v="5850"/>
    <n v="11700"/>
    <n v="46800"/>
    <s v="Nissan"/>
    <s v="Pathfinder"/>
    <n v="2011"/>
    <x v="0"/>
  </r>
  <r>
    <n v="356768"/>
    <d v="2010-03-11T00:00:00"/>
    <n v="32"/>
    <x v="2"/>
    <s v="100/300"/>
    <n v="500"/>
    <n v="100677"/>
    <n v="6000000"/>
    <n v="478172"/>
    <n v="38"/>
    <x v="1"/>
    <x v="1"/>
    <x v="5"/>
    <x v="6"/>
    <x v="0"/>
    <x v="2"/>
    <n v="0"/>
    <n v="0"/>
    <n v="0"/>
    <x v="38"/>
    <x v="2"/>
    <s v="Side Collision"/>
    <x v="1"/>
    <x v="0"/>
    <x v="0"/>
    <s v="Northbend"/>
    <s v="7434 Oak Hwy"/>
    <x v="12"/>
    <x v="1"/>
    <x v="0"/>
    <x v="2"/>
    <x v="3"/>
    <s v="Yes"/>
    <n v="70900"/>
    <n v="14180"/>
    <n v="7090"/>
    <n v="49630"/>
    <s v="BMW"/>
    <s v="X6"/>
    <n v="1997"/>
    <x v="1"/>
  </r>
  <r>
    <n v="330506"/>
    <d v="1995-09-19T00:00:00"/>
    <n v="259"/>
    <x v="0"/>
    <s v="250/500"/>
    <n v="1000"/>
    <n v="142236"/>
    <n v="0"/>
    <n v="604668"/>
    <n v="39"/>
    <x v="1"/>
    <x v="1"/>
    <x v="6"/>
    <x v="0"/>
    <x v="9"/>
    <x v="3"/>
    <n v="0"/>
    <n v="-83900"/>
    <n v="-83900"/>
    <x v="27"/>
    <x v="2"/>
    <s v="Side Collision"/>
    <x v="1"/>
    <x v="2"/>
    <x v="6"/>
    <s v="Columbus"/>
    <s v="5178 Weaver Hwy"/>
    <x v="11"/>
    <x v="1"/>
    <x v="2"/>
    <x v="0"/>
    <x v="2"/>
    <s v="Unknown"/>
    <n v="46560"/>
    <n v="7760"/>
    <n v="7760"/>
    <n v="31040"/>
    <s v="Nissan"/>
    <s v="Ultima"/>
    <n v="2012"/>
    <x v="1"/>
  </r>
  <r>
    <n v="779075"/>
    <d v="2010-02-27T00:00:00"/>
    <n v="186"/>
    <x v="1"/>
    <s v="100/300"/>
    <n v="1000"/>
    <n v="134832"/>
    <n v="0"/>
    <n v="469429"/>
    <n v="33"/>
    <x v="2"/>
    <x v="1"/>
    <x v="2"/>
    <x v="0"/>
    <x v="18"/>
    <x v="0"/>
    <n v="37600"/>
    <n v="-37600"/>
    <n v="0"/>
    <x v="44"/>
    <x v="1"/>
    <s v=" "/>
    <x v="3"/>
    <x v="0"/>
    <x v="2"/>
    <s v="Arlington"/>
    <s v="8477 Francis Hwy"/>
    <x v="19"/>
    <x v="0"/>
    <x v="2"/>
    <x v="2"/>
    <x v="3"/>
    <s v="Unknown"/>
    <n v="4730"/>
    <n v="860"/>
    <n v="860"/>
    <n v="3010"/>
    <s v="Chevrolet"/>
    <s v="Malibu"/>
    <n v="2013"/>
    <x v="0"/>
  </r>
  <r>
    <n v="799501"/>
    <d v="1991-12-28T00:00:00"/>
    <n v="201"/>
    <x v="0"/>
    <s v="250/500"/>
    <n v="2000"/>
    <n v="131556"/>
    <n v="0"/>
    <n v="471806"/>
    <n v="40"/>
    <x v="1"/>
    <x v="1"/>
    <x v="1"/>
    <x v="10"/>
    <x v="17"/>
    <x v="1"/>
    <n v="0"/>
    <n v="0"/>
    <n v="0"/>
    <x v="32"/>
    <x v="1"/>
    <s v=" "/>
    <x v="1"/>
    <x v="0"/>
    <x v="0"/>
    <s v="Northbrook"/>
    <s v="7693 Britain Lane"/>
    <x v="8"/>
    <x v="0"/>
    <x v="0"/>
    <x v="1"/>
    <x v="1"/>
    <s v="Yes"/>
    <n v="6820"/>
    <n v="1240"/>
    <n v="1240"/>
    <n v="4340"/>
    <s v="Jeep"/>
    <s v="Grand Cherokee"/>
    <n v="2003"/>
    <x v="1"/>
  </r>
  <r>
    <n v="987905"/>
    <d v="2002-04-30T00:00:00"/>
    <n v="436"/>
    <x v="0"/>
    <s v="250/500"/>
    <n v="2000"/>
    <n v="140701"/>
    <n v="5000000"/>
    <n v="475705"/>
    <n v="58"/>
    <x v="3"/>
    <x v="0"/>
    <x v="1"/>
    <x v="4"/>
    <x v="0"/>
    <x v="1"/>
    <n v="47400"/>
    <n v="-27600"/>
    <n v="19800"/>
    <x v="3"/>
    <x v="0"/>
    <s v="Rear Collision"/>
    <x v="0"/>
    <x v="0"/>
    <x v="4"/>
    <s v="Riverwood"/>
    <s v="3658 Rock Drive"/>
    <x v="16"/>
    <x v="0"/>
    <x v="1"/>
    <x v="1"/>
    <x v="0"/>
    <s v="Unknown"/>
    <n v="59900"/>
    <n v="11980"/>
    <n v="5990"/>
    <n v="41930"/>
    <s v="BMW"/>
    <s v="X5"/>
    <n v="1997"/>
    <x v="0"/>
  </r>
  <r>
    <n v="967756"/>
    <d v="2007-04-28T00:00:00"/>
    <n v="189"/>
    <x v="0"/>
    <s v="250/500"/>
    <n v="2000"/>
    <n v="138858"/>
    <n v="0"/>
    <n v="459122"/>
    <n v="36"/>
    <x v="1"/>
    <x v="1"/>
    <x v="0"/>
    <x v="7"/>
    <x v="16"/>
    <x v="2"/>
    <n v="0"/>
    <n v="-49400"/>
    <n v="-49400"/>
    <x v="55"/>
    <x v="2"/>
    <s v="Side Collision"/>
    <x v="0"/>
    <x v="0"/>
    <x v="4"/>
    <s v="Riverwood"/>
    <s v="2617 Andromedia Drive"/>
    <x v="18"/>
    <x v="1"/>
    <x v="1"/>
    <x v="0"/>
    <x v="2"/>
    <s v="Yes"/>
    <n v="79560"/>
    <n v="13260"/>
    <n v="13260"/>
    <n v="53040"/>
    <s v="Ford"/>
    <s v="Escape"/>
    <n v="2009"/>
    <x v="1"/>
  </r>
  <r>
    <n v="830414"/>
    <d v="1996-07-08T00:00:00"/>
    <n v="105"/>
    <x v="2"/>
    <s v="500/1000"/>
    <n v="500"/>
    <n v="131076"/>
    <n v="0"/>
    <n v="476737"/>
    <n v="33"/>
    <x v="2"/>
    <x v="1"/>
    <x v="4"/>
    <x v="12"/>
    <x v="14"/>
    <x v="1"/>
    <n v="0"/>
    <n v="-40900"/>
    <n v="-40900"/>
    <x v="4"/>
    <x v="0"/>
    <s v="Front Collision"/>
    <x v="2"/>
    <x v="3"/>
    <x v="1"/>
    <s v="Northbrook"/>
    <s v="9279 Oak Hwy"/>
    <x v="1"/>
    <x v="0"/>
    <x v="0"/>
    <x v="1"/>
    <x v="3"/>
    <s v="Unknown"/>
    <n v="70290"/>
    <n v="12780"/>
    <n v="6390"/>
    <n v="51120"/>
    <s v="Accura"/>
    <s v="MDX"/>
    <n v="2008"/>
    <x v="1"/>
  </r>
  <r>
    <n v="127313"/>
    <d v="2002-04-01T00:00:00"/>
    <n v="163"/>
    <x v="1"/>
    <s v="100/300"/>
    <n v="1000"/>
    <n v="100463"/>
    <n v="6000000"/>
    <n v="460359"/>
    <n v="31"/>
    <x v="2"/>
    <x v="0"/>
    <x v="6"/>
    <x v="7"/>
    <x v="10"/>
    <x v="1"/>
    <n v="26900"/>
    <n v="0"/>
    <n v="26900"/>
    <x v="23"/>
    <x v="2"/>
    <s v="Rear Collision"/>
    <x v="2"/>
    <x v="4"/>
    <x v="0"/>
    <s v="Hillsdale"/>
    <s v="3439 Andromedia Hwy"/>
    <x v="8"/>
    <x v="1"/>
    <x v="0"/>
    <x v="2"/>
    <x v="1"/>
    <s v="No"/>
    <n v="63910"/>
    <n v="5810"/>
    <n v="11620"/>
    <n v="46480"/>
    <s v="Suburu"/>
    <s v="Forrestor"/>
    <n v="1999"/>
    <x v="1"/>
  </r>
  <r>
    <n v="786957"/>
    <d v="2006-10-29T00:00:00"/>
    <n v="219"/>
    <x v="0"/>
    <s v="100/300"/>
    <n v="500"/>
    <n v="113491"/>
    <n v="0"/>
    <n v="452735"/>
    <n v="40"/>
    <x v="1"/>
    <x v="1"/>
    <x v="2"/>
    <x v="10"/>
    <x v="5"/>
    <x v="1"/>
    <n v="68700"/>
    <n v="0"/>
    <n v="68700"/>
    <x v="15"/>
    <x v="1"/>
    <s v=" "/>
    <x v="3"/>
    <x v="1"/>
    <x v="0"/>
    <s v="Riverwood"/>
    <s v="5901 Elm Drive"/>
    <x v="13"/>
    <x v="0"/>
    <x v="1"/>
    <x v="0"/>
    <x v="1"/>
    <s v="No"/>
    <n v="6400"/>
    <n v="640"/>
    <n v="640"/>
    <n v="5120"/>
    <s v="Toyota"/>
    <s v="Camry"/>
    <n v="1997"/>
    <x v="1"/>
  </r>
  <r>
    <n v="332892"/>
    <d v="2007-10-25T00:00:00"/>
    <n v="88"/>
    <x v="1"/>
    <s v="250/500"/>
    <n v="1000"/>
    <n v="1194"/>
    <n v="0"/>
    <n v="613583"/>
    <n v="25"/>
    <x v="2"/>
    <x v="1"/>
    <x v="6"/>
    <x v="11"/>
    <x v="9"/>
    <x v="0"/>
    <n v="0"/>
    <n v="0"/>
    <n v="0"/>
    <x v="55"/>
    <x v="0"/>
    <s v="Rear Collision"/>
    <x v="0"/>
    <x v="4"/>
    <x v="0"/>
    <s v="Northbrook"/>
    <s v="3982 Washington Hwy"/>
    <x v="13"/>
    <x v="0"/>
    <x v="0"/>
    <x v="0"/>
    <x v="0"/>
    <s v="Yes"/>
    <n v="66780"/>
    <n v="7420"/>
    <n v="7420"/>
    <n v="51940"/>
    <s v="Ford"/>
    <s v="Escape"/>
    <n v="2013"/>
    <x v="0"/>
  </r>
  <r>
    <n v="448642"/>
    <d v="2001-03-28T00:00:00"/>
    <n v="40"/>
    <x v="1"/>
    <s v="500/1000"/>
    <n v="1000"/>
    <n v="124825"/>
    <n v="4000000"/>
    <n v="605692"/>
    <n v="39"/>
    <x v="1"/>
    <x v="1"/>
    <x v="5"/>
    <x v="2"/>
    <x v="10"/>
    <x v="2"/>
    <n v="0"/>
    <n v="-33300"/>
    <n v="-33300"/>
    <x v="51"/>
    <x v="3"/>
    <s v=" "/>
    <x v="1"/>
    <x v="0"/>
    <x v="1"/>
    <s v="Northbrook"/>
    <s v="3376 5th Drive"/>
    <x v="1"/>
    <x v="0"/>
    <x v="2"/>
    <x v="1"/>
    <x v="0"/>
    <s v="Unknown"/>
    <n v="8760"/>
    <n v="1460"/>
    <n v="1460"/>
    <n v="5840"/>
    <s v="BMW"/>
    <s v="3 Series"/>
    <n v="2013"/>
    <x v="1"/>
  </r>
  <r>
    <n v="526039"/>
    <d v="1995-05-04T00:00:00"/>
    <n v="284"/>
    <x v="0"/>
    <s v="100/300"/>
    <n v="500"/>
    <n v="133854"/>
    <n v="-1000000"/>
    <n v="438178"/>
    <n v="42"/>
    <x v="1"/>
    <x v="0"/>
    <x v="2"/>
    <x v="1"/>
    <x v="14"/>
    <x v="0"/>
    <n v="0"/>
    <n v="0"/>
    <n v="0"/>
    <x v="15"/>
    <x v="0"/>
    <s v="Side Collision"/>
    <x v="0"/>
    <x v="4"/>
    <x v="5"/>
    <s v="Arlington"/>
    <s v="3936 Tree Drive"/>
    <x v="21"/>
    <x v="0"/>
    <x v="0"/>
    <x v="1"/>
    <x v="3"/>
    <s v="Unknown"/>
    <n v="94160"/>
    <n v="8560"/>
    <n v="17120"/>
    <n v="68480"/>
    <s v="Chevrolet"/>
    <s v="Malibu"/>
    <n v="1996"/>
    <x v="1"/>
  </r>
  <r>
    <n v="444422"/>
    <d v="2011-09-28T00:00:00"/>
    <n v="59"/>
    <x v="2"/>
    <s v="250/500"/>
    <n v="2000"/>
    <n v="78223"/>
    <n v="0"/>
    <n v="449221"/>
    <n v="40"/>
    <x v="1"/>
    <x v="0"/>
    <x v="5"/>
    <x v="9"/>
    <x v="5"/>
    <x v="1"/>
    <n v="64200"/>
    <n v="-32300"/>
    <n v="31900"/>
    <x v="38"/>
    <x v="2"/>
    <s v="Front Collision"/>
    <x v="2"/>
    <x v="4"/>
    <x v="3"/>
    <s v="Springfield"/>
    <s v="6605 Tree Ave"/>
    <x v="5"/>
    <x v="1"/>
    <x v="1"/>
    <x v="1"/>
    <x v="0"/>
    <s v="No"/>
    <n v="51570"/>
    <n v="5730"/>
    <n v="11460"/>
    <n v="34380"/>
    <s v="BMW"/>
    <s v="X5"/>
    <n v="2010"/>
    <x v="1"/>
  </r>
  <r>
    <n v="689500"/>
    <d v="2003-01-28T00:00:00"/>
    <n v="39"/>
    <x v="2"/>
    <s v="250/500"/>
    <n v="2000"/>
    <n v="13669"/>
    <n v="0"/>
    <n v="459322"/>
    <n v="31"/>
    <x v="2"/>
    <x v="1"/>
    <x v="4"/>
    <x v="11"/>
    <x v="15"/>
    <x v="0"/>
    <n v="0"/>
    <n v="-15700"/>
    <n v="-15700"/>
    <x v="22"/>
    <x v="2"/>
    <s v="Rear Collision"/>
    <x v="0"/>
    <x v="2"/>
    <x v="5"/>
    <s v="Northbend"/>
    <s v="3102 Apache St"/>
    <x v="8"/>
    <x v="1"/>
    <x v="1"/>
    <x v="0"/>
    <x v="1"/>
    <s v="No"/>
    <n v="52700"/>
    <n v="10540"/>
    <n v="10540"/>
    <n v="31620"/>
    <s v="BMW"/>
    <s v="X6"/>
    <n v="2014"/>
    <x v="0"/>
  </r>
  <r>
    <n v="806081"/>
    <d v="2011-02-01T00:00:00"/>
    <n v="147"/>
    <x v="2"/>
    <s v="500/1000"/>
    <n v="1000"/>
    <n v="127581"/>
    <n v="0"/>
    <n v="472657"/>
    <n v="34"/>
    <x v="1"/>
    <x v="0"/>
    <x v="4"/>
    <x v="2"/>
    <x v="7"/>
    <x v="0"/>
    <n v="0"/>
    <n v="-48300"/>
    <n v="-48300"/>
    <x v="1"/>
    <x v="0"/>
    <s v="Side Collision"/>
    <x v="1"/>
    <x v="2"/>
    <x v="2"/>
    <s v="Columbus"/>
    <s v="7756 Pine Hwy"/>
    <x v="21"/>
    <x v="0"/>
    <x v="0"/>
    <x v="2"/>
    <x v="0"/>
    <s v="Unknown"/>
    <n v="101010"/>
    <n v="15540"/>
    <n v="15540"/>
    <n v="69930"/>
    <s v="Mercedes"/>
    <s v="ML350"/>
    <n v="1998"/>
    <x v="1"/>
  </r>
  <r>
    <n v="384618"/>
    <d v="1993-02-09T00:00:00"/>
    <n v="156"/>
    <x v="1"/>
    <s v="250/500"/>
    <n v="500"/>
    <n v="109065"/>
    <n v="0"/>
    <n v="608331"/>
    <n v="37"/>
    <x v="1"/>
    <x v="0"/>
    <x v="4"/>
    <x v="8"/>
    <x v="5"/>
    <x v="3"/>
    <n v="0"/>
    <n v="-51800"/>
    <n v="-51800"/>
    <x v="29"/>
    <x v="2"/>
    <s v="Rear Collision"/>
    <x v="1"/>
    <x v="0"/>
    <x v="5"/>
    <s v="Columbus"/>
    <s v="7142 5th Lane"/>
    <x v="14"/>
    <x v="2"/>
    <x v="1"/>
    <x v="0"/>
    <x v="0"/>
    <s v="Yes"/>
    <n v="53400"/>
    <n v="5340"/>
    <n v="5340"/>
    <n v="42720"/>
    <s v="Honda"/>
    <s v="Civic"/>
    <n v="2010"/>
    <x v="0"/>
  </r>
  <r>
    <n v="756459"/>
    <d v="2005-08-05T00:00:00"/>
    <n v="123"/>
    <x v="1"/>
    <s v="250/500"/>
    <n v="500"/>
    <n v="1326"/>
    <n v="0"/>
    <n v="438546"/>
    <n v="31"/>
    <x v="2"/>
    <x v="1"/>
    <x v="2"/>
    <x v="5"/>
    <x v="16"/>
    <x v="0"/>
    <n v="0"/>
    <n v="-54600"/>
    <n v="-54600"/>
    <x v="4"/>
    <x v="0"/>
    <s v="Side Collision"/>
    <x v="2"/>
    <x v="2"/>
    <x v="0"/>
    <s v="Northbrook"/>
    <s v="2914 Oak Drive"/>
    <x v="21"/>
    <x v="0"/>
    <x v="1"/>
    <x v="0"/>
    <x v="0"/>
    <s v="No"/>
    <n v="72120"/>
    <n v="12020"/>
    <n v="12020"/>
    <n v="48080"/>
    <s v="Mercedes"/>
    <s v="ML350"/>
    <n v="2009"/>
    <x v="1"/>
  </r>
  <r>
    <n v="655787"/>
    <d v="2006-06-17T00:00:00"/>
    <n v="231"/>
    <x v="2"/>
    <s v="250/500"/>
    <n v="2000"/>
    <n v="97247"/>
    <n v="0"/>
    <n v="441981"/>
    <n v="43"/>
    <x v="1"/>
    <x v="0"/>
    <x v="5"/>
    <x v="9"/>
    <x v="1"/>
    <x v="0"/>
    <n v="0"/>
    <n v="-58100"/>
    <n v="-58100"/>
    <x v="51"/>
    <x v="2"/>
    <s v="Front Collision"/>
    <x v="1"/>
    <x v="0"/>
    <x v="6"/>
    <s v="Hillsdale"/>
    <s v="6522 Apache Drive"/>
    <x v="12"/>
    <x v="1"/>
    <x v="0"/>
    <x v="2"/>
    <x v="0"/>
    <s v="Yes"/>
    <n v="77100"/>
    <n v="7710"/>
    <n v="15420"/>
    <n v="53970"/>
    <s v="Audi"/>
    <s v="A3"/>
    <n v="2010"/>
    <x v="1"/>
  </r>
  <r>
    <n v="419954"/>
    <d v="1993-12-07T00:00:00"/>
    <n v="247"/>
    <x v="2"/>
    <s v="100/300"/>
    <n v="500"/>
    <n v="80631"/>
    <n v="0"/>
    <n v="602177"/>
    <n v="39"/>
    <x v="1"/>
    <x v="1"/>
    <x v="5"/>
    <x v="11"/>
    <x v="7"/>
    <x v="0"/>
    <n v="0"/>
    <n v="0"/>
    <n v="0"/>
    <x v="53"/>
    <x v="3"/>
    <s v=" "/>
    <x v="3"/>
    <x v="0"/>
    <x v="0"/>
    <s v="Northbend"/>
    <s v="5279 Pine Ridge"/>
    <x v="19"/>
    <x v="0"/>
    <x v="1"/>
    <x v="2"/>
    <x v="2"/>
    <s v="Unknown"/>
    <n v="3300"/>
    <n v="600"/>
    <n v="0"/>
    <n v="2700"/>
    <s v="Dodge"/>
    <s v="RAM"/>
    <n v="2003"/>
    <x v="1"/>
  </r>
  <r>
    <n v="275092"/>
    <d v="2012-03-14T00:00:00"/>
    <n v="194"/>
    <x v="2"/>
    <s v="500/1000"/>
    <n v="500"/>
    <n v="141624"/>
    <n v="0"/>
    <n v="441659"/>
    <n v="35"/>
    <x v="1"/>
    <x v="1"/>
    <x v="0"/>
    <x v="12"/>
    <x v="5"/>
    <x v="1"/>
    <n v="0"/>
    <n v="0"/>
    <n v="0"/>
    <x v="33"/>
    <x v="3"/>
    <s v=" "/>
    <x v="1"/>
    <x v="1"/>
    <x v="4"/>
    <s v="Northbend"/>
    <s v="8078 Britain Hwy"/>
    <x v="2"/>
    <x v="0"/>
    <x v="0"/>
    <x v="0"/>
    <x v="1"/>
    <s v="Unknown"/>
    <n v="5940"/>
    <n v="1080"/>
    <n v="540"/>
    <n v="4320"/>
    <s v="Nissan"/>
    <s v="Pathfinder"/>
    <n v="2003"/>
    <x v="1"/>
  </r>
  <r>
    <n v="515698"/>
    <d v="1997-08-05T00:00:00"/>
    <n v="119"/>
    <x v="1"/>
    <s v="250/500"/>
    <n v="2000"/>
    <n v="109764"/>
    <n v="0"/>
    <n v="614812"/>
    <n v="27"/>
    <x v="2"/>
    <x v="0"/>
    <x v="4"/>
    <x v="10"/>
    <x v="17"/>
    <x v="1"/>
    <n v="27100"/>
    <n v="0"/>
    <n v="27100"/>
    <x v="38"/>
    <x v="2"/>
    <s v="Rear Collision"/>
    <x v="0"/>
    <x v="3"/>
    <x v="6"/>
    <s v="Northbend"/>
    <s v="1133 Apache St"/>
    <x v="14"/>
    <x v="3"/>
    <x v="2"/>
    <x v="0"/>
    <x v="1"/>
    <s v="Unknown"/>
    <n v="63720"/>
    <n v="7080"/>
    <n v="21240"/>
    <n v="35400"/>
    <s v="Accura"/>
    <s v="TL"/>
    <n v="2006"/>
    <x v="1"/>
  </r>
  <r>
    <n v="132871"/>
    <d v="2009-07-05T00:00:00"/>
    <n v="259"/>
    <x v="2"/>
    <s v="100/300"/>
    <n v="500"/>
    <n v="94775"/>
    <n v="0"/>
    <n v="458470"/>
    <n v="43"/>
    <x v="1"/>
    <x v="1"/>
    <x v="3"/>
    <x v="13"/>
    <x v="4"/>
    <x v="1"/>
    <n v="0"/>
    <n v="-39300"/>
    <n v="-39300"/>
    <x v="50"/>
    <x v="1"/>
    <s v=" "/>
    <x v="3"/>
    <x v="0"/>
    <x v="0"/>
    <s v="Riverwood"/>
    <s v="2873 Flute Ave"/>
    <x v="12"/>
    <x v="0"/>
    <x v="2"/>
    <x v="0"/>
    <x v="2"/>
    <s v="No"/>
    <n v="7680"/>
    <n v="1280"/>
    <n v="640"/>
    <n v="5760"/>
    <s v="Audi"/>
    <s v="A5"/>
    <n v="2008"/>
    <x v="1"/>
  </r>
  <r>
    <n v="714929"/>
    <d v="1994-11-25T00:00:00"/>
    <n v="107"/>
    <x v="2"/>
    <s v="100/300"/>
    <n v="2000"/>
    <n v="101873"/>
    <n v="5000000"/>
    <n v="469646"/>
    <n v="31"/>
    <x v="2"/>
    <x v="0"/>
    <x v="2"/>
    <x v="11"/>
    <x v="11"/>
    <x v="2"/>
    <n v="20000"/>
    <n v="-82700"/>
    <n v="-62700"/>
    <x v="35"/>
    <x v="2"/>
    <s v="Side Collision"/>
    <x v="2"/>
    <x v="0"/>
    <x v="2"/>
    <s v="Riverwood"/>
    <s v="8509 Apache St"/>
    <x v="7"/>
    <x v="1"/>
    <x v="0"/>
    <x v="0"/>
    <x v="0"/>
    <s v="Unknown"/>
    <n v="93730"/>
    <n v="14420"/>
    <n v="21630"/>
    <n v="57680"/>
    <s v="Honda"/>
    <s v="CRV"/>
    <n v="2001"/>
    <x v="1"/>
  </r>
  <r>
    <n v="297816"/>
    <d v="1997-02-03T00:00:00"/>
    <n v="48"/>
    <x v="2"/>
    <s v="100/300"/>
    <n v="2000"/>
    <n v="140074"/>
    <n v="0"/>
    <n v="611118"/>
    <n v="44"/>
    <x v="1"/>
    <x v="0"/>
    <x v="5"/>
    <x v="2"/>
    <x v="4"/>
    <x v="1"/>
    <n v="34000"/>
    <n v="-55600"/>
    <n v="-21600"/>
    <x v="1"/>
    <x v="2"/>
    <s v="Rear Collision"/>
    <x v="0"/>
    <x v="0"/>
    <x v="5"/>
    <s v="Arlington"/>
    <s v="8245 4th Hwy"/>
    <x v="6"/>
    <x v="1"/>
    <x v="0"/>
    <x v="1"/>
    <x v="0"/>
    <s v="Unknown"/>
    <n v="87300"/>
    <n v="17460"/>
    <n v="17460"/>
    <n v="52380"/>
    <s v="Jeep"/>
    <s v="Wrangler"/>
    <n v="2013"/>
    <x v="1"/>
  </r>
  <r>
    <n v="426708"/>
    <d v="2009-10-09T00:00:00"/>
    <n v="267"/>
    <x v="2"/>
    <s v="250/500"/>
    <n v="500"/>
    <n v="115553"/>
    <n v="5000000"/>
    <n v="465158"/>
    <n v="40"/>
    <x v="1"/>
    <x v="0"/>
    <x v="6"/>
    <x v="10"/>
    <x v="6"/>
    <x v="0"/>
    <n v="0"/>
    <n v="-35200"/>
    <n v="-35200"/>
    <x v="27"/>
    <x v="3"/>
    <s v=" "/>
    <x v="3"/>
    <x v="0"/>
    <x v="2"/>
    <s v="Columbus"/>
    <s v="3094 Best Lane"/>
    <x v="0"/>
    <x v="0"/>
    <x v="1"/>
    <x v="1"/>
    <x v="0"/>
    <s v="No"/>
    <n v="5670"/>
    <n v="1260"/>
    <n v="630"/>
    <n v="3780"/>
    <s v="Ford"/>
    <s v="F150"/>
    <n v="1997"/>
    <x v="1"/>
  </r>
  <r>
    <n v="615047"/>
    <d v="2002-11-20T00:00:00"/>
    <n v="286"/>
    <x v="1"/>
    <s v="250/500"/>
    <n v="500"/>
    <n v="138693"/>
    <n v="0"/>
    <n v="457130"/>
    <n v="47"/>
    <x v="0"/>
    <x v="0"/>
    <x v="4"/>
    <x v="7"/>
    <x v="3"/>
    <x v="0"/>
    <n v="54100"/>
    <n v="-77600"/>
    <n v="-23500"/>
    <x v="34"/>
    <x v="2"/>
    <s v="Rear Collision"/>
    <x v="1"/>
    <x v="3"/>
    <x v="2"/>
    <s v="Springfield"/>
    <s v="8188 Tree Ave"/>
    <x v="12"/>
    <x v="1"/>
    <x v="0"/>
    <x v="1"/>
    <x v="1"/>
    <s v="No"/>
    <n v="65800"/>
    <n v="13160"/>
    <n v="6580"/>
    <n v="46060"/>
    <s v="Accura"/>
    <s v="TL"/>
    <n v="2001"/>
    <x v="1"/>
  </r>
  <r>
    <n v="771236"/>
    <d v="1995-05-29T00:00:00"/>
    <n v="175"/>
    <x v="0"/>
    <s v="100/300"/>
    <n v="500"/>
    <n v="91529"/>
    <n v="0"/>
    <n v="607893"/>
    <n v="34"/>
    <x v="1"/>
    <x v="1"/>
    <x v="6"/>
    <x v="11"/>
    <x v="4"/>
    <x v="0"/>
    <n v="82400"/>
    <n v="-57100"/>
    <n v="25300"/>
    <x v="43"/>
    <x v="0"/>
    <s v="Front Collision"/>
    <x v="0"/>
    <x v="3"/>
    <x v="2"/>
    <s v="Arlington"/>
    <s v="5224 5th Lane"/>
    <x v="8"/>
    <x v="0"/>
    <x v="1"/>
    <x v="2"/>
    <x v="3"/>
    <s v="Yes"/>
    <n v="36720"/>
    <n v="4080"/>
    <n v="4080"/>
    <n v="28560"/>
    <s v="Honda"/>
    <s v="Accord"/>
    <n v="2009"/>
    <x v="0"/>
  </r>
  <r>
    <n v="235869"/>
    <d v="2011-01-22T00:00:00"/>
    <n v="111"/>
    <x v="2"/>
    <s v="250/500"/>
    <n v="500"/>
    <n v="123955"/>
    <n v="2000000"/>
    <n v="464736"/>
    <n v="29"/>
    <x v="2"/>
    <x v="1"/>
    <x v="1"/>
    <x v="13"/>
    <x v="14"/>
    <x v="2"/>
    <n v="0"/>
    <n v="0"/>
    <n v="0"/>
    <x v="21"/>
    <x v="0"/>
    <s v="Side Collision"/>
    <x v="0"/>
    <x v="2"/>
    <x v="0"/>
    <s v="Riverwood"/>
    <s v="2230 1st St"/>
    <x v="17"/>
    <x v="0"/>
    <x v="1"/>
    <x v="0"/>
    <x v="3"/>
    <s v="Yes"/>
    <n v="52800"/>
    <n v="4800"/>
    <n v="9600"/>
    <n v="38400"/>
    <s v="Mercedes"/>
    <s v="ML350"/>
    <n v="1996"/>
    <x v="0"/>
  </r>
  <r>
    <n v="931625"/>
    <d v="2012-10-18T00:00:00"/>
    <n v="151"/>
    <x v="1"/>
    <s v="250/500"/>
    <n v="500"/>
    <n v="136642"/>
    <n v="0"/>
    <n v="476198"/>
    <n v="37"/>
    <x v="1"/>
    <x v="1"/>
    <x v="2"/>
    <x v="9"/>
    <x v="18"/>
    <x v="3"/>
    <n v="44000"/>
    <n v="0"/>
    <n v="44000"/>
    <x v="11"/>
    <x v="2"/>
    <s v="Rear Collision"/>
    <x v="2"/>
    <x v="2"/>
    <x v="0"/>
    <s v="Arlington"/>
    <s v="6719 Flute St"/>
    <x v="8"/>
    <x v="1"/>
    <x v="2"/>
    <x v="0"/>
    <x v="0"/>
    <s v="Yes"/>
    <n v="59100"/>
    <n v="5910"/>
    <n v="5910"/>
    <n v="47280"/>
    <s v="Nissan"/>
    <s v="Maxima"/>
    <n v="1998"/>
    <x v="0"/>
  </r>
  <r>
    <n v="371635"/>
    <d v="1991-10-13T00:00:00"/>
    <n v="156"/>
    <x v="0"/>
    <s v="500/1000"/>
    <n v="1000"/>
    <n v="108648"/>
    <n v="6000000"/>
    <n v="444903"/>
    <n v="37"/>
    <x v="1"/>
    <x v="0"/>
    <x v="2"/>
    <x v="1"/>
    <x v="10"/>
    <x v="3"/>
    <n v="0"/>
    <n v="-53800"/>
    <n v="-53800"/>
    <x v="29"/>
    <x v="2"/>
    <s v="Rear Collision"/>
    <x v="2"/>
    <x v="3"/>
    <x v="2"/>
    <s v="Northbrook"/>
    <s v="8064 4th Ave"/>
    <x v="18"/>
    <x v="1"/>
    <x v="1"/>
    <x v="0"/>
    <x v="3"/>
    <s v="Yes"/>
    <n v="77440"/>
    <n v="14080"/>
    <n v="7040"/>
    <n v="56320"/>
    <s v="Suburu"/>
    <s v="Legacy"/>
    <n v="1999"/>
    <x v="1"/>
  </r>
  <r>
    <n v="427199"/>
    <d v="2010-10-01T00:00:00"/>
    <n v="165"/>
    <x v="2"/>
    <s v="250/500"/>
    <n v="2000"/>
    <n v="124787"/>
    <n v="0"/>
    <n v="464336"/>
    <n v="36"/>
    <x v="1"/>
    <x v="0"/>
    <x v="3"/>
    <x v="3"/>
    <x v="5"/>
    <x v="0"/>
    <n v="0"/>
    <n v="-39700"/>
    <n v="-39700"/>
    <x v="44"/>
    <x v="2"/>
    <s v="Side Collision"/>
    <x v="2"/>
    <x v="2"/>
    <x v="2"/>
    <s v="Northbend"/>
    <s v="2469 Francis Lane"/>
    <x v="3"/>
    <x v="1"/>
    <x v="2"/>
    <x v="2"/>
    <x v="0"/>
    <s v="No"/>
    <n v="45700"/>
    <n v="4570"/>
    <n v="4570"/>
    <n v="36560"/>
    <s v="BMW"/>
    <s v="3 Series"/>
    <n v="2008"/>
    <x v="1"/>
  </r>
  <r>
    <n v="261315"/>
    <d v="2013-04-10T00:00:00"/>
    <n v="253"/>
    <x v="0"/>
    <s v="100/300"/>
    <n v="2000"/>
    <n v="131275"/>
    <n v="0"/>
    <n v="471453"/>
    <n v="41"/>
    <x v="1"/>
    <x v="1"/>
    <x v="1"/>
    <x v="2"/>
    <x v="7"/>
    <x v="1"/>
    <n v="81300"/>
    <n v="0"/>
    <n v="81300"/>
    <x v="17"/>
    <x v="2"/>
    <s v="Rear Collision"/>
    <x v="0"/>
    <x v="3"/>
    <x v="0"/>
    <s v="Springfield"/>
    <s v="4671 5th Ridge"/>
    <x v="16"/>
    <x v="1"/>
    <x v="2"/>
    <x v="2"/>
    <x v="0"/>
    <s v="Yes"/>
    <n v="80740"/>
    <n v="7340"/>
    <n v="14680"/>
    <n v="58720"/>
    <s v="Toyota"/>
    <s v="Camry"/>
    <n v="2014"/>
    <x v="0"/>
  </r>
  <r>
    <n v="582973"/>
    <d v="2008-06-11T00:00:00"/>
    <n v="10"/>
    <x v="1"/>
    <s v="100/300"/>
    <n v="2000"/>
    <n v="76564"/>
    <n v="0"/>
    <n v="466191"/>
    <n v="26"/>
    <x v="2"/>
    <x v="0"/>
    <x v="0"/>
    <x v="2"/>
    <x v="4"/>
    <x v="1"/>
    <n v="0"/>
    <n v="-22200"/>
    <n v="-22200"/>
    <x v="54"/>
    <x v="2"/>
    <s v="Front Collision"/>
    <x v="0"/>
    <x v="4"/>
    <x v="0"/>
    <s v="Northbrook"/>
    <s v="6985 Maple Lane"/>
    <x v="19"/>
    <x v="1"/>
    <x v="1"/>
    <x v="1"/>
    <x v="2"/>
    <s v="Unknown"/>
    <n v="31350"/>
    <n v="2850"/>
    <n v="5700"/>
    <n v="22800"/>
    <s v="Honda"/>
    <s v="Accord"/>
    <n v="2001"/>
    <x v="0"/>
  </r>
  <r>
    <n v="278091"/>
    <d v="2013-12-04T00:00:00"/>
    <n v="158"/>
    <x v="0"/>
    <s v="100/300"/>
    <n v="2000"/>
    <n v="132741"/>
    <n v="0"/>
    <n v="440930"/>
    <n v="33"/>
    <x v="2"/>
    <x v="1"/>
    <x v="2"/>
    <x v="11"/>
    <x v="8"/>
    <x v="1"/>
    <n v="0"/>
    <n v="-38600"/>
    <n v="-38600"/>
    <x v="58"/>
    <x v="0"/>
    <s v="Side Collision"/>
    <x v="2"/>
    <x v="3"/>
    <x v="0"/>
    <s v="Hillsdale"/>
    <s v="7791 Britain Ridge"/>
    <x v="5"/>
    <x v="0"/>
    <x v="1"/>
    <x v="1"/>
    <x v="1"/>
    <s v="Unknown"/>
    <n v="35000"/>
    <n v="3500"/>
    <n v="7000"/>
    <n v="24500"/>
    <s v="Suburu"/>
    <s v="Legacy"/>
    <n v="2012"/>
    <x v="1"/>
  </r>
  <r>
    <n v="153154"/>
    <d v="2010-08-21T00:00:00"/>
    <n v="436"/>
    <x v="0"/>
    <s v="500/1000"/>
    <n v="1000"/>
    <n v="133855"/>
    <n v="0"/>
    <n v="430380"/>
    <n v="59"/>
    <x v="3"/>
    <x v="0"/>
    <x v="1"/>
    <x v="9"/>
    <x v="2"/>
    <x v="2"/>
    <n v="39000"/>
    <n v="0"/>
    <n v="39000"/>
    <x v="37"/>
    <x v="2"/>
    <s v="Side Collision"/>
    <x v="2"/>
    <x v="0"/>
    <x v="4"/>
    <s v="Hillsdale"/>
    <s v="6355 4th Hwy"/>
    <x v="16"/>
    <x v="1"/>
    <x v="1"/>
    <x v="2"/>
    <x v="0"/>
    <s v="No"/>
    <n v="68000"/>
    <n v="13600"/>
    <n v="6800"/>
    <n v="47600"/>
    <s v="Toyota"/>
    <s v="Corolla"/>
    <n v="2014"/>
    <x v="1"/>
  </r>
  <r>
    <n v="515217"/>
    <d v="2010-06-18T00:00:00"/>
    <n v="91"/>
    <x v="2"/>
    <s v="250/500"/>
    <n v="2000"/>
    <n v="131663"/>
    <n v="8000000"/>
    <n v="613178"/>
    <n v="30"/>
    <x v="2"/>
    <x v="1"/>
    <x v="3"/>
    <x v="1"/>
    <x v="5"/>
    <x v="3"/>
    <n v="43900"/>
    <n v="0"/>
    <n v="43900"/>
    <x v="13"/>
    <x v="2"/>
    <s v="Side Collision"/>
    <x v="1"/>
    <x v="3"/>
    <x v="0"/>
    <s v="Northbend"/>
    <s v="3495 Britain Drive"/>
    <x v="21"/>
    <x v="1"/>
    <x v="0"/>
    <x v="2"/>
    <x v="1"/>
    <s v="Unknown"/>
    <n v="84500"/>
    <n v="13000"/>
    <n v="13000"/>
    <n v="58500"/>
    <s v="BMW"/>
    <s v="X6"/>
    <n v="2009"/>
    <x v="1"/>
  </r>
  <r>
    <n v="860497"/>
    <d v="1992-04-10T00:00:00"/>
    <n v="256"/>
    <x v="2"/>
    <s v="500/1000"/>
    <n v="1000"/>
    <n v="128644"/>
    <n v="0"/>
    <n v="460564"/>
    <n v="42"/>
    <x v="1"/>
    <x v="1"/>
    <x v="0"/>
    <x v="10"/>
    <x v="3"/>
    <x v="0"/>
    <n v="0"/>
    <n v="-39500"/>
    <n v="-39500"/>
    <x v="12"/>
    <x v="0"/>
    <s v="Rear Collision"/>
    <x v="1"/>
    <x v="0"/>
    <x v="4"/>
    <s v="Northbend"/>
    <s v="2980 Sky Ridge"/>
    <x v="8"/>
    <x v="0"/>
    <x v="2"/>
    <x v="2"/>
    <x v="3"/>
    <s v="Unknown"/>
    <n v="75500"/>
    <n v="7550"/>
    <n v="15100"/>
    <n v="52850"/>
    <s v="Nissan"/>
    <s v="Ultima"/>
    <n v="1998"/>
    <x v="1"/>
  </r>
  <r>
    <n v="351741"/>
    <d v="1997-02-03T00:00:00"/>
    <n v="274"/>
    <x v="0"/>
    <s v="500/1000"/>
    <n v="1000"/>
    <n v="137218"/>
    <n v="0"/>
    <n v="439929"/>
    <n v="46"/>
    <x v="0"/>
    <x v="0"/>
    <x v="4"/>
    <x v="8"/>
    <x v="3"/>
    <x v="1"/>
    <n v="0"/>
    <n v="0"/>
    <n v="0"/>
    <x v="6"/>
    <x v="2"/>
    <s v="Side Collision"/>
    <x v="2"/>
    <x v="3"/>
    <x v="4"/>
    <s v="Riverwood"/>
    <s v="5914 Oak Ave"/>
    <x v="9"/>
    <x v="1"/>
    <x v="2"/>
    <x v="0"/>
    <x v="2"/>
    <s v="Unknown"/>
    <n v="90600"/>
    <n v="15100"/>
    <n v="15100"/>
    <n v="60400"/>
    <s v="BMW"/>
    <s v="X5"/>
    <n v="2009"/>
    <x v="1"/>
  </r>
  <r>
    <n v="403737"/>
    <d v="1991-12-06T00:00:00"/>
    <n v="275"/>
    <x v="1"/>
    <s v="500/1000"/>
    <n v="2000"/>
    <n v="144777"/>
    <n v="0"/>
    <n v="605756"/>
    <n v="45"/>
    <x v="0"/>
    <x v="1"/>
    <x v="2"/>
    <x v="12"/>
    <x v="6"/>
    <x v="0"/>
    <n v="39400"/>
    <n v="-63900"/>
    <n v="-24500"/>
    <x v="24"/>
    <x v="2"/>
    <s v="Side Collision"/>
    <x v="2"/>
    <x v="4"/>
    <x v="1"/>
    <s v="Northbend"/>
    <s v="3835 5th Ave"/>
    <x v="1"/>
    <x v="1"/>
    <x v="0"/>
    <x v="0"/>
    <x v="3"/>
    <s v="Unknown"/>
    <n v="64320"/>
    <n v="5360"/>
    <n v="10720"/>
    <n v="48240"/>
    <s v="Accura"/>
    <s v="MDX"/>
    <n v="1998"/>
    <x v="1"/>
  </r>
  <r>
    <n v="162004"/>
    <d v="1995-09-19T00:00:00"/>
    <n v="1"/>
    <x v="2"/>
    <s v="250/500"/>
    <n v="500"/>
    <n v="90332"/>
    <n v="0"/>
    <n v="451184"/>
    <n v="33"/>
    <x v="2"/>
    <x v="1"/>
    <x v="4"/>
    <x v="10"/>
    <x v="11"/>
    <x v="1"/>
    <n v="0"/>
    <n v="0"/>
    <n v="0"/>
    <x v="16"/>
    <x v="2"/>
    <s v="Rear Collision"/>
    <x v="1"/>
    <x v="0"/>
    <x v="2"/>
    <s v="Northbend"/>
    <s v="5925 Tree Hwy"/>
    <x v="17"/>
    <x v="1"/>
    <x v="1"/>
    <x v="0"/>
    <x v="1"/>
    <s v="Unknown"/>
    <n v="31700"/>
    <n v="6340"/>
    <n v="3170"/>
    <n v="22190"/>
    <s v="Toyota"/>
    <s v="Highlander"/>
    <n v="2006"/>
    <x v="1"/>
  </r>
  <r>
    <n v="740384"/>
    <d v="1993-10-29T00:00:00"/>
    <n v="85"/>
    <x v="1"/>
    <s v="500/1000"/>
    <n v="1000"/>
    <n v="145442"/>
    <n v="0"/>
    <n v="459588"/>
    <n v="30"/>
    <x v="2"/>
    <x v="0"/>
    <x v="2"/>
    <x v="9"/>
    <x v="1"/>
    <x v="1"/>
    <n v="51600"/>
    <n v="-73900"/>
    <n v="-22300"/>
    <x v="49"/>
    <x v="0"/>
    <s v="Side Collision"/>
    <x v="0"/>
    <x v="3"/>
    <x v="2"/>
    <s v="Springfield"/>
    <s v="6250 1st Ridge"/>
    <x v="4"/>
    <x v="0"/>
    <x v="0"/>
    <x v="1"/>
    <x v="3"/>
    <s v="Yes"/>
    <n v="74280"/>
    <n v="12380"/>
    <n v="12380"/>
    <n v="49520"/>
    <s v="Suburu"/>
    <s v="Forrestor"/>
    <n v="2006"/>
    <x v="0"/>
  </r>
  <r>
    <n v="876714"/>
    <d v="1991-11-03T00:00:00"/>
    <n v="233"/>
    <x v="2"/>
    <s v="100/300"/>
    <n v="2000"/>
    <n v="160342"/>
    <n v="0"/>
    <n v="616637"/>
    <n v="37"/>
    <x v="1"/>
    <x v="1"/>
    <x v="4"/>
    <x v="2"/>
    <x v="17"/>
    <x v="0"/>
    <n v="61600"/>
    <n v="-30200"/>
    <n v="31400"/>
    <x v="38"/>
    <x v="0"/>
    <s v="Front Collision"/>
    <x v="2"/>
    <x v="2"/>
    <x v="2"/>
    <s v="Columbus"/>
    <s v="1346 5th Lane"/>
    <x v="18"/>
    <x v="0"/>
    <x v="0"/>
    <x v="1"/>
    <x v="0"/>
    <s v="Yes"/>
    <n v="80520"/>
    <n v="13420"/>
    <n v="6710"/>
    <n v="60390"/>
    <s v="Toyota"/>
    <s v="Corolla"/>
    <n v="2005"/>
    <x v="1"/>
  </r>
  <r>
    <n v="951543"/>
    <d v="2002-07-09T00:00:00"/>
    <n v="142"/>
    <x v="1"/>
    <s v="250/500"/>
    <n v="2000"/>
    <n v="161658"/>
    <n v="0"/>
    <n v="447979"/>
    <n v="30"/>
    <x v="2"/>
    <x v="0"/>
    <x v="6"/>
    <x v="12"/>
    <x v="15"/>
    <x v="0"/>
    <n v="58500"/>
    <n v="-46800"/>
    <n v="11700"/>
    <x v="56"/>
    <x v="2"/>
    <s v="Rear Collision"/>
    <x v="0"/>
    <x v="3"/>
    <x v="0"/>
    <s v="Hillsdale"/>
    <s v="1128 Maple Lane"/>
    <x v="21"/>
    <x v="1"/>
    <x v="0"/>
    <x v="1"/>
    <x v="2"/>
    <s v="Yes"/>
    <n v="63600"/>
    <n v="6360"/>
    <n v="12720"/>
    <n v="44520"/>
    <s v="Dodge"/>
    <s v="RAM"/>
    <n v="2010"/>
    <x v="1"/>
  </r>
  <r>
    <n v="576723"/>
    <d v="1999-12-07T00:00:00"/>
    <n v="266"/>
    <x v="2"/>
    <s v="250/500"/>
    <n v="500"/>
    <n v="161183"/>
    <n v="0"/>
    <n v="460176"/>
    <n v="44"/>
    <x v="1"/>
    <x v="0"/>
    <x v="4"/>
    <x v="11"/>
    <x v="9"/>
    <x v="0"/>
    <n v="0"/>
    <n v="0"/>
    <n v="0"/>
    <x v="5"/>
    <x v="0"/>
    <s v="Front Collision"/>
    <x v="2"/>
    <x v="0"/>
    <x v="4"/>
    <s v="Riverwood"/>
    <s v="6309 Cherokee Ave"/>
    <x v="15"/>
    <x v="0"/>
    <x v="1"/>
    <x v="0"/>
    <x v="0"/>
    <s v="Yes"/>
    <n v="32800"/>
    <n v="3280"/>
    <n v="3280"/>
    <n v="26240"/>
    <s v="BMW"/>
    <s v="3 Series"/>
    <n v="2012"/>
    <x v="1"/>
  </r>
  <r>
    <n v="391003"/>
    <d v="2005-07-01T00:00:00"/>
    <n v="350"/>
    <x v="0"/>
    <s v="500/1000"/>
    <n v="500"/>
    <n v="88913"/>
    <n v="0"/>
    <n v="459429"/>
    <n v="50"/>
    <x v="0"/>
    <x v="1"/>
    <x v="3"/>
    <x v="7"/>
    <x v="2"/>
    <x v="1"/>
    <n v="0"/>
    <n v="0"/>
    <n v="0"/>
    <x v="33"/>
    <x v="2"/>
    <s v="Rear Collision"/>
    <x v="2"/>
    <x v="0"/>
    <x v="6"/>
    <s v="Northbend"/>
    <s v="4618 Flute Ave"/>
    <x v="8"/>
    <x v="1"/>
    <x v="2"/>
    <x v="1"/>
    <x v="0"/>
    <s v="No"/>
    <n v="44190"/>
    <n v="9820"/>
    <n v="4910"/>
    <n v="29460"/>
    <s v="Audi"/>
    <s v="A3"/>
    <n v="2015"/>
    <x v="1"/>
  </r>
  <r>
    <n v="225865"/>
    <d v="1991-11-04T00:00:00"/>
    <n v="97"/>
    <x v="2"/>
    <s v="250/500"/>
    <n v="1000"/>
    <n v="125208"/>
    <n v="0"/>
    <n v="465456"/>
    <n v="26"/>
    <x v="2"/>
    <x v="0"/>
    <x v="5"/>
    <x v="8"/>
    <x v="0"/>
    <x v="1"/>
    <n v="0"/>
    <n v="0"/>
    <n v="0"/>
    <x v="42"/>
    <x v="2"/>
    <s v="Rear Collision"/>
    <x v="0"/>
    <x v="3"/>
    <x v="1"/>
    <s v="Springfield"/>
    <s v="6191 Oak Lane"/>
    <x v="15"/>
    <x v="3"/>
    <x v="0"/>
    <x v="2"/>
    <x v="0"/>
    <s v="No"/>
    <n v="50400"/>
    <n v="10080"/>
    <n v="5040"/>
    <n v="35280"/>
    <s v="Honda"/>
    <s v="CRV"/>
    <n v="2000"/>
    <x v="0"/>
  </r>
  <r>
    <n v="984948"/>
    <d v="1993-04-14T00:00:00"/>
    <n v="399"/>
    <x v="2"/>
    <s v="500/1000"/>
    <n v="2000"/>
    <n v="99556"/>
    <n v="0"/>
    <n v="464665"/>
    <n v="55"/>
    <x v="3"/>
    <x v="0"/>
    <x v="6"/>
    <x v="4"/>
    <x v="0"/>
    <x v="1"/>
    <n v="0"/>
    <n v="-65400"/>
    <n v="-65400"/>
    <x v="57"/>
    <x v="2"/>
    <s v="Side Collision"/>
    <x v="2"/>
    <x v="0"/>
    <x v="2"/>
    <s v="Northbend"/>
    <s v="1316 Britain Ridge"/>
    <x v="6"/>
    <x v="1"/>
    <x v="0"/>
    <x v="0"/>
    <x v="3"/>
    <s v="Yes"/>
    <n v="88400"/>
    <n v="17680"/>
    <n v="8840"/>
    <n v="61880"/>
    <s v="Nissan"/>
    <s v="Pathfinder"/>
    <n v="2010"/>
    <x v="1"/>
  </r>
  <r>
    <n v="890328"/>
    <d v="2009-08-23T00:00:00"/>
    <n v="305"/>
    <x v="2"/>
    <s v="100/300"/>
    <n v="2000"/>
    <n v="134792"/>
    <n v="0"/>
    <n v="430853"/>
    <n v="49"/>
    <x v="0"/>
    <x v="1"/>
    <x v="4"/>
    <x v="13"/>
    <x v="3"/>
    <x v="2"/>
    <n v="0"/>
    <n v="-42100"/>
    <n v="-42100"/>
    <x v="4"/>
    <x v="2"/>
    <s v="Front Collision"/>
    <x v="2"/>
    <x v="2"/>
    <x v="2"/>
    <s v="Hillsdale"/>
    <s v="5924 Maple Drive"/>
    <x v="7"/>
    <x v="1"/>
    <x v="0"/>
    <x v="1"/>
    <x v="0"/>
    <s v="Unknown"/>
    <n v="66550"/>
    <n v="12100"/>
    <n v="6050"/>
    <n v="48400"/>
    <s v="Volkswagen"/>
    <s v="Jetta"/>
    <n v="2003"/>
    <x v="1"/>
  </r>
  <r>
    <n v="803294"/>
    <d v="1993-06-18T00:00:00"/>
    <n v="276"/>
    <x v="1"/>
    <s v="100/300"/>
    <n v="1000"/>
    <n v="172409"/>
    <n v="0"/>
    <n v="615712"/>
    <n v="47"/>
    <x v="0"/>
    <x v="0"/>
    <x v="1"/>
    <x v="0"/>
    <x v="11"/>
    <x v="2"/>
    <n v="0"/>
    <n v="0"/>
    <n v="0"/>
    <x v="37"/>
    <x v="2"/>
    <s v="Rear Collision"/>
    <x v="1"/>
    <x v="0"/>
    <x v="2"/>
    <s v="Arlington"/>
    <s v="8917 Tree Ridge"/>
    <x v="6"/>
    <x v="1"/>
    <x v="0"/>
    <x v="1"/>
    <x v="1"/>
    <s v="Unknown"/>
    <n v="65780"/>
    <n v="5980"/>
    <n v="11960"/>
    <n v="47840"/>
    <s v="Chevrolet"/>
    <s v="Tahoe"/>
    <n v="2014"/>
    <x v="1"/>
  </r>
  <r>
    <n v="414913"/>
    <d v="2012-07-17T00:00:00"/>
    <n v="257"/>
    <x v="1"/>
    <s v="250/500"/>
    <n v="500"/>
    <n v="137993"/>
    <n v="0"/>
    <n v="608228"/>
    <n v="40"/>
    <x v="1"/>
    <x v="0"/>
    <x v="0"/>
    <x v="3"/>
    <x v="4"/>
    <x v="0"/>
    <n v="0"/>
    <n v="0"/>
    <n v="0"/>
    <x v="51"/>
    <x v="2"/>
    <s v="Side Collision"/>
    <x v="0"/>
    <x v="3"/>
    <x v="2"/>
    <s v="Columbus"/>
    <s v="3966 Francis Ridge"/>
    <x v="13"/>
    <x v="1"/>
    <x v="1"/>
    <x v="1"/>
    <x v="0"/>
    <s v="Yes"/>
    <n v="51810"/>
    <n v="9420"/>
    <n v="4710"/>
    <n v="37680"/>
    <s v="Audi"/>
    <s v="A3"/>
    <n v="2002"/>
    <x v="0"/>
  </r>
  <r>
    <n v="414519"/>
    <d v="1999-01-25T00:00:00"/>
    <n v="78"/>
    <x v="1"/>
    <s v="250/500"/>
    <n v="1000"/>
    <n v="155464"/>
    <n v="4000000"/>
    <n v="457535"/>
    <n v="31"/>
    <x v="2"/>
    <x v="0"/>
    <x v="1"/>
    <x v="9"/>
    <x v="2"/>
    <x v="2"/>
    <n v="0"/>
    <n v="-27900"/>
    <n v="-27900"/>
    <x v="50"/>
    <x v="0"/>
    <s v="Front Collision"/>
    <x v="0"/>
    <x v="3"/>
    <x v="4"/>
    <s v="Springfield"/>
    <s v="1507 Solo Ave"/>
    <x v="7"/>
    <x v="0"/>
    <x v="2"/>
    <x v="0"/>
    <x v="1"/>
    <s v="No"/>
    <n v="55660"/>
    <n v="5060"/>
    <n v="10120"/>
    <n v="40480"/>
    <s v="Honda"/>
    <s v="CRV"/>
    <n v="2009"/>
    <x v="0"/>
  </r>
  <r>
    <n v="818413"/>
    <d v="1990-02-23T00:00:00"/>
    <n v="129"/>
    <x v="0"/>
    <s v="500/1000"/>
    <n v="1000"/>
    <n v="137794"/>
    <n v="0"/>
    <n v="442540"/>
    <n v="28"/>
    <x v="2"/>
    <x v="0"/>
    <x v="3"/>
    <x v="1"/>
    <x v="4"/>
    <x v="1"/>
    <n v="0"/>
    <n v="0"/>
    <n v="0"/>
    <x v="31"/>
    <x v="0"/>
    <s v="Side Collision"/>
    <x v="0"/>
    <x v="2"/>
    <x v="2"/>
    <s v="Springfield"/>
    <s v="4272 Oak Ridge"/>
    <x v="6"/>
    <x v="0"/>
    <x v="1"/>
    <x v="2"/>
    <x v="2"/>
    <s v="Unknown"/>
    <n v="44640"/>
    <n v="9920"/>
    <n v="4960"/>
    <n v="29760"/>
    <s v="Toyota"/>
    <s v="Camry"/>
    <n v="2005"/>
    <x v="1"/>
  </r>
  <r>
    <n v="487356"/>
    <d v="2000-08-30T00:00:00"/>
    <n v="283"/>
    <x v="2"/>
    <s v="500/1000"/>
    <n v="2000"/>
    <n v="131333"/>
    <n v="0"/>
    <n v="455332"/>
    <n v="46"/>
    <x v="0"/>
    <x v="1"/>
    <x v="1"/>
    <x v="10"/>
    <x v="1"/>
    <x v="0"/>
    <n v="53500"/>
    <n v="-73600"/>
    <n v="-20100"/>
    <x v="21"/>
    <x v="2"/>
    <s v="Front Collision"/>
    <x v="0"/>
    <x v="4"/>
    <x v="2"/>
    <s v="Riverwood"/>
    <s v="4434 Lincoln Ave"/>
    <x v="19"/>
    <x v="1"/>
    <x v="1"/>
    <x v="0"/>
    <x v="2"/>
    <s v="No"/>
    <n v="77660"/>
    <n v="7060"/>
    <n v="14120"/>
    <n v="56480"/>
    <s v="Nissan"/>
    <s v="Maxima"/>
    <n v="2004"/>
    <x v="0"/>
  </r>
  <r>
    <n v="159768"/>
    <d v="2008-09-03T00:00:00"/>
    <n v="85"/>
    <x v="1"/>
    <s v="250/500"/>
    <n v="500"/>
    <n v="125902"/>
    <n v="0"/>
    <n v="439534"/>
    <n v="25"/>
    <x v="2"/>
    <x v="1"/>
    <x v="6"/>
    <x v="4"/>
    <x v="4"/>
    <x v="3"/>
    <n v="67000"/>
    <n v="-53600"/>
    <n v="13400"/>
    <x v="54"/>
    <x v="3"/>
    <s v=" "/>
    <x v="3"/>
    <x v="1"/>
    <x v="0"/>
    <s v="Northbend"/>
    <s v="7529 Solo Ridge"/>
    <x v="1"/>
    <x v="0"/>
    <x v="2"/>
    <x v="2"/>
    <x v="0"/>
    <s v="Unknown"/>
    <n v="5640"/>
    <n v="940"/>
    <n v="940"/>
    <n v="3760"/>
    <s v="Nissan"/>
    <s v="Ultima"/>
    <n v="2005"/>
    <x v="1"/>
  </r>
  <r>
    <n v="865839"/>
    <d v="1991-08-02T00:00:00"/>
    <n v="101"/>
    <x v="2"/>
    <s v="500/1000"/>
    <n v="1000"/>
    <n v="137188"/>
    <n v="0"/>
    <n v="462420"/>
    <n v="26"/>
    <x v="2"/>
    <x v="1"/>
    <x v="0"/>
    <x v="5"/>
    <x v="1"/>
    <x v="0"/>
    <n v="0"/>
    <n v="0"/>
    <n v="0"/>
    <x v="56"/>
    <x v="3"/>
    <s v=" "/>
    <x v="3"/>
    <x v="1"/>
    <x v="1"/>
    <s v="Arlington"/>
    <s v="8096 Apache Hwy"/>
    <x v="15"/>
    <x v="0"/>
    <x v="1"/>
    <x v="2"/>
    <x v="0"/>
    <s v="Unknown"/>
    <n v="3190"/>
    <n v="580"/>
    <n v="580"/>
    <n v="2030"/>
    <s v="Suburu"/>
    <s v="Legacy"/>
    <n v="1995"/>
    <x v="1"/>
  </r>
  <r>
    <n v="406567"/>
    <d v="2001-09-25T00:00:00"/>
    <n v="96"/>
    <x v="0"/>
    <s v="100/300"/>
    <n v="500"/>
    <n v="139927"/>
    <n v="6000000"/>
    <n v="448913"/>
    <n v="30"/>
    <x v="2"/>
    <x v="0"/>
    <x v="5"/>
    <x v="5"/>
    <x v="10"/>
    <x v="0"/>
    <n v="38900"/>
    <n v="-48700"/>
    <n v="-9800"/>
    <x v="20"/>
    <x v="0"/>
    <s v="Side Collision"/>
    <x v="2"/>
    <x v="2"/>
    <x v="5"/>
    <s v="Arlington"/>
    <s v="9417 Tree Hwy"/>
    <x v="9"/>
    <x v="0"/>
    <x v="1"/>
    <x v="1"/>
    <x v="1"/>
    <s v="Yes"/>
    <n v="53440"/>
    <n v="0"/>
    <n v="6680"/>
    <n v="46760"/>
    <s v="Ford"/>
    <s v="Escape"/>
    <n v="2004"/>
    <x v="1"/>
  </r>
  <r>
    <n v="623032"/>
    <d v="2007-03-11T00:00:00"/>
    <n v="121"/>
    <x v="2"/>
    <s v="500/1000"/>
    <n v="1000"/>
    <n v="106198"/>
    <n v="6000000"/>
    <n v="440837"/>
    <n v="31"/>
    <x v="2"/>
    <x v="1"/>
    <x v="6"/>
    <x v="3"/>
    <x v="6"/>
    <x v="3"/>
    <n v="0"/>
    <n v="0"/>
    <n v="0"/>
    <x v="51"/>
    <x v="0"/>
    <s v="Rear Collision"/>
    <x v="1"/>
    <x v="0"/>
    <x v="4"/>
    <s v="Hillsdale"/>
    <s v="3809 Texas Lane"/>
    <x v="14"/>
    <x v="0"/>
    <x v="2"/>
    <x v="1"/>
    <x v="3"/>
    <s v="Yes"/>
    <n v="65250"/>
    <n v="7250"/>
    <n v="7250"/>
    <n v="50750"/>
    <s v="BMW"/>
    <s v="3 Series"/>
    <n v="2002"/>
    <x v="1"/>
  </r>
  <r>
    <n v="935442"/>
    <d v="2010-11-20T00:00:00"/>
    <n v="176"/>
    <x v="0"/>
    <s v="250/500"/>
    <n v="500"/>
    <n v="136546"/>
    <n v="4000000"/>
    <n v="466634"/>
    <n v="39"/>
    <x v="1"/>
    <x v="0"/>
    <x v="5"/>
    <x v="3"/>
    <x v="0"/>
    <x v="3"/>
    <n v="0"/>
    <n v="-56600"/>
    <n v="-56600"/>
    <x v="52"/>
    <x v="2"/>
    <s v="Side Collision"/>
    <x v="1"/>
    <x v="2"/>
    <x v="0"/>
    <s v="Columbus"/>
    <s v="1540 Apache Lane"/>
    <x v="8"/>
    <x v="1"/>
    <x v="2"/>
    <x v="2"/>
    <x v="3"/>
    <s v="No"/>
    <n v="44280"/>
    <n v="4920"/>
    <n v="4920"/>
    <n v="34440"/>
    <s v="Chevrolet"/>
    <s v="Silverado"/>
    <n v="2008"/>
    <x v="1"/>
  </r>
  <r>
    <n v="106873"/>
    <d v="1998-08-28T00:00:00"/>
    <n v="159"/>
    <x v="2"/>
    <s v="500/1000"/>
    <n v="1000"/>
    <n v="8944"/>
    <n v="0"/>
    <n v="446435"/>
    <n v="37"/>
    <x v="1"/>
    <x v="0"/>
    <x v="2"/>
    <x v="4"/>
    <x v="6"/>
    <x v="0"/>
    <n v="0"/>
    <n v="-53700"/>
    <n v="-53700"/>
    <x v="23"/>
    <x v="0"/>
    <s v="Rear Collision"/>
    <x v="2"/>
    <x v="0"/>
    <x v="2"/>
    <s v="Springfield"/>
    <s v="2337 Lincoln Hwy"/>
    <x v="21"/>
    <x v="0"/>
    <x v="0"/>
    <x v="2"/>
    <x v="1"/>
    <s v="No"/>
    <n v="70290"/>
    <n v="7810"/>
    <n v="7810"/>
    <n v="54670"/>
    <s v="Dodge"/>
    <s v="RAM"/>
    <n v="1999"/>
    <x v="1"/>
  </r>
  <r>
    <n v="563878"/>
    <d v="2002-07-16T00:00:00"/>
    <n v="120"/>
    <x v="1"/>
    <s v="250/500"/>
    <n v="500"/>
    <n v="95669"/>
    <n v="0"/>
    <n v="438237"/>
    <n v="30"/>
    <x v="2"/>
    <x v="1"/>
    <x v="2"/>
    <x v="7"/>
    <x v="9"/>
    <x v="0"/>
    <n v="39600"/>
    <n v="-64300"/>
    <n v="-24700"/>
    <x v="38"/>
    <x v="0"/>
    <s v="Front Collision"/>
    <x v="1"/>
    <x v="3"/>
    <x v="2"/>
    <s v="Hillsdale"/>
    <s v="6770 1st St"/>
    <x v="3"/>
    <x v="0"/>
    <x v="1"/>
    <x v="0"/>
    <x v="3"/>
    <s v="Yes"/>
    <n v="87100"/>
    <n v="8710"/>
    <n v="8710"/>
    <n v="69680"/>
    <s v="Saab"/>
    <s v="92x"/>
    <n v="2000"/>
    <x v="1"/>
  </r>
  <r>
    <n v="620855"/>
    <d v="1990-04-29T00:00:00"/>
    <n v="212"/>
    <x v="1"/>
    <s v="500/1000"/>
    <n v="2000"/>
    <n v="112389"/>
    <n v="0"/>
    <n v="468313"/>
    <n v="35"/>
    <x v="1"/>
    <x v="0"/>
    <x v="0"/>
    <x v="7"/>
    <x v="17"/>
    <x v="3"/>
    <n v="35400"/>
    <n v="-49200"/>
    <n v="-13800"/>
    <x v="1"/>
    <x v="2"/>
    <s v="Front Collision"/>
    <x v="2"/>
    <x v="2"/>
    <x v="2"/>
    <s v="Columbus"/>
    <s v="4119 Texas St"/>
    <x v="5"/>
    <x v="1"/>
    <x v="1"/>
    <x v="0"/>
    <x v="2"/>
    <s v="Unknown"/>
    <n v="50380"/>
    <n v="4580"/>
    <n v="4580"/>
    <n v="41220"/>
    <s v="Suburu"/>
    <s v="Forrestor"/>
    <n v="1996"/>
    <x v="1"/>
  </r>
  <r>
    <n v="337677"/>
    <d v="2008-07-20T00:00:00"/>
    <n v="299"/>
    <x v="0"/>
    <s v="100/300"/>
    <n v="2000"/>
    <n v="143733"/>
    <n v="0"/>
    <n v="450339"/>
    <n v="42"/>
    <x v="1"/>
    <x v="1"/>
    <x v="2"/>
    <x v="0"/>
    <x v="9"/>
    <x v="0"/>
    <n v="25000"/>
    <n v="0"/>
    <n v="25000"/>
    <x v="20"/>
    <x v="0"/>
    <s v="Rear Collision"/>
    <x v="1"/>
    <x v="3"/>
    <x v="0"/>
    <s v="Columbus"/>
    <s v="1091 1st Drive"/>
    <x v="21"/>
    <x v="0"/>
    <x v="0"/>
    <x v="0"/>
    <x v="2"/>
    <s v="No"/>
    <n v="70400"/>
    <n v="12800"/>
    <n v="12800"/>
    <n v="44800"/>
    <s v="BMW"/>
    <s v="3 Series"/>
    <n v="2000"/>
    <x v="1"/>
  </r>
  <r>
    <n v="445973"/>
    <d v="1998-11-13T00:00:00"/>
    <n v="66"/>
    <x v="2"/>
    <s v="250/500"/>
    <n v="1000"/>
    <n v="98829"/>
    <n v="0"/>
    <n v="476502"/>
    <n v="26"/>
    <x v="2"/>
    <x v="0"/>
    <x v="5"/>
    <x v="3"/>
    <x v="8"/>
    <x v="2"/>
    <n v="0"/>
    <n v="0"/>
    <n v="0"/>
    <x v="40"/>
    <x v="0"/>
    <s v="Rear Collision"/>
    <x v="0"/>
    <x v="0"/>
    <x v="2"/>
    <s v="Northbend"/>
    <s v="8203 Lincoln Ave"/>
    <x v="1"/>
    <x v="0"/>
    <x v="1"/>
    <x v="2"/>
    <x v="0"/>
    <s v="Yes"/>
    <n v="57860"/>
    <n v="0"/>
    <n v="10520"/>
    <n v="47340"/>
    <s v="Suburu"/>
    <s v="Impreza"/>
    <n v="2008"/>
    <x v="0"/>
  </r>
  <r>
    <n v="156694"/>
    <d v="2001-05-24T00:00:00"/>
    <n v="334"/>
    <x v="2"/>
    <s v="500/1000"/>
    <n v="500"/>
    <n v="123889"/>
    <n v="0"/>
    <n v="600561"/>
    <n v="47"/>
    <x v="0"/>
    <x v="0"/>
    <x v="3"/>
    <x v="9"/>
    <x v="0"/>
    <x v="1"/>
    <n v="0"/>
    <n v="0"/>
    <n v="0"/>
    <x v="49"/>
    <x v="1"/>
    <s v=" "/>
    <x v="1"/>
    <x v="1"/>
    <x v="4"/>
    <s v="Northbend"/>
    <s v="9154 MLK Hwy"/>
    <x v="19"/>
    <x v="0"/>
    <x v="1"/>
    <x v="1"/>
    <x v="2"/>
    <s v="No"/>
    <n v="6240"/>
    <n v="960"/>
    <n v="960"/>
    <n v="4320"/>
    <s v="Ford"/>
    <s v="Fusion"/>
    <n v="2011"/>
    <x v="1"/>
  </r>
  <r>
    <n v="421940"/>
    <d v="2014-06-03T00:00:00"/>
    <n v="216"/>
    <x v="1"/>
    <s v="100/300"/>
    <n v="1000"/>
    <n v="138464"/>
    <n v="5000000"/>
    <n v="600754"/>
    <n v="38"/>
    <x v="1"/>
    <x v="1"/>
    <x v="2"/>
    <x v="4"/>
    <x v="2"/>
    <x v="3"/>
    <n v="0"/>
    <n v="0"/>
    <n v="0"/>
    <x v="21"/>
    <x v="0"/>
    <s v="Rear Collision"/>
    <x v="2"/>
    <x v="0"/>
    <x v="1"/>
    <s v="Columbus"/>
    <s v="5780 4th Ave"/>
    <x v="14"/>
    <x v="0"/>
    <x v="1"/>
    <x v="2"/>
    <x v="2"/>
    <s v="No"/>
    <n v="66600"/>
    <n v="16650"/>
    <n v="11100"/>
    <n v="38850"/>
    <s v="Jeep"/>
    <s v="Grand Cherokee"/>
    <n v="2012"/>
    <x v="0"/>
  </r>
  <r>
    <n v="613226"/>
    <d v="1991-08-22T00:00:00"/>
    <n v="86"/>
    <x v="1"/>
    <s v="100/300"/>
    <n v="2000"/>
    <n v="159507"/>
    <n v="0"/>
    <n v="439304"/>
    <n v="28"/>
    <x v="2"/>
    <x v="0"/>
    <x v="1"/>
    <x v="10"/>
    <x v="10"/>
    <x v="3"/>
    <n v="75800"/>
    <n v="0"/>
    <n v="75800"/>
    <x v="43"/>
    <x v="0"/>
    <s v="Side Collision"/>
    <x v="1"/>
    <x v="0"/>
    <x v="1"/>
    <s v="Hillsdale"/>
    <s v="6945 Texas Hwy"/>
    <x v="4"/>
    <x v="0"/>
    <x v="0"/>
    <x v="1"/>
    <x v="0"/>
    <s v="Yes"/>
    <n v="70920"/>
    <n v="11820"/>
    <n v="11820"/>
    <n v="47280"/>
    <s v="Jeep"/>
    <s v="Wrangler"/>
    <n v="2002"/>
    <x v="1"/>
  </r>
  <r>
    <n v="804410"/>
    <d v="1998-12-12T00:00:00"/>
    <n v="429"/>
    <x v="0"/>
    <s v="250/500"/>
    <n v="1000"/>
    <n v="112789"/>
    <n v="6000000"/>
    <n v="460722"/>
    <n v="56"/>
    <x v="3"/>
    <x v="0"/>
    <x v="2"/>
    <x v="1"/>
    <x v="8"/>
    <x v="2"/>
    <n v="67400"/>
    <n v="-43800"/>
    <n v="23600"/>
    <x v="22"/>
    <x v="0"/>
    <s v="Rear Collision"/>
    <x v="1"/>
    <x v="4"/>
    <x v="4"/>
    <s v="Springfield"/>
    <s v="5639 1st Ridge"/>
    <x v="5"/>
    <x v="0"/>
    <x v="0"/>
    <x v="2"/>
    <x v="1"/>
    <s v="Yes"/>
    <n v="39480"/>
    <n v="6580"/>
    <n v="6580"/>
    <n v="26320"/>
    <s v="Suburu"/>
    <s v="Forrestor"/>
    <n v="2002"/>
    <x v="1"/>
  </r>
  <r>
    <n v="553565"/>
    <d v="1999-02-18T00:00:00"/>
    <n v="257"/>
    <x v="1"/>
    <s v="500/1000"/>
    <n v="2000"/>
    <n v="9297"/>
    <n v="6000000"/>
    <n v="618632"/>
    <n v="43"/>
    <x v="1"/>
    <x v="1"/>
    <x v="1"/>
    <x v="11"/>
    <x v="4"/>
    <x v="0"/>
    <n v="46400"/>
    <n v="-74300"/>
    <n v="-27900"/>
    <x v="44"/>
    <x v="0"/>
    <s v="Front Collision"/>
    <x v="2"/>
    <x v="3"/>
    <x v="1"/>
    <s v="Arlington"/>
    <s v="3834 Pine St"/>
    <x v="11"/>
    <x v="0"/>
    <x v="1"/>
    <x v="2"/>
    <x v="0"/>
    <s v="Yes"/>
    <n v="63240"/>
    <n v="10540"/>
    <n v="5270"/>
    <n v="47430"/>
    <s v="Mercedes"/>
    <s v="E400"/>
    <n v="2005"/>
    <x v="1"/>
  </r>
  <r>
    <n v="399524"/>
    <d v="1997-10-30T00:00:00"/>
    <n v="15"/>
    <x v="2"/>
    <s v="100/300"/>
    <n v="1000"/>
    <n v="182963"/>
    <n v="0"/>
    <n v="452204"/>
    <n v="34"/>
    <x v="1"/>
    <x v="0"/>
    <x v="6"/>
    <x v="4"/>
    <x v="18"/>
    <x v="1"/>
    <n v="56700"/>
    <n v="0"/>
    <n v="56700"/>
    <x v="50"/>
    <x v="2"/>
    <s v="Side Collision"/>
    <x v="2"/>
    <x v="3"/>
    <x v="0"/>
    <s v="Arlington"/>
    <s v="1358 Maple St"/>
    <x v="7"/>
    <x v="1"/>
    <x v="0"/>
    <x v="0"/>
    <x v="1"/>
    <s v="Unknown"/>
    <n v="67650"/>
    <n v="12300"/>
    <n v="6150"/>
    <n v="49200"/>
    <s v="Audi"/>
    <s v="A5"/>
    <n v="2009"/>
    <x v="1"/>
  </r>
  <r>
    <n v="331595"/>
    <d v="1999-11-29T00:00:00"/>
    <n v="230"/>
    <x v="2"/>
    <s v="100/300"/>
    <n v="1000"/>
    <n v="9047"/>
    <n v="7000000"/>
    <n v="454530"/>
    <n v="39"/>
    <x v="1"/>
    <x v="1"/>
    <x v="0"/>
    <x v="0"/>
    <x v="3"/>
    <x v="3"/>
    <n v="68600"/>
    <n v="-22300"/>
    <n v="46300"/>
    <x v="4"/>
    <x v="0"/>
    <s v="Front Collision"/>
    <x v="0"/>
    <x v="2"/>
    <x v="0"/>
    <s v="Riverwood"/>
    <s v="7460 Apache Lane"/>
    <x v="5"/>
    <x v="0"/>
    <x v="1"/>
    <x v="0"/>
    <x v="2"/>
    <s v="No"/>
    <n v="74200"/>
    <n v="14840"/>
    <n v="14840"/>
    <n v="44520"/>
    <s v="Accura"/>
    <s v="TL"/>
    <n v="2002"/>
    <x v="0"/>
  </r>
  <r>
    <n v="380067"/>
    <d v="2013-07-07T00:00:00"/>
    <n v="250"/>
    <x v="0"/>
    <s v="500/1000"/>
    <n v="1000"/>
    <n v="124384"/>
    <n v="0"/>
    <n v="474848"/>
    <n v="43"/>
    <x v="1"/>
    <x v="1"/>
    <x v="6"/>
    <x v="4"/>
    <x v="15"/>
    <x v="2"/>
    <n v="47900"/>
    <n v="-73400"/>
    <n v="-25500"/>
    <x v="8"/>
    <x v="0"/>
    <s v="Side Collision"/>
    <x v="1"/>
    <x v="3"/>
    <x v="1"/>
    <s v="Columbus"/>
    <s v="5771 Sky Ave"/>
    <x v="9"/>
    <x v="0"/>
    <x v="0"/>
    <x v="0"/>
    <x v="2"/>
    <s v="No"/>
    <n v="64900"/>
    <n v="12980"/>
    <n v="12980"/>
    <n v="38940"/>
    <s v="Volkswagen"/>
    <s v="Jetta"/>
    <n v="2011"/>
    <x v="1"/>
  </r>
  <r>
    <n v="701521"/>
    <d v="2003-07-05T00:00:00"/>
    <n v="270"/>
    <x v="2"/>
    <s v="500/1000"/>
    <n v="2000"/>
    <n v="103095"/>
    <n v="0"/>
    <n v="435985"/>
    <n v="44"/>
    <x v="1"/>
    <x v="1"/>
    <x v="2"/>
    <x v="1"/>
    <x v="12"/>
    <x v="1"/>
    <n v="47200"/>
    <n v="0"/>
    <n v="47200"/>
    <x v="50"/>
    <x v="2"/>
    <s v="Rear Collision"/>
    <x v="0"/>
    <x v="4"/>
    <x v="5"/>
    <s v="Northbend"/>
    <s v="2865 Maple Lane"/>
    <x v="3"/>
    <x v="1"/>
    <x v="1"/>
    <x v="0"/>
    <x v="1"/>
    <s v="No"/>
    <n v="35900"/>
    <n v="7180"/>
    <n v="3590"/>
    <n v="25130"/>
    <s v="Audi"/>
    <s v="A3"/>
    <n v="2007"/>
    <x v="0"/>
  </r>
  <r>
    <n v="360770"/>
    <d v="2005-09-21T00:00:00"/>
    <n v="65"/>
    <x v="1"/>
    <s v="100/300"/>
    <n v="500"/>
    <n v="128503"/>
    <n v="3000000"/>
    <n v="457942"/>
    <n v="26"/>
    <x v="2"/>
    <x v="1"/>
    <x v="4"/>
    <x v="0"/>
    <x v="6"/>
    <x v="3"/>
    <n v="0"/>
    <n v="-41500"/>
    <n v="-41500"/>
    <x v="50"/>
    <x v="0"/>
    <s v="Rear Collision"/>
    <x v="1"/>
    <x v="2"/>
    <x v="1"/>
    <s v="Riverwood"/>
    <s v="8940 Elm Ave"/>
    <x v="5"/>
    <x v="0"/>
    <x v="2"/>
    <x v="0"/>
    <x v="2"/>
    <s v="Unknown"/>
    <n v="52200"/>
    <n v="5220"/>
    <n v="10440"/>
    <n v="36540"/>
    <s v="Honda"/>
    <s v="CRV"/>
    <n v="2011"/>
    <x v="1"/>
  </r>
  <r>
    <n v="958785"/>
    <d v="1995-02-18T00:00:00"/>
    <n v="475"/>
    <x v="0"/>
    <s v="100/300"/>
    <n v="500"/>
    <n v="121656"/>
    <n v="0"/>
    <n v="436522"/>
    <n v="57"/>
    <x v="3"/>
    <x v="0"/>
    <x v="3"/>
    <x v="12"/>
    <x v="8"/>
    <x v="2"/>
    <n v="67400"/>
    <n v="-83200"/>
    <n v="-15800"/>
    <x v="49"/>
    <x v="0"/>
    <s v="Front Collision"/>
    <x v="1"/>
    <x v="0"/>
    <x v="0"/>
    <s v="Hillsdale"/>
    <s v="1215 Pine Hwy"/>
    <x v="3"/>
    <x v="0"/>
    <x v="1"/>
    <x v="1"/>
    <x v="0"/>
    <s v="No"/>
    <n v="78000"/>
    <n v="6500"/>
    <n v="13000"/>
    <n v="58500"/>
    <s v="Suburu"/>
    <s v="Forrestor"/>
    <n v="2000"/>
    <x v="1"/>
  </r>
  <r>
    <n v="797934"/>
    <d v="1999-04-07T00:00:00"/>
    <n v="77"/>
    <x v="1"/>
    <s v="500/1000"/>
    <n v="2000"/>
    <n v="96626"/>
    <n v="0"/>
    <n v="471704"/>
    <n v="27"/>
    <x v="2"/>
    <x v="1"/>
    <x v="4"/>
    <x v="12"/>
    <x v="4"/>
    <x v="2"/>
    <n v="56400"/>
    <n v="-32800"/>
    <n v="23600"/>
    <x v="38"/>
    <x v="2"/>
    <s v="Front Collision"/>
    <x v="1"/>
    <x v="4"/>
    <x v="2"/>
    <s v="Springfield"/>
    <s v="6874 Maple Ridge"/>
    <x v="17"/>
    <x v="1"/>
    <x v="0"/>
    <x v="1"/>
    <x v="1"/>
    <s v="Unknown"/>
    <n v="67200"/>
    <n v="6720"/>
    <n v="6720"/>
    <n v="53760"/>
    <s v="Volkswagen"/>
    <s v="Passat"/>
    <n v="1995"/>
    <x v="1"/>
  </r>
  <r>
    <n v="883980"/>
    <d v="2014-12-13T00:00:00"/>
    <n v="256"/>
    <x v="0"/>
    <s v="100/300"/>
    <n v="500"/>
    <n v="120317"/>
    <n v="0"/>
    <n v="455810"/>
    <n v="43"/>
    <x v="1"/>
    <x v="1"/>
    <x v="0"/>
    <x v="5"/>
    <x v="5"/>
    <x v="3"/>
    <n v="56700"/>
    <n v="-65600"/>
    <n v="-8900"/>
    <x v="38"/>
    <x v="0"/>
    <s v="Rear Collision"/>
    <x v="2"/>
    <x v="2"/>
    <x v="4"/>
    <s v="Hillsdale"/>
    <s v="8834 Elm Drive"/>
    <x v="20"/>
    <x v="0"/>
    <x v="2"/>
    <x v="1"/>
    <x v="1"/>
    <s v="Unknown"/>
    <n v="63250"/>
    <n v="11500"/>
    <n v="5750"/>
    <n v="46000"/>
    <s v="Nissan"/>
    <s v="Ultima"/>
    <n v="1997"/>
    <x v="1"/>
  </r>
  <r>
    <n v="340614"/>
    <d v="1997-06-01T00:00:00"/>
    <n v="229"/>
    <x v="2"/>
    <s v="250/500"/>
    <n v="2000"/>
    <n v="121212"/>
    <n v="0"/>
    <n v="446544"/>
    <n v="37"/>
    <x v="1"/>
    <x v="1"/>
    <x v="0"/>
    <x v="0"/>
    <x v="12"/>
    <x v="1"/>
    <n v="65600"/>
    <n v="0"/>
    <n v="65600"/>
    <x v="15"/>
    <x v="2"/>
    <s v="Side Collision"/>
    <x v="0"/>
    <x v="3"/>
    <x v="4"/>
    <s v="Columbus"/>
    <s v="8542 Lincoln Ridge"/>
    <x v="8"/>
    <x v="1"/>
    <x v="0"/>
    <x v="0"/>
    <x v="3"/>
    <s v="Yes"/>
    <n v="68760"/>
    <n v="11460"/>
    <n v="5730"/>
    <n v="51570"/>
    <s v="Ford"/>
    <s v="Fusion"/>
    <n v="1995"/>
    <x v="1"/>
  </r>
  <r>
    <n v="435784"/>
    <d v="2013-07-13T00:00:00"/>
    <n v="110"/>
    <x v="0"/>
    <s v="250/500"/>
    <n v="1000"/>
    <n v="157393"/>
    <n v="0"/>
    <n v="461919"/>
    <n v="28"/>
    <x v="2"/>
    <x v="0"/>
    <x v="5"/>
    <x v="6"/>
    <x v="9"/>
    <x v="1"/>
    <n v="30400"/>
    <n v="0"/>
    <n v="30400"/>
    <x v="23"/>
    <x v="2"/>
    <s v="Side Collision"/>
    <x v="1"/>
    <x v="0"/>
    <x v="2"/>
    <s v="Springfield"/>
    <s v="9397 Francis St"/>
    <x v="3"/>
    <x v="1"/>
    <x v="0"/>
    <x v="1"/>
    <x v="0"/>
    <s v="Unknown"/>
    <n v="65040"/>
    <n v="10840"/>
    <n v="10840"/>
    <n v="43360"/>
    <s v="Suburu"/>
    <s v="Impreza"/>
    <n v="2010"/>
    <x v="1"/>
  </r>
  <r>
    <n v="563837"/>
    <d v="2002-12-30T00:00:00"/>
    <n v="177"/>
    <x v="2"/>
    <s v="100/300"/>
    <n v="1000"/>
    <n v="160967"/>
    <n v="0"/>
    <n v="470128"/>
    <n v="33"/>
    <x v="2"/>
    <x v="0"/>
    <x v="5"/>
    <x v="12"/>
    <x v="11"/>
    <x v="0"/>
    <n v="0"/>
    <n v="-13200"/>
    <n v="-13200"/>
    <x v="39"/>
    <x v="0"/>
    <s v="Side Collision"/>
    <x v="0"/>
    <x v="4"/>
    <x v="0"/>
    <s v="Springfield"/>
    <s v="4907 Andromedia Drive"/>
    <x v="9"/>
    <x v="0"/>
    <x v="1"/>
    <x v="0"/>
    <x v="2"/>
    <s v="Unknown"/>
    <n v="82800"/>
    <n v="20700"/>
    <n v="13800"/>
    <n v="48300"/>
    <s v="Jeep"/>
    <s v="Grand Cherokee"/>
    <n v="2004"/>
    <x v="0"/>
  </r>
  <r>
    <n v="200827"/>
    <d v="1997-02-28T00:00:00"/>
    <n v="292"/>
    <x v="0"/>
    <s v="500/1000"/>
    <n v="500"/>
    <n v="109757"/>
    <n v="0"/>
    <n v="462836"/>
    <n v="44"/>
    <x v="1"/>
    <x v="0"/>
    <x v="1"/>
    <x v="7"/>
    <x v="16"/>
    <x v="3"/>
    <n v="0"/>
    <n v="0"/>
    <n v="0"/>
    <x v="25"/>
    <x v="0"/>
    <s v="Side Collision"/>
    <x v="2"/>
    <x v="3"/>
    <x v="0"/>
    <s v="Columbus"/>
    <s v="4429 Washington St"/>
    <x v="11"/>
    <x v="0"/>
    <x v="2"/>
    <x v="0"/>
    <x v="1"/>
    <s v="Yes"/>
    <n v="61700"/>
    <n v="6170"/>
    <n v="6170"/>
    <n v="49360"/>
    <s v="Saab"/>
    <s v="93"/>
    <n v="2005"/>
    <x v="1"/>
  </r>
  <r>
    <n v="533941"/>
    <d v="1998-06-18T00:00:00"/>
    <n v="451"/>
    <x v="1"/>
    <s v="250/500"/>
    <n v="2000"/>
    <n v="161865"/>
    <n v="2000000"/>
    <n v="475407"/>
    <n v="61"/>
    <x v="3"/>
    <x v="1"/>
    <x v="2"/>
    <x v="10"/>
    <x v="15"/>
    <x v="3"/>
    <n v="0"/>
    <n v="-42600"/>
    <n v="-42600"/>
    <x v="56"/>
    <x v="2"/>
    <s v="Rear Collision"/>
    <x v="0"/>
    <x v="4"/>
    <x v="3"/>
    <s v="Columbus"/>
    <s v="2651 MLK Lane"/>
    <x v="19"/>
    <x v="1"/>
    <x v="0"/>
    <x v="2"/>
    <x v="3"/>
    <s v="Yes"/>
    <n v="78100"/>
    <n v="15620"/>
    <n v="7810"/>
    <n v="54670"/>
    <s v="Chevrolet"/>
    <s v="Tahoe"/>
    <n v="1997"/>
    <x v="0"/>
  </r>
  <r>
    <n v="265026"/>
    <d v="1996-02-08T00:00:00"/>
    <n v="61"/>
    <x v="1"/>
    <s v="100/300"/>
    <n v="500"/>
    <n v="92267"/>
    <n v="0"/>
    <n v="473611"/>
    <n v="24"/>
    <x v="2"/>
    <x v="1"/>
    <x v="5"/>
    <x v="7"/>
    <x v="12"/>
    <x v="1"/>
    <n v="47400"/>
    <n v="0"/>
    <n v="47400"/>
    <x v="37"/>
    <x v="2"/>
    <s v="Rear Collision"/>
    <x v="0"/>
    <x v="4"/>
    <x v="0"/>
    <s v="Northbend"/>
    <s v="2942 1st Lane"/>
    <x v="12"/>
    <x v="1"/>
    <x v="0"/>
    <x v="2"/>
    <x v="3"/>
    <s v="Unknown"/>
    <n v="65520"/>
    <n v="9360"/>
    <n v="9360"/>
    <n v="46800"/>
    <s v="Toyota"/>
    <s v="Highlander"/>
    <n v="2011"/>
    <x v="0"/>
  </r>
  <r>
    <n v="354481"/>
    <d v="2004-11-17T00:00:00"/>
    <n v="150"/>
    <x v="1"/>
    <s v="100/300"/>
    <n v="1000"/>
    <n v="134202"/>
    <n v="0"/>
    <n v="608425"/>
    <n v="30"/>
    <x v="2"/>
    <x v="0"/>
    <x v="0"/>
    <x v="5"/>
    <x v="15"/>
    <x v="2"/>
    <n v="0"/>
    <n v="0"/>
    <n v="0"/>
    <x v="25"/>
    <x v="3"/>
    <s v=" "/>
    <x v="3"/>
    <x v="1"/>
    <x v="1"/>
    <s v="Arlington"/>
    <s v="6317 Best St"/>
    <x v="1"/>
    <x v="0"/>
    <x v="0"/>
    <x v="1"/>
    <x v="0"/>
    <s v="No"/>
    <n v="4500"/>
    <n v="450"/>
    <n v="450"/>
    <n v="3600"/>
    <s v="Saab"/>
    <s v="93"/>
    <n v="1999"/>
    <x v="1"/>
  </r>
  <r>
    <n v="566720"/>
    <d v="2012-10-25T00:00:00"/>
    <n v="283"/>
    <x v="0"/>
    <s v="100/300"/>
    <n v="500"/>
    <n v="119501"/>
    <n v="0"/>
    <n v="476227"/>
    <n v="41"/>
    <x v="1"/>
    <x v="1"/>
    <x v="2"/>
    <x v="2"/>
    <x v="1"/>
    <x v="2"/>
    <n v="60700"/>
    <n v="-54300"/>
    <n v="6400"/>
    <x v="13"/>
    <x v="2"/>
    <s v="Side Collision"/>
    <x v="0"/>
    <x v="3"/>
    <x v="4"/>
    <s v="Northbend"/>
    <s v="1555 Washington Lane"/>
    <x v="21"/>
    <x v="1"/>
    <x v="2"/>
    <x v="1"/>
    <x v="0"/>
    <s v="Unknown"/>
    <n v="42700"/>
    <n v="0"/>
    <n v="6100"/>
    <n v="36600"/>
    <s v="Mercedes"/>
    <s v="ML350"/>
    <n v="2011"/>
    <x v="0"/>
  </r>
  <r>
    <n v="832746"/>
    <d v="2006-04-13T00:00:00"/>
    <n v="291"/>
    <x v="0"/>
    <s v="500/1000"/>
    <n v="1000"/>
    <n v="99474"/>
    <n v="0"/>
    <n v="452701"/>
    <n v="46"/>
    <x v="0"/>
    <x v="1"/>
    <x v="4"/>
    <x v="12"/>
    <x v="15"/>
    <x v="2"/>
    <n v="0"/>
    <n v="-55300"/>
    <n v="-55300"/>
    <x v="0"/>
    <x v="3"/>
    <s v=" "/>
    <x v="1"/>
    <x v="0"/>
    <x v="0"/>
    <s v="Hillsdale"/>
    <s v="1919 4th Lane"/>
    <x v="1"/>
    <x v="0"/>
    <x v="2"/>
    <x v="2"/>
    <x v="0"/>
    <s v="Yes"/>
    <n v="5580"/>
    <n v="620"/>
    <n v="620"/>
    <n v="4340"/>
    <s v="Volkswagen"/>
    <s v="Passat"/>
    <n v="2005"/>
    <x v="0"/>
  </r>
  <r>
    <n v="386690"/>
    <d v="2006-02-21T00:00:00"/>
    <n v="162"/>
    <x v="1"/>
    <s v="100/300"/>
    <n v="1000"/>
    <n v="105024"/>
    <n v="0"/>
    <n v="456789"/>
    <n v="31"/>
    <x v="2"/>
    <x v="1"/>
    <x v="3"/>
    <x v="12"/>
    <x v="13"/>
    <x v="0"/>
    <n v="30700"/>
    <n v="0"/>
    <n v="30700"/>
    <x v="33"/>
    <x v="3"/>
    <s v=" "/>
    <x v="1"/>
    <x v="1"/>
    <x v="5"/>
    <s v="Arlington"/>
    <s v="5480 3rd Ridge"/>
    <x v="2"/>
    <x v="0"/>
    <x v="1"/>
    <x v="1"/>
    <x v="1"/>
    <s v="No"/>
    <n v="3600"/>
    <n v="360"/>
    <n v="720"/>
    <n v="2520"/>
    <s v="BMW"/>
    <s v="X5"/>
    <n v="2013"/>
    <x v="0"/>
  </r>
  <r>
    <n v="979285"/>
    <d v="2003-12-17T00:00:00"/>
    <n v="154"/>
    <x v="2"/>
    <s v="250/500"/>
    <n v="2000"/>
    <n v="131351"/>
    <n v="7000000"/>
    <n v="600904"/>
    <n v="36"/>
    <x v="1"/>
    <x v="1"/>
    <x v="3"/>
    <x v="8"/>
    <x v="7"/>
    <x v="2"/>
    <n v="68500"/>
    <n v="0"/>
    <n v="68500"/>
    <x v="50"/>
    <x v="1"/>
    <s v=" "/>
    <x v="3"/>
    <x v="1"/>
    <x v="0"/>
    <s v="Northbrook"/>
    <s v="8864 Tree Ridge"/>
    <x v="10"/>
    <x v="0"/>
    <x v="1"/>
    <x v="2"/>
    <x v="1"/>
    <s v="Unknown"/>
    <n v="2800"/>
    <n v="280"/>
    <n v="280"/>
    <n v="2240"/>
    <s v="Volkswagen"/>
    <s v="Passat"/>
    <n v="2015"/>
    <x v="1"/>
  </r>
  <r>
    <n v="594722"/>
    <d v="1999-07-31T00:00:00"/>
    <n v="289"/>
    <x v="0"/>
    <s v="500/1000"/>
    <n v="2000"/>
    <n v="110229"/>
    <n v="0"/>
    <n v="450889"/>
    <n v="47"/>
    <x v="0"/>
    <x v="1"/>
    <x v="2"/>
    <x v="12"/>
    <x v="10"/>
    <x v="2"/>
    <n v="73000"/>
    <n v="-37900"/>
    <n v="35100"/>
    <x v="49"/>
    <x v="0"/>
    <s v="Front Collision"/>
    <x v="1"/>
    <x v="4"/>
    <x v="1"/>
    <s v="Northbend"/>
    <s v="2777 Solo Drive"/>
    <x v="12"/>
    <x v="0"/>
    <x v="2"/>
    <x v="0"/>
    <x v="1"/>
    <s v="Yes"/>
    <n v="54000"/>
    <n v="6000"/>
    <n v="6000"/>
    <n v="42000"/>
    <s v="Toyota"/>
    <s v="Highlander"/>
    <n v="1996"/>
    <x v="1"/>
  </r>
  <r>
    <n v="216738"/>
    <d v="2014-08-05T00:00:00"/>
    <n v="10"/>
    <x v="1"/>
    <s v="250/500"/>
    <n v="1000"/>
    <n v="118578"/>
    <n v="0"/>
    <n v="478837"/>
    <n v="19"/>
    <x v="4"/>
    <x v="1"/>
    <x v="6"/>
    <x v="0"/>
    <x v="11"/>
    <x v="0"/>
    <n v="0"/>
    <n v="-60700"/>
    <n v="-60700"/>
    <x v="51"/>
    <x v="0"/>
    <s v="Side Collision"/>
    <x v="1"/>
    <x v="0"/>
    <x v="5"/>
    <s v="Northbend"/>
    <s v="9929 Rock Drive"/>
    <x v="0"/>
    <x v="0"/>
    <x v="1"/>
    <x v="1"/>
    <x v="0"/>
    <s v="Unknown"/>
    <n v="48950"/>
    <n v="4450"/>
    <n v="8900"/>
    <n v="35600"/>
    <s v="Accura"/>
    <s v="TL"/>
    <n v="2011"/>
    <x v="0"/>
  </r>
  <r>
    <n v="369048"/>
    <d v="2011-06-05T00:00:00"/>
    <n v="309"/>
    <x v="2"/>
    <s v="500/1000"/>
    <n v="500"/>
    <n v="152795"/>
    <n v="0"/>
    <n v="611322"/>
    <n v="47"/>
    <x v="0"/>
    <x v="0"/>
    <x v="1"/>
    <x v="8"/>
    <x v="10"/>
    <x v="1"/>
    <n v="69400"/>
    <n v="0"/>
    <n v="69400"/>
    <x v="31"/>
    <x v="2"/>
    <s v="Rear Collision"/>
    <x v="0"/>
    <x v="3"/>
    <x v="4"/>
    <s v="Northbend"/>
    <s v="4143 Maple Ridge"/>
    <x v="12"/>
    <x v="2"/>
    <x v="0"/>
    <x v="1"/>
    <x v="3"/>
    <s v="Unknown"/>
    <n v="77800"/>
    <n v="15560"/>
    <n v="15560"/>
    <n v="46680"/>
    <s v="Dodge"/>
    <s v="RAM"/>
    <n v="2002"/>
    <x v="1"/>
  </r>
  <r>
    <n v="514424"/>
    <d v="1992-10-11T00:00:00"/>
    <n v="396"/>
    <x v="1"/>
    <s v="100/300"/>
    <n v="1000"/>
    <n v="136639"/>
    <n v="0"/>
    <n v="438180"/>
    <n v="57"/>
    <x v="3"/>
    <x v="0"/>
    <x v="4"/>
    <x v="9"/>
    <x v="19"/>
    <x v="1"/>
    <n v="0"/>
    <n v="-22400"/>
    <n v="-22400"/>
    <x v="8"/>
    <x v="2"/>
    <s v="Front Collision"/>
    <x v="0"/>
    <x v="3"/>
    <x v="5"/>
    <s v="Columbus"/>
    <s v="7121 Rock St"/>
    <x v="9"/>
    <x v="1"/>
    <x v="0"/>
    <x v="2"/>
    <x v="3"/>
    <s v="No"/>
    <n v="52560"/>
    <n v="11680"/>
    <n v="5840"/>
    <n v="35040"/>
    <s v="Saab"/>
    <s v="93"/>
    <n v="1995"/>
    <x v="1"/>
  </r>
  <r>
    <n v="954191"/>
    <d v="2010-02-17T00:00:00"/>
    <n v="273"/>
    <x v="0"/>
    <s v="500/1000"/>
    <n v="1000"/>
    <n v="14039"/>
    <n v="0"/>
    <n v="449793"/>
    <n v="41"/>
    <x v="1"/>
    <x v="1"/>
    <x v="1"/>
    <x v="13"/>
    <x v="7"/>
    <x v="2"/>
    <n v="0"/>
    <n v="0"/>
    <n v="0"/>
    <x v="49"/>
    <x v="2"/>
    <s v="Side Collision"/>
    <x v="2"/>
    <x v="0"/>
    <x v="1"/>
    <s v="Riverwood"/>
    <s v="9067 Texas Ave"/>
    <x v="14"/>
    <x v="3"/>
    <x v="1"/>
    <x v="0"/>
    <x v="0"/>
    <s v="Yes"/>
    <n v="44110"/>
    <n v="4010"/>
    <n v="8020"/>
    <n v="32080"/>
    <s v="Honda"/>
    <s v="Accord"/>
    <n v="2015"/>
    <x v="1"/>
  </r>
  <r>
    <n v="150181"/>
    <d v="2007-05-06T00:00:00"/>
    <n v="129"/>
    <x v="2"/>
    <s v="500/1000"/>
    <n v="2000"/>
    <n v="92723"/>
    <n v="0"/>
    <n v="450730"/>
    <n v="30"/>
    <x v="2"/>
    <x v="1"/>
    <x v="1"/>
    <x v="2"/>
    <x v="17"/>
    <x v="0"/>
    <n v="51500"/>
    <n v="0"/>
    <n v="51500"/>
    <x v="6"/>
    <x v="0"/>
    <s v="Front Collision"/>
    <x v="2"/>
    <x v="3"/>
    <x v="0"/>
    <s v="Hillsdale"/>
    <s v="9245 Weaver Ridge"/>
    <x v="2"/>
    <x v="0"/>
    <x v="2"/>
    <x v="0"/>
    <x v="2"/>
    <s v="Unknown"/>
    <n v="74360"/>
    <n v="13520"/>
    <n v="6760"/>
    <n v="54080"/>
    <s v="Suburu"/>
    <s v="Forrestor"/>
    <n v="2009"/>
    <x v="1"/>
  </r>
  <r>
    <n v="388671"/>
    <d v="1997-05-01T00:00:00"/>
    <n v="140"/>
    <x v="0"/>
    <s v="250/500"/>
    <n v="2000"/>
    <n v="155486"/>
    <n v="6000000"/>
    <n v="608758"/>
    <n v="31"/>
    <x v="2"/>
    <x v="1"/>
    <x v="6"/>
    <x v="3"/>
    <x v="4"/>
    <x v="0"/>
    <n v="59000"/>
    <n v="0"/>
    <n v="59000"/>
    <x v="54"/>
    <x v="3"/>
    <s v=" "/>
    <x v="1"/>
    <x v="1"/>
    <x v="4"/>
    <s v="Arlington"/>
    <s v="4585 Francis Ave"/>
    <x v="23"/>
    <x v="0"/>
    <x v="0"/>
    <x v="0"/>
    <x v="0"/>
    <s v="Unknown"/>
    <n v="6120"/>
    <n v="680"/>
    <n v="680"/>
    <n v="4760"/>
    <s v="Honda"/>
    <s v="Civic"/>
    <n v="2002"/>
    <x v="0"/>
  </r>
  <r>
    <n v="457244"/>
    <d v="1998-01-28T00:00:00"/>
    <n v="419"/>
    <x v="2"/>
    <s v="500/1000"/>
    <n v="2000"/>
    <n v="73607"/>
    <n v="6000000"/>
    <n v="445339"/>
    <n v="53"/>
    <x v="0"/>
    <x v="0"/>
    <x v="5"/>
    <x v="10"/>
    <x v="13"/>
    <x v="3"/>
    <n v="45700"/>
    <n v="0"/>
    <n v="45700"/>
    <x v="56"/>
    <x v="2"/>
    <s v="Side Collision"/>
    <x v="1"/>
    <x v="0"/>
    <x v="0"/>
    <s v="Northbend"/>
    <s v="6738 Francis Hwy"/>
    <x v="18"/>
    <x v="2"/>
    <x v="1"/>
    <x v="1"/>
    <x v="1"/>
    <s v="Yes"/>
    <n v="62280"/>
    <n v="5190"/>
    <n v="10380"/>
    <n v="46710"/>
    <s v="Suburu"/>
    <s v="Forrestor"/>
    <n v="2012"/>
    <x v="1"/>
  </r>
  <r>
    <n v="206667"/>
    <d v="1993-05-05T00:00:00"/>
    <n v="315"/>
    <x v="2"/>
    <s v="250/500"/>
    <n v="1000"/>
    <n v="97416"/>
    <n v="6000000"/>
    <n v="438328"/>
    <n v="44"/>
    <x v="1"/>
    <x v="1"/>
    <x v="3"/>
    <x v="2"/>
    <x v="1"/>
    <x v="1"/>
    <n v="0"/>
    <n v="-56800"/>
    <n v="-56800"/>
    <x v="57"/>
    <x v="2"/>
    <s v="Front Collision"/>
    <x v="2"/>
    <x v="3"/>
    <x v="2"/>
    <s v="Springfield"/>
    <s v="7576 Pine Ridge"/>
    <x v="11"/>
    <x v="1"/>
    <x v="1"/>
    <x v="0"/>
    <x v="1"/>
    <s v="Yes"/>
    <n v="26730"/>
    <n v="4860"/>
    <n v="4860"/>
    <n v="17010"/>
    <s v="Volkswagen"/>
    <s v="Jetta"/>
    <n v="2006"/>
    <x v="1"/>
  </r>
  <r>
    <n v="745200"/>
    <d v="1994-08-06T00:00:00"/>
    <n v="72"/>
    <x v="0"/>
    <s v="500/1000"/>
    <n v="500"/>
    <n v="9738"/>
    <n v="0"/>
    <n v="479913"/>
    <n v="29"/>
    <x v="2"/>
    <x v="1"/>
    <x v="2"/>
    <x v="0"/>
    <x v="19"/>
    <x v="2"/>
    <n v="0"/>
    <n v="-85900"/>
    <n v="-85900"/>
    <x v="29"/>
    <x v="0"/>
    <s v="Rear Collision"/>
    <x v="0"/>
    <x v="4"/>
    <x v="4"/>
    <s v="Arlington"/>
    <s v="9105 Tree Lane"/>
    <x v="10"/>
    <x v="0"/>
    <x v="1"/>
    <x v="0"/>
    <x v="1"/>
    <s v="No"/>
    <n v="66200"/>
    <n v="6620"/>
    <n v="6620"/>
    <n v="52960"/>
    <s v="Dodge"/>
    <s v="Neon"/>
    <n v="2013"/>
    <x v="1"/>
  </r>
  <r>
    <n v="412703"/>
    <d v="2014-11-14T00:00:00"/>
    <n v="32"/>
    <x v="0"/>
    <s v="100/300"/>
    <n v="2000"/>
    <n v="126032"/>
    <n v="6000000"/>
    <n v="460760"/>
    <n v="26"/>
    <x v="2"/>
    <x v="0"/>
    <x v="6"/>
    <x v="6"/>
    <x v="15"/>
    <x v="1"/>
    <n v="0"/>
    <n v="-79800"/>
    <n v="-79800"/>
    <x v="25"/>
    <x v="0"/>
    <s v="Side Collision"/>
    <x v="2"/>
    <x v="2"/>
    <x v="1"/>
    <s v="Northbrook"/>
    <s v="2299 Britain Drive"/>
    <x v="14"/>
    <x v="0"/>
    <x v="1"/>
    <x v="0"/>
    <x v="0"/>
    <s v="Unknown"/>
    <n v="45500"/>
    <n v="9100"/>
    <n v="4550"/>
    <n v="31850"/>
    <s v="Toyota"/>
    <s v="Corolla"/>
    <n v="2009"/>
    <x v="1"/>
  </r>
  <r>
    <n v="736771"/>
    <d v="1991-12-14T00:00:00"/>
    <n v="230"/>
    <x v="1"/>
    <s v="100/300"/>
    <n v="1000"/>
    <n v="146403"/>
    <n v="0"/>
    <n v="444797"/>
    <n v="41"/>
    <x v="1"/>
    <x v="0"/>
    <x v="6"/>
    <x v="10"/>
    <x v="0"/>
    <x v="2"/>
    <n v="0"/>
    <n v="0"/>
    <n v="0"/>
    <x v="42"/>
    <x v="2"/>
    <s v="Side Collision"/>
    <x v="1"/>
    <x v="4"/>
    <x v="2"/>
    <s v="Springfield"/>
    <s v="1914 Francis St"/>
    <x v="4"/>
    <x v="1"/>
    <x v="1"/>
    <x v="2"/>
    <x v="1"/>
    <s v="Unknown"/>
    <n v="53040"/>
    <n v="4420"/>
    <n v="4420"/>
    <n v="44200"/>
    <s v="Audi"/>
    <s v="A3"/>
    <n v="2006"/>
    <x v="1"/>
  </r>
  <r>
    <n v="347984"/>
    <d v="2009-10-21T00:00:00"/>
    <n v="157"/>
    <x v="0"/>
    <s v="100/300"/>
    <n v="2000"/>
    <n v="61711"/>
    <n v="0"/>
    <n v="436711"/>
    <n v="32"/>
    <x v="2"/>
    <x v="0"/>
    <x v="5"/>
    <x v="6"/>
    <x v="1"/>
    <x v="1"/>
    <n v="0"/>
    <n v="-54100"/>
    <n v="-54100"/>
    <x v="5"/>
    <x v="2"/>
    <s v="Front Collision"/>
    <x v="0"/>
    <x v="3"/>
    <x v="1"/>
    <s v="Columbus"/>
    <s v="6658 Weaver St"/>
    <x v="8"/>
    <x v="1"/>
    <x v="1"/>
    <x v="0"/>
    <x v="0"/>
    <s v="No"/>
    <n v="50800"/>
    <n v="10160"/>
    <n v="5080"/>
    <n v="35560"/>
    <s v="Mercedes"/>
    <s v="E400"/>
    <n v="2013"/>
    <x v="0"/>
  </r>
  <r>
    <n v="626074"/>
    <d v="1997-09-29T00:00:00"/>
    <n v="265"/>
    <x v="1"/>
    <s v="250/500"/>
    <n v="2000"/>
    <n v="172446"/>
    <n v="6000000"/>
    <n v="432491"/>
    <n v="41"/>
    <x v="1"/>
    <x v="1"/>
    <x v="2"/>
    <x v="0"/>
    <x v="0"/>
    <x v="2"/>
    <n v="81800"/>
    <n v="0"/>
    <n v="81800"/>
    <x v="6"/>
    <x v="2"/>
    <s v="Side Collision"/>
    <x v="2"/>
    <x v="0"/>
    <x v="0"/>
    <s v="Northbend"/>
    <s v="1985 5th Ave"/>
    <x v="22"/>
    <x v="1"/>
    <x v="1"/>
    <x v="0"/>
    <x v="2"/>
    <s v="Unknown"/>
    <n v="44200"/>
    <n v="4420"/>
    <n v="4420"/>
    <n v="35360"/>
    <s v="Audi"/>
    <s v="A5"/>
    <n v="2014"/>
    <x v="1"/>
  </r>
  <r>
    <n v="218109"/>
    <d v="2003-12-31T00:00:00"/>
    <n v="47"/>
    <x v="2"/>
    <s v="500/1000"/>
    <n v="500"/>
    <n v="116131"/>
    <n v="0"/>
    <n v="617527"/>
    <n v="34"/>
    <x v="1"/>
    <x v="1"/>
    <x v="1"/>
    <x v="8"/>
    <x v="4"/>
    <x v="1"/>
    <n v="64800"/>
    <n v="-24300"/>
    <n v="40500"/>
    <x v="23"/>
    <x v="0"/>
    <s v="Front Collision"/>
    <x v="1"/>
    <x v="0"/>
    <x v="0"/>
    <s v="Springfield"/>
    <s v="1707 Sky Ave"/>
    <x v="6"/>
    <x v="0"/>
    <x v="0"/>
    <x v="0"/>
    <x v="2"/>
    <s v="Unknown"/>
    <n v="62920"/>
    <n v="11440"/>
    <n v="5720"/>
    <n v="45760"/>
    <s v="Chevrolet"/>
    <s v="Malibu"/>
    <n v="2012"/>
    <x v="1"/>
  </r>
  <r>
    <n v="999435"/>
    <d v="2008-01-01T00:00:00"/>
    <n v="113"/>
    <x v="0"/>
    <s v="250/500"/>
    <n v="2000"/>
    <n v="109173"/>
    <n v="0"/>
    <n v="601213"/>
    <n v="29"/>
    <x v="2"/>
    <x v="0"/>
    <x v="1"/>
    <x v="8"/>
    <x v="5"/>
    <x v="1"/>
    <n v="36100"/>
    <n v="-42300"/>
    <n v="-6200"/>
    <x v="9"/>
    <x v="2"/>
    <s v="Rear Collision"/>
    <x v="1"/>
    <x v="3"/>
    <x v="2"/>
    <s v="Springfield"/>
    <s v="6456 Andromedia Drive"/>
    <x v="12"/>
    <x v="1"/>
    <x v="1"/>
    <x v="1"/>
    <x v="0"/>
    <s v="Yes"/>
    <n v="49950"/>
    <n v="5550"/>
    <n v="5550"/>
    <n v="38850"/>
    <s v="Nissan"/>
    <s v="Ultima"/>
    <n v="2004"/>
    <x v="0"/>
  </r>
  <r>
    <n v="858060"/>
    <d v="2004-05-31T00:00:00"/>
    <n v="289"/>
    <x v="2"/>
    <s v="250/500"/>
    <n v="2000"/>
    <n v="120907"/>
    <n v="0"/>
    <n v="604138"/>
    <n v="46"/>
    <x v="0"/>
    <x v="0"/>
    <x v="6"/>
    <x v="3"/>
    <x v="13"/>
    <x v="3"/>
    <n v="0"/>
    <n v="0"/>
    <n v="0"/>
    <x v="25"/>
    <x v="0"/>
    <s v="Rear Collision"/>
    <x v="1"/>
    <x v="4"/>
    <x v="5"/>
    <s v="Arlington"/>
    <s v="5649 Texas Ave"/>
    <x v="22"/>
    <x v="0"/>
    <x v="0"/>
    <x v="1"/>
    <x v="3"/>
    <s v="Yes"/>
    <n v="56430"/>
    <n v="6270"/>
    <n v="6270"/>
    <n v="43890"/>
    <s v="BMW"/>
    <s v="3 Series"/>
    <n v="1995"/>
    <x v="0"/>
  </r>
  <r>
    <n v="500384"/>
    <d v="2013-12-18T00:00:00"/>
    <n v="254"/>
    <x v="2"/>
    <s v="250/500"/>
    <n v="2000"/>
    <n v="124104"/>
    <n v="0"/>
    <n v="431361"/>
    <n v="41"/>
    <x v="1"/>
    <x v="1"/>
    <x v="3"/>
    <x v="9"/>
    <x v="2"/>
    <x v="2"/>
    <n v="0"/>
    <n v="0"/>
    <n v="0"/>
    <x v="58"/>
    <x v="0"/>
    <s v="Front Collision"/>
    <x v="1"/>
    <x v="0"/>
    <x v="2"/>
    <s v="Riverwood"/>
    <s v="1220 MLK Ave"/>
    <x v="14"/>
    <x v="0"/>
    <x v="2"/>
    <x v="2"/>
    <x v="0"/>
    <s v="Yes"/>
    <n v="100210"/>
    <n v="18220"/>
    <n v="18220"/>
    <n v="63770"/>
    <s v="Audi"/>
    <s v="A5"/>
    <n v="2014"/>
    <x v="1"/>
  </r>
  <r>
    <n v="903785"/>
    <d v="2000-08-24T00:00:00"/>
    <n v="115"/>
    <x v="0"/>
    <s v="500/1000"/>
    <n v="500"/>
    <n v="175721"/>
    <n v="0"/>
    <n v="477695"/>
    <n v="30"/>
    <x v="2"/>
    <x v="0"/>
    <x v="4"/>
    <x v="5"/>
    <x v="4"/>
    <x v="0"/>
    <n v="46400"/>
    <n v="0"/>
    <n v="46400"/>
    <x v="40"/>
    <x v="2"/>
    <s v="Front Collision"/>
    <x v="1"/>
    <x v="2"/>
    <x v="2"/>
    <s v="Northbend"/>
    <s v="1589 Pine St"/>
    <x v="11"/>
    <x v="1"/>
    <x v="2"/>
    <x v="0"/>
    <x v="1"/>
    <s v="Yes"/>
    <n v="49140"/>
    <n v="5460"/>
    <n v="5460"/>
    <n v="38220"/>
    <s v="Ford"/>
    <s v="F150"/>
    <n v="2007"/>
    <x v="1"/>
  </r>
  <r>
    <n v="873859"/>
    <d v="1992-10-14T00:00:00"/>
    <n v="236"/>
    <x v="0"/>
    <s v="250/500"/>
    <n v="1000"/>
    <n v="80224"/>
    <n v="0"/>
    <n v="612597"/>
    <n v="38"/>
    <x v="1"/>
    <x v="1"/>
    <x v="5"/>
    <x v="6"/>
    <x v="12"/>
    <x v="1"/>
    <n v="0"/>
    <n v="-62500"/>
    <n v="-62500"/>
    <x v="43"/>
    <x v="0"/>
    <s v="Side Collision"/>
    <x v="0"/>
    <x v="4"/>
    <x v="4"/>
    <s v="Northbrook"/>
    <s v="8906 Elm Lane"/>
    <x v="14"/>
    <x v="0"/>
    <x v="2"/>
    <x v="1"/>
    <x v="3"/>
    <s v="Unknown"/>
    <n v="66840"/>
    <n v="16710"/>
    <n v="5570"/>
    <n v="44560"/>
    <s v="Mercedes"/>
    <s v="E400"/>
    <n v="2014"/>
    <x v="1"/>
  </r>
  <r>
    <n v="204294"/>
    <d v="1991-11-16T00:00:00"/>
    <n v="7"/>
    <x v="1"/>
    <s v="500/1000"/>
    <n v="1000"/>
    <n v="134272"/>
    <n v="0"/>
    <n v="445638"/>
    <n v="21"/>
    <x v="4"/>
    <x v="0"/>
    <x v="2"/>
    <x v="1"/>
    <x v="6"/>
    <x v="0"/>
    <n v="0"/>
    <n v="-45300"/>
    <n v="-45300"/>
    <x v="18"/>
    <x v="0"/>
    <s v="Front Collision"/>
    <x v="2"/>
    <x v="3"/>
    <x v="2"/>
    <s v="Hillsdale"/>
    <s v="2654 Elm Drive"/>
    <x v="7"/>
    <x v="0"/>
    <x v="1"/>
    <x v="0"/>
    <x v="0"/>
    <s v="Unknown"/>
    <n v="62460"/>
    <n v="6940"/>
    <n v="6940"/>
    <n v="48580"/>
    <s v="Honda"/>
    <s v="Accord"/>
    <n v="2003"/>
    <x v="1"/>
  </r>
  <r>
    <n v="467106"/>
    <d v="1995-10-08T00:00:00"/>
    <n v="208"/>
    <x v="0"/>
    <s v="100/300"/>
    <n v="2000"/>
    <n v="120941"/>
    <n v="5000000"/>
    <n v="476185"/>
    <n v="36"/>
    <x v="1"/>
    <x v="0"/>
    <x v="6"/>
    <x v="1"/>
    <x v="4"/>
    <x v="0"/>
    <n v="0"/>
    <n v="0"/>
    <n v="0"/>
    <x v="54"/>
    <x v="2"/>
    <s v="Side Collision"/>
    <x v="2"/>
    <x v="3"/>
    <x v="2"/>
    <s v="Columbus"/>
    <s v="6681 Texas Ridge"/>
    <x v="12"/>
    <x v="1"/>
    <x v="0"/>
    <x v="1"/>
    <x v="3"/>
    <s v="Unknown"/>
    <n v="62810"/>
    <n v="11420"/>
    <n v="11420"/>
    <n v="39970"/>
    <s v="Nissan"/>
    <s v="Ultima"/>
    <n v="1999"/>
    <x v="1"/>
  </r>
  <r>
    <n v="357713"/>
    <d v="2007-10-28T00:00:00"/>
    <n v="126"/>
    <x v="0"/>
    <s v="500/1000"/>
    <n v="1000"/>
    <n v="114171"/>
    <n v="2000000"/>
    <n v="435995"/>
    <n v="33"/>
    <x v="2"/>
    <x v="1"/>
    <x v="6"/>
    <x v="7"/>
    <x v="0"/>
    <x v="2"/>
    <n v="36700"/>
    <n v="-73400"/>
    <n v="-36700"/>
    <x v="58"/>
    <x v="0"/>
    <s v="Front Collision"/>
    <x v="0"/>
    <x v="4"/>
    <x v="4"/>
    <s v="Northbrook"/>
    <s v="7782 Rock St"/>
    <x v="7"/>
    <x v="0"/>
    <x v="0"/>
    <x v="0"/>
    <x v="0"/>
    <s v="Unknown"/>
    <n v="54160"/>
    <n v="6770"/>
    <n v="6770"/>
    <n v="40620"/>
    <s v="Suburu"/>
    <s v="Legacy"/>
    <n v="2009"/>
    <x v="1"/>
  </r>
  <r>
    <n v="890026"/>
    <d v="2008-05-16T00:00:00"/>
    <n v="48"/>
    <x v="2"/>
    <s v="100/300"/>
    <n v="500"/>
    <n v="109003"/>
    <n v="0"/>
    <n v="430232"/>
    <n v="35"/>
    <x v="1"/>
    <x v="1"/>
    <x v="6"/>
    <x v="8"/>
    <x v="5"/>
    <x v="3"/>
    <n v="0"/>
    <n v="-51000"/>
    <n v="-51000"/>
    <x v="8"/>
    <x v="0"/>
    <s v="Rear Collision"/>
    <x v="0"/>
    <x v="4"/>
    <x v="4"/>
    <s v="Arlington"/>
    <s v="9286 Oak Ave"/>
    <x v="17"/>
    <x v="0"/>
    <x v="0"/>
    <x v="1"/>
    <x v="0"/>
    <s v="No"/>
    <n v="48400"/>
    <n v="9680"/>
    <n v="4840"/>
    <n v="33880"/>
    <s v="Saab"/>
    <s v="92x"/>
    <n v="2005"/>
    <x v="1"/>
  </r>
  <r>
    <n v="751612"/>
    <d v="2009-06-22T00:00:00"/>
    <n v="297"/>
    <x v="1"/>
    <s v="250/500"/>
    <n v="1000"/>
    <n v="146473"/>
    <n v="3000000"/>
    <n v="443861"/>
    <n v="48"/>
    <x v="0"/>
    <x v="0"/>
    <x v="1"/>
    <x v="8"/>
    <x v="5"/>
    <x v="1"/>
    <n v="54900"/>
    <n v="-36700"/>
    <n v="18200"/>
    <x v="0"/>
    <x v="2"/>
    <s v="Side Collision"/>
    <x v="2"/>
    <x v="2"/>
    <x v="2"/>
    <s v="Arlington"/>
    <s v="8758 5th St"/>
    <x v="18"/>
    <x v="1"/>
    <x v="1"/>
    <x v="1"/>
    <x v="1"/>
    <s v="No"/>
    <n v="51480"/>
    <n v="5720"/>
    <n v="5720"/>
    <n v="40040"/>
    <s v="Toyota"/>
    <s v="Highlander"/>
    <n v="2013"/>
    <x v="1"/>
  </r>
  <r>
    <n v="876680"/>
    <d v="2012-05-10T00:00:00"/>
    <n v="160"/>
    <x v="0"/>
    <s v="100/300"/>
    <n v="1000"/>
    <n v="111858"/>
    <n v="0"/>
    <n v="460801"/>
    <n v="36"/>
    <x v="1"/>
    <x v="1"/>
    <x v="4"/>
    <x v="5"/>
    <x v="2"/>
    <x v="0"/>
    <n v="0"/>
    <n v="-36600"/>
    <n v="-36600"/>
    <x v="12"/>
    <x v="2"/>
    <s v="Rear Collision"/>
    <x v="2"/>
    <x v="2"/>
    <x v="2"/>
    <s v="Columbus"/>
    <s v="7281 Maple Hwy"/>
    <x v="0"/>
    <x v="1"/>
    <x v="2"/>
    <x v="2"/>
    <x v="3"/>
    <s v="No"/>
    <n v="51700"/>
    <n v="5170"/>
    <n v="10340"/>
    <n v="36190"/>
    <s v="Saab"/>
    <s v="95"/>
    <n v="2003"/>
    <x v="1"/>
  </r>
  <r>
    <n v="756981"/>
    <d v="2003-10-02T00:00:00"/>
    <n v="406"/>
    <x v="0"/>
    <s v="250/500"/>
    <n v="2000"/>
    <n v="111704"/>
    <n v="0"/>
    <n v="605121"/>
    <n v="58"/>
    <x v="3"/>
    <x v="0"/>
    <x v="0"/>
    <x v="8"/>
    <x v="17"/>
    <x v="2"/>
    <n v="0"/>
    <n v="-42700"/>
    <n v="-42700"/>
    <x v="17"/>
    <x v="2"/>
    <s v="Front Collision"/>
    <x v="2"/>
    <x v="3"/>
    <x v="4"/>
    <s v="Northbend"/>
    <s v="7571 Elm Ridge"/>
    <x v="12"/>
    <x v="1"/>
    <x v="1"/>
    <x v="0"/>
    <x v="0"/>
    <s v="Unknown"/>
    <n v="65520"/>
    <n v="10920"/>
    <n v="5460"/>
    <n v="49140"/>
    <s v="Volkswagen"/>
    <s v="Jetta"/>
    <n v="2009"/>
    <x v="1"/>
  </r>
  <r>
    <n v="121439"/>
    <d v="1990-08-02T00:00:00"/>
    <n v="157"/>
    <x v="1"/>
    <s v="500/1000"/>
    <n v="500"/>
    <n v="125783"/>
    <n v="7000000"/>
    <n v="458622"/>
    <n v="31"/>
    <x v="2"/>
    <x v="0"/>
    <x v="4"/>
    <x v="13"/>
    <x v="1"/>
    <x v="2"/>
    <n v="40700"/>
    <n v="-41600"/>
    <n v="-900"/>
    <x v="30"/>
    <x v="2"/>
    <s v="Rear Collision"/>
    <x v="0"/>
    <x v="3"/>
    <x v="3"/>
    <s v="Arlington"/>
    <s v="6738 Washington Hwy"/>
    <x v="23"/>
    <x v="2"/>
    <x v="2"/>
    <x v="2"/>
    <x v="0"/>
    <s v="No"/>
    <n v="47700"/>
    <n v="4770"/>
    <n v="9540"/>
    <n v="33390"/>
    <s v="Accura"/>
    <s v="TL"/>
    <n v="2011"/>
    <x v="0"/>
  </r>
  <r>
    <n v="411289"/>
    <d v="1997-09-16T00:00:00"/>
    <n v="146"/>
    <x v="0"/>
    <s v="250/500"/>
    <n v="2000"/>
    <n v="108272"/>
    <n v="0"/>
    <n v="478661"/>
    <n v="31"/>
    <x v="2"/>
    <x v="1"/>
    <x v="1"/>
    <x v="1"/>
    <x v="17"/>
    <x v="1"/>
    <n v="61400"/>
    <n v="-57500"/>
    <n v="3900"/>
    <x v="14"/>
    <x v="1"/>
    <s v=" "/>
    <x v="1"/>
    <x v="1"/>
    <x v="0"/>
    <s v="Northbend"/>
    <s v="4188 Britain Ave"/>
    <x v="19"/>
    <x v="0"/>
    <x v="0"/>
    <x v="2"/>
    <x v="1"/>
    <s v="No"/>
    <n v="5220"/>
    <n v="580"/>
    <n v="580"/>
    <n v="4060"/>
    <s v="Accura"/>
    <s v="MDX"/>
    <n v="2015"/>
    <x v="1"/>
  </r>
  <r>
    <n v="538466"/>
    <d v="1995-07-29T00:00:00"/>
    <n v="409"/>
    <x v="1"/>
    <s v="100/300"/>
    <n v="1000"/>
    <n v="11918"/>
    <n v="6000000"/>
    <n v="435299"/>
    <n v="57"/>
    <x v="3"/>
    <x v="0"/>
    <x v="4"/>
    <x v="9"/>
    <x v="19"/>
    <x v="3"/>
    <n v="55600"/>
    <n v="0"/>
    <n v="55600"/>
    <x v="10"/>
    <x v="0"/>
    <s v="Side Collision"/>
    <x v="0"/>
    <x v="3"/>
    <x v="2"/>
    <s v="Riverwood"/>
    <s v="6934 Lincoln Ave"/>
    <x v="4"/>
    <x v="0"/>
    <x v="2"/>
    <x v="0"/>
    <x v="1"/>
    <s v="Unknown"/>
    <n v="73320"/>
    <n v="6110"/>
    <n v="12220"/>
    <n v="54990"/>
    <s v="Ford"/>
    <s v="Fusion"/>
    <n v="2012"/>
    <x v="1"/>
  </r>
  <r>
    <n v="932097"/>
    <d v="2005-09-06T00:00:00"/>
    <n v="252"/>
    <x v="1"/>
    <s v="100/300"/>
    <n v="1000"/>
    <n v="124202"/>
    <n v="0"/>
    <n v="601961"/>
    <n v="46"/>
    <x v="0"/>
    <x v="0"/>
    <x v="3"/>
    <x v="12"/>
    <x v="7"/>
    <x v="0"/>
    <n v="0"/>
    <n v="-28800"/>
    <n v="-28800"/>
    <x v="42"/>
    <x v="0"/>
    <s v="Front Collision"/>
    <x v="1"/>
    <x v="2"/>
    <x v="1"/>
    <s v="Hillsdale"/>
    <s v="6390 Apache St"/>
    <x v="18"/>
    <x v="0"/>
    <x v="0"/>
    <x v="1"/>
    <x v="0"/>
    <s v="Yes"/>
    <n v="74900"/>
    <n v="14980"/>
    <n v="7490"/>
    <n v="52430"/>
    <s v="Jeep"/>
    <s v="Grand Cherokee"/>
    <n v="2003"/>
    <x v="1"/>
  </r>
  <r>
    <n v="463727"/>
    <d v="1992-08-05T00:00:00"/>
    <n v="6"/>
    <x v="0"/>
    <s v="250/500"/>
    <n v="500"/>
    <n v="107571"/>
    <n v="0"/>
    <n v="604328"/>
    <n v="27"/>
    <x v="2"/>
    <x v="1"/>
    <x v="4"/>
    <x v="5"/>
    <x v="7"/>
    <x v="3"/>
    <n v="0"/>
    <n v="-47400"/>
    <n v="-47400"/>
    <x v="4"/>
    <x v="1"/>
    <s v=" "/>
    <x v="3"/>
    <x v="0"/>
    <x v="4"/>
    <s v="Columbus"/>
    <s v="7615 Weaver Drive"/>
    <x v="2"/>
    <x v="0"/>
    <x v="1"/>
    <x v="1"/>
    <x v="3"/>
    <s v="Yes"/>
    <n v="3190"/>
    <n v="580"/>
    <n v="290"/>
    <n v="2320"/>
    <s v="Saab"/>
    <s v="95"/>
    <n v="2015"/>
    <x v="1"/>
  </r>
  <r>
    <n v="552618"/>
    <d v="1993-01-22T00:00:00"/>
    <n v="103"/>
    <x v="1"/>
    <s v="100/300"/>
    <n v="1000"/>
    <n v="96988"/>
    <n v="6000000"/>
    <n v="614385"/>
    <n v="33"/>
    <x v="2"/>
    <x v="0"/>
    <x v="0"/>
    <x v="3"/>
    <x v="19"/>
    <x v="2"/>
    <n v="0"/>
    <n v="0"/>
    <n v="0"/>
    <x v="1"/>
    <x v="0"/>
    <s v="Rear Collision"/>
    <x v="1"/>
    <x v="4"/>
    <x v="2"/>
    <s v="Columbus"/>
    <s v="6409 Cherokee Drive"/>
    <x v="7"/>
    <x v="0"/>
    <x v="2"/>
    <x v="0"/>
    <x v="1"/>
    <s v="Yes"/>
    <n v="76920"/>
    <n v="12820"/>
    <n v="6410"/>
    <n v="57690"/>
    <s v="Chevrolet"/>
    <s v="Malibu"/>
    <n v="2002"/>
    <x v="1"/>
  </r>
  <r>
    <n v="936638"/>
    <d v="1995-05-20T00:00:00"/>
    <n v="369"/>
    <x v="0"/>
    <s v="250/500"/>
    <n v="2000"/>
    <n v="145993"/>
    <n v="0"/>
    <n v="438584"/>
    <n v="53"/>
    <x v="0"/>
    <x v="1"/>
    <x v="3"/>
    <x v="7"/>
    <x v="17"/>
    <x v="1"/>
    <n v="0"/>
    <n v="0"/>
    <n v="0"/>
    <x v="46"/>
    <x v="2"/>
    <s v="Front Collision"/>
    <x v="2"/>
    <x v="0"/>
    <x v="4"/>
    <s v="Springfield"/>
    <s v="1123 5th Lane"/>
    <x v="16"/>
    <x v="3"/>
    <x v="0"/>
    <x v="0"/>
    <x v="2"/>
    <s v="No"/>
    <n v="77990"/>
    <n v="7090"/>
    <n v="14180"/>
    <n v="56720"/>
    <s v="Jeep"/>
    <s v="Wrangler"/>
    <n v="2012"/>
    <x v="1"/>
  </r>
  <r>
    <n v="348814"/>
    <d v="1992-09-24T00:00:00"/>
    <n v="261"/>
    <x v="2"/>
    <s v="500/1000"/>
    <n v="1000"/>
    <n v="124561"/>
    <n v="0"/>
    <n v="478703"/>
    <n v="46"/>
    <x v="0"/>
    <x v="0"/>
    <x v="0"/>
    <x v="10"/>
    <x v="4"/>
    <x v="2"/>
    <n v="0"/>
    <n v="0"/>
    <n v="0"/>
    <x v="26"/>
    <x v="0"/>
    <s v="Front Collision"/>
    <x v="2"/>
    <x v="2"/>
    <x v="2"/>
    <s v="Columbus"/>
    <s v="5168 5th Ave"/>
    <x v="20"/>
    <x v="0"/>
    <x v="0"/>
    <x v="0"/>
    <x v="1"/>
    <s v="Unknown"/>
    <n v="59670"/>
    <n v="9180"/>
    <n v="9180"/>
    <n v="41310"/>
    <s v="Ford"/>
    <s v="Escape"/>
    <n v="2008"/>
    <x v="1"/>
  </r>
  <r>
    <n v="944102"/>
    <d v="2007-07-20T00:00:00"/>
    <n v="159"/>
    <x v="1"/>
    <s v="100/300"/>
    <n v="2000"/>
    <n v="146276"/>
    <n v="0"/>
    <n v="615683"/>
    <n v="33"/>
    <x v="2"/>
    <x v="1"/>
    <x v="5"/>
    <x v="0"/>
    <x v="8"/>
    <x v="0"/>
    <n v="69200"/>
    <n v="-36900"/>
    <n v="32300"/>
    <x v="20"/>
    <x v="2"/>
    <s v="Rear Collision"/>
    <x v="0"/>
    <x v="4"/>
    <x v="2"/>
    <s v="Columbus"/>
    <s v="3697 Apache Drive"/>
    <x v="6"/>
    <x v="1"/>
    <x v="0"/>
    <x v="2"/>
    <x v="1"/>
    <s v="No"/>
    <n v="44880"/>
    <n v="8160"/>
    <n v="4080"/>
    <n v="32640"/>
    <s v="Mercedes"/>
    <s v="C300"/>
    <n v="2004"/>
    <x v="0"/>
  </r>
  <r>
    <n v="689901"/>
    <d v="1992-04-28T00:00:00"/>
    <n v="344"/>
    <x v="1"/>
    <s v="100/300"/>
    <n v="2000"/>
    <n v="139846"/>
    <n v="0"/>
    <n v="455672"/>
    <n v="51"/>
    <x v="0"/>
    <x v="0"/>
    <x v="2"/>
    <x v="2"/>
    <x v="8"/>
    <x v="1"/>
    <n v="0"/>
    <n v="0"/>
    <n v="0"/>
    <x v="40"/>
    <x v="0"/>
    <s v="Side Collision"/>
    <x v="1"/>
    <x v="4"/>
    <x v="5"/>
    <s v="Northbend"/>
    <s v="1910 Sky Ave"/>
    <x v="8"/>
    <x v="0"/>
    <x v="1"/>
    <x v="1"/>
    <x v="0"/>
    <s v="No"/>
    <n v="82830"/>
    <n v="7530"/>
    <n v="15060"/>
    <n v="60240"/>
    <s v="Audi"/>
    <s v="A5"/>
    <n v="2004"/>
    <x v="1"/>
  </r>
  <r>
    <n v="901083"/>
    <d v="1998-01-19T00:00:00"/>
    <n v="437"/>
    <x v="0"/>
    <s v="500/1000"/>
    <n v="1000"/>
    <n v="126964"/>
    <n v="0"/>
    <n v="602942"/>
    <n v="60"/>
    <x v="3"/>
    <x v="1"/>
    <x v="5"/>
    <x v="3"/>
    <x v="18"/>
    <x v="3"/>
    <n v="48800"/>
    <n v="0"/>
    <n v="48800"/>
    <x v="30"/>
    <x v="0"/>
    <s v="Front Collision"/>
    <x v="1"/>
    <x v="3"/>
    <x v="0"/>
    <s v="Riverwood"/>
    <s v="8954 Apache Lane"/>
    <x v="16"/>
    <x v="0"/>
    <x v="2"/>
    <x v="0"/>
    <x v="2"/>
    <s v="No"/>
    <n v="84480"/>
    <n v="7680"/>
    <n v="15360"/>
    <n v="61440"/>
    <s v="Chevrolet"/>
    <s v="Silverado"/>
    <n v="2012"/>
    <x v="0"/>
  </r>
  <r>
    <n v="396224"/>
    <d v="2009-09-08T00:00:00"/>
    <n v="65"/>
    <x v="1"/>
    <s v="100/300"/>
    <n v="500"/>
    <n v="145565"/>
    <n v="4000000"/>
    <n v="616706"/>
    <n v="30"/>
    <x v="2"/>
    <x v="1"/>
    <x v="5"/>
    <x v="10"/>
    <x v="8"/>
    <x v="0"/>
    <n v="0"/>
    <n v="-66300"/>
    <n v="-66300"/>
    <x v="11"/>
    <x v="2"/>
    <s v="Side Collision"/>
    <x v="2"/>
    <x v="2"/>
    <x v="4"/>
    <s v="Hillsdale"/>
    <s v="3110 Lincoln Lane"/>
    <x v="13"/>
    <x v="1"/>
    <x v="1"/>
    <x v="2"/>
    <x v="2"/>
    <s v="No"/>
    <n v="79800"/>
    <n v="15960"/>
    <n v="7980"/>
    <n v="55860"/>
    <s v="Honda"/>
    <s v="Civic"/>
    <n v="1999"/>
    <x v="1"/>
  </r>
  <r>
    <n v="682178"/>
    <d v="1994-12-18T00:00:00"/>
    <n v="280"/>
    <x v="0"/>
    <s v="500/1000"/>
    <n v="2000"/>
    <n v="114031"/>
    <n v="0"/>
    <n v="473243"/>
    <n v="41"/>
    <x v="1"/>
    <x v="0"/>
    <x v="0"/>
    <x v="12"/>
    <x v="19"/>
    <x v="0"/>
    <n v="29300"/>
    <n v="-64700"/>
    <n v="-35400"/>
    <x v="25"/>
    <x v="2"/>
    <s v="Rear Collision"/>
    <x v="1"/>
    <x v="0"/>
    <x v="4"/>
    <s v="Arlington"/>
    <s v="6035 Rock Ave"/>
    <x v="16"/>
    <x v="1"/>
    <x v="1"/>
    <x v="1"/>
    <x v="2"/>
    <s v="Yes"/>
    <n v="53020"/>
    <n v="9640"/>
    <n v="9640"/>
    <n v="33740"/>
    <s v="Toyota"/>
    <s v="Corolla"/>
    <n v="1999"/>
    <x v="1"/>
  </r>
  <r>
    <n v="596298"/>
    <d v="1996-08-23T00:00:00"/>
    <n v="269"/>
    <x v="1"/>
    <s v="500/1000"/>
    <n v="500"/>
    <n v="133046"/>
    <n v="0"/>
    <n v="435552"/>
    <n v="45"/>
    <x v="0"/>
    <x v="1"/>
    <x v="4"/>
    <x v="1"/>
    <x v="0"/>
    <x v="0"/>
    <n v="54800"/>
    <n v="-64100"/>
    <n v="-9300"/>
    <x v="24"/>
    <x v="2"/>
    <s v="Side Collision"/>
    <x v="2"/>
    <x v="0"/>
    <x v="1"/>
    <s v="Hillsdale"/>
    <s v="2220 1st Lane"/>
    <x v="0"/>
    <x v="1"/>
    <x v="1"/>
    <x v="1"/>
    <x v="1"/>
    <s v="No"/>
    <n v="24200"/>
    <n v="2200"/>
    <n v="4400"/>
    <n v="17600"/>
    <s v="Suburu"/>
    <s v="Forrestor"/>
    <n v="2008"/>
    <x v="1"/>
  </r>
  <r>
    <n v="253005"/>
    <d v="1991-11-20T00:00:00"/>
    <n v="275"/>
    <x v="0"/>
    <s v="250/500"/>
    <n v="2000"/>
    <n v="11906"/>
    <n v="0"/>
    <n v="434206"/>
    <n v="40"/>
    <x v="1"/>
    <x v="0"/>
    <x v="3"/>
    <x v="8"/>
    <x v="6"/>
    <x v="3"/>
    <n v="0"/>
    <n v="-45300"/>
    <n v="-45300"/>
    <x v="10"/>
    <x v="0"/>
    <s v="Rear Collision"/>
    <x v="1"/>
    <x v="2"/>
    <x v="3"/>
    <s v="Riverwood"/>
    <s v="4972 Francis Lane"/>
    <x v="18"/>
    <x v="0"/>
    <x v="1"/>
    <x v="0"/>
    <x v="2"/>
    <s v="Yes"/>
    <n v="43230"/>
    <n v="7860"/>
    <n v="7860"/>
    <n v="27510"/>
    <s v="Chevrolet"/>
    <s v="Silverado"/>
    <n v="2001"/>
    <x v="1"/>
  </r>
  <r>
    <n v="985924"/>
    <d v="1998-10-28T00:00:00"/>
    <n v="265"/>
    <x v="0"/>
    <s v="250/500"/>
    <n v="500"/>
    <n v="9725"/>
    <n v="0"/>
    <n v="469895"/>
    <n v="45"/>
    <x v="0"/>
    <x v="1"/>
    <x v="5"/>
    <x v="8"/>
    <x v="18"/>
    <x v="3"/>
    <n v="0"/>
    <n v="0"/>
    <n v="0"/>
    <x v="16"/>
    <x v="1"/>
    <s v=" "/>
    <x v="3"/>
    <x v="1"/>
    <x v="5"/>
    <s v="Springfield"/>
    <s v="6957 Weaver Drive"/>
    <x v="19"/>
    <x v="0"/>
    <x v="2"/>
    <x v="2"/>
    <x v="2"/>
    <s v="No"/>
    <n v="3190"/>
    <n v="290"/>
    <n v="580"/>
    <n v="2320"/>
    <s v="Ford"/>
    <s v="Escape"/>
    <n v="1995"/>
    <x v="1"/>
  </r>
  <r>
    <n v="631565"/>
    <d v="1997-07-14T00:00:00"/>
    <n v="283"/>
    <x v="1"/>
    <s v="100/300"/>
    <n v="2000"/>
    <n v="116191"/>
    <n v="0"/>
    <n v="457722"/>
    <n v="43"/>
    <x v="1"/>
    <x v="1"/>
    <x v="2"/>
    <x v="12"/>
    <x v="15"/>
    <x v="1"/>
    <n v="0"/>
    <n v="-50400"/>
    <n v="-50400"/>
    <x v="34"/>
    <x v="3"/>
    <s v=" "/>
    <x v="1"/>
    <x v="1"/>
    <x v="4"/>
    <s v="Northbrook"/>
    <s v="1512 Rock Lane"/>
    <x v="10"/>
    <x v="0"/>
    <x v="1"/>
    <x v="1"/>
    <x v="2"/>
    <s v="No"/>
    <n v="5850"/>
    <n v="1300"/>
    <n v="650"/>
    <n v="3900"/>
    <s v="BMW"/>
    <s v="M5"/>
    <n v="2006"/>
    <x v="1"/>
  </r>
  <r>
    <n v="630998"/>
    <d v="2003-04-09T00:00:00"/>
    <n v="84"/>
    <x v="0"/>
    <s v="250/500"/>
    <n v="1000"/>
    <n v="111717"/>
    <n v="0"/>
    <n v="473645"/>
    <n v="29"/>
    <x v="2"/>
    <x v="1"/>
    <x v="4"/>
    <x v="1"/>
    <x v="17"/>
    <x v="1"/>
    <n v="0"/>
    <n v="-29900"/>
    <n v="-29900"/>
    <x v="26"/>
    <x v="3"/>
    <s v=" "/>
    <x v="3"/>
    <x v="0"/>
    <x v="0"/>
    <s v="Arlington"/>
    <s v="3693 Pine Ave"/>
    <x v="13"/>
    <x v="0"/>
    <x v="0"/>
    <x v="2"/>
    <x v="1"/>
    <s v="Yes"/>
    <n v="6820"/>
    <n v="620"/>
    <n v="1240"/>
    <n v="4960"/>
    <s v="BMW"/>
    <s v="3 Series"/>
    <n v="2005"/>
    <x v="1"/>
  </r>
  <r>
    <n v="926665"/>
    <d v="1992-02-04T00:00:00"/>
    <n v="247"/>
    <x v="0"/>
    <s v="250/500"/>
    <n v="2000"/>
    <n v="110151"/>
    <n v="0"/>
    <n v="619108"/>
    <n v="44"/>
    <x v="1"/>
    <x v="1"/>
    <x v="5"/>
    <x v="13"/>
    <x v="6"/>
    <x v="1"/>
    <n v="64000"/>
    <n v="0"/>
    <n v="64000"/>
    <x v="36"/>
    <x v="2"/>
    <s v="Front Collision"/>
    <x v="1"/>
    <x v="2"/>
    <x v="2"/>
    <s v="Riverwood"/>
    <s v="9879 Apache Drive"/>
    <x v="9"/>
    <x v="1"/>
    <x v="2"/>
    <x v="2"/>
    <x v="0"/>
    <s v="No"/>
    <n v="69480"/>
    <n v="11580"/>
    <n v="11580"/>
    <n v="46320"/>
    <s v="Chevrolet"/>
    <s v="Tahoe"/>
    <n v="2008"/>
    <x v="1"/>
  </r>
  <r>
    <n v="302669"/>
    <d v="2006-06-29T00:00:00"/>
    <n v="56"/>
    <x v="2"/>
    <s v="100/300"/>
    <n v="1000"/>
    <n v="152317"/>
    <n v="0"/>
    <n v="610479"/>
    <n v="29"/>
    <x v="2"/>
    <x v="0"/>
    <x v="3"/>
    <x v="5"/>
    <x v="9"/>
    <x v="2"/>
    <n v="0"/>
    <n v="0"/>
    <n v="0"/>
    <x v="31"/>
    <x v="2"/>
    <s v="Front Collision"/>
    <x v="0"/>
    <x v="2"/>
    <x v="6"/>
    <s v="Northbend"/>
    <s v="2494 Andromedia Drive"/>
    <x v="16"/>
    <x v="1"/>
    <x v="1"/>
    <x v="0"/>
    <x v="0"/>
    <s v="Yes"/>
    <n v="94560"/>
    <n v="7880"/>
    <n v="15760"/>
    <n v="70920"/>
    <s v="Jeep"/>
    <s v="Grand Cherokee"/>
    <n v="1995"/>
    <x v="1"/>
  </r>
  <r>
    <n v="620020"/>
    <d v="1997-06-21T00:00:00"/>
    <n v="210"/>
    <x v="0"/>
    <s v="500/1000"/>
    <n v="1000"/>
    <n v="98445"/>
    <n v="0"/>
    <n v="474998"/>
    <n v="39"/>
    <x v="1"/>
    <x v="0"/>
    <x v="2"/>
    <x v="3"/>
    <x v="12"/>
    <x v="3"/>
    <n v="0"/>
    <n v="0"/>
    <n v="0"/>
    <x v="5"/>
    <x v="1"/>
    <s v=" "/>
    <x v="1"/>
    <x v="1"/>
    <x v="5"/>
    <s v="Riverwood"/>
    <s v="4615 Embaracadero Ave"/>
    <x v="15"/>
    <x v="0"/>
    <x v="0"/>
    <x v="0"/>
    <x v="0"/>
    <s v="Unknown"/>
    <n v="7800"/>
    <n v="780"/>
    <n v="780"/>
    <n v="6240"/>
    <s v="Dodge"/>
    <s v="RAM"/>
    <n v="1997"/>
    <x v="1"/>
  </r>
  <r>
    <n v="439828"/>
    <d v="2006-09-07T00:00:00"/>
    <n v="108"/>
    <x v="0"/>
    <s v="500/1000"/>
    <n v="2000"/>
    <n v="1257"/>
    <n v="4000000"/>
    <n v="616341"/>
    <n v="32"/>
    <x v="2"/>
    <x v="1"/>
    <x v="4"/>
    <x v="1"/>
    <x v="16"/>
    <x v="3"/>
    <n v="63900"/>
    <n v="-43700"/>
    <n v="20200"/>
    <x v="19"/>
    <x v="0"/>
    <s v="Front Collision"/>
    <x v="2"/>
    <x v="3"/>
    <x v="4"/>
    <s v="Northbrook"/>
    <s v="1929 Britain Drive"/>
    <x v="6"/>
    <x v="0"/>
    <x v="2"/>
    <x v="0"/>
    <x v="2"/>
    <s v="No"/>
    <n v="61270"/>
    <n v="5570"/>
    <n v="11140"/>
    <n v="44560"/>
    <s v="Suburu"/>
    <s v="Legacy"/>
    <n v="1999"/>
    <x v="1"/>
  </r>
  <r>
    <n v="971295"/>
    <d v="2001-10-01T00:00:00"/>
    <n v="328"/>
    <x v="0"/>
    <s v="500/1000"/>
    <n v="500"/>
    <n v="143451"/>
    <n v="0"/>
    <n v="460535"/>
    <n v="49"/>
    <x v="0"/>
    <x v="1"/>
    <x v="3"/>
    <x v="10"/>
    <x v="3"/>
    <x v="0"/>
    <n v="0"/>
    <n v="0"/>
    <n v="0"/>
    <x v="43"/>
    <x v="0"/>
    <s v="Rear Collision"/>
    <x v="2"/>
    <x v="0"/>
    <x v="2"/>
    <s v="Riverwood"/>
    <s v="5051 Elm St"/>
    <x v="4"/>
    <x v="0"/>
    <x v="1"/>
    <x v="1"/>
    <x v="0"/>
    <s v="Yes"/>
    <n v="71440"/>
    <n v="8930"/>
    <n v="8930"/>
    <n v="53580"/>
    <s v="Mercedes"/>
    <s v="ML350"/>
    <n v="2005"/>
    <x v="1"/>
  </r>
  <r>
    <n v="165565"/>
    <d v="2009-02-20T00:00:00"/>
    <n v="186"/>
    <x v="0"/>
    <s v="250/500"/>
    <n v="2000"/>
    <n v="1628"/>
    <n v="0"/>
    <n v="606487"/>
    <n v="37"/>
    <x v="1"/>
    <x v="1"/>
    <x v="6"/>
    <x v="7"/>
    <x v="19"/>
    <x v="3"/>
    <n v="0"/>
    <n v="0"/>
    <n v="0"/>
    <x v="22"/>
    <x v="0"/>
    <s v="Rear Collision"/>
    <x v="2"/>
    <x v="4"/>
    <x v="2"/>
    <s v="Hillsdale"/>
    <s v="9910 Maple Ave"/>
    <x v="9"/>
    <x v="0"/>
    <x v="0"/>
    <x v="0"/>
    <x v="0"/>
    <s v="Yes"/>
    <n v="55600"/>
    <n v="11120"/>
    <n v="5560"/>
    <n v="38920"/>
    <s v="Jeep"/>
    <s v="Grand Cherokee"/>
    <n v="2009"/>
    <x v="1"/>
  </r>
  <r>
    <n v="936543"/>
    <d v="2001-06-26T00:00:00"/>
    <n v="277"/>
    <x v="1"/>
    <s v="500/1000"/>
    <n v="500"/>
    <n v="141231"/>
    <n v="0"/>
    <n v="620737"/>
    <n v="44"/>
    <x v="1"/>
    <x v="0"/>
    <x v="4"/>
    <x v="7"/>
    <x v="2"/>
    <x v="3"/>
    <n v="0"/>
    <n v="0"/>
    <n v="0"/>
    <x v="51"/>
    <x v="1"/>
    <s v=" "/>
    <x v="3"/>
    <x v="0"/>
    <x v="5"/>
    <s v="Riverwood"/>
    <s v="5602 Britain St"/>
    <x v="13"/>
    <x v="0"/>
    <x v="2"/>
    <x v="0"/>
    <x v="2"/>
    <s v="No"/>
    <n v="5000"/>
    <n v="1000"/>
    <n v="500"/>
    <n v="3500"/>
    <s v="Jeep"/>
    <s v="Wrangler"/>
    <n v="2005"/>
    <x v="1"/>
  </r>
  <r>
    <n v="296960"/>
    <d v="1997-01-18T00:00:00"/>
    <n v="138"/>
    <x v="2"/>
    <s v="250/500"/>
    <n v="500"/>
    <n v="136287"/>
    <n v="5000000"/>
    <n v="445904"/>
    <n v="33"/>
    <x v="2"/>
    <x v="1"/>
    <x v="6"/>
    <x v="8"/>
    <x v="12"/>
    <x v="2"/>
    <n v="56900"/>
    <n v="-56900"/>
    <n v="0"/>
    <x v="20"/>
    <x v="0"/>
    <s v="Side Collision"/>
    <x v="1"/>
    <x v="3"/>
    <x v="2"/>
    <s v="Springfield"/>
    <s v="6889 Cherokee St"/>
    <x v="13"/>
    <x v="0"/>
    <x v="2"/>
    <x v="2"/>
    <x v="1"/>
    <s v="Unknown"/>
    <n v="95810"/>
    <n v="14740"/>
    <n v="14740"/>
    <n v="66330"/>
    <s v="BMW"/>
    <s v="X5"/>
    <n v="2007"/>
    <x v="1"/>
  </r>
  <r>
    <n v="501692"/>
    <d v="2014-06-24T00:00:00"/>
    <n v="208"/>
    <x v="1"/>
    <s v="100/300"/>
    <n v="1000"/>
    <n v="113468"/>
    <n v="0"/>
    <n v="464145"/>
    <n v="41"/>
    <x v="1"/>
    <x v="1"/>
    <x v="5"/>
    <x v="4"/>
    <x v="13"/>
    <x v="0"/>
    <n v="0"/>
    <n v="0"/>
    <n v="0"/>
    <x v="39"/>
    <x v="0"/>
    <s v="Rear Collision"/>
    <x v="0"/>
    <x v="4"/>
    <x v="0"/>
    <s v="Northbend"/>
    <s v="3926 Rock Lane"/>
    <x v="22"/>
    <x v="0"/>
    <x v="2"/>
    <x v="2"/>
    <x v="0"/>
    <s v="Unknown"/>
    <n v="69300"/>
    <n v="6930"/>
    <n v="13860"/>
    <n v="48510"/>
    <s v="Volkswagen"/>
    <s v="Jetta"/>
    <n v="1996"/>
    <x v="1"/>
  </r>
  <r>
    <n v="525224"/>
    <d v="1992-10-02T00:00:00"/>
    <n v="147"/>
    <x v="1"/>
    <s v="250/500"/>
    <n v="1000"/>
    <n v="130678"/>
    <n v="0"/>
    <n v="466818"/>
    <n v="37"/>
    <x v="1"/>
    <x v="0"/>
    <x v="0"/>
    <x v="5"/>
    <x v="17"/>
    <x v="1"/>
    <n v="0"/>
    <n v="0"/>
    <n v="0"/>
    <x v="44"/>
    <x v="0"/>
    <s v="Front Collision"/>
    <x v="2"/>
    <x v="4"/>
    <x v="0"/>
    <s v="Northbend"/>
    <s v="6717 Best Drive"/>
    <x v="9"/>
    <x v="0"/>
    <x v="1"/>
    <x v="0"/>
    <x v="1"/>
    <s v="No"/>
    <n v="81120"/>
    <n v="13520"/>
    <n v="20280"/>
    <n v="47320"/>
    <s v="Toyota"/>
    <s v="Camry"/>
    <n v="1995"/>
    <x v="1"/>
  </r>
  <r>
    <n v="355085"/>
    <d v="2012-10-09T00:00:00"/>
    <n v="8"/>
    <x v="1"/>
    <s v="500/1000"/>
    <n v="500"/>
    <n v="10219"/>
    <n v="0"/>
    <n v="464237"/>
    <n v="21"/>
    <x v="4"/>
    <x v="0"/>
    <x v="4"/>
    <x v="11"/>
    <x v="10"/>
    <x v="0"/>
    <n v="0"/>
    <n v="0"/>
    <n v="0"/>
    <x v="52"/>
    <x v="0"/>
    <s v="Front Collision"/>
    <x v="0"/>
    <x v="3"/>
    <x v="4"/>
    <s v="Columbus"/>
    <s v="6117 4th Ave"/>
    <x v="7"/>
    <x v="0"/>
    <x v="1"/>
    <x v="1"/>
    <x v="1"/>
    <s v="Unknown"/>
    <n v="91260"/>
    <n v="14040"/>
    <n v="14040"/>
    <n v="63180"/>
    <s v="Toyota"/>
    <s v="Corolla"/>
    <n v="2012"/>
    <x v="1"/>
  </r>
  <r>
    <n v="830729"/>
    <d v="1993-02-10T00:00:00"/>
    <n v="297"/>
    <x v="1"/>
    <s v="100/300"/>
    <n v="1000"/>
    <n v="15386"/>
    <n v="0"/>
    <n v="618455"/>
    <n v="48"/>
    <x v="0"/>
    <x v="1"/>
    <x v="0"/>
    <x v="6"/>
    <x v="14"/>
    <x v="0"/>
    <n v="0"/>
    <n v="-54700"/>
    <n v="-54700"/>
    <x v="19"/>
    <x v="0"/>
    <s v="Side Collision"/>
    <x v="1"/>
    <x v="2"/>
    <x v="0"/>
    <s v="Northbend"/>
    <s v="2668 Cherokee St"/>
    <x v="11"/>
    <x v="0"/>
    <x v="1"/>
    <x v="1"/>
    <x v="1"/>
    <s v="Unknown"/>
    <n v="60600"/>
    <n v="6060"/>
    <n v="12120"/>
    <n v="42420"/>
    <s v="Ford"/>
    <s v="Fusion"/>
    <n v="2004"/>
    <x v="1"/>
  </r>
  <r>
    <n v="651948"/>
    <d v="1994-09-28T00:00:00"/>
    <n v="150"/>
    <x v="1"/>
    <s v="500/1000"/>
    <n v="1000"/>
    <n v="13545"/>
    <n v="0"/>
    <n v="456602"/>
    <n v="31"/>
    <x v="2"/>
    <x v="0"/>
    <x v="3"/>
    <x v="1"/>
    <x v="4"/>
    <x v="0"/>
    <n v="52800"/>
    <n v="0"/>
    <n v="52800"/>
    <x v="5"/>
    <x v="2"/>
    <s v="Front Collision"/>
    <x v="0"/>
    <x v="4"/>
    <x v="2"/>
    <s v="Arlington"/>
    <s v="6838 Flute Lane"/>
    <x v="13"/>
    <x v="1"/>
    <x v="1"/>
    <x v="1"/>
    <x v="2"/>
    <s v="Yes"/>
    <n v="64800"/>
    <n v="6480"/>
    <n v="12960"/>
    <n v="45360"/>
    <s v="Suburu"/>
    <s v="Forrestor"/>
    <n v="2000"/>
    <x v="0"/>
  </r>
  <r>
    <n v="424358"/>
    <d v="2003-05-24T00:00:00"/>
    <n v="4"/>
    <x v="0"/>
    <s v="500/1000"/>
    <n v="500"/>
    <n v="128293"/>
    <n v="0"/>
    <n v="616126"/>
    <n v="34"/>
    <x v="1"/>
    <x v="1"/>
    <x v="5"/>
    <x v="8"/>
    <x v="16"/>
    <x v="1"/>
    <n v="0"/>
    <n v="0"/>
    <n v="0"/>
    <x v="26"/>
    <x v="2"/>
    <s v="Side Collision"/>
    <x v="0"/>
    <x v="0"/>
    <x v="4"/>
    <s v="Northbrook"/>
    <s v="6583 MLK Ridge"/>
    <x v="5"/>
    <x v="2"/>
    <x v="1"/>
    <x v="1"/>
    <x v="1"/>
    <s v="Unknown"/>
    <n v="66880"/>
    <n v="6080"/>
    <n v="12160"/>
    <n v="48640"/>
    <s v="Chevrolet"/>
    <s v="Silverado"/>
    <n v="1996"/>
    <x v="0"/>
  </r>
  <r>
    <n v="131478"/>
    <d v="1991-12-25T00:00:00"/>
    <n v="210"/>
    <x v="2"/>
    <s v="500/1000"/>
    <n v="1000"/>
    <n v="134627"/>
    <n v="0"/>
    <n v="468508"/>
    <n v="35"/>
    <x v="1"/>
    <x v="0"/>
    <x v="3"/>
    <x v="13"/>
    <x v="18"/>
    <x v="1"/>
    <n v="44900"/>
    <n v="-91400"/>
    <n v="-46500"/>
    <x v="28"/>
    <x v="0"/>
    <s v="Front Collision"/>
    <x v="2"/>
    <x v="4"/>
    <x v="4"/>
    <s v="Arlington"/>
    <s v="6492 4th Lane"/>
    <x v="20"/>
    <x v="0"/>
    <x v="2"/>
    <x v="1"/>
    <x v="0"/>
    <s v="Unknown"/>
    <n v="58200"/>
    <n v="5820"/>
    <n v="5820"/>
    <n v="46560"/>
    <s v="BMW"/>
    <s v="X5"/>
    <n v="2013"/>
    <x v="1"/>
  </r>
  <r>
    <n v="268833"/>
    <d v="1999-09-18T00:00:00"/>
    <n v="91"/>
    <x v="1"/>
    <s v="100/300"/>
    <n v="1000"/>
    <n v="13384"/>
    <n v="4000000"/>
    <n v="431937"/>
    <n v="31"/>
    <x v="2"/>
    <x v="1"/>
    <x v="4"/>
    <x v="7"/>
    <x v="15"/>
    <x v="2"/>
    <n v="63600"/>
    <n v="0"/>
    <n v="63600"/>
    <x v="53"/>
    <x v="0"/>
    <s v="Side Collision"/>
    <x v="1"/>
    <x v="0"/>
    <x v="5"/>
    <s v="Hillsdale"/>
    <s v="7299 Apache St"/>
    <x v="4"/>
    <x v="0"/>
    <x v="1"/>
    <x v="0"/>
    <x v="1"/>
    <s v="No"/>
    <n v="60570"/>
    <n v="6730"/>
    <n v="6730"/>
    <n v="47110"/>
    <s v="Nissan"/>
    <s v="Maxima"/>
    <n v="2011"/>
    <x v="1"/>
  </r>
  <r>
    <n v="287489"/>
    <d v="1994-02-03T00:00:00"/>
    <n v="167"/>
    <x v="2"/>
    <s v="100/300"/>
    <n v="1000"/>
    <n v="94944"/>
    <n v="0"/>
    <n v="448603"/>
    <n v="36"/>
    <x v="1"/>
    <x v="1"/>
    <x v="3"/>
    <x v="8"/>
    <x v="6"/>
    <x v="1"/>
    <n v="0"/>
    <n v="-38400"/>
    <n v="-38400"/>
    <x v="16"/>
    <x v="2"/>
    <s v="Rear Collision"/>
    <x v="0"/>
    <x v="4"/>
    <x v="5"/>
    <s v="Springfield"/>
    <s v="2756 Britain Hwy"/>
    <x v="9"/>
    <x v="1"/>
    <x v="1"/>
    <x v="1"/>
    <x v="1"/>
    <s v="No"/>
    <n v="69680"/>
    <n v="8710"/>
    <n v="8710"/>
    <n v="52260"/>
    <s v="Mercedes"/>
    <s v="ML350"/>
    <n v="2008"/>
    <x v="0"/>
  </r>
  <r>
    <n v="808153"/>
    <d v="2003-01-18T00:00:00"/>
    <n v="467"/>
    <x v="1"/>
    <s v="500/1000"/>
    <n v="2000"/>
    <n v="9774"/>
    <n v="0"/>
    <n v="444500"/>
    <n v="58"/>
    <x v="3"/>
    <x v="0"/>
    <x v="3"/>
    <x v="10"/>
    <x v="3"/>
    <x v="2"/>
    <n v="82200"/>
    <n v="0"/>
    <n v="82200"/>
    <x v="28"/>
    <x v="0"/>
    <s v="Front Collision"/>
    <x v="2"/>
    <x v="2"/>
    <x v="2"/>
    <s v="Columbus"/>
    <s v="9360 3rd Drive"/>
    <x v="23"/>
    <x v="0"/>
    <x v="0"/>
    <x v="2"/>
    <x v="2"/>
    <s v="No"/>
    <n v="55700"/>
    <n v="5570"/>
    <n v="11140"/>
    <n v="38990"/>
    <s v="Nissan"/>
    <s v="Maxima"/>
    <n v="2014"/>
    <x v="1"/>
  </r>
  <r>
    <n v="687639"/>
    <d v="2005-03-07T00:00:00"/>
    <n v="264"/>
    <x v="1"/>
    <s v="250/500"/>
    <n v="2000"/>
    <n v="118146"/>
    <n v="10000000"/>
    <n v="601117"/>
    <n v="47"/>
    <x v="0"/>
    <x v="1"/>
    <x v="6"/>
    <x v="10"/>
    <x v="0"/>
    <x v="1"/>
    <n v="0"/>
    <n v="-67400"/>
    <n v="-67400"/>
    <x v="26"/>
    <x v="2"/>
    <s v="Front Collision"/>
    <x v="2"/>
    <x v="4"/>
    <x v="3"/>
    <s v="Arlington"/>
    <s v="1655 Francis Hwy"/>
    <x v="14"/>
    <x v="2"/>
    <x v="0"/>
    <x v="0"/>
    <x v="0"/>
    <s v="Yes"/>
    <n v="62370"/>
    <n v="5670"/>
    <n v="5670"/>
    <n v="51030"/>
    <s v="Dodge"/>
    <s v="Neon"/>
    <n v="2001"/>
    <x v="1"/>
  </r>
  <r>
    <n v="497347"/>
    <d v="2003-08-23T00:00:00"/>
    <n v="270"/>
    <x v="0"/>
    <s v="500/1000"/>
    <n v="500"/>
    <n v="118753"/>
    <n v="0"/>
    <n v="615383"/>
    <n v="45"/>
    <x v="0"/>
    <x v="1"/>
    <x v="1"/>
    <x v="7"/>
    <x v="11"/>
    <x v="1"/>
    <n v="83200"/>
    <n v="-53300"/>
    <n v="29900"/>
    <x v="20"/>
    <x v="2"/>
    <s v="Side Collision"/>
    <x v="2"/>
    <x v="3"/>
    <x v="1"/>
    <s v="Columbus"/>
    <s v="9720 Lincoln Hwy"/>
    <x v="6"/>
    <x v="1"/>
    <x v="1"/>
    <x v="1"/>
    <x v="1"/>
    <s v="Yes"/>
    <n v="54340"/>
    <n v="9880"/>
    <n v="0"/>
    <n v="44460"/>
    <s v="Saab"/>
    <s v="92x"/>
    <n v="2005"/>
    <x v="1"/>
  </r>
  <r>
    <n v="439660"/>
    <d v="2002-07-11T00:00:00"/>
    <n v="310"/>
    <x v="0"/>
    <s v="100/300"/>
    <n v="1000"/>
    <n v="84516"/>
    <n v="0"/>
    <n v="434342"/>
    <n v="48"/>
    <x v="0"/>
    <x v="1"/>
    <x v="3"/>
    <x v="7"/>
    <x v="4"/>
    <x v="1"/>
    <n v="0"/>
    <n v="0"/>
    <n v="0"/>
    <x v="53"/>
    <x v="0"/>
    <s v="Front Collision"/>
    <x v="0"/>
    <x v="0"/>
    <x v="5"/>
    <s v="Northbend"/>
    <s v="7066 Texas Ave"/>
    <x v="7"/>
    <x v="0"/>
    <x v="0"/>
    <x v="0"/>
    <x v="1"/>
    <s v="No"/>
    <n v="55170"/>
    <n v="6130"/>
    <n v="6130"/>
    <n v="42910"/>
    <s v="Audi"/>
    <s v="A5"/>
    <n v="2005"/>
    <x v="0"/>
  </r>
  <r>
    <n v="847123"/>
    <d v="2014-03-19T00:00:00"/>
    <n v="143"/>
    <x v="2"/>
    <s v="100/300"/>
    <n v="500"/>
    <n v="144227"/>
    <n v="0"/>
    <n v="435100"/>
    <n v="34"/>
    <x v="1"/>
    <x v="0"/>
    <x v="5"/>
    <x v="7"/>
    <x v="19"/>
    <x v="0"/>
    <n v="67900"/>
    <n v="0"/>
    <n v="67900"/>
    <x v="4"/>
    <x v="0"/>
    <s v="Front Collision"/>
    <x v="1"/>
    <x v="3"/>
    <x v="2"/>
    <s v="Columbus"/>
    <s v="9728 Britain Hwy"/>
    <x v="16"/>
    <x v="0"/>
    <x v="1"/>
    <x v="2"/>
    <x v="2"/>
    <s v="Yes"/>
    <n v="58500"/>
    <n v="11700"/>
    <n v="5850"/>
    <n v="40950"/>
    <s v="Dodge"/>
    <s v="RAM"/>
    <n v="1999"/>
    <x v="1"/>
  </r>
  <r>
    <n v="172307"/>
    <d v="1993-12-06T00:00:00"/>
    <n v="146"/>
    <x v="0"/>
    <s v="100/300"/>
    <n v="2000"/>
    <n v="127643"/>
    <n v="0"/>
    <n v="431278"/>
    <n v="32"/>
    <x v="2"/>
    <x v="0"/>
    <x v="2"/>
    <x v="7"/>
    <x v="8"/>
    <x v="2"/>
    <n v="0"/>
    <n v="0"/>
    <n v="0"/>
    <x v="46"/>
    <x v="0"/>
    <s v="Rear Collision"/>
    <x v="0"/>
    <x v="2"/>
    <x v="5"/>
    <s v="Riverwood"/>
    <s v="4486 Cherokee Ridge"/>
    <x v="11"/>
    <x v="0"/>
    <x v="1"/>
    <x v="1"/>
    <x v="2"/>
    <s v="Unknown"/>
    <n v="59940"/>
    <n v="6660"/>
    <n v="6660"/>
    <n v="46620"/>
    <s v="Honda"/>
    <s v="CRV"/>
    <n v="1995"/>
    <x v="1"/>
  </r>
  <r>
    <n v="810189"/>
    <d v="1999-08-29T00:00:00"/>
    <n v="102"/>
    <x v="0"/>
    <s v="250/500"/>
    <n v="500"/>
    <n v="107541"/>
    <n v="0"/>
    <n v="445648"/>
    <n v="28"/>
    <x v="2"/>
    <x v="0"/>
    <x v="0"/>
    <x v="1"/>
    <x v="1"/>
    <x v="0"/>
    <n v="55200"/>
    <n v="0"/>
    <n v="55200"/>
    <x v="11"/>
    <x v="0"/>
    <s v="Side Collision"/>
    <x v="2"/>
    <x v="0"/>
    <x v="6"/>
    <s v="Northbend"/>
    <s v="8021 Flute Ave"/>
    <x v="13"/>
    <x v="0"/>
    <x v="2"/>
    <x v="0"/>
    <x v="1"/>
    <s v="No"/>
    <n v="73400"/>
    <n v="7340"/>
    <n v="7340"/>
    <n v="58720"/>
    <s v="Dodge"/>
    <s v="Neon"/>
    <n v="1996"/>
    <x v="1"/>
  </r>
  <r>
    <n v="432068"/>
    <d v="2007-03-09T00:00:00"/>
    <n v="61"/>
    <x v="2"/>
    <s v="100/300"/>
    <n v="500"/>
    <n v="111172"/>
    <n v="0"/>
    <n v="448857"/>
    <n v="23"/>
    <x v="4"/>
    <x v="0"/>
    <x v="6"/>
    <x v="8"/>
    <x v="3"/>
    <x v="1"/>
    <n v="54600"/>
    <n v="0"/>
    <n v="54600"/>
    <x v="53"/>
    <x v="0"/>
    <s v="Side Collision"/>
    <x v="0"/>
    <x v="2"/>
    <x v="6"/>
    <s v="Riverwood"/>
    <s v="2774 Apache Drive"/>
    <x v="13"/>
    <x v="0"/>
    <x v="1"/>
    <x v="0"/>
    <x v="0"/>
    <s v="Unknown"/>
    <n v="41850"/>
    <n v="4650"/>
    <n v="4650"/>
    <n v="32550"/>
    <s v="Suburu"/>
    <s v="Legacy"/>
    <n v="1997"/>
    <x v="1"/>
  </r>
  <r>
    <n v="903203"/>
    <d v="2004-01-03T00:00:00"/>
    <n v="255"/>
    <x v="0"/>
    <s v="500/1000"/>
    <n v="2000"/>
    <n v="81496"/>
    <n v="6000000"/>
    <n v="435267"/>
    <n v="44"/>
    <x v="1"/>
    <x v="1"/>
    <x v="1"/>
    <x v="7"/>
    <x v="13"/>
    <x v="1"/>
    <n v="68500"/>
    <n v="0"/>
    <n v="68500"/>
    <x v="52"/>
    <x v="3"/>
    <s v=" "/>
    <x v="3"/>
    <x v="0"/>
    <x v="5"/>
    <s v="Hillsdale"/>
    <s v="2787 MLK St"/>
    <x v="2"/>
    <x v="0"/>
    <x v="1"/>
    <x v="2"/>
    <x v="0"/>
    <s v="No"/>
    <n v="6400"/>
    <n v="640"/>
    <n v="1280"/>
    <n v="4480"/>
    <s v="Mercedes"/>
    <s v="ML350"/>
    <n v="2005"/>
    <x v="0"/>
  </r>
  <r>
    <n v="253085"/>
    <d v="1991-04-25T00:00:00"/>
    <n v="211"/>
    <x v="2"/>
    <s v="500/1000"/>
    <n v="1000"/>
    <n v="157586"/>
    <n v="0"/>
    <n v="461275"/>
    <n v="40"/>
    <x v="1"/>
    <x v="1"/>
    <x v="1"/>
    <x v="6"/>
    <x v="0"/>
    <x v="2"/>
    <n v="0"/>
    <n v="0"/>
    <n v="0"/>
    <x v="37"/>
    <x v="1"/>
    <s v=" "/>
    <x v="3"/>
    <x v="0"/>
    <x v="4"/>
    <s v="Northbrook"/>
    <s v="9847 Elm St"/>
    <x v="19"/>
    <x v="0"/>
    <x v="2"/>
    <x v="0"/>
    <x v="3"/>
    <s v="No"/>
    <n v="3190"/>
    <n v="580"/>
    <n v="290"/>
    <n v="2320"/>
    <s v="Audi"/>
    <s v="A5"/>
    <n v="2004"/>
    <x v="1"/>
  </r>
  <r>
    <n v="180720"/>
    <d v="1995-03-14T00:00:00"/>
    <n v="61"/>
    <x v="1"/>
    <s v="250/500"/>
    <n v="1000"/>
    <n v="111527"/>
    <n v="0"/>
    <n v="613816"/>
    <n v="29"/>
    <x v="2"/>
    <x v="0"/>
    <x v="6"/>
    <x v="11"/>
    <x v="15"/>
    <x v="3"/>
    <n v="0"/>
    <n v="-66000"/>
    <n v="-66000"/>
    <x v="17"/>
    <x v="3"/>
    <s v=" "/>
    <x v="3"/>
    <x v="1"/>
    <x v="1"/>
    <s v="Hillsdale"/>
    <s v="4629 Elm Ridge"/>
    <x v="16"/>
    <x v="0"/>
    <x v="0"/>
    <x v="2"/>
    <x v="3"/>
    <s v="Yes"/>
    <n v="5900"/>
    <n v="590"/>
    <n v="590"/>
    <n v="4720"/>
    <s v="Nissan"/>
    <s v="Pathfinder"/>
    <n v="2010"/>
    <x v="1"/>
  </r>
  <r>
    <n v="492224"/>
    <d v="2005-12-09T00:00:00"/>
    <n v="108"/>
    <x v="1"/>
    <s v="500/1000"/>
    <n v="2000"/>
    <n v="11757"/>
    <n v="0"/>
    <n v="608767"/>
    <n v="31"/>
    <x v="2"/>
    <x v="0"/>
    <x v="3"/>
    <x v="9"/>
    <x v="11"/>
    <x v="1"/>
    <n v="0"/>
    <n v="0"/>
    <n v="0"/>
    <x v="45"/>
    <x v="0"/>
    <s v="Rear Collision"/>
    <x v="2"/>
    <x v="2"/>
    <x v="2"/>
    <s v="Columbus"/>
    <s v="5585 Washington Drive"/>
    <x v="8"/>
    <x v="0"/>
    <x v="2"/>
    <x v="1"/>
    <x v="0"/>
    <s v="No"/>
    <n v="57330"/>
    <n v="6370"/>
    <n v="6370"/>
    <n v="44590"/>
    <s v="Dodge"/>
    <s v="Neon"/>
    <n v="2006"/>
    <x v="1"/>
  </r>
  <r>
    <n v="411477"/>
    <d v="2001-12-25T00:00:00"/>
    <n v="303"/>
    <x v="0"/>
    <s v="100/300"/>
    <n v="500"/>
    <n v="79315"/>
    <n v="0"/>
    <n v="620869"/>
    <n v="50"/>
    <x v="0"/>
    <x v="0"/>
    <x v="0"/>
    <x v="4"/>
    <x v="2"/>
    <x v="2"/>
    <n v="54600"/>
    <n v="-45500"/>
    <n v="9100"/>
    <x v="44"/>
    <x v="2"/>
    <s v="Front Collision"/>
    <x v="2"/>
    <x v="3"/>
    <x v="4"/>
    <s v="Hillsdale"/>
    <s v="3925 Sky St"/>
    <x v="18"/>
    <x v="1"/>
    <x v="2"/>
    <x v="1"/>
    <x v="2"/>
    <s v="No"/>
    <n v="81960"/>
    <n v="13660"/>
    <n v="13660"/>
    <n v="54640"/>
    <s v="Dodge"/>
    <s v="Neon"/>
    <n v="2008"/>
    <x v="1"/>
  </r>
  <r>
    <n v="107181"/>
    <d v="1999-11-14T00:00:00"/>
    <n v="152"/>
    <x v="1"/>
    <s v="250/500"/>
    <n v="500"/>
    <n v="94251"/>
    <n v="0"/>
    <n v="478981"/>
    <n v="33"/>
    <x v="2"/>
    <x v="1"/>
    <x v="1"/>
    <x v="10"/>
    <x v="19"/>
    <x v="0"/>
    <n v="0"/>
    <n v="0"/>
    <n v="0"/>
    <x v="8"/>
    <x v="0"/>
    <s v="Side Collision"/>
    <x v="0"/>
    <x v="2"/>
    <x v="0"/>
    <s v="Hillsdale"/>
    <s v="3903 Oak Ave"/>
    <x v="14"/>
    <x v="0"/>
    <x v="0"/>
    <x v="1"/>
    <x v="1"/>
    <s v="Unknown"/>
    <n v="70400"/>
    <n v="6400"/>
    <n v="19200"/>
    <n v="44800"/>
    <s v="Suburu"/>
    <s v="Legacy"/>
    <n v="2001"/>
    <x v="0"/>
  </r>
  <r>
    <n v="312940"/>
    <d v="2001-10-27T00:00:00"/>
    <n v="120"/>
    <x v="1"/>
    <s v="500/1000"/>
    <n v="1000"/>
    <n v="105671"/>
    <n v="0"/>
    <n v="464630"/>
    <n v="34"/>
    <x v="1"/>
    <x v="1"/>
    <x v="6"/>
    <x v="9"/>
    <x v="12"/>
    <x v="1"/>
    <n v="77900"/>
    <n v="0"/>
    <n v="77900"/>
    <x v="39"/>
    <x v="3"/>
    <s v=" "/>
    <x v="1"/>
    <x v="1"/>
    <x v="1"/>
    <s v="Columbus"/>
    <s v="3805 Lincoln Hwy"/>
    <x v="19"/>
    <x v="0"/>
    <x v="2"/>
    <x v="2"/>
    <x v="3"/>
    <s v="Unknown"/>
    <n v="3770"/>
    <n v="580"/>
    <n v="580"/>
    <n v="2610"/>
    <s v="Jeep"/>
    <s v="Grand Cherokee"/>
    <n v="2002"/>
    <x v="1"/>
  </r>
  <r>
    <n v="855186"/>
    <d v="1993-10-31T00:00:00"/>
    <n v="144"/>
    <x v="1"/>
    <s v="500/1000"/>
    <n v="2000"/>
    <n v="125568"/>
    <n v="6000000"/>
    <n v="466303"/>
    <n v="36"/>
    <x v="1"/>
    <x v="1"/>
    <x v="2"/>
    <x v="2"/>
    <x v="1"/>
    <x v="1"/>
    <n v="23600"/>
    <n v="-15600"/>
    <n v="8000"/>
    <x v="32"/>
    <x v="3"/>
    <s v=" "/>
    <x v="1"/>
    <x v="1"/>
    <x v="5"/>
    <s v="Arlington"/>
    <s v="4055 2nd Drive"/>
    <x v="2"/>
    <x v="0"/>
    <x v="2"/>
    <x v="1"/>
    <x v="1"/>
    <s v="Unknown"/>
    <n v="7400"/>
    <n v="740"/>
    <n v="1480"/>
    <n v="5180"/>
    <s v="Dodge"/>
    <s v="Neon"/>
    <n v="2014"/>
    <x v="1"/>
  </r>
  <r>
    <n v="373935"/>
    <d v="2003-02-13T00:00:00"/>
    <n v="414"/>
    <x v="1"/>
    <s v="500/1000"/>
    <n v="500"/>
    <n v="133513"/>
    <n v="0"/>
    <n v="452647"/>
    <n v="52"/>
    <x v="0"/>
    <x v="1"/>
    <x v="4"/>
    <x v="13"/>
    <x v="13"/>
    <x v="3"/>
    <n v="44000"/>
    <n v="-71000"/>
    <n v="-27000"/>
    <x v="23"/>
    <x v="0"/>
    <s v="Rear Collision"/>
    <x v="2"/>
    <x v="0"/>
    <x v="0"/>
    <s v="Northbend"/>
    <s v="3707 Oak Ridge"/>
    <x v="21"/>
    <x v="0"/>
    <x v="0"/>
    <x v="0"/>
    <x v="3"/>
    <s v="Unknown"/>
    <n v="54810"/>
    <n v="6090"/>
    <n v="6090"/>
    <n v="42630"/>
    <s v="Chevrolet"/>
    <s v="Silverado"/>
    <n v="1999"/>
    <x v="0"/>
  </r>
  <r>
    <n v="812989"/>
    <d v="2004-03-06T00:00:00"/>
    <n v="163"/>
    <x v="1"/>
    <s v="250/500"/>
    <n v="500"/>
    <n v="117895"/>
    <n v="6000000"/>
    <n v="441370"/>
    <n v="37"/>
    <x v="1"/>
    <x v="1"/>
    <x v="6"/>
    <x v="7"/>
    <x v="7"/>
    <x v="2"/>
    <n v="0"/>
    <n v="-67300"/>
    <n v="-67300"/>
    <x v="29"/>
    <x v="0"/>
    <s v="Rear Collision"/>
    <x v="2"/>
    <x v="2"/>
    <x v="2"/>
    <s v="Springfield"/>
    <s v="7327 Lincoln Drive"/>
    <x v="3"/>
    <x v="0"/>
    <x v="0"/>
    <x v="2"/>
    <x v="2"/>
    <s v="Yes"/>
    <n v="49400"/>
    <n v="4940"/>
    <n v="9880"/>
    <n v="34580"/>
    <s v="Jeep"/>
    <s v="Wrangler"/>
    <n v="2005"/>
    <x v="1"/>
  </r>
  <r>
    <n v="993840"/>
    <d v="2013-07-12T00:00:00"/>
    <n v="352"/>
    <x v="2"/>
    <s v="250/500"/>
    <n v="500"/>
    <n v="179316"/>
    <n v="0"/>
    <n v="619166"/>
    <n v="53"/>
    <x v="0"/>
    <x v="0"/>
    <x v="2"/>
    <x v="4"/>
    <x v="19"/>
    <x v="0"/>
    <n v="0"/>
    <n v="0"/>
    <n v="0"/>
    <x v="14"/>
    <x v="0"/>
    <s v="Front Collision"/>
    <x v="1"/>
    <x v="2"/>
    <x v="5"/>
    <s v="Riverwood"/>
    <s v="9369 Flute Hwy"/>
    <x v="6"/>
    <x v="0"/>
    <x v="0"/>
    <x v="2"/>
    <x v="0"/>
    <s v="No"/>
    <n v="68750"/>
    <n v="12500"/>
    <n v="6250"/>
    <n v="50000"/>
    <s v="Chevrolet"/>
    <s v="Malibu"/>
    <n v="2009"/>
    <x v="1"/>
  </r>
  <r>
    <n v="327856"/>
    <d v="2014-08-27T00:00:00"/>
    <n v="27"/>
    <x v="0"/>
    <s v="100/300"/>
    <n v="500"/>
    <n v="100838"/>
    <n v="0"/>
    <n v="472803"/>
    <n v="32"/>
    <x v="2"/>
    <x v="1"/>
    <x v="1"/>
    <x v="12"/>
    <x v="11"/>
    <x v="1"/>
    <n v="37900"/>
    <n v="0"/>
    <n v="37900"/>
    <x v="51"/>
    <x v="0"/>
    <s v="Front Collision"/>
    <x v="2"/>
    <x v="4"/>
    <x v="0"/>
    <s v="Arlington"/>
    <s v="4239 Weaver Ave"/>
    <x v="20"/>
    <x v="0"/>
    <x v="2"/>
    <x v="0"/>
    <x v="1"/>
    <s v="Unknown"/>
    <n v="61500"/>
    <n v="12300"/>
    <n v="6150"/>
    <n v="43050"/>
    <s v="Dodge"/>
    <s v="Neon"/>
    <n v="2013"/>
    <x v="1"/>
  </r>
  <r>
    <n v="506333"/>
    <d v="1990-06-22T00:00:00"/>
    <n v="239"/>
    <x v="2"/>
    <s v="100/300"/>
    <n v="500"/>
    <n v="139683"/>
    <n v="0"/>
    <n v="442308"/>
    <n v="39"/>
    <x v="1"/>
    <x v="1"/>
    <x v="3"/>
    <x v="6"/>
    <x v="1"/>
    <x v="0"/>
    <n v="0"/>
    <n v="0"/>
    <n v="0"/>
    <x v="10"/>
    <x v="2"/>
    <s v="Rear Collision"/>
    <x v="0"/>
    <x v="4"/>
    <x v="4"/>
    <s v="Northbend"/>
    <s v="6044 Weaver Drive"/>
    <x v="5"/>
    <x v="2"/>
    <x v="1"/>
    <x v="1"/>
    <x v="2"/>
    <s v="No"/>
    <n v="76890"/>
    <n v="6990"/>
    <n v="13980"/>
    <n v="55920"/>
    <s v="BMW"/>
    <s v="X6"/>
    <n v="2007"/>
    <x v="1"/>
  </r>
  <r>
    <n v="263159"/>
    <d v="2008-03-07T00:00:00"/>
    <n v="33"/>
    <x v="0"/>
    <s v="100/300"/>
    <n v="500"/>
    <n v="140278"/>
    <n v="5000000"/>
    <n v="469383"/>
    <n v="32"/>
    <x v="2"/>
    <x v="1"/>
    <x v="1"/>
    <x v="6"/>
    <x v="4"/>
    <x v="0"/>
    <n v="70300"/>
    <n v="-50300"/>
    <n v="20000"/>
    <x v="40"/>
    <x v="0"/>
    <s v="Rear Collision"/>
    <x v="1"/>
    <x v="4"/>
    <x v="2"/>
    <s v="Northbrook"/>
    <s v="8879 1st Drive"/>
    <x v="23"/>
    <x v="0"/>
    <x v="0"/>
    <x v="1"/>
    <x v="3"/>
    <s v="Unknown"/>
    <n v="56070"/>
    <n v="6230"/>
    <n v="12460"/>
    <n v="37380"/>
    <s v="Toyota"/>
    <s v="Camry"/>
    <n v="2012"/>
    <x v="1"/>
  </r>
  <r>
    <n v="372912"/>
    <d v="1992-08-05T00:00:00"/>
    <n v="88"/>
    <x v="1"/>
    <s v="100/300"/>
    <n v="1000"/>
    <n v="143788"/>
    <n v="0"/>
    <n v="614383"/>
    <n v="30"/>
    <x v="2"/>
    <x v="1"/>
    <x v="5"/>
    <x v="10"/>
    <x v="1"/>
    <x v="0"/>
    <n v="42800"/>
    <n v="-51200"/>
    <n v="-8400"/>
    <x v="53"/>
    <x v="0"/>
    <s v="Side Collision"/>
    <x v="2"/>
    <x v="2"/>
    <x v="0"/>
    <s v="Northbrook"/>
    <s v="9488 Best Drive"/>
    <x v="19"/>
    <x v="0"/>
    <x v="2"/>
    <x v="2"/>
    <x v="1"/>
    <s v="Yes"/>
    <n v="56000"/>
    <n v="14000"/>
    <n v="0"/>
    <n v="42000"/>
    <s v="Chevrolet"/>
    <s v="Malibu"/>
    <n v="2003"/>
    <x v="1"/>
  </r>
  <r>
    <n v="552788"/>
    <d v="1991-09-03T00:00:00"/>
    <n v="101"/>
    <x v="2"/>
    <s v="500/1000"/>
    <n v="1000"/>
    <n v="131364"/>
    <n v="0"/>
    <n v="438617"/>
    <n v="33"/>
    <x v="2"/>
    <x v="1"/>
    <x v="5"/>
    <x v="7"/>
    <x v="2"/>
    <x v="3"/>
    <n v="12100"/>
    <n v="0"/>
    <n v="12100"/>
    <x v="18"/>
    <x v="3"/>
    <s v=" "/>
    <x v="3"/>
    <x v="1"/>
    <x v="2"/>
    <s v="Hillsdale"/>
    <s v="7500 Texas Ridge"/>
    <x v="19"/>
    <x v="0"/>
    <x v="0"/>
    <x v="0"/>
    <x v="1"/>
    <s v="No"/>
    <n v="4290"/>
    <n v="780"/>
    <n v="390"/>
    <n v="3120"/>
    <s v="Audi"/>
    <s v="A3"/>
    <n v="1997"/>
    <x v="1"/>
  </r>
  <r>
    <n v="722747"/>
    <d v="2011-09-02T00:00:00"/>
    <n v="20"/>
    <x v="2"/>
    <s v="250/500"/>
    <n v="500"/>
    <n v="148214"/>
    <n v="0"/>
    <n v="613936"/>
    <n v="37"/>
    <x v="1"/>
    <x v="1"/>
    <x v="2"/>
    <x v="10"/>
    <x v="1"/>
    <x v="0"/>
    <n v="33000"/>
    <n v="-43600"/>
    <n v="-10600"/>
    <x v="2"/>
    <x v="2"/>
    <s v="Rear Collision"/>
    <x v="2"/>
    <x v="3"/>
    <x v="2"/>
    <s v="Arlington"/>
    <s v="2048 3rd Ridge"/>
    <x v="12"/>
    <x v="1"/>
    <x v="1"/>
    <x v="2"/>
    <x v="3"/>
    <s v="No"/>
    <n v="60750"/>
    <n v="6750"/>
    <n v="6750"/>
    <n v="47250"/>
    <s v="Suburu"/>
    <s v="Forrestor"/>
    <n v="2003"/>
    <x v="1"/>
  </r>
  <r>
    <n v="248467"/>
    <d v="2012-10-06T00:00:00"/>
    <n v="126"/>
    <x v="2"/>
    <s v="250/500"/>
    <n v="2000"/>
    <n v="117175"/>
    <n v="0"/>
    <n v="472163"/>
    <n v="30"/>
    <x v="2"/>
    <x v="1"/>
    <x v="2"/>
    <x v="1"/>
    <x v="2"/>
    <x v="1"/>
    <n v="46500"/>
    <n v="-42700"/>
    <n v="3800"/>
    <x v="49"/>
    <x v="0"/>
    <s v="Side Collision"/>
    <x v="1"/>
    <x v="3"/>
    <x v="2"/>
    <s v="Northbend"/>
    <s v="3419 Apache St"/>
    <x v="6"/>
    <x v="0"/>
    <x v="1"/>
    <x v="2"/>
    <x v="2"/>
    <s v="No"/>
    <n v="48730"/>
    <n v="4430"/>
    <n v="4430"/>
    <n v="39870"/>
    <s v="Chevrolet"/>
    <s v="Malibu"/>
    <n v="2011"/>
    <x v="1"/>
  </r>
  <r>
    <n v="955953"/>
    <d v="2014-01-18T00:00:00"/>
    <n v="264"/>
    <x v="2"/>
    <s v="500/1000"/>
    <n v="2000"/>
    <n v="135333"/>
    <n v="0"/>
    <n v="447458"/>
    <n v="43"/>
    <x v="1"/>
    <x v="0"/>
    <x v="2"/>
    <x v="12"/>
    <x v="17"/>
    <x v="1"/>
    <n v="0"/>
    <n v="-8500"/>
    <n v="-8500"/>
    <x v="26"/>
    <x v="2"/>
    <s v="Front Collision"/>
    <x v="1"/>
    <x v="0"/>
    <x v="4"/>
    <s v="Springfield"/>
    <s v="9875 MLK Ave"/>
    <x v="10"/>
    <x v="1"/>
    <x v="0"/>
    <x v="2"/>
    <x v="1"/>
    <s v="No"/>
    <n v="95150"/>
    <n v="17300"/>
    <n v="17300"/>
    <n v="60550"/>
    <s v="Ford"/>
    <s v="Escape"/>
    <n v="2007"/>
    <x v="1"/>
  </r>
  <r>
    <n v="910622"/>
    <d v="1992-03-22T00:00:00"/>
    <n v="78"/>
    <x v="1"/>
    <s v="100/300"/>
    <n v="500"/>
    <n v="117551"/>
    <n v="0"/>
    <n v="474792"/>
    <n v="24"/>
    <x v="2"/>
    <x v="0"/>
    <x v="3"/>
    <x v="0"/>
    <x v="11"/>
    <x v="0"/>
    <n v="0"/>
    <n v="0"/>
    <n v="0"/>
    <x v="10"/>
    <x v="1"/>
    <s v=" "/>
    <x v="1"/>
    <x v="0"/>
    <x v="2"/>
    <s v="Columbus"/>
    <s v="3553 Texas Ave"/>
    <x v="3"/>
    <x v="0"/>
    <x v="1"/>
    <x v="1"/>
    <x v="3"/>
    <s v="Yes"/>
    <n v="7480"/>
    <n v="680"/>
    <n v="680"/>
    <n v="6120"/>
    <s v="Dodge"/>
    <s v="Neon"/>
    <n v="2003"/>
    <x v="1"/>
  </r>
  <r>
    <n v="137675"/>
    <d v="2012-12-03T00:00:00"/>
    <n v="123"/>
    <x v="2"/>
    <s v="100/300"/>
    <n v="2000"/>
    <n v="183602"/>
    <n v="0"/>
    <n v="470559"/>
    <n v="28"/>
    <x v="2"/>
    <x v="0"/>
    <x v="3"/>
    <x v="10"/>
    <x v="9"/>
    <x v="2"/>
    <n v="38000"/>
    <n v="-41200"/>
    <n v="-3200"/>
    <x v="17"/>
    <x v="0"/>
    <s v="Side Collision"/>
    <x v="0"/>
    <x v="4"/>
    <x v="5"/>
    <s v="Riverwood"/>
    <s v="4335 1st St"/>
    <x v="0"/>
    <x v="0"/>
    <x v="1"/>
    <x v="2"/>
    <x v="3"/>
    <s v="Yes"/>
    <n v="79800"/>
    <n v="13300"/>
    <n v="6650"/>
    <n v="59850"/>
    <s v="Volkswagen"/>
    <s v="Passat"/>
    <n v="2011"/>
    <x v="0"/>
  </r>
  <r>
    <n v="343421"/>
    <d v="1996-10-18T00:00:00"/>
    <n v="347"/>
    <x v="0"/>
    <s v="500/1000"/>
    <n v="500"/>
    <n v="148079"/>
    <n v="9000000"/>
    <n v="432399"/>
    <n v="51"/>
    <x v="0"/>
    <x v="1"/>
    <x v="0"/>
    <x v="7"/>
    <x v="2"/>
    <x v="3"/>
    <n v="0"/>
    <n v="-12100"/>
    <n v="-12100"/>
    <x v="23"/>
    <x v="0"/>
    <s v="Side Collision"/>
    <x v="2"/>
    <x v="3"/>
    <x v="5"/>
    <s v="Hillsdale"/>
    <s v="9070 Tree Ave"/>
    <x v="12"/>
    <x v="0"/>
    <x v="0"/>
    <x v="1"/>
    <x v="0"/>
    <s v="Unknown"/>
    <n v="103560"/>
    <n v="8630"/>
    <n v="17260"/>
    <n v="77670"/>
    <s v="Jeep"/>
    <s v="Wrangler"/>
    <n v="1997"/>
    <x v="1"/>
  </r>
  <r>
    <n v="413192"/>
    <d v="1997-10-02T00:00:00"/>
    <n v="163"/>
    <x v="1"/>
    <s v="500/1000"/>
    <n v="2000"/>
    <n v="145392"/>
    <n v="0"/>
    <n v="607605"/>
    <n v="38"/>
    <x v="1"/>
    <x v="1"/>
    <x v="1"/>
    <x v="6"/>
    <x v="11"/>
    <x v="1"/>
    <n v="51700"/>
    <n v="0"/>
    <n v="51700"/>
    <x v="31"/>
    <x v="0"/>
    <s v="Side Collision"/>
    <x v="1"/>
    <x v="4"/>
    <x v="2"/>
    <s v="Hillsdale"/>
    <s v="3900 Texas St"/>
    <x v="21"/>
    <x v="0"/>
    <x v="0"/>
    <x v="2"/>
    <x v="2"/>
    <s v="Unknown"/>
    <n v="79500"/>
    <n v="15900"/>
    <n v="7950"/>
    <n v="55650"/>
    <s v="Accura"/>
    <s v="MDX"/>
    <n v="1995"/>
    <x v="1"/>
  </r>
  <r>
    <n v="247801"/>
    <d v="2008-03-18T00:00:00"/>
    <n v="271"/>
    <x v="0"/>
    <s v="250/500"/>
    <n v="500"/>
    <n v="134071"/>
    <n v="0"/>
    <n v="600153"/>
    <n v="44"/>
    <x v="1"/>
    <x v="1"/>
    <x v="4"/>
    <x v="4"/>
    <x v="4"/>
    <x v="1"/>
    <n v="0"/>
    <n v="0"/>
    <n v="0"/>
    <x v="30"/>
    <x v="0"/>
    <s v="Rear Collision"/>
    <x v="1"/>
    <x v="3"/>
    <x v="0"/>
    <s v="Riverwood"/>
    <s v="9657 5th Ave"/>
    <x v="14"/>
    <x v="0"/>
    <x v="2"/>
    <x v="2"/>
    <x v="0"/>
    <s v="No"/>
    <n v="76230"/>
    <n v="6930"/>
    <n v="13860"/>
    <n v="55440"/>
    <s v="Volkswagen"/>
    <s v="Passat"/>
    <n v="1997"/>
    <x v="0"/>
  </r>
  <r>
    <n v="171147"/>
    <d v="2010-08-29T00:00:00"/>
    <n v="410"/>
    <x v="2"/>
    <s v="100/300"/>
    <n v="2000"/>
    <n v="71403"/>
    <n v="0"/>
    <n v="465979"/>
    <n v="54"/>
    <x v="0"/>
    <x v="0"/>
    <x v="0"/>
    <x v="9"/>
    <x v="2"/>
    <x v="2"/>
    <n v="0"/>
    <n v="-17000"/>
    <n v="-17000"/>
    <x v="54"/>
    <x v="0"/>
    <s v="Side Collision"/>
    <x v="1"/>
    <x v="4"/>
    <x v="4"/>
    <s v="Northbend"/>
    <s v="5765 Washington St"/>
    <x v="5"/>
    <x v="0"/>
    <x v="0"/>
    <x v="1"/>
    <x v="0"/>
    <s v="No"/>
    <n v="59520"/>
    <n v="9920"/>
    <n v="9920"/>
    <n v="39680"/>
    <s v="Honda"/>
    <s v="Accord"/>
    <n v="2001"/>
    <x v="1"/>
  </r>
  <r>
    <n v="431283"/>
    <d v="2005-03-31T00:00:00"/>
    <n v="448"/>
    <x v="2"/>
    <s v="100/300"/>
    <n v="2000"/>
    <n v="137616"/>
    <n v="0"/>
    <n v="466555"/>
    <n v="57"/>
    <x v="3"/>
    <x v="1"/>
    <x v="1"/>
    <x v="4"/>
    <x v="10"/>
    <x v="2"/>
    <n v="38600"/>
    <n v="-50300"/>
    <n v="-11700"/>
    <x v="56"/>
    <x v="2"/>
    <s v="Front Collision"/>
    <x v="0"/>
    <x v="0"/>
    <x v="0"/>
    <s v="Arlington"/>
    <s v="5997 Embaracadero Drive"/>
    <x v="16"/>
    <x v="1"/>
    <x v="2"/>
    <x v="2"/>
    <x v="3"/>
    <s v="Unknown"/>
    <n v="47760"/>
    <n v="5970"/>
    <n v="5970"/>
    <n v="35820"/>
    <s v="Suburu"/>
    <s v="Impreza"/>
    <n v="2013"/>
    <x v="0"/>
  </r>
  <r>
    <n v="461962"/>
    <d v="2013-12-25T00:00:00"/>
    <n v="218"/>
    <x v="2"/>
    <s v="100/300"/>
    <n v="500"/>
    <n v="91422"/>
    <n v="0"/>
    <n v="444155"/>
    <n v="41"/>
    <x v="1"/>
    <x v="0"/>
    <x v="6"/>
    <x v="5"/>
    <x v="5"/>
    <x v="0"/>
    <n v="37900"/>
    <n v="-72900"/>
    <n v="-35000"/>
    <x v="12"/>
    <x v="2"/>
    <s v="Side Collision"/>
    <x v="2"/>
    <x v="0"/>
    <x v="2"/>
    <s v="Springfield"/>
    <s v="1738 Solo Lane"/>
    <x v="8"/>
    <x v="1"/>
    <x v="2"/>
    <x v="2"/>
    <x v="1"/>
    <s v="No"/>
    <n v="84590"/>
    <n v="15380"/>
    <n v="7690"/>
    <n v="61520"/>
    <s v="Saab"/>
    <s v="93"/>
    <n v="2013"/>
    <x v="1"/>
  </r>
  <r>
    <n v="149467"/>
    <d v="2014-03-11T00:00:00"/>
    <n v="43"/>
    <x v="0"/>
    <s v="500/1000"/>
    <n v="1000"/>
    <n v="160147"/>
    <n v="0"/>
    <n v="465764"/>
    <n v="38"/>
    <x v="1"/>
    <x v="0"/>
    <x v="1"/>
    <x v="11"/>
    <x v="8"/>
    <x v="1"/>
    <n v="64400"/>
    <n v="0"/>
    <n v="64400"/>
    <x v="11"/>
    <x v="2"/>
    <s v="Front Collision"/>
    <x v="2"/>
    <x v="3"/>
    <x v="0"/>
    <s v="Columbus"/>
    <s v="2903 Weaver Drive"/>
    <x v="17"/>
    <x v="1"/>
    <x v="0"/>
    <x v="2"/>
    <x v="0"/>
    <s v="Unknown"/>
    <n v="61650"/>
    <n v="6850"/>
    <n v="6850"/>
    <n v="47950"/>
    <s v="Nissan"/>
    <s v="Ultima"/>
    <n v="2006"/>
    <x v="1"/>
  </r>
  <r>
    <n v="758740"/>
    <d v="1997-08-04T00:00:00"/>
    <n v="33"/>
    <x v="2"/>
    <s v="500/1000"/>
    <n v="1000"/>
    <n v="109679"/>
    <n v="6000000"/>
    <n v="446898"/>
    <n v="33"/>
    <x v="2"/>
    <x v="1"/>
    <x v="2"/>
    <x v="11"/>
    <x v="7"/>
    <x v="3"/>
    <n v="45500"/>
    <n v="-60600"/>
    <n v="-15100"/>
    <x v="23"/>
    <x v="0"/>
    <s v="Rear Collision"/>
    <x v="0"/>
    <x v="0"/>
    <x v="1"/>
    <s v="Springfield"/>
    <s v="8926 Texas Ridge"/>
    <x v="14"/>
    <x v="0"/>
    <x v="1"/>
    <x v="2"/>
    <x v="3"/>
    <s v="Unknown"/>
    <n v="81400"/>
    <n v="8140"/>
    <n v="8140"/>
    <n v="65120"/>
    <s v="BMW"/>
    <s v="M5"/>
    <n v="1998"/>
    <x v="1"/>
  </r>
  <r>
    <n v="628337"/>
    <d v="2007-11-14T00:00:00"/>
    <n v="126"/>
    <x v="1"/>
    <s v="100/300"/>
    <n v="2000"/>
    <n v="107822"/>
    <n v="0"/>
    <n v="453274"/>
    <n v="34"/>
    <x v="1"/>
    <x v="1"/>
    <x v="3"/>
    <x v="10"/>
    <x v="6"/>
    <x v="0"/>
    <n v="54500"/>
    <n v="0"/>
    <n v="54500"/>
    <x v="43"/>
    <x v="2"/>
    <s v="Side Collision"/>
    <x v="0"/>
    <x v="2"/>
    <x v="0"/>
    <s v="Northbend"/>
    <s v="4231 3rd Ave"/>
    <x v="23"/>
    <x v="1"/>
    <x v="2"/>
    <x v="1"/>
    <x v="3"/>
    <s v="Yes"/>
    <n v="58410"/>
    <n v="10620"/>
    <n v="5310"/>
    <n v="42480"/>
    <s v="Chevrolet"/>
    <s v="Tahoe"/>
    <n v="2007"/>
    <x v="1"/>
  </r>
  <r>
    <n v="574637"/>
    <d v="1992-07-30T00:00:00"/>
    <n v="411"/>
    <x v="2"/>
    <s v="250/500"/>
    <n v="1000"/>
    <n v="159528"/>
    <n v="0"/>
    <n v="479320"/>
    <n v="56"/>
    <x v="3"/>
    <x v="1"/>
    <x v="5"/>
    <x v="9"/>
    <x v="19"/>
    <x v="1"/>
    <n v="0"/>
    <n v="0"/>
    <n v="0"/>
    <x v="10"/>
    <x v="2"/>
    <s v="Side Collision"/>
    <x v="0"/>
    <x v="4"/>
    <x v="1"/>
    <s v="Springfield"/>
    <s v="8049 4th St"/>
    <x v="6"/>
    <x v="1"/>
    <x v="1"/>
    <x v="1"/>
    <x v="1"/>
    <s v="Unknown"/>
    <n v="38610"/>
    <n v="3510"/>
    <n v="3510"/>
    <n v="31590"/>
    <s v="Volkswagen"/>
    <s v="Passat"/>
    <n v="2007"/>
    <x v="1"/>
  </r>
  <r>
    <n v="373600"/>
    <d v="2000-12-01T00:00:00"/>
    <n v="225"/>
    <x v="0"/>
    <s v="100/300"/>
    <n v="1000"/>
    <n v="121784"/>
    <n v="5000000"/>
    <n v="443462"/>
    <n v="37"/>
    <x v="1"/>
    <x v="1"/>
    <x v="4"/>
    <x v="13"/>
    <x v="11"/>
    <x v="1"/>
    <n v="49600"/>
    <n v="0"/>
    <n v="49600"/>
    <x v="57"/>
    <x v="2"/>
    <s v="Front Collision"/>
    <x v="1"/>
    <x v="2"/>
    <x v="4"/>
    <s v="Northbrook"/>
    <s v="6501 5th Drive"/>
    <x v="4"/>
    <x v="1"/>
    <x v="1"/>
    <x v="2"/>
    <x v="0"/>
    <s v="No"/>
    <n v="57600"/>
    <n v="9600"/>
    <n v="9600"/>
    <n v="38400"/>
    <s v="Volkswagen"/>
    <s v="Passat"/>
    <n v="2015"/>
    <x v="1"/>
  </r>
  <r>
    <n v="930032"/>
    <d v="2002-09-10T00:00:00"/>
    <n v="35"/>
    <x v="2"/>
    <s v="100/300"/>
    <n v="2000"/>
    <n v="111742"/>
    <n v="0"/>
    <n v="446158"/>
    <n v="35"/>
    <x v="1"/>
    <x v="1"/>
    <x v="1"/>
    <x v="9"/>
    <x v="14"/>
    <x v="1"/>
    <n v="0"/>
    <n v="-51900"/>
    <n v="-51900"/>
    <x v="30"/>
    <x v="2"/>
    <s v="Side Collision"/>
    <x v="1"/>
    <x v="2"/>
    <x v="5"/>
    <s v="Hillsdale"/>
    <s v="7909 Andromedia Hwy"/>
    <x v="6"/>
    <x v="1"/>
    <x v="2"/>
    <x v="2"/>
    <x v="0"/>
    <s v="No"/>
    <n v="53190"/>
    <n v="5910"/>
    <n v="11820"/>
    <n v="35460"/>
    <s v="Volkswagen"/>
    <s v="Jetta"/>
    <n v="1996"/>
    <x v="1"/>
  </r>
  <r>
    <n v="396590"/>
    <d v="1997-11-07T00:00:00"/>
    <n v="460"/>
    <x v="0"/>
    <s v="100/300"/>
    <n v="2000"/>
    <n v="156737"/>
    <n v="0"/>
    <n v="602514"/>
    <n v="57"/>
    <x v="3"/>
    <x v="1"/>
    <x v="6"/>
    <x v="0"/>
    <x v="8"/>
    <x v="0"/>
    <n v="62500"/>
    <n v="0"/>
    <n v="62500"/>
    <x v="11"/>
    <x v="0"/>
    <s v="Front Collision"/>
    <x v="0"/>
    <x v="3"/>
    <x v="2"/>
    <s v="Riverwood"/>
    <s v="5865 Sky Lane"/>
    <x v="16"/>
    <x v="0"/>
    <x v="1"/>
    <x v="2"/>
    <x v="2"/>
    <s v="No"/>
    <n v="58300"/>
    <n v="5830"/>
    <n v="11660"/>
    <n v="40810"/>
    <s v="Nissan"/>
    <s v="Maxima"/>
    <n v="2014"/>
    <x v="0"/>
  </r>
  <r>
    <n v="238412"/>
    <d v="1993-05-18T00:00:00"/>
    <n v="195"/>
    <x v="2"/>
    <s v="500/1000"/>
    <n v="2000"/>
    <n v="129493"/>
    <n v="6000000"/>
    <n v="477356"/>
    <n v="38"/>
    <x v="1"/>
    <x v="0"/>
    <x v="0"/>
    <x v="4"/>
    <x v="17"/>
    <x v="3"/>
    <n v="38000"/>
    <n v="-50300"/>
    <n v="-12300"/>
    <x v="30"/>
    <x v="2"/>
    <s v="Front Collision"/>
    <x v="1"/>
    <x v="4"/>
    <x v="4"/>
    <s v="Springfield"/>
    <s v="1957 Washington Ave"/>
    <x v="11"/>
    <x v="1"/>
    <x v="0"/>
    <x v="0"/>
    <x v="0"/>
    <s v="No"/>
    <n v="64620"/>
    <n v="7180"/>
    <n v="0"/>
    <n v="57440"/>
    <s v="Dodge"/>
    <s v="Neon"/>
    <n v="2003"/>
    <x v="1"/>
  </r>
  <r>
    <n v="484321"/>
    <d v="1996-07-11T00:00:00"/>
    <n v="360"/>
    <x v="2"/>
    <s v="250/500"/>
    <n v="1000"/>
    <n v="115212"/>
    <n v="0"/>
    <n v="434669"/>
    <n v="51"/>
    <x v="0"/>
    <x v="0"/>
    <x v="1"/>
    <x v="3"/>
    <x v="10"/>
    <x v="1"/>
    <n v="0"/>
    <n v="-62400"/>
    <n v="-62400"/>
    <x v="52"/>
    <x v="2"/>
    <s v="Side Collision"/>
    <x v="2"/>
    <x v="4"/>
    <x v="4"/>
    <s v="Riverwood"/>
    <s v="7649 Texas St"/>
    <x v="12"/>
    <x v="1"/>
    <x v="2"/>
    <x v="2"/>
    <x v="1"/>
    <s v="Yes"/>
    <n v="90480"/>
    <n v="15080"/>
    <n v="15080"/>
    <n v="60320"/>
    <s v="BMW"/>
    <s v="X6"/>
    <n v="2000"/>
    <x v="1"/>
  </r>
  <r>
    <n v="795847"/>
    <d v="1995-12-17T00:00:00"/>
    <n v="300"/>
    <x v="2"/>
    <s v="100/300"/>
    <n v="1000"/>
    <n v="144121"/>
    <n v="0"/>
    <n v="609322"/>
    <n v="49"/>
    <x v="0"/>
    <x v="1"/>
    <x v="1"/>
    <x v="13"/>
    <x v="14"/>
    <x v="0"/>
    <n v="0"/>
    <n v="0"/>
    <n v="0"/>
    <x v="58"/>
    <x v="1"/>
    <s v=" "/>
    <x v="3"/>
    <x v="1"/>
    <x v="0"/>
    <s v="Columbus"/>
    <s v="1992 Britain Drive"/>
    <x v="19"/>
    <x v="0"/>
    <x v="2"/>
    <x v="0"/>
    <x v="1"/>
    <s v="No"/>
    <n v="7080"/>
    <n v="1180"/>
    <n v="1180"/>
    <n v="4720"/>
    <s v="Nissan"/>
    <s v="Maxima"/>
    <n v="2001"/>
    <x v="1"/>
  </r>
  <r>
    <n v="218456"/>
    <d v="2002-07-16T00:00:00"/>
    <n v="245"/>
    <x v="2"/>
    <s v="500/1000"/>
    <n v="1000"/>
    <n v="157574"/>
    <n v="7000000"/>
    <n v="614265"/>
    <n v="42"/>
    <x v="1"/>
    <x v="0"/>
    <x v="6"/>
    <x v="8"/>
    <x v="13"/>
    <x v="1"/>
    <n v="0"/>
    <n v="-68900"/>
    <n v="-68900"/>
    <x v="41"/>
    <x v="3"/>
    <s v=" "/>
    <x v="1"/>
    <x v="0"/>
    <x v="6"/>
    <s v="Springfield"/>
    <s v="9685 Sky Ridge"/>
    <x v="4"/>
    <x v="0"/>
    <x v="1"/>
    <x v="2"/>
    <x v="0"/>
    <s v="Unknown"/>
    <n v="6490"/>
    <n v="590"/>
    <n v="1180"/>
    <n v="4720"/>
    <s v="Toyota"/>
    <s v="Camry"/>
    <n v="2011"/>
    <x v="0"/>
  </r>
  <r>
    <n v="792673"/>
    <d v="2013-04-12T00:00:00"/>
    <n v="146"/>
    <x v="0"/>
    <s v="500/1000"/>
    <n v="2000"/>
    <n v="123396"/>
    <n v="0"/>
    <n v="606177"/>
    <n v="36"/>
    <x v="1"/>
    <x v="1"/>
    <x v="3"/>
    <x v="6"/>
    <x v="5"/>
    <x v="1"/>
    <n v="34500"/>
    <n v="-60600"/>
    <n v="-26100"/>
    <x v="52"/>
    <x v="2"/>
    <s v="Side Collision"/>
    <x v="2"/>
    <x v="0"/>
    <x v="5"/>
    <s v="Hillsdale"/>
    <s v="3457 Texas Lane"/>
    <x v="14"/>
    <x v="1"/>
    <x v="2"/>
    <x v="0"/>
    <x v="3"/>
    <s v="No"/>
    <n v="55900"/>
    <n v="5590"/>
    <n v="5590"/>
    <n v="44720"/>
    <s v="Nissan"/>
    <s v="Ultima"/>
    <n v="2015"/>
    <x v="1"/>
  </r>
  <r>
    <n v="662256"/>
    <d v="1995-11-13T00:00:00"/>
    <n v="67"/>
    <x v="2"/>
    <s v="250/500"/>
    <n v="1000"/>
    <n v="186143"/>
    <n v="0"/>
    <n v="461514"/>
    <n v="29"/>
    <x v="2"/>
    <x v="0"/>
    <x v="4"/>
    <x v="12"/>
    <x v="15"/>
    <x v="0"/>
    <n v="60400"/>
    <n v="-67800"/>
    <n v="-7400"/>
    <x v="14"/>
    <x v="0"/>
    <s v="Rear Collision"/>
    <x v="0"/>
    <x v="3"/>
    <x v="0"/>
    <s v="Columbus"/>
    <s v="7693 Cherokee Lane"/>
    <x v="14"/>
    <x v="0"/>
    <x v="2"/>
    <x v="1"/>
    <x v="2"/>
    <s v="Yes"/>
    <n v="63800"/>
    <n v="6380"/>
    <n v="6380"/>
    <n v="51040"/>
    <s v="Saab"/>
    <s v="92x"/>
    <n v="1998"/>
    <x v="0"/>
  </r>
  <r>
    <n v="971338"/>
    <d v="2004-11-04T00:00:00"/>
    <n v="380"/>
    <x v="0"/>
    <s v="100/300"/>
    <n v="1000"/>
    <n v="157086"/>
    <n v="0"/>
    <n v="454685"/>
    <n v="56"/>
    <x v="3"/>
    <x v="0"/>
    <x v="0"/>
    <x v="13"/>
    <x v="18"/>
    <x v="1"/>
    <n v="66000"/>
    <n v="0"/>
    <n v="66000"/>
    <x v="9"/>
    <x v="0"/>
    <s v="Side Collision"/>
    <x v="2"/>
    <x v="0"/>
    <x v="1"/>
    <s v="Northbend"/>
    <s v="3167 4th Ridge"/>
    <x v="16"/>
    <x v="0"/>
    <x v="1"/>
    <x v="1"/>
    <x v="3"/>
    <s v="Yes"/>
    <n v="58160"/>
    <n v="7270"/>
    <n v="7270"/>
    <n v="43620"/>
    <s v="Saab"/>
    <s v="95"/>
    <n v="1996"/>
    <x v="0"/>
  </r>
  <r>
    <n v="714738"/>
    <d v="1998-03-21T00:00:00"/>
    <n v="389"/>
    <x v="2"/>
    <s v="500/1000"/>
    <n v="2000"/>
    <n v="79147"/>
    <n v="0"/>
    <n v="477260"/>
    <n v="53"/>
    <x v="0"/>
    <x v="0"/>
    <x v="3"/>
    <x v="3"/>
    <x v="13"/>
    <x v="3"/>
    <n v="0"/>
    <n v="0"/>
    <n v="0"/>
    <x v="17"/>
    <x v="1"/>
    <s v=" "/>
    <x v="1"/>
    <x v="0"/>
    <x v="5"/>
    <s v="Riverwood"/>
    <s v="1617 Rock Drive"/>
    <x v="13"/>
    <x v="0"/>
    <x v="2"/>
    <x v="0"/>
    <x v="0"/>
    <s v="No"/>
    <n v="6300"/>
    <n v="630"/>
    <n v="1260"/>
    <n v="4410"/>
    <s v="Mercedes"/>
    <s v="C300"/>
    <n v="2001"/>
    <x v="0"/>
  </r>
  <r>
    <n v="753844"/>
    <d v="1999-07-22T00:00:00"/>
    <n v="317"/>
    <x v="1"/>
    <s v="250/500"/>
    <n v="1000"/>
    <n v="101278"/>
    <n v="0"/>
    <n v="469126"/>
    <n v="46"/>
    <x v="0"/>
    <x v="0"/>
    <x v="0"/>
    <x v="2"/>
    <x v="11"/>
    <x v="1"/>
    <n v="43700"/>
    <n v="0"/>
    <n v="43700"/>
    <x v="47"/>
    <x v="0"/>
    <s v="Front Collision"/>
    <x v="0"/>
    <x v="2"/>
    <x v="4"/>
    <s v="Arlington"/>
    <s v="7877 3rd Ridge"/>
    <x v="22"/>
    <x v="0"/>
    <x v="2"/>
    <x v="2"/>
    <x v="3"/>
    <s v="No"/>
    <n v="104610"/>
    <n v="19020"/>
    <n v="19020"/>
    <n v="66570"/>
    <s v="Mercedes"/>
    <s v="ML350"/>
    <n v="1999"/>
    <x v="0"/>
  </r>
  <r>
    <n v="976645"/>
    <d v="2010-02-28T00:00:00"/>
    <n v="264"/>
    <x v="2"/>
    <s v="100/300"/>
    <n v="500"/>
    <n v="104706"/>
    <n v="6000000"/>
    <n v="443402"/>
    <n v="44"/>
    <x v="1"/>
    <x v="0"/>
    <x v="5"/>
    <x v="8"/>
    <x v="0"/>
    <x v="0"/>
    <n v="0"/>
    <n v="0"/>
    <n v="0"/>
    <x v="55"/>
    <x v="2"/>
    <s v="Rear Collision"/>
    <x v="0"/>
    <x v="2"/>
    <x v="0"/>
    <s v="Springfield"/>
    <s v="9325 Lincoln Drive"/>
    <x v="3"/>
    <x v="1"/>
    <x v="2"/>
    <x v="1"/>
    <x v="0"/>
    <s v="No"/>
    <n v="69850"/>
    <n v="12700"/>
    <n v="6350"/>
    <n v="50800"/>
    <s v="Ford"/>
    <s v="Fusion"/>
    <n v="1999"/>
    <x v="1"/>
  </r>
  <r>
    <n v="918037"/>
    <d v="2005-01-30T00:00:00"/>
    <n v="20"/>
    <x v="0"/>
    <s v="250/500"/>
    <n v="1000"/>
    <n v="139029"/>
    <n v="0"/>
    <n v="479408"/>
    <n v="21"/>
    <x v="4"/>
    <x v="1"/>
    <x v="3"/>
    <x v="7"/>
    <x v="15"/>
    <x v="1"/>
    <n v="0"/>
    <n v="-41200"/>
    <n v="-41200"/>
    <x v="44"/>
    <x v="0"/>
    <s v="Rear Collision"/>
    <x v="1"/>
    <x v="2"/>
    <x v="6"/>
    <s v="Northbrook"/>
    <s v="5855 Apache St"/>
    <x v="8"/>
    <x v="0"/>
    <x v="2"/>
    <x v="1"/>
    <x v="1"/>
    <s v="Unknown"/>
    <n v="62900"/>
    <n v="12580"/>
    <n v="6290"/>
    <n v="44030"/>
    <s v="Accura"/>
    <s v="MDX"/>
    <n v="2006"/>
    <x v="1"/>
  </r>
  <r>
    <n v="996253"/>
    <d v="2001-11-29T00:00:00"/>
    <n v="116"/>
    <x v="1"/>
    <s v="500/1000"/>
    <n v="500"/>
    <n v="95146"/>
    <n v="0"/>
    <n v="467227"/>
    <n v="30"/>
    <x v="2"/>
    <x v="0"/>
    <x v="6"/>
    <x v="11"/>
    <x v="5"/>
    <x v="1"/>
    <n v="0"/>
    <n v="-35500"/>
    <n v="-35500"/>
    <x v="49"/>
    <x v="2"/>
    <s v="Front Collision"/>
    <x v="0"/>
    <x v="3"/>
    <x v="4"/>
    <s v="Riverwood"/>
    <s v="1328 Texas Lane"/>
    <x v="1"/>
    <x v="1"/>
    <x v="2"/>
    <x v="1"/>
    <x v="2"/>
    <s v="Unknown"/>
    <n v="59670"/>
    <n v="6630"/>
    <n v="6630"/>
    <n v="46410"/>
    <s v="Volkswagen"/>
    <s v="Passat"/>
    <n v="2004"/>
    <x v="0"/>
  </r>
  <r>
    <n v="373731"/>
    <d v="2012-12-24T00:00:00"/>
    <n v="222"/>
    <x v="2"/>
    <s v="100/300"/>
    <n v="1000"/>
    <n v="122678"/>
    <n v="0"/>
    <n v="468433"/>
    <n v="40"/>
    <x v="1"/>
    <x v="0"/>
    <x v="6"/>
    <x v="3"/>
    <x v="6"/>
    <x v="3"/>
    <n v="49600"/>
    <n v="-49200"/>
    <n v="400"/>
    <x v="12"/>
    <x v="2"/>
    <s v="Rear Collision"/>
    <x v="1"/>
    <x v="3"/>
    <x v="2"/>
    <s v="Springfield"/>
    <s v="4567 Pine Ave"/>
    <x v="18"/>
    <x v="3"/>
    <x v="0"/>
    <x v="2"/>
    <x v="1"/>
    <s v="Unknown"/>
    <n v="81500"/>
    <n v="16300"/>
    <n v="8150"/>
    <n v="57050"/>
    <s v="BMW"/>
    <s v="3 Series"/>
    <n v="2013"/>
    <x v="1"/>
  </r>
  <r>
    <n v="836272"/>
    <d v="1997-05-11T00:00:00"/>
    <n v="439"/>
    <x v="0"/>
    <s v="100/300"/>
    <n v="500"/>
    <n v="12809"/>
    <n v="0"/>
    <n v="604289"/>
    <n v="56"/>
    <x v="3"/>
    <x v="0"/>
    <x v="4"/>
    <x v="3"/>
    <x v="17"/>
    <x v="2"/>
    <n v="48900"/>
    <n v="-40900"/>
    <n v="8000"/>
    <x v="8"/>
    <x v="0"/>
    <s v="Rear Collision"/>
    <x v="1"/>
    <x v="4"/>
    <x v="5"/>
    <s v="Springfield"/>
    <s v="7575 Pine St"/>
    <x v="10"/>
    <x v="0"/>
    <x v="2"/>
    <x v="2"/>
    <x v="1"/>
    <s v="Unknown"/>
    <n v="50000"/>
    <n v="15000"/>
    <n v="5000"/>
    <n v="30000"/>
    <s v="Jeep"/>
    <s v="Wrangler"/>
    <n v="2009"/>
    <x v="1"/>
  </r>
  <r>
    <n v="167231"/>
    <d v="1994-01-26T00:00:00"/>
    <n v="66"/>
    <x v="1"/>
    <s v="100/300"/>
    <n v="2000"/>
    <n v="147277"/>
    <n v="0"/>
    <n v="471366"/>
    <n v="28"/>
    <x v="2"/>
    <x v="0"/>
    <x v="2"/>
    <x v="12"/>
    <x v="19"/>
    <x v="0"/>
    <n v="0"/>
    <n v="-31700"/>
    <n v="-31700"/>
    <x v="4"/>
    <x v="0"/>
    <s v="Front Collision"/>
    <x v="2"/>
    <x v="3"/>
    <x v="2"/>
    <s v="Springfield"/>
    <s v="2850 Washington St"/>
    <x v="5"/>
    <x v="0"/>
    <x v="1"/>
    <x v="2"/>
    <x v="3"/>
    <s v="Unknown"/>
    <n v="48290"/>
    <n v="8780"/>
    <n v="8780"/>
    <n v="30730"/>
    <s v="Nissan"/>
    <s v="Maxima"/>
    <n v="1995"/>
    <x v="1"/>
  </r>
  <r>
    <n v="743330"/>
    <d v="2010-11-04T00:00:00"/>
    <n v="128"/>
    <x v="0"/>
    <s v="500/1000"/>
    <n v="1000"/>
    <n v="187844"/>
    <n v="0"/>
    <n v="450746"/>
    <n v="29"/>
    <x v="2"/>
    <x v="0"/>
    <x v="4"/>
    <x v="6"/>
    <x v="5"/>
    <x v="0"/>
    <n v="0"/>
    <n v="-76000"/>
    <n v="-76000"/>
    <x v="41"/>
    <x v="0"/>
    <s v="Rear Collision"/>
    <x v="2"/>
    <x v="2"/>
    <x v="1"/>
    <s v="Riverwood"/>
    <s v="9169 Cherokee Hwy"/>
    <x v="23"/>
    <x v="0"/>
    <x v="2"/>
    <x v="1"/>
    <x v="1"/>
    <s v="Unknown"/>
    <n v="59070"/>
    <n v="5370"/>
    <n v="5370"/>
    <n v="48330"/>
    <s v="Chevrolet"/>
    <s v="Malibu"/>
    <n v="2003"/>
    <x v="1"/>
  </r>
  <r>
    <n v="807369"/>
    <d v="1992-06-19T00:00:00"/>
    <n v="69"/>
    <x v="1"/>
    <s v="500/1000"/>
    <n v="500"/>
    <n v="14185"/>
    <n v="0"/>
    <n v="614948"/>
    <n v="24"/>
    <x v="2"/>
    <x v="1"/>
    <x v="4"/>
    <x v="3"/>
    <x v="11"/>
    <x v="1"/>
    <n v="0"/>
    <n v="0"/>
    <n v="0"/>
    <x v="56"/>
    <x v="2"/>
    <s v="Rear Collision"/>
    <x v="1"/>
    <x v="0"/>
    <x v="2"/>
    <s v="Springfield"/>
    <s v="6443 Washington Ridge"/>
    <x v="6"/>
    <x v="1"/>
    <x v="1"/>
    <x v="1"/>
    <x v="1"/>
    <s v="No"/>
    <n v="63300"/>
    <n v="12660"/>
    <n v="6330"/>
    <n v="44310"/>
    <s v="Dodge"/>
    <s v="RAM"/>
    <n v="2012"/>
    <x v="1"/>
  </r>
  <r>
    <n v="735307"/>
    <d v="2010-06-02T00:00:00"/>
    <n v="294"/>
    <x v="2"/>
    <s v="100/300"/>
    <n v="500"/>
    <n v="15328"/>
    <n v="0"/>
    <n v="473935"/>
    <n v="46"/>
    <x v="0"/>
    <x v="0"/>
    <x v="5"/>
    <x v="5"/>
    <x v="19"/>
    <x v="2"/>
    <n v="0"/>
    <n v="0"/>
    <n v="0"/>
    <x v="43"/>
    <x v="0"/>
    <s v="Side Collision"/>
    <x v="2"/>
    <x v="3"/>
    <x v="0"/>
    <s v="Northbend"/>
    <s v="6751 5th Hwy"/>
    <x v="1"/>
    <x v="0"/>
    <x v="2"/>
    <x v="1"/>
    <x v="2"/>
    <s v="Yes"/>
    <n v="65780"/>
    <n v="11960"/>
    <n v="11960"/>
    <n v="41860"/>
    <s v="Mercedes"/>
    <s v="ML350"/>
    <n v="2013"/>
    <x v="1"/>
  </r>
  <r>
    <n v="789208"/>
    <d v="2002-10-12T00:00:00"/>
    <n v="19"/>
    <x v="0"/>
    <s v="250/500"/>
    <n v="500"/>
    <n v="130435"/>
    <n v="0"/>
    <n v="617267"/>
    <n v="29"/>
    <x v="2"/>
    <x v="0"/>
    <x v="6"/>
    <x v="10"/>
    <x v="18"/>
    <x v="1"/>
    <n v="0"/>
    <n v="0"/>
    <n v="0"/>
    <x v="42"/>
    <x v="2"/>
    <s v="Front Collision"/>
    <x v="2"/>
    <x v="4"/>
    <x v="2"/>
    <s v="Columbus"/>
    <s v="2289 Weaver Ridge"/>
    <x v="13"/>
    <x v="1"/>
    <x v="2"/>
    <x v="1"/>
    <x v="0"/>
    <s v="Unknown"/>
    <n v="75400"/>
    <n v="11600"/>
    <n v="11600"/>
    <n v="52200"/>
    <s v="Dodge"/>
    <s v="Neon"/>
    <n v="2005"/>
    <x v="0"/>
  </r>
  <r>
    <n v="585324"/>
    <d v="2008-02-25T00:00:00"/>
    <n v="191"/>
    <x v="0"/>
    <s v="500/1000"/>
    <n v="2000"/>
    <n v="155161"/>
    <n v="0"/>
    <n v="470670"/>
    <n v="33"/>
    <x v="2"/>
    <x v="0"/>
    <x v="4"/>
    <x v="3"/>
    <x v="9"/>
    <x v="3"/>
    <n v="45000"/>
    <n v="-30400"/>
    <n v="14600"/>
    <x v="31"/>
    <x v="1"/>
    <s v=" "/>
    <x v="1"/>
    <x v="1"/>
    <x v="4"/>
    <s v="Arlington"/>
    <s v="8306 1st Drive"/>
    <x v="19"/>
    <x v="0"/>
    <x v="0"/>
    <x v="0"/>
    <x v="3"/>
    <s v="No"/>
    <n v="2250"/>
    <n v="250"/>
    <n v="250"/>
    <n v="1750"/>
    <s v="Toyota"/>
    <s v="Corolla"/>
    <n v="2005"/>
    <x v="1"/>
  </r>
  <r>
    <n v="498759"/>
    <d v="1996-09-05T00:00:00"/>
    <n v="4"/>
    <x v="2"/>
    <s v="100/300"/>
    <n v="1000"/>
    <n v="132698"/>
    <n v="6000000"/>
    <n v="450368"/>
    <n v="39"/>
    <x v="1"/>
    <x v="1"/>
    <x v="4"/>
    <x v="1"/>
    <x v="1"/>
    <x v="3"/>
    <n v="64200"/>
    <n v="0"/>
    <n v="64200"/>
    <x v="6"/>
    <x v="2"/>
    <s v="Front Collision"/>
    <x v="1"/>
    <x v="4"/>
    <x v="1"/>
    <s v="Northbend"/>
    <s v="2603 Andromedia Hwy"/>
    <x v="8"/>
    <x v="1"/>
    <x v="0"/>
    <x v="0"/>
    <x v="2"/>
    <s v="Unknown"/>
    <n v="54120"/>
    <n v="4510"/>
    <n v="9020"/>
    <n v="40590"/>
    <s v="Jeep"/>
    <s v="Grand Cherokee"/>
    <n v="2007"/>
    <x v="1"/>
  </r>
  <r>
    <n v="795004"/>
    <d v="1998-03-16T00:00:00"/>
    <n v="298"/>
    <x v="0"/>
    <s v="250/500"/>
    <n v="500"/>
    <n v="86292"/>
    <n v="0"/>
    <n v="448809"/>
    <n v="49"/>
    <x v="0"/>
    <x v="0"/>
    <x v="0"/>
    <x v="1"/>
    <x v="6"/>
    <x v="0"/>
    <n v="0"/>
    <n v="-71700"/>
    <n v="-71700"/>
    <x v="34"/>
    <x v="2"/>
    <s v="Side Collision"/>
    <x v="0"/>
    <x v="3"/>
    <x v="2"/>
    <s v="Northbrook"/>
    <s v="6479 Francis Ave"/>
    <x v="14"/>
    <x v="1"/>
    <x v="2"/>
    <x v="1"/>
    <x v="0"/>
    <s v="No"/>
    <n v="69480"/>
    <n v="11580"/>
    <n v="11580"/>
    <n v="46320"/>
    <s v="Saab"/>
    <s v="95"/>
    <n v="2007"/>
    <x v="1"/>
  </r>
  <r>
    <n v="203250"/>
    <d v="2010-04-22T00:00:00"/>
    <n v="231"/>
    <x v="1"/>
    <s v="100/300"/>
    <n v="2000"/>
    <n v="133169"/>
    <n v="0"/>
    <n v="469653"/>
    <n v="43"/>
    <x v="1"/>
    <x v="1"/>
    <x v="3"/>
    <x v="12"/>
    <x v="1"/>
    <x v="1"/>
    <n v="0"/>
    <n v="0"/>
    <n v="0"/>
    <x v="32"/>
    <x v="0"/>
    <s v="Rear Collision"/>
    <x v="1"/>
    <x v="0"/>
    <x v="2"/>
    <s v="Northbend"/>
    <s v="6428 Andromedia Lane"/>
    <x v="11"/>
    <x v="0"/>
    <x v="1"/>
    <x v="0"/>
    <x v="0"/>
    <s v="No"/>
    <n v="66950"/>
    <n v="10300"/>
    <n v="10300"/>
    <n v="46350"/>
    <s v="Chevrolet"/>
    <s v="Malibu"/>
    <n v="2015"/>
    <x v="1"/>
  </r>
  <r>
    <n v="430794"/>
    <d v="2008-01-25T00:00:00"/>
    <n v="338"/>
    <x v="0"/>
    <s v="250/500"/>
    <n v="2000"/>
    <n v="148604"/>
    <n v="0"/>
    <n v="615688"/>
    <n v="47"/>
    <x v="0"/>
    <x v="1"/>
    <x v="2"/>
    <x v="3"/>
    <x v="2"/>
    <x v="2"/>
    <n v="0"/>
    <n v="-56200"/>
    <n v="-56200"/>
    <x v="44"/>
    <x v="2"/>
    <s v="Rear Collision"/>
    <x v="0"/>
    <x v="3"/>
    <x v="3"/>
    <s v="Northbrook"/>
    <s v="9081 Cherokee Hwy"/>
    <x v="17"/>
    <x v="1"/>
    <x v="2"/>
    <x v="2"/>
    <x v="2"/>
    <s v="Unknown"/>
    <n v="64100"/>
    <n v="12820"/>
    <n v="6410"/>
    <n v="44870"/>
    <s v="Dodge"/>
    <s v="RAM"/>
    <n v="2014"/>
    <x v="0"/>
  </r>
  <r>
    <n v="156636"/>
    <d v="2000-09-10T00:00:00"/>
    <n v="261"/>
    <x v="1"/>
    <s v="100/300"/>
    <n v="1000"/>
    <n v="87055"/>
    <n v="0"/>
    <n v="465631"/>
    <n v="46"/>
    <x v="0"/>
    <x v="0"/>
    <x v="1"/>
    <x v="5"/>
    <x v="6"/>
    <x v="3"/>
    <n v="0"/>
    <n v="-49400"/>
    <n v="-49400"/>
    <x v="35"/>
    <x v="0"/>
    <s v="Rear Collision"/>
    <x v="1"/>
    <x v="3"/>
    <x v="0"/>
    <s v="Springfield"/>
    <s v="1532 Washington St"/>
    <x v="4"/>
    <x v="0"/>
    <x v="1"/>
    <x v="1"/>
    <x v="2"/>
    <s v="Unknown"/>
    <n v="80280"/>
    <n v="13380"/>
    <n v="13380"/>
    <n v="53520"/>
    <s v="Chevrolet"/>
    <s v="Tahoe"/>
    <n v="2013"/>
    <x v="1"/>
  </r>
  <r>
    <n v="284143"/>
    <d v="2008-04-23T00:00:00"/>
    <n v="321"/>
    <x v="2"/>
    <s v="500/1000"/>
    <n v="2000"/>
    <n v="134456"/>
    <n v="6000000"/>
    <n v="443344"/>
    <n v="44"/>
    <x v="1"/>
    <x v="0"/>
    <x v="2"/>
    <x v="1"/>
    <x v="10"/>
    <x v="0"/>
    <n v="0"/>
    <n v="-39100"/>
    <n v="-39100"/>
    <x v="26"/>
    <x v="1"/>
    <s v=" "/>
    <x v="3"/>
    <x v="0"/>
    <x v="2"/>
    <s v="Northbend"/>
    <s v="4625 MLK Drive"/>
    <x v="2"/>
    <x v="0"/>
    <x v="1"/>
    <x v="0"/>
    <x v="0"/>
    <s v="No"/>
    <n v="4680"/>
    <n v="520"/>
    <n v="0"/>
    <n v="4160"/>
    <s v="Accura"/>
    <s v="MDX"/>
    <n v="1999"/>
    <x v="1"/>
  </r>
  <r>
    <n v="740518"/>
    <d v="2011-02-18T00:00:00"/>
    <n v="0"/>
    <x v="0"/>
    <s v="500/1000"/>
    <n v="1000"/>
    <n v="137704"/>
    <n v="0"/>
    <n v="441363"/>
    <n v="32"/>
    <x v="2"/>
    <x v="0"/>
    <x v="5"/>
    <x v="4"/>
    <x v="4"/>
    <x v="0"/>
    <n v="61400"/>
    <n v="-41100"/>
    <n v="20300"/>
    <x v="34"/>
    <x v="2"/>
    <s v="Rear Collision"/>
    <x v="1"/>
    <x v="4"/>
    <x v="2"/>
    <s v="Springfield"/>
    <s v="1529 Elm Ridge"/>
    <x v="13"/>
    <x v="2"/>
    <x v="1"/>
    <x v="0"/>
    <x v="3"/>
    <s v="No"/>
    <n v="39720"/>
    <n v="6620"/>
    <n v="6620"/>
    <n v="26480"/>
    <s v="Accura"/>
    <s v="MDX"/>
    <n v="2002"/>
    <x v="1"/>
  </r>
  <r>
    <n v="445289"/>
    <d v="2012-04-24T00:00:00"/>
    <n v="405"/>
    <x v="2"/>
    <s v="250/500"/>
    <n v="500"/>
    <n v="123788"/>
    <n v="0"/>
    <n v="462683"/>
    <n v="58"/>
    <x v="3"/>
    <x v="0"/>
    <x v="0"/>
    <x v="8"/>
    <x v="19"/>
    <x v="1"/>
    <n v="0"/>
    <n v="-46900"/>
    <n v="-46900"/>
    <x v="6"/>
    <x v="0"/>
    <s v="Front Collision"/>
    <x v="0"/>
    <x v="0"/>
    <x v="2"/>
    <s v="Arlington"/>
    <s v="2086 Francis Drive"/>
    <x v="20"/>
    <x v="0"/>
    <x v="1"/>
    <x v="1"/>
    <x v="1"/>
    <s v="Unknown"/>
    <n v="63580"/>
    <n v="5780"/>
    <n v="5780"/>
    <n v="52020"/>
    <s v="Mercedes"/>
    <s v="ML350"/>
    <n v="1997"/>
    <x v="0"/>
  </r>
  <r>
    <n v="599262"/>
    <d v="2001-09-25T00:00:00"/>
    <n v="304"/>
    <x v="1"/>
    <s v="100/300"/>
    <n v="1000"/>
    <n v="152586"/>
    <n v="0"/>
    <n v="463184"/>
    <n v="49"/>
    <x v="0"/>
    <x v="1"/>
    <x v="1"/>
    <x v="0"/>
    <x v="6"/>
    <x v="2"/>
    <n v="0"/>
    <n v="0"/>
    <n v="0"/>
    <x v="1"/>
    <x v="0"/>
    <s v="Side Collision"/>
    <x v="1"/>
    <x v="3"/>
    <x v="5"/>
    <s v="Northbend"/>
    <s v="9066 Best Ridge"/>
    <x v="23"/>
    <x v="0"/>
    <x v="0"/>
    <x v="0"/>
    <x v="3"/>
    <s v="Yes"/>
    <n v="73370"/>
    <n v="13340"/>
    <n v="6670"/>
    <n v="53360"/>
    <s v="Saab"/>
    <s v="95"/>
    <n v="2013"/>
    <x v="1"/>
  </r>
  <r>
    <n v="357949"/>
    <d v="2006-05-24T00:00:00"/>
    <n v="1"/>
    <x v="0"/>
    <s v="500/1000"/>
    <n v="500"/>
    <n v="85458"/>
    <n v="0"/>
    <n v="612826"/>
    <n v="29"/>
    <x v="2"/>
    <x v="1"/>
    <x v="6"/>
    <x v="0"/>
    <x v="12"/>
    <x v="1"/>
    <n v="52200"/>
    <n v="0"/>
    <n v="52200"/>
    <x v="17"/>
    <x v="0"/>
    <s v="Side Collision"/>
    <x v="1"/>
    <x v="0"/>
    <x v="0"/>
    <s v="Northbrook"/>
    <s v="7178 Best Drive"/>
    <x v="12"/>
    <x v="0"/>
    <x v="1"/>
    <x v="2"/>
    <x v="2"/>
    <s v="Yes"/>
    <n v="86790"/>
    <n v="7890"/>
    <n v="23670"/>
    <n v="55230"/>
    <s v="Honda"/>
    <s v="CRV"/>
    <n v="2003"/>
    <x v="1"/>
  </r>
  <r>
    <n v="493161"/>
    <d v="1992-01-30T00:00:00"/>
    <n v="26"/>
    <x v="1"/>
    <s v="250/500"/>
    <n v="1000"/>
    <n v="77076"/>
    <n v="0"/>
    <n v="433155"/>
    <n v="39"/>
    <x v="1"/>
    <x v="0"/>
    <x v="3"/>
    <x v="4"/>
    <x v="0"/>
    <x v="0"/>
    <n v="0"/>
    <n v="-53700"/>
    <n v="-53700"/>
    <x v="32"/>
    <x v="0"/>
    <s v="Side Collision"/>
    <x v="0"/>
    <x v="0"/>
    <x v="4"/>
    <s v="Columbus"/>
    <s v="9821 Francis Ave"/>
    <x v="5"/>
    <x v="0"/>
    <x v="2"/>
    <x v="1"/>
    <x v="0"/>
    <s v="Unknown"/>
    <n v="49800"/>
    <n v="9960"/>
    <n v="4980"/>
    <n v="34860"/>
    <s v="Mercedes"/>
    <s v="ML350"/>
    <n v="2015"/>
    <x v="1"/>
  </r>
  <r>
    <n v="320251"/>
    <d v="2009-01-24T00:00:00"/>
    <n v="202"/>
    <x v="2"/>
    <s v="100/300"/>
    <n v="2000"/>
    <n v="113274"/>
    <n v="0"/>
    <n v="616120"/>
    <n v="38"/>
    <x v="1"/>
    <x v="1"/>
    <x v="2"/>
    <x v="3"/>
    <x v="19"/>
    <x v="0"/>
    <n v="0"/>
    <n v="-37500"/>
    <n v="-37500"/>
    <x v="56"/>
    <x v="0"/>
    <s v="Side Collision"/>
    <x v="0"/>
    <x v="3"/>
    <x v="4"/>
    <s v="Hillsdale"/>
    <s v="7061 Cherokee Drive"/>
    <x v="11"/>
    <x v="0"/>
    <x v="0"/>
    <x v="0"/>
    <x v="3"/>
    <s v="No"/>
    <n v="77440"/>
    <n v="7040"/>
    <n v="14080"/>
    <n v="56320"/>
    <s v="Nissan"/>
    <s v="Ultima"/>
    <n v="2005"/>
    <x v="1"/>
  </r>
  <r>
    <n v="231127"/>
    <d v="1995-08-29T00:00:00"/>
    <n v="289"/>
    <x v="2"/>
    <s v="500/1000"/>
    <n v="500"/>
    <n v="117337"/>
    <n v="8000000"/>
    <n v="461744"/>
    <n v="48"/>
    <x v="0"/>
    <x v="1"/>
    <x v="1"/>
    <x v="11"/>
    <x v="2"/>
    <x v="2"/>
    <n v="0"/>
    <n v="-42700"/>
    <n v="-42700"/>
    <x v="21"/>
    <x v="0"/>
    <s v="Front Collision"/>
    <x v="2"/>
    <x v="3"/>
    <x v="0"/>
    <s v="Springfield"/>
    <s v="1325 1st Lane"/>
    <x v="17"/>
    <x v="0"/>
    <x v="1"/>
    <x v="0"/>
    <x v="1"/>
    <s v="Unknown"/>
    <n v="42900"/>
    <n v="8580"/>
    <n v="0"/>
    <n v="34320"/>
    <s v="Accura"/>
    <s v="TL"/>
    <n v="1999"/>
    <x v="1"/>
  </r>
  <r>
    <n v="766193"/>
    <d v="2011-07-31T00:00:00"/>
    <n v="61"/>
    <x v="0"/>
    <s v="100/300"/>
    <n v="2000"/>
    <n v="118828"/>
    <n v="6000000"/>
    <n v="475916"/>
    <n v="26"/>
    <x v="2"/>
    <x v="1"/>
    <x v="6"/>
    <x v="13"/>
    <x v="8"/>
    <x v="0"/>
    <n v="0"/>
    <n v="-53800"/>
    <n v="-53800"/>
    <x v="30"/>
    <x v="2"/>
    <s v="Rear Collision"/>
    <x v="0"/>
    <x v="2"/>
    <x v="1"/>
    <s v="Hillsdale"/>
    <s v="3769 Sky St"/>
    <x v="14"/>
    <x v="3"/>
    <x v="0"/>
    <x v="0"/>
    <x v="1"/>
    <s v="No"/>
    <n v="53820"/>
    <n v="11960"/>
    <n v="5980"/>
    <n v="35880"/>
    <s v="Ford"/>
    <s v="F150"/>
    <n v="2015"/>
    <x v="0"/>
  </r>
  <r>
    <n v="555374"/>
    <d v="2013-01-05T00:00:00"/>
    <n v="334"/>
    <x v="2"/>
    <s v="100/300"/>
    <n v="1000"/>
    <n v="87688"/>
    <n v="6000000"/>
    <n v="454434"/>
    <n v="46"/>
    <x v="0"/>
    <x v="0"/>
    <x v="0"/>
    <x v="2"/>
    <x v="1"/>
    <x v="1"/>
    <n v="0"/>
    <n v="0"/>
    <n v="0"/>
    <x v="28"/>
    <x v="0"/>
    <s v="Rear Collision"/>
    <x v="1"/>
    <x v="0"/>
    <x v="4"/>
    <s v="Hillsdale"/>
    <s v="8489 Pine Hwy"/>
    <x v="23"/>
    <x v="0"/>
    <x v="2"/>
    <x v="2"/>
    <x v="3"/>
    <s v="No"/>
    <n v="57330"/>
    <n v="12740"/>
    <n v="6370"/>
    <n v="38220"/>
    <s v="Jeep"/>
    <s v="Grand Cherokee"/>
    <n v="1998"/>
    <x v="1"/>
  </r>
  <r>
    <n v="491484"/>
    <d v="1994-11-18T00:00:00"/>
    <n v="12"/>
    <x v="2"/>
    <s v="500/1000"/>
    <n v="1000"/>
    <n v="114395"/>
    <n v="0"/>
    <n v="464353"/>
    <n v="24"/>
    <x v="2"/>
    <x v="1"/>
    <x v="1"/>
    <x v="4"/>
    <x v="12"/>
    <x v="1"/>
    <n v="51400"/>
    <n v="0"/>
    <n v="51400"/>
    <x v="56"/>
    <x v="2"/>
    <s v="Rear Collision"/>
    <x v="1"/>
    <x v="0"/>
    <x v="2"/>
    <s v="Riverwood"/>
    <s v="6329 Apache Ave"/>
    <x v="21"/>
    <x v="1"/>
    <x v="2"/>
    <x v="2"/>
    <x v="3"/>
    <s v="Unknown"/>
    <n v="53370"/>
    <n v="5930"/>
    <n v="5930"/>
    <n v="41510"/>
    <s v="Nissan"/>
    <s v="Ultima"/>
    <n v="2011"/>
    <x v="1"/>
  </r>
  <r>
    <n v="925128"/>
    <d v="2014-08-30T00:00:00"/>
    <n v="86"/>
    <x v="2"/>
    <s v="100/300"/>
    <n v="2000"/>
    <n v="140906"/>
    <n v="0"/>
    <n v="610302"/>
    <n v="29"/>
    <x v="2"/>
    <x v="0"/>
    <x v="4"/>
    <x v="5"/>
    <x v="11"/>
    <x v="0"/>
    <n v="74200"/>
    <n v="-68100"/>
    <n v="6100"/>
    <x v="8"/>
    <x v="0"/>
    <s v="Front Collision"/>
    <x v="1"/>
    <x v="0"/>
    <x v="2"/>
    <s v="Northbrook"/>
    <s v="9293 Pine Lane"/>
    <x v="5"/>
    <x v="0"/>
    <x v="2"/>
    <x v="2"/>
    <x v="0"/>
    <s v="Yes"/>
    <n v="62920"/>
    <n v="9680"/>
    <n v="14520"/>
    <n v="38720"/>
    <s v="Accura"/>
    <s v="MDX"/>
    <n v="2005"/>
    <x v="1"/>
  </r>
  <r>
    <n v="265093"/>
    <d v="2006-01-01T00:00:00"/>
    <n v="83"/>
    <x v="1"/>
    <s v="500/1000"/>
    <n v="1000"/>
    <n v="107063"/>
    <n v="0"/>
    <n v="462106"/>
    <n v="24"/>
    <x v="2"/>
    <x v="1"/>
    <x v="4"/>
    <x v="1"/>
    <x v="2"/>
    <x v="3"/>
    <n v="0"/>
    <n v="0"/>
    <n v="0"/>
    <x v="41"/>
    <x v="2"/>
    <s v="Front Collision"/>
    <x v="2"/>
    <x v="2"/>
    <x v="2"/>
    <s v="Arlington"/>
    <s v="9224 Sky Drive"/>
    <x v="5"/>
    <x v="1"/>
    <x v="1"/>
    <x v="1"/>
    <x v="3"/>
    <s v="No"/>
    <n v="61600"/>
    <n v="6160"/>
    <n v="12320"/>
    <n v="43120"/>
    <s v="Honda"/>
    <s v="CRV"/>
    <n v="2003"/>
    <x v="1"/>
  </r>
  <r>
    <n v="267808"/>
    <d v="1998-09-10T00:00:00"/>
    <n v="126"/>
    <x v="2"/>
    <s v="500/1000"/>
    <n v="2000"/>
    <n v="91613"/>
    <n v="0"/>
    <n v="431389"/>
    <n v="30"/>
    <x v="2"/>
    <x v="0"/>
    <x v="5"/>
    <x v="2"/>
    <x v="5"/>
    <x v="3"/>
    <n v="55300"/>
    <n v="-58400"/>
    <n v="-3100"/>
    <x v="23"/>
    <x v="2"/>
    <s v="Rear Collision"/>
    <x v="2"/>
    <x v="0"/>
    <x v="2"/>
    <s v="Northbend"/>
    <s v="8862 Maple Ridge"/>
    <x v="14"/>
    <x v="1"/>
    <x v="0"/>
    <x v="2"/>
    <x v="1"/>
    <s v="No"/>
    <n v="74160"/>
    <n v="6180"/>
    <n v="12360"/>
    <n v="55620"/>
    <s v="Mercedes"/>
    <s v="E400"/>
    <n v="2002"/>
    <x v="1"/>
  </r>
  <r>
    <n v="116735"/>
    <d v="2010-01-28T00:00:00"/>
    <n v="209"/>
    <x v="0"/>
    <s v="250/500"/>
    <n v="500"/>
    <n v="11915"/>
    <n v="0"/>
    <n v="442866"/>
    <n v="38"/>
    <x v="1"/>
    <x v="0"/>
    <x v="4"/>
    <x v="7"/>
    <x v="1"/>
    <x v="0"/>
    <n v="38600"/>
    <n v="-52900"/>
    <n v="-14300"/>
    <x v="49"/>
    <x v="0"/>
    <s v="Rear Collision"/>
    <x v="2"/>
    <x v="0"/>
    <x v="4"/>
    <s v="Arlington"/>
    <s v="3492 Flute Lane"/>
    <x v="1"/>
    <x v="0"/>
    <x v="2"/>
    <x v="2"/>
    <x v="1"/>
    <s v="Unknown"/>
    <n v="80100"/>
    <n v="8900"/>
    <n v="8900"/>
    <n v="62300"/>
    <s v="Audi"/>
    <s v="A3"/>
    <n v="2015"/>
    <x v="1"/>
  </r>
  <r>
    <n v="963680"/>
    <d v="2003-01-04T00:00:00"/>
    <n v="283"/>
    <x v="0"/>
    <s v="500/1000"/>
    <n v="1000"/>
    <n v="147466"/>
    <n v="0"/>
    <n v="446755"/>
    <n v="48"/>
    <x v="0"/>
    <x v="1"/>
    <x v="6"/>
    <x v="2"/>
    <x v="12"/>
    <x v="0"/>
    <n v="0"/>
    <n v="-46200"/>
    <n v="-46200"/>
    <x v="4"/>
    <x v="3"/>
    <s v=" "/>
    <x v="3"/>
    <x v="0"/>
    <x v="2"/>
    <s v="Hillsdale"/>
    <s v="6484 Tree Drive"/>
    <x v="10"/>
    <x v="0"/>
    <x v="1"/>
    <x v="2"/>
    <x v="2"/>
    <s v="No"/>
    <n v="6560"/>
    <n v="820"/>
    <n v="820"/>
    <n v="4920"/>
    <s v="Volkswagen"/>
    <s v="Jetta"/>
    <n v="2003"/>
    <x v="1"/>
  </r>
  <r>
    <n v="445694"/>
    <d v="2004-05-24T00:00:00"/>
    <n v="194"/>
    <x v="2"/>
    <s v="250/500"/>
    <n v="1000"/>
    <n v="119345"/>
    <n v="0"/>
    <n v="464743"/>
    <n v="34"/>
    <x v="1"/>
    <x v="0"/>
    <x v="6"/>
    <x v="6"/>
    <x v="10"/>
    <x v="1"/>
    <n v="0"/>
    <n v="0"/>
    <n v="0"/>
    <x v="27"/>
    <x v="0"/>
    <s v="Rear Collision"/>
    <x v="2"/>
    <x v="4"/>
    <x v="4"/>
    <s v="Northbend"/>
    <s v="4554 Sky Ave"/>
    <x v="20"/>
    <x v="0"/>
    <x v="1"/>
    <x v="2"/>
    <x v="3"/>
    <s v="Yes"/>
    <n v="58800"/>
    <n v="11760"/>
    <n v="5880"/>
    <n v="41160"/>
    <s v="Nissan"/>
    <s v="Pathfinder"/>
    <n v="1997"/>
    <x v="1"/>
  </r>
  <r>
    <n v="215534"/>
    <d v="1994-09-12T00:00:00"/>
    <n v="184"/>
    <x v="2"/>
    <s v="250/500"/>
    <n v="1000"/>
    <n v="143753"/>
    <n v="0"/>
    <n v="437889"/>
    <n v="38"/>
    <x v="1"/>
    <x v="1"/>
    <x v="5"/>
    <x v="10"/>
    <x v="13"/>
    <x v="1"/>
    <n v="0"/>
    <n v="0"/>
    <n v="0"/>
    <x v="40"/>
    <x v="2"/>
    <s v="Side Collision"/>
    <x v="1"/>
    <x v="4"/>
    <x v="6"/>
    <s v="Northbrook"/>
    <s v="5201 Texas Hwy"/>
    <x v="13"/>
    <x v="1"/>
    <x v="1"/>
    <x v="1"/>
    <x v="0"/>
    <s v="No"/>
    <n v="53730"/>
    <n v="11940"/>
    <n v="5970"/>
    <n v="35820"/>
    <s v="Dodge"/>
    <s v="RAM"/>
    <n v="2013"/>
    <x v="0"/>
  </r>
  <r>
    <n v="232854"/>
    <d v="1997-07-07T00:00:00"/>
    <n v="479"/>
    <x v="2"/>
    <s v="100/300"/>
    <n v="2000"/>
    <n v="130483"/>
    <n v="0"/>
    <n v="473638"/>
    <n v="60"/>
    <x v="3"/>
    <x v="1"/>
    <x v="5"/>
    <x v="6"/>
    <x v="18"/>
    <x v="0"/>
    <n v="0"/>
    <n v="0"/>
    <n v="0"/>
    <x v="21"/>
    <x v="0"/>
    <s v="Rear Collision"/>
    <x v="2"/>
    <x v="4"/>
    <x v="2"/>
    <s v="Arlington"/>
    <s v="3982 Weaver Lane"/>
    <x v="22"/>
    <x v="0"/>
    <x v="2"/>
    <x v="1"/>
    <x v="1"/>
    <s v="No"/>
    <n v="60600"/>
    <n v="5050"/>
    <n v="10100"/>
    <n v="45450"/>
    <s v="Honda"/>
    <s v="Civic"/>
    <n v="2001"/>
    <x v="1"/>
  </r>
  <r>
    <n v="168260"/>
    <d v="1991-03-01T00:00:00"/>
    <n v="284"/>
    <x v="0"/>
    <s v="250/500"/>
    <n v="1000"/>
    <n v="11688"/>
    <n v="0"/>
    <n v="444232"/>
    <n v="48"/>
    <x v="0"/>
    <x v="1"/>
    <x v="6"/>
    <x v="4"/>
    <x v="9"/>
    <x v="1"/>
    <n v="0"/>
    <n v="-42400"/>
    <n v="-42400"/>
    <x v="25"/>
    <x v="0"/>
    <s v="Side Collision"/>
    <x v="2"/>
    <x v="3"/>
    <x v="2"/>
    <s v="Northbrook"/>
    <s v="3660 Andromedia Hwy"/>
    <x v="20"/>
    <x v="0"/>
    <x v="1"/>
    <x v="1"/>
    <x v="2"/>
    <s v="Yes"/>
    <n v="35750"/>
    <n v="6500"/>
    <n v="3250"/>
    <n v="26000"/>
    <s v="Mercedes"/>
    <s v="E400"/>
    <n v="2001"/>
    <x v="1"/>
  </r>
  <r>
    <n v="538955"/>
    <d v="2001-09-29T00:00:00"/>
    <n v="65"/>
    <x v="1"/>
    <s v="100/300"/>
    <n v="1000"/>
    <n v="116497"/>
    <n v="0"/>
    <n v="477695"/>
    <n v="27"/>
    <x v="2"/>
    <x v="1"/>
    <x v="5"/>
    <x v="12"/>
    <x v="19"/>
    <x v="0"/>
    <n v="43000"/>
    <n v="-42500"/>
    <n v="500"/>
    <x v="34"/>
    <x v="0"/>
    <s v="Front Collision"/>
    <x v="2"/>
    <x v="4"/>
    <x v="4"/>
    <s v="Arlington"/>
    <s v="7135 Flute Lane"/>
    <x v="18"/>
    <x v="0"/>
    <x v="1"/>
    <x v="0"/>
    <x v="0"/>
    <s v="Yes"/>
    <n v="42840"/>
    <n v="3570"/>
    <n v="7140"/>
    <n v="32130"/>
    <s v="Chevrolet"/>
    <s v="Silverado"/>
    <n v="2004"/>
    <x v="1"/>
  </r>
  <r>
    <n v="243226"/>
    <d v="2012-01-10T00:00:00"/>
    <n v="222"/>
    <x v="2"/>
    <s v="250/500"/>
    <n v="1000"/>
    <n v="123272"/>
    <n v="0"/>
    <n v="458237"/>
    <n v="39"/>
    <x v="1"/>
    <x v="0"/>
    <x v="4"/>
    <x v="3"/>
    <x v="10"/>
    <x v="2"/>
    <n v="87800"/>
    <n v="-51200"/>
    <n v="36600"/>
    <x v="46"/>
    <x v="2"/>
    <s v="Front Collision"/>
    <x v="0"/>
    <x v="2"/>
    <x v="0"/>
    <s v="Springfield"/>
    <s v="4414 Solo Drive"/>
    <x v="7"/>
    <x v="1"/>
    <x v="1"/>
    <x v="0"/>
    <x v="1"/>
    <s v="No"/>
    <n v="87960"/>
    <n v="14660"/>
    <n v="14660"/>
    <n v="58640"/>
    <s v="Jeep"/>
    <s v="Wrangler"/>
    <n v="1999"/>
    <x v="0"/>
  </r>
  <r>
    <n v="246435"/>
    <d v="2001-07-05T00:00:00"/>
    <n v="196"/>
    <x v="2"/>
    <s v="250/500"/>
    <n v="2000"/>
    <n v="180076"/>
    <n v="0"/>
    <n v="441499"/>
    <n v="41"/>
    <x v="1"/>
    <x v="0"/>
    <x v="6"/>
    <x v="9"/>
    <x v="6"/>
    <x v="1"/>
    <n v="0"/>
    <n v="-78600"/>
    <n v="-78600"/>
    <x v="44"/>
    <x v="2"/>
    <s v="Rear Collision"/>
    <x v="1"/>
    <x v="4"/>
    <x v="0"/>
    <s v="Hillsdale"/>
    <s v="2920 5th Ave"/>
    <x v="5"/>
    <x v="1"/>
    <x v="2"/>
    <x v="0"/>
    <x v="1"/>
    <s v="No"/>
    <n v="47800"/>
    <n v="4780"/>
    <n v="4780"/>
    <n v="38240"/>
    <s v="Jeep"/>
    <s v="Grand Cherokee"/>
    <n v="2009"/>
    <x v="1"/>
  </r>
  <r>
    <n v="582480"/>
    <d v="1991-08-07T00:00:00"/>
    <n v="253"/>
    <x v="2"/>
    <s v="500/1000"/>
    <n v="500"/>
    <n v="118701"/>
    <n v="7000000"/>
    <n v="613436"/>
    <n v="43"/>
    <x v="1"/>
    <x v="1"/>
    <x v="2"/>
    <x v="4"/>
    <x v="19"/>
    <x v="3"/>
    <n v="46300"/>
    <n v="-33000"/>
    <n v="13300"/>
    <x v="40"/>
    <x v="1"/>
    <s v=" "/>
    <x v="3"/>
    <x v="0"/>
    <x v="2"/>
    <s v="Northbrook"/>
    <s v="2986 MLK Drive"/>
    <x v="10"/>
    <x v="0"/>
    <x v="2"/>
    <x v="1"/>
    <x v="3"/>
    <s v="Unknown"/>
    <n v="3840"/>
    <n v="640"/>
    <n v="640"/>
    <n v="2560"/>
    <s v="Chevrolet"/>
    <s v="Tahoe"/>
    <n v="2014"/>
    <x v="1"/>
  </r>
  <r>
    <n v="345539"/>
    <d v="2012-07-24T00:00:00"/>
    <n v="280"/>
    <x v="1"/>
    <s v="100/300"/>
    <n v="1000"/>
    <n v="155934"/>
    <n v="0"/>
    <n v="448912"/>
    <n v="43"/>
    <x v="1"/>
    <x v="0"/>
    <x v="6"/>
    <x v="10"/>
    <x v="10"/>
    <x v="2"/>
    <n v="0"/>
    <n v="-51600"/>
    <n v="-51600"/>
    <x v="4"/>
    <x v="0"/>
    <s v="Front Collision"/>
    <x v="2"/>
    <x v="2"/>
    <x v="2"/>
    <s v="Riverwood"/>
    <s v="1580 Maple Lane"/>
    <x v="17"/>
    <x v="0"/>
    <x v="2"/>
    <x v="1"/>
    <x v="0"/>
    <s v="Unknown"/>
    <n v="77000"/>
    <n v="14000"/>
    <n v="7000"/>
    <n v="56000"/>
    <s v="Accura"/>
    <s v="RSX"/>
    <n v="2004"/>
    <x v="1"/>
  </r>
  <r>
    <n v="924318"/>
    <d v="2014-07-27T00:00:00"/>
    <n v="5"/>
    <x v="2"/>
    <s v="250/500"/>
    <n v="2000"/>
    <n v="113702"/>
    <n v="0"/>
    <n v="468872"/>
    <n v="26"/>
    <x v="2"/>
    <x v="1"/>
    <x v="1"/>
    <x v="13"/>
    <x v="8"/>
    <x v="1"/>
    <n v="31500"/>
    <n v="0"/>
    <n v="31500"/>
    <x v="0"/>
    <x v="0"/>
    <s v="Rear Collision"/>
    <x v="2"/>
    <x v="4"/>
    <x v="4"/>
    <s v="Springfield"/>
    <s v="3706 Texas Hwy"/>
    <x v="9"/>
    <x v="0"/>
    <x v="0"/>
    <x v="0"/>
    <x v="2"/>
    <s v="Unknown"/>
    <n v="88110"/>
    <n v="16020"/>
    <n v="16020"/>
    <n v="56070"/>
    <s v="Audi"/>
    <s v="A5"/>
    <n v="2003"/>
    <x v="1"/>
  </r>
  <r>
    <n v="726880"/>
    <d v="1994-08-08T00:00:00"/>
    <n v="220"/>
    <x v="1"/>
    <s v="100/300"/>
    <n v="1000"/>
    <n v="128172"/>
    <n v="0"/>
    <n v="619811"/>
    <n v="42"/>
    <x v="1"/>
    <x v="0"/>
    <x v="5"/>
    <x v="13"/>
    <x v="10"/>
    <x v="1"/>
    <n v="33500"/>
    <n v="-49500"/>
    <n v="-16000"/>
    <x v="55"/>
    <x v="2"/>
    <s v="Rear Collision"/>
    <x v="1"/>
    <x v="2"/>
    <x v="0"/>
    <s v="Northbend"/>
    <s v="9109 Britain Drive"/>
    <x v="3"/>
    <x v="2"/>
    <x v="2"/>
    <x v="1"/>
    <x v="0"/>
    <s v="Yes"/>
    <n v="47740"/>
    <n v="4340"/>
    <n v="4340"/>
    <n v="39060"/>
    <s v="Honda"/>
    <s v="Civic"/>
    <n v="2005"/>
    <x v="1"/>
  </r>
  <r>
    <n v="190588"/>
    <d v="2001-12-09T00:00:00"/>
    <n v="85"/>
    <x v="0"/>
    <s v="100/300"/>
    <n v="1000"/>
    <n v="79635"/>
    <n v="0"/>
    <n v="614166"/>
    <n v="30"/>
    <x v="2"/>
    <x v="1"/>
    <x v="0"/>
    <x v="0"/>
    <x v="17"/>
    <x v="2"/>
    <n v="72400"/>
    <n v="-77000"/>
    <n v="-4600"/>
    <x v="41"/>
    <x v="2"/>
    <s v="Rear Collision"/>
    <x v="2"/>
    <x v="2"/>
    <x v="0"/>
    <s v="Northbend"/>
    <s v="2290 4th Ave"/>
    <x v="10"/>
    <x v="1"/>
    <x v="0"/>
    <x v="2"/>
    <x v="3"/>
    <s v="Yes"/>
    <n v="58960"/>
    <n v="5360"/>
    <n v="10720"/>
    <n v="42880"/>
    <s v="Ford"/>
    <s v="F150"/>
    <n v="2004"/>
    <x v="1"/>
  </r>
  <r>
    <n v="246705"/>
    <d v="1990-03-14T00:00:00"/>
    <n v="266"/>
    <x v="0"/>
    <s v="250/500"/>
    <n v="500"/>
    <n v="127002"/>
    <n v="0"/>
    <n v="456600"/>
    <n v="46"/>
    <x v="0"/>
    <x v="1"/>
    <x v="2"/>
    <x v="4"/>
    <x v="8"/>
    <x v="2"/>
    <n v="0"/>
    <n v="-45800"/>
    <n v="-45800"/>
    <x v="13"/>
    <x v="3"/>
    <s v=" "/>
    <x v="1"/>
    <x v="0"/>
    <x v="5"/>
    <s v="Northbrook"/>
    <s v="4232 Britain Ridge"/>
    <x v="0"/>
    <x v="0"/>
    <x v="2"/>
    <x v="0"/>
    <x v="0"/>
    <s v="Unknown"/>
    <n v="2160"/>
    <n v="480"/>
    <n v="240"/>
    <n v="1440"/>
    <s v="Toyota"/>
    <s v="Corolla"/>
    <n v="2004"/>
    <x v="1"/>
  </r>
  <r>
    <n v="619589"/>
    <d v="2006-03-28T00:00:00"/>
    <n v="41"/>
    <x v="2"/>
    <s v="100/300"/>
    <n v="1000"/>
    <n v="138313"/>
    <n v="0"/>
    <n v="618405"/>
    <n v="26"/>
    <x v="2"/>
    <x v="1"/>
    <x v="6"/>
    <x v="5"/>
    <x v="19"/>
    <x v="2"/>
    <n v="46700"/>
    <n v="0"/>
    <n v="46700"/>
    <x v="25"/>
    <x v="1"/>
    <s v=" "/>
    <x v="3"/>
    <x v="0"/>
    <x v="0"/>
    <s v="Riverwood"/>
    <s v="6677 Andromedia Drive"/>
    <x v="11"/>
    <x v="0"/>
    <x v="0"/>
    <x v="0"/>
    <x v="3"/>
    <s v="Unknown"/>
    <n v="6890"/>
    <n v="530"/>
    <n v="1060"/>
    <n v="5300"/>
    <s v="Jeep"/>
    <s v="Grand Cherokee"/>
    <n v="1997"/>
    <x v="1"/>
  </r>
  <r>
    <n v="164988"/>
    <d v="2013-12-23T00:00:00"/>
    <n v="316"/>
    <x v="2"/>
    <s v="100/300"/>
    <n v="2000"/>
    <n v="129074"/>
    <n v="5000000"/>
    <n v="430832"/>
    <n v="45"/>
    <x v="0"/>
    <x v="1"/>
    <x v="4"/>
    <x v="5"/>
    <x v="14"/>
    <x v="0"/>
    <n v="58300"/>
    <n v="0"/>
    <n v="58300"/>
    <x v="26"/>
    <x v="2"/>
    <s v="Side Collision"/>
    <x v="0"/>
    <x v="4"/>
    <x v="1"/>
    <s v="Springfield"/>
    <s v="5868 Sky Hwy"/>
    <x v="13"/>
    <x v="1"/>
    <x v="2"/>
    <x v="2"/>
    <x v="1"/>
    <s v="Yes"/>
    <n v="78870"/>
    <n v="7170"/>
    <n v="14340"/>
    <n v="57360"/>
    <s v="Suburu"/>
    <s v="Legacy"/>
    <n v="2013"/>
    <x v="1"/>
  </r>
  <r>
    <n v="729534"/>
    <d v="1991-09-30T00:00:00"/>
    <n v="285"/>
    <x v="1"/>
    <s v="100/300"/>
    <n v="1000"/>
    <n v="121668"/>
    <n v="0"/>
    <n v="610989"/>
    <n v="47"/>
    <x v="0"/>
    <x v="1"/>
    <x v="3"/>
    <x v="2"/>
    <x v="16"/>
    <x v="1"/>
    <n v="55100"/>
    <n v="0"/>
    <n v="55100"/>
    <x v="10"/>
    <x v="1"/>
    <s v=" "/>
    <x v="3"/>
    <x v="0"/>
    <x v="0"/>
    <s v="Columbus"/>
    <s v="3053 Lincoln Drive"/>
    <x v="1"/>
    <x v="0"/>
    <x v="2"/>
    <x v="0"/>
    <x v="3"/>
    <s v="No"/>
    <n v="2700"/>
    <n v="300"/>
    <n v="300"/>
    <n v="2100"/>
    <s v="Ford"/>
    <s v="F150"/>
    <n v="2013"/>
    <x v="1"/>
  </r>
  <r>
    <n v="505014"/>
    <d v="2001-12-27T00:00:00"/>
    <n v="379"/>
    <x v="2"/>
    <s v="100/300"/>
    <n v="500"/>
    <n v="125116"/>
    <n v="0"/>
    <n v="447750"/>
    <n v="54"/>
    <x v="0"/>
    <x v="1"/>
    <x v="2"/>
    <x v="1"/>
    <x v="14"/>
    <x v="1"/>
    <n v="41400"/>
    <n v="0"/>
    <n v="41400"/>
    <x v="11"/>
    <x v="0"/>
    <s v="Front Collision"/>
    <x v="2"/>
    <x v="4"/>
    <x v="4"/>
    <s v="Riverwood"/>
    <s v="7041 Tree Ridge"/>
    <x v="8"/>
    <x v="0"/>
    <x v="1"/>
    <x v="1"/>
    <x v="3"/>
    <s v="No"/>
    <n v="75960"/>
    <n v="6330"/>
    <n v="6330"/>
    <n v="63300"/>
    <s v="Jeep"/>
    <s v="Grand Cherokee"/>
    <n v="2010"/>
    <x v="1"/>
  </r>
  <r>
    <n v="920826"/>
    <d v="2005-04-07T00:00:00"/>
    <n v="15"/>
    <x v="1"/>
    <s v="250/500"/>
    <n v="2000"/>
    <n v="158641"/>
    <n v="0"/>
    <n v="608708"/>
    <n v="34"/>
    <x v="1"/>
    <x v="1"/>
    <x v="4"/>
    <x v="2"/>
    <x v="17"/>
    <x v="1"/>
    <n v="33500"/>
    <n v="-58900"/>
    <n v="-25400"/>
    <x v="39"/>
    <x v="0"/>
    <s v="Front Collision"/>
    <x v="0"/>
    <x v="0"/>
    <x v="4"/>
    <s v="Northbrook"/>
    <s v="7223 Embaracadero St"/>
    <x v="16"/>
    <x v="0"/>
    <x v="0"/>
    <x v="0"/>
    <x v="2"/>
    <s v="Unknown"/>
    <n v="75570"/>
    <n v="6870"/>
    <n v="13740"/>
    <n v="54960"/>
    <s v="BMW"/>
    <s v="X5"/>
    <n v="2010"/>
    <x v="0"/>
  </r>
  <r>
    <n v="534982"/>
    <d v="2003-04-08T00:00:00"/>
    <n v="354"/>
    <x v="2"/>
    <s v="500/1000"/>
    <n v="2000"/>
    <n v="152611"/>
    <n v="5000000"/>
    <n v="469650"/>
    <n v="48"/>
    <x v="0"/>
    <x v="1"/>
    <x v="3"/>
    <x v="2"/>
    <x v="19"/>
    <x v="3"/>
    <n v="0"/>
    <n v="0"/>
    <n v="0"/>
    <x v="28"/>
    <x v="0"/>
    <s v="Front Collision"/>
    <x v="1"/>
    <x v="0"/>
    <x v="0"/>
    <s v="Columbus"/>
    <s v="8081 Flute Ridge"/>
    <x v="11"/>
    <x v="0"/>
    <x v="1"/>
    <x v="2"/>
    <x v="2"/>
    <s v="Yes"/>
    <n v="90240"/>
    <n v="15040"/>
    <n v="15040"/>
    <n v="60160"/>
    <s v="Chevrolet"/>
    <s v="Malibu"/>
    <n v="1995"/>
    <x v="1"/>
  </r>
  <r>
    <n v="110408"/>
    <d v="2005-11-14T00:00:00"/>
    <n v="342"/>
    <x v="1"/>
    <s v="100/300"/>
    <n v="1000"/>
    <n v="102844"/>
    <n v="0"/>
    <n v="602304"/>
    <n v="53"/>
    <x v="0"/>
    <x v="1"/>
    <x v="5"/>
    <x v="5"/>
    <x v="7"/>
    <x v="1"/>
    <n v="0"/>
    <n v="0"/>
    <n v="0"/>
    <x v="47"/>
    <x v="0"/>
    <s v="Front Collision"/>
    <x v="0"/>
    <x v="4"/>
    <x v="0"/>
    <s v="Springfield"/>
    <s v="8618 Texas Lane"/>
    <x v="11"/>
    <x v="0"/>
    <x v="1"/>
    <x v="1"/>
    <x v="1"/>
    <s v="No"/>
    <n v="80960"/>
    <n v="14720"/>
    <n v="7360"/>
    <n v="58880"/>
    <s v="Accura"/>
    <s v="MDX"/>
    <n v="2000"/>
    <x v="1"/>
  </r>
  <r>
    <n v="283052"/>
    <d v="2005-01-07T00:00:00"/>
    <n v="169"/>
    <x v="2"/>
    <s v="100/300"/>
    <n v="1000"/>
    <n v="155594"/>
    <n v="0"/>
    <n v="459878"/>
    <n v="38"/>
    <x v="1"/>
    <x v="0"/>
    <x v="1"/>
    <x v="0"/>
    <x v="8"/>
    <x v="2"/>
    <n v="23300"/>
    <n v="0"/>
    <n v="23300"/>
    <x v="0"/>
    <x v="2"/>
    <s v="Front Collision"/>
    <x v="2"/>
    <x v="3"/>
    <x v="1"/>
    <s v="Riverwood"/>
    <s v="3508 Washington St"/>
    <x v="11"/>
    <x v="1"/>
    <x v="2"/>
    <x v="0"/>
    <x v="2"/>
    <s v="Yes"/>
    <n v="79080"/>
    <n v="6590"/>
    <n v="13180"/>
    <n v="59310"/>
    <s v="Mercedes"/>
    <s v="C300"/>
    <n v="2012"/>
    <x v="1"/>
  </r>
  <r>
    <n v="840806"/>
    <d v="1994-02-14T00:00:00"/>
    <n v="339"/>
    <x v="1"/>
    <s v="500/1000"/>
    <n v="2000"/>
    <n v="157077"/>
    <n v="0"/>
    <n v="441142"/>
    <n v="49"/>
    <x v="0"/>
    <x v="0"/>
    <x v="6"/>
    <x v="12"/>
    <x v="12"/>
    <x v="1"/>
    <n v="98800"/>
    <n v="-65300"/>
    <n v="33500"/>
    <x v="24"/>
    <x v="1"/>
    <s v=" "/>
    <x v="1"/>
    <x v="1"/>
    <x v="0"/>
    <s v="Columbus"/>
    <s v="2193 4th Ridge"/>
    <x v="21"/>
    <x v="0"/>
    <x v="2"/>
    <x v="1"/>
    <x v="2"/>
    <s v="No"/>
    <n v="6820"/>
    <n v="1240"/>
    <n v="620"/>
    <n v="4960"/>
    <s v="Mercedes"/>
    <s v="ML350"/>
    <n v="2009"/>
    <x v="1"/>
  </r>
  <r>
    <n v="382394"/>
    <d v="1996-01-23T00:00:00"/>
    <n v="259"/>
    <x v="0"/>
    <s v="100/300"/>
    <n v="2000"/>
    <n v="117053"/>
    <n v="0"/>
    <n v="465667"/>
    <n v="42"/>
    <x v="1"/>
    <x v="1"/>
    <x v="1"/>
    <x v="3"/>
    <x v="0"/>
    <x v="0"/>
    <n v="65000"/>
    <n v="-49200"/>
    <n v="15800"/>
    <x v="37"/>
    <x v="2"/>
    <s v="Rear Collision"/>
    <x v="2"/>
    <x v="2"/>
    <x v="4"/>
    <s v="Northbend"/>
    <s v="8897 Sky St"/>
    <x v="18"/>
    <x v="1"/>
    <x v="2"/>
    <x v="0"/>
    <x v="0"/>
    <s v="Yes"/>
    <n v="62590"/>
    <n v="5690"/>
    <n v="11380"/>
    <n v="45520"/>
    <s v="Nissan"/>
    <s v="Pathfinder"/>
    <n v="2006"/>
    <x v="1"/>
  </r>
  <r>
    <n v="876699"/>
    <d v="1999-12-12T00:00:00"/>
    <n v="65"/>
    <x v="0"/>
    <s v="250/500"/>
    <n v="1000"/>
    <n v="109995"/>
    <n v="0"/>
    <n v="473109"/>
    <n v="23"/>
    <x v="4"/>
    <x v="1"/>
    <x v="5"/>
    <x v="2"/>
    <x v="7"/>
    <x v="0"/>
    <n v="0"/>
    <n v="-71900"/>
    <n v="-71900"/>
    <x v="14"/>
    <x v="0"/>
    <s v="Side Collision"/>
    <x v="0"/>
    <x v="3"/>
    <x v="2"/>
    <s v="Arlington"/>
    <s v="9611 Pine Ridge"/>
    <x v="8"/>
    <x v="0"/>
    <x v="2"/>
    <x v="0"/>
    <x v="1"/>
    <s v="Yes"/>
    <n v="52400"/>
    <n v="6550"/>
    <n v="6550"/>
    <n v="39300"/>
    <s v="Accura"/>
    <s v="MDX"/>
    <n v="2005"/>
    <x v="0"/>
  </r>
  <r>
    <n v="871432"/>
    <d v="2004-07-15T00:00:00"/>
    <n v="254"/>
    <x v="2"/>
    <s v="250/500"/>
    <n v="2000"/>
    <n v="147243"/>
    <n v="0"/>
    <n v="619794"/>
    <n v="46"/>
    <x v="0"/>
    <x v="0"/>
    <x v="0"/>
    <x v="4"/>
    <x v="16"/>
    <x v="0"/>
    <n v="0"/>
    <n v="-90600"/>
    <n v="-90600"/>
    <x v="3"/>
    <x v="2"/>
    <s v="Front Collision"/>
    <x v="0"/>
    <x v="4"/>
    <x v="4"/>
    <s v="Arlington"/>
    <s v="7825 1st Ridge"/>
    <x v="19"/>
    <x v="1"/>
    <x v="1"/>
    <x v="0"/>
    <x v="2"/>
    <s v="Yes"/>
    <n v="63580"/>
    <n v="5780"/>
    <n v="11560"/>
    <n v="46240"/>
    <s v="Volkswagen"/>
    <s v="Jetta"/>
    <n v="2004"/>
    <x v="1"/>
  </r>
  <r>
    <n v="379882"/>
    <d v="2012-11-07T00:00:00"/>
    <n v="440"/>
    <x v="2"/>
    <s v="250/500"/>
    <n v="500"/>
    <n v="127562"/>
    <n v="0"/>
    <n v="602258"/>
    <n v="55"/>
    <x v="3"/>
    <x v="1"/>
    <x v="2"/>
    <x v="7"/>
    <x v="1"/>
    <x v="1"/>
    <n v="0"/>
    <n v="-56200"/>
    <n v="-56200"/>
    <x v="48"/>
    <x v="2"/>
    <s v="Side Collision"/>
    <x v="1"/>
    <x v="0"/>
    <x v="2"/>
    <s v="Riverwood"/>
    <s v="3039 Oak Hwy"/>
    <x v="22"/>
    <x v="1"/>
    <x v="0"/>
    <x v="2"/>
    <x v="3"/>
    <s v="No"/>
    <n v="61400"/>
    <n v="6140"/>
    <n v="6140"/>
    <n v="49120"/>
    <s v="Nissan"/>
    <s v="Ultima"/>
    <n v="1995"/>
    <x v="1"/>
  </r>
  <r>
    <n v="852002"/>
    <d v="2009-06-29T00:00:00"/>
    <n v="478"/>
    <x v="2"/>
    <s v="250/500"/>
    <n v="1000"/>
    <n v="12923"/>
    <n v="0"/>
    <n v="479724"/>
    <n v="63"/>
    <x v="3"/>
    <x v="0"/>
    <x v="4"/>
    <x v="12"/>
    <x v="12"/>
    <x v="2"/>
    <n v="47600"/>
    <n v="0"/>
    <n v="47600"/>
    <x v="31"/>
    <x v="3"/>
    <s v=" "/>
    <x v="1"/>
    <x v="1"/>
    <x v="1"/>
    <s v="Northbend"/>
    <s v="8204 Pine Lane"/>
    <x v="0"/>
    <x v="0"/>
    <x v="0"/>
    <x v="0"/>
    <x v="2"/>
    <s v="No"/>
    <n v="4700"/>
    <n v="940"/>
    <n v="470"/>
    <n v="3290"/>
    <s v="Dodge"/>
    <s v="Neon"/>
    <n v="2007"/>
    <x v="0"/>
  </r>
  <r>
    <n v="372891"/>
    <d v="2000-06-26T00:00:00"/>
    <n v="230"/>
    <x v="1"/>
    <s v="250/500"/>
    <n v="2000"/>
    <n v="100937"/>
    <n v="0"/>
    <n v="442210"/>
    <n v="44"/>
    <x v="1"/>
    <x v="1"/>
    <x v="5"/>
    <x v="5"/>
    <x v="10"/>
    <x v="1"/>
    <n v="45400"/>
    <n v="-39400"/>
    <n v="6000"/>
    <x v="4"/>
    <x v="0"/>
    <s v="Front Collision"/>
    <x v="2"/>
    <x v="2"/>
    <x v="0"/>
    <s v="Riverwood"/>
    <s v="9787 Andromedia Ave"/>
    <x v="4"/>
    <x v="0"/>
    <x v="2"/>
    <x v="1"/>
    <x v="0"/>
    <s v="Yes"/>
    <n v="74140"/>
    <n v="13480"/>
    <n v="13480"/>
    <n v="47180"/>
    <s v="BMW"/>
    <s v="X5"/>
    <n v="2015"/>
    <x v="1"/>
  </r>
  <r>
    <n v="689034"/>
    <d v="2002-01-09T00:00:00"/>
    <n v="138"/>
    <x v="0"/>
    <s v="500/1000"/>
    <n v="500"/>
    <n v="109307"/>
    <n v="4000000"/>
    <n v="463291"/>
    <n v="30"/>
    <x v="2"/>
    <x v="1"/>
    <x v="1"/>
    <x v="6"/>
    <x v="1"/>
    <x v="0"/>
    <n v="27700"/>
    <n v="-72400"/>
    <n v="-44700"/>
    <x v="10"/>
    <x v="0"/>
    <s v="Front Collision"/>
    <x v="0"/>
    <x v="3"/>
    <x v="1"/>
    <s v="Hillsdale"/>
    <s v="9633 Rock Hwy"/>
    <x v="5"/>
    <x v="0"/>
    <x v="1"/>
    <x v="2"/>
    <x v="0"/>
    <s v="No"/>
    <n v="83160"/>
    <n v="6930"/>
    <n v="13860"/>
    <n v="62370"/>
    <s v="Volkswagen"/>
    <s v="Jetta"/>
    <n v="2011"/>
    <x v="1"/>
  </r>
  <r>
    <n v="743092"/>
    <d v="2013-11-11T00:00:00"/>
    <n v="239"/>
    <x v="0"/>
    <s v="250/500"/>
    <n v="1000"/>
    <n v="132544"/>
    <n v="7000000"/>
    <n v="474898"/>
    <n v="41"/>
    <x v="1"/>
    <x v="1"/>
    <x v="6"/>
    <x v="13"/>
    <x v="12"/>
    <x v="1"/>
    <n v="51400"/>
    <n v="-6300"/>
    <n v="45100"/>
    <x v="32"/>
    <x v="3"/>
    <s v=" "/>
    <x v="3"/>
    <x v="0"/>
    <x v="5"/>
    <s v="Arlington"/>
    <s v="6303 1st Drive"/>
    <x v="9"/>
    <x v="0"/>
    <x v="1"/>
    <x v="1"/>
    <x v="0"/>
    <s v="Yes"/>
    <n v="10790"/>
    <n v="1660"/>
    <n v="830"/>
    <n v="8300"/>
    <s v="Mercedes"/>
    <s v="E400"/>
    <n v="2013"/>
    <x v="1"/>
  </r>
  <r>
    <n v="599174"/>
    <d v="2008-01-14T00:00:00"/>
    <n v="93"/>
    <x v="2"/>
    <s v="100/300"/>
    <n v="2000"/>
    <n v="101718"/>
    <n v="0"/>
    <n v="431354"/>
    <n v="31"/>
    <x v="2"/>
    <x v="1"/>
    <x v="0"/>
    <x v="5"/>
    <x v="12"/>
    <x v="0"/>
    <n v="0"/>
    <n v="0"/>
    <n v="0"/>
    <x v="4"/>
    <x v="2"/>
    <s v="Rear Collision"/>
    <x v="0"/>
    <x v="0"/>
    <x v="5"/>
    <s v="Arlington"/>
    <s v="2014 Rock Ave"/>
    <x v="7"/>
    <x v="1"/>
    <x v="0"/>
    <x v="0"/>
    <x v="2"/>
    <s v="No"/>
    <n v="48070"/>
    <n v="8740"/>
    <n v="8740"/>
    <n v="30590"/>
    <s v="Saab"/>
    <s v="92x"/>
    <n v="2014"/>
    <x v="1"/>
  </r>
  <r>
    <n v="421092"/>
    <d v="2003-03-04T00:00:00"/>
    <n v="37"/>
    <x v="0"/>
    <s v="100/300"/>
    <n v="1000"/>
    <n v="122117"/>
    <n v="0"/>
    <n v="617460"/>
    <n v="25"/>
    <x v="2"/>
    <x v="1"/>
    <x v="3"/>
    <x v="9"/>
    <x v="5"/>
    <x v="1"/>
    <n v="49300"/>
    <n v="0"/>
    <n v="49300"/>
    <x v="27"/>
    <x v="2"/>
    <s v="Rear Collision"/>
    <x v="1"/>
    <x v="4"/>
    <x v="0"/>
    <s v="Northbrook"/>
    <s v="8983 Tree St"/>
    <x v="15"/>
    <x v="1"/>
    <x v="0"/>
    <x v="1"/>
    <x v="1"/>
    <s v="Yes"/>
    <n v="51030"/>
    <n v="5670"/>
    <n v="11340"/>
    <n v="34020"/>
    <s v="Suburu"/>
    <s v="Impreza"/>
    <n v="1996"/>
    <x v="1"/>
  </r>
  <r>
    <n v="349658"/>
    <d v="1994-06-07T00:00:00"/>
    <n v="254"/>
    <x v="1"/>
    <s v="100/300"/>
    <n v="500"/>
    <n v="192787"/>
    <n v="0"/>
    <n v="609317"/>
    <n v="40"/>
    <x v="1"/>
    <x v="0"/>
    <x v="0"/>
    <x v="5"/>
    <x v="11"/>
    <x v="0"/>
    <n v="0"/>
    <n v="0"/>
    <n v="0"/>
    <x v="1"/>
    <x v="0"/>
    <s v="Front Collision"/>
    <x v="1"/>
    <x v="2"/>
    <x v="1"/>
    <s v="Arlington"/>
    <s v="6260 5th Lane"/>
    <x v="16"/>
    <x v="0"/>
    <x v="0"/>
    <x v="1"/>
    <x v="3"/>
    <s v="Unknown"/>
    <n v="43280"/>
    <n v="0"/>
    <n v="5410"/>
    <n v="37870"/>
    <s v="Honda"/>
    <s v="Civic"/>
    <n v="1996"/>
    <x v="0"/>
  </r>
  <r>
    <n v="811042"/>
    <d v="2013-07-04T00:00:00"/>
    <n v="131"/>
    <x v="1"/>
    <s v="250/500"/>
    <n v="1000"/>
    <n v="97827"/>
    <n v="0"/>
    <n v="479821"/>
    <n v="29"/>
    <x v="2"/>
    <x v="1"/>
    <x v="2"/>
    <x v="2"/>
    <x v="12"/>
    <x v="2"/>
    <n v="65700"/>
    <n v="0"/>
    <n v="65700"/>
    <x v="50"/>
    <x v="0"/>
    <s v="Front Collision"/>
    <x v="0"/>
    <x v="2"/>
    <x v="0"/>
    <s v="Hillsdale"/>
    <s v="2725 Britain Ridge"/>
    <x v="0"/>
    <x v="0"/>
    <x v="1"/>
    <x v="0"/>
    <x v="2"/>
    <s v="No"/>
    <n v="76400"/>
    <n v="15280"/>
    <n v="7640"/>
    <n v="53480"/>
    <s v="Suburu"/>
    <s v="Forrestor"/>
    <n v="2003"/>
    <x v="1"/>
  </r>
  <r>
    <n v="505316"/>
    <d v="2002-06-30T00:00:00"/>
    <n v="230"/>
    <x v="1"/>
    <s v="100/300"/>
    <n v="2000"/>
    <n v="122114"/>
    <n v="0"/>
    <n v="473394"/>
    <n v="43"/>
    <x v="1"/>
    <x v="0"/>
    <x v="0"/>
    <x v="5"/>
    <x v="2"/>
    <x v="0"/>
    <n v="48100"/>
    <n v="0"/>
    <n v="48100"/>
    <x v="23"/>
    <x v="0"/>
    <s v="Side Collision"/>
    <x v="2"/>
    <x v="4"/>
    <x v="1"/>
    <s v="Hillsdale"/>
    <s v="3089 Oak Ridge"/>
    <x v="21"/>
    <x v="0"/>
    <x v="1"/>
    <x v="1"/>
    <x v="0"/>
    <s v="Unknown"/>
    <n v="75460"/>
    <n v="13720"/>
    <n v="13720"/>
    <n v="48020"/>
    <s v="Audi"/>
    <s v="A5"/>
    <n v="2002"/>
    <x v="1"/>
  </r>
  <r>
    <n v="116645"/>
    <d v="2004-06-30T00:00:00"/>
    <n v="313"/>
    <x v="0"/>
    <s v="100/300"/>
    <n v="2000"/>
    <n v="125562"/>
    <n v="0"/>
    <n v="603882"/>
    <n v="50"/>
    <x v="0"/>
    <x v="0"/>
    <x v="0"/>
    <x v="3"/>
    <x v="15"/>
    <x v="3"/>
    <n v="0"/>
    <n v="0"/>
    <n v="0"/>
    <x v="40"/>
    <x v="2"/>
    <s v="Side Collision"/>
    <x v="0"/>
    <x v="3"/>
    <x v="3"/>
    <s v="Northbrook"/>
    <s v="6206 3rd Ridge"/>
    <x v="22"/>
    <x v="1"/>
    <x v="0"/>
    <x v="2"/>
    <x v="3"/>
    <s v="Yes"/>
    <n v="69000"/>
    <n v="13800"/>
    <n v="6900"/>
    <n v="48300"/>
    <s v="Ford"/>
    <s v="F150"/>
    <n v="1995"/>
    <x v="0"/>
  </r>
  <r>
    <n v="950880"/>
    <d v="1998-12-19T00:00:00"/>
    <n v="210"/>
    <x v="1"/>
    <s v="250/500"/>
    <n v="500"/>
    <n v="99952"/>
    <n v="0"/>
    <n v="615229"/>
    <n v="38"/>
    <x v="1"/>
    <x v="0"/>
    <x v="6"/>
    <x v="4"/>
    <x v="5"/>
    <x v="1"/>
    <n v="0"/>
    <n v="0"/>
    <n v="0"/>
    <x v="6"/>
    <x v="1"/>
    <s v=" "/>
    <x v="1"/>
    <x v="0"/>
    <x v="1"/>
    <s v="Springfield"/>
    <s v="7240 5th Ridge"/>
    <x v="13"/>
    <x v="0"/>
    <x v="1"/>
    <x v="0"/>
    <x v="0"/>
    <s v="No"/>
    <n v="8640"/>
    <n v="1440"/>
    <n v="720"/>
    <n v="6480"/>
    <s v="Accura"/>
    <s v="TL"/>
    <n v="2008"/>
    <x v="1"/>
  </r>
  <r>
    <n v="788502"/>
    <d v="2014-08-31T00:00:00"/>
    <n v="101"/>
    <x v="0"/>
    <s v="250/500"/>
    <n v="500"/>
    <n v="138089"/>
    <n v="0"/>
    <n v="620197"/>
    <n v="29"/>
    <x v="2"/>
    <x v="0"/>
    <x v="1"/>
    <x v="3"/>
    <x v="7"/>
    <x v="2"/>
    <n v="30000"/>
    <n v="-53000"/>
    <n v="-23000"/>
    <x v="25"/>
    <x v="2"/>
    <s v="Rear Collision"/>
    <x v="1"/>
    <x v="4"/>
    <x v="0"/>
    <s v="Arlington"/>
    <s v="8100 3rd Ave"/>
    <x v="5"/>
    <x v="1"/>
    <x v="1"/>
    <x v="2"/>
    <x v="3"/>
    <s v="Unknown"/>
    <n v="67210"/>
    <n v="12220"/>
    <n v="12220"/>
    <n v="42770"/>
    <s v="BMW"/>
    <s v="X6"/>
    <n v="1996"/>
    <x v="1"/>
  </r>
  <r>
    <n v="627486"/>
    <d v="2005-11-10T00:00:00"/>
    <n v="153"/>
    <x v="1"/>
    <s v="500/1000"/>
    <n v="500"/>
    <n v="101077"/>
    <n v="0"/>
    <n v="438215"/>
    <n v="37"/>
    <x v="1"/>
    <x v="0"/>
    <x v="4"/>
    <x v="10"/>
    <x v="16"/>
    <x v="3"/>
    <n v="52300"/>
    <n v="-55600"/>
    <n v="-3300"/>
    <x v="29"/>
    <x v="2"/>
    <s v="Side Collision"/>
    <x v="2"/>
    <x v="4"/>
    <x v="5"/>
    <s v="Arlington"/>
    <s v="3282 4th Lane"/>
    <x v="0"/>
    <x v="1"/>
    <x v="1"/>
    <x v="1"/>
    <x v="2"/>
    <s v="No"/>
    <n v="42500"/>
    <n v="4250"/>
    <n v="4250"/>
    <n v="34000"/>
    <s v="Volkswagen"/>
    <s v="Jetta"/>
    <n v="1999"/>
    <x v="1"/>
  </r>
  <r>
    <n v="498842"/>
    <d v="2000-05-04T00:00:00"/>
    <n v="337"/>
    <x v="0"/>
    <s v="100/300"/>
    <n v="500"/>
    <n v="120586"/>
    <n v="0"/>
    <n v="444583"/>
    <n v="53"/>
    <x v="0"/>
    <x v="0"/>
    <x v="2"/>
    <x v="3"/>
    <x v="16"/>
    <x v="0"/>
    <n v="0"/>
    <n v="-34600"/>
    <n v="-34600"/>
    <x v="51"/>
    <x v="0"/>
    <s v="Rear Collision"/>
    <x v="1"/>
    <x v="2"/>
    <x v="0"/>
    <s v="Arlington"/>
    <s v="3227 Maple Ave"/>
    <x v="1"/>
    <x v="0"/>
    <x v="0"/>
    <x v="1"/>
    <x v="3"/>
    <s v="No"/>
    <n v="86400"/>
    <n v="14400"/>
    <n v="7200"/>
    <n v="64800"/>
    <s v="Accura"/>
    <s v="RSX"/>
    <n v="2001"/>
    <x v="1"/>
  </r>
  <r>
    <n v="550294"/>
    <d v="2001-11-26T00:00:00"/>
    <n v="360"/>
    <x v="2"/>
    <s v="500/1000"/>
    <n v="1000"/>
    <n v="152661"/>
    <n v="0"/>
    <n v="471866"/>
    <n v="51"/>
    <x v="0"/>
    <x v="0"/>
    <x v="3"/>
    <x v="11"/>
    <x v="13"/>
    <x v="1"/>
    <n v="0"/>
    <n v="-32900"/>
    <n v="-32900"/>
    <x v="8"/>
    <x v="1"/>
    <s v=" "/>
    <x v="1"/>
    <x v="0"/>
    <x v="0"/>
    <s v="Hillsdale"/>
    <s v="4264 Lincoln Ridge"/>
    <x v="0"/>
    <x v="0"/>
    <x v="0"/>
    <x v="2"/>
    <x v="0"/>
    <s v="Unknown"/>
    <n v="4620"/>
    <n v="840"/>
    <n v="840"/>
    <n v="2940"/>
    <s v="Dodge"/>
    <s v="RAM"/>
    <n v="2009"/>
    <x v="0"/>
  </r>
  <r>
    <n v="328387"/>
    <d v="2014-05-06T00:00:00"/>
    <n v="428"/>
    <x v="2"/>
    <s v="100/300"/>
    <n v="1000"/>
    <n v="149644"/>
    <n v="0"/>
    <n v="616884"/>
    <n v="53"/>
    <x v="0"/>
    <x v="1"/>
    <x v="4"/>
    <x v="4"/>
    <x v="6"/>
    <x v="3"/>
    <n v="0"/>
    <n v="0"/>
    <n v="0"/>
    <x v="54"/>
    <x v="3"/>
    <s v=" "/>
    <x v="3"/>
    <x v="0"/>
    <x v="5"/>
    <s v="Springfield"/>
    <s v="2215 Best Ave"/>
    <x v="10"/>
    <x v="0"/>
    <x v="0"/>
    <x v="2"/>
    <x v="0"/>
    <s v="No"/>
    <n v="6930"/>
    <n v="630"/>
    <n v="1260"/>
    <n v="5040"/>
    <s v="Honda"/>
    <s v="CRV"/>
    <n v="2013"/>
    <x v="1"/>
  </r>
  <r>
    <n v="540152"/>
    <d v="1991-01-27T00:00:00"/>
    <n v="204"/>
    <x v="2"/>
    <s v="100/300"/>
    <n v="500"/>
    <n v="12562"/>
    <n v="0"/>
    <n v="448310"/>
    <n v="40"/>
    <x v="1"/>
    <x v="1"/>
    <x v="6"/>
    <x v="2"/>
    <x v="10"/>
    <x v="1"/>
    <n v="0"/>
    <n v="0"/>
    <n v="0"/>
    <x v="23"/>
    <x v="2"/>
    <s v="Side Collision"/>
    <x v="1"/>
    <x v="3"/>
    <x v="0"/>
    <s v="Northbend"/>
    <s v="5363 Weaver Lane"/>
    <x v="16"/>
    <x v="1"/>
    <x v="0"/>
    <x v="0"/>
    <x v="0"/>
    <s v="Yes"/>
    <n v="41700"/>
    <n v="8340"/>
    <n v="8340"/>
    <n v="25020"/>
    <s v="Saab"/>
    <s v="95"/>
    <n v="2013"/>
    <x v="1"/>
  </r>
  <r>
    <n v="385932"/>
    <d v="1992-04-28T00:00:00"/>
    <n v="364"/>
    <x v="2"/>
    <s v="100/300"/>
    <n v="500"/>
    <n v="126835"/>
    <n v="0"/>
    <n v="478902"/>
    <n v="51"/>
    <x v="0"/>
    <x v="0"/>
    <x v="3"/>
    <x v="10"/>
    <x v="2"/>
    <x v="0"/>
    <n v="0"/>
    <n v="0"/>
    <n v="0"/>
    <x v="3"/>
    <x v="0"/>
    <s v="Rear Collision"/>
    <x v="0"/>
    <x v="3"/>
    <x v="2"/>
    <s v="Northbrook"/>
    <s v="2397 Cherokee Ave"/>
    <x v="14"/>
    <x v="0"/>
    <x v="0"/>
    <x v="2"/>
    <x v="3"/>
    <s v="No"/>
    <n v="77330"/>
    <n v="14060"/>
    <n v="14060"/>
    <n v="49210"/>
    <s v="Volkswagen"/>
    <s v="Jetta"/>
    <n v="2014"/>
    <x v="0"/>
  </r>
  <r>
    <n v="618682"/>
    <d v="2000-03-04T00:00:00"/>
    <n v="185"/>
    <x v="1"/>
    <s v="500/1000"/>
    <n v="2000"/>
    <n v="142159"/>
    <n v="0"/>
    <n v="442695"/>
    <n v="35"/>
    <x v="1"/>
    <x v="0"/>
    <x v="5"/>
    <x v="6"/>
    <x v="0"/>
    <x v="2"/>
    <n v="0"/>
    <n v="0"/>
    <n v="0"/>
    <x v="49"/>
    <x v="1"/>
    <s v=" "/>
    <x v="3"/>
    <x v="0"/>
    <x v="4"/>
    <s v="Arlington"/>
    <s v="9794 Embaracadero St"/>
    <x v="1"/>
    <x v="0"/>
    <x v="1"/>
    <x v="2"/>
    <x v="2"/>
    <s v="Yes"/>
    <n v="4950"/>
    <n v="900"/>
    <n v="450"/>
    <n v="3600"/>
    <s v="Ford"/>
    <s v="F150"/>
    <n v="2011"/>
    <x v="1"/>
  </r>
  <r>
    <n v="550930"/>
    <d v="1995-10-12T00:00:00"/>
    <n v="63"/>
    <x v="2"/>
    <s v="500/1000"/>
    <n v="500"/>
    <n v="150004"/>
    <n v="6000000"/>
    <n v="613826"/>
    <n v="26"/>
    <x v="2"/>
    <x v="0"/>
    <x v="1"/>
    <x v="0"/>
    <x v="15"/>
    <x v="2"/>
    <n v="0"/>
    <n v="-36500"/>
    <n v="-36500"/>
    <x v="55"/>
    <x v="1"/>
    <s v=" "/>
    <x v="1"/>
    <x v="0"/>
    <x v="5"/>
    <s v="Northbrook"/>
    <s v="1810 Elm Hwy"/>
    <x v="0"/>
    <x v="0"/>
    <x v="2"/>
    <x v="1"/>
    <x v="0"/>
    <s v="Yes"/>
    <n v="5160"/>
    <n v="860"/>
    <n v="860"/>
    <n v="3440"/>
    <s v="Accura"/>
    <s v="TL"/>
    <n v="2004"/>
    <x v="1"/>
  </r>
  <r>
    <n v="998192"/>
    <d v="2014-04-25T00:00:00"/>
    <n v="210"/>
    <x v="2"/>
    <s v="100/300"/>
    <n v="500"/>
    <n v="143324"/>
    <n v="0"/>
    <n v="476203"/>
    <n v="35"/>
    <x v="1"/>
    <x v="1"/>
    <x v="5"/>
    <x v="8"/>
    <x v="11"/>
    <x v="1"/>
    <n v="0"/>
    <n v="-19500"/>
    <n v="-19500"/>
    <x v="2"/>
    <x v="2"/>
    <s v="Side Collision"/>
    <x v="2"/>
    <x v="2"/>
    <x v="4"/>
    <s v="Riverwood"/>
    <s v="9603 Texas Lane"/>
    <x v="20"/>
    <x v="1"/>
    <x v="2"/>
    <x v="2"/>
    <x v="3"/>
    <s v="Unknown"/>
    <n v="24570"/>
    <n v="2730"/>
    <n v="2730"/>
    <n v="19110"/>
    <s v="Saab"/>
    <s v="95"/>
    <n v="2006"/>
    <x v="0"/>
  </r>
  <r>
    <n v="663938"/>
    <d v="2011-01-26T00:00:00"/>
    <n v="194"/>
    <x v="1"/>
    <s v="100/300"/>
    <n v="2000"/>
    <n v="123125"/>
    <n v="0"/>
    <n v="604333"/>
    <n v="38"/>
    <x v="1"/>
    <x v="1"/>
    <x v="1"/>
    <x v="0"/>
    <x v="9"/>
    <x v="1"/>
    <n v="46500"/>
    <n v="0"/>
    <n v="46500"/>
    <x v="13"/>
    <x v="2"/>
    <s v="Rear Collision"/>
    <x v="1"/>
    <x v="4"/>
    <x v="4"/>
    <s v="Arlington"/>
    <s v="5650 Sky Drive"/>
    <x v="12"/>
    <x v="1"/>
    <x v="1"/>
    <x v="0"/>
    <x v="1"/>
    <s v="Unknown"/>
    <n v="53680"/>
    <n v="4880"/>
    <n v="9760"/>
    <n v="39040"/>
    <s v="Toyota"/>
    <s v="Camry"/>
    <n v="2011"/>
    <x v="1"/>
  </r>
  <r>
    <n v="756870"/>
    <d v="1996-01-26T00:00:00"/>
    <n v="294"/>
    <x v="1"/>
    <s v="500/1000"/>
    <n v="500"/>
    <n v="113543"/>
    <n v="0"/>
    <n v="442604"/>
    <n v="49"/>
    <x v="0"/>
    <x v="0"/>
    <x v="3"/>
    <x v="13"/>
    <x v="3"/>
    <x v="2"/>
    <n v="22700"/>
    <n v="0"/>
    <n v="22700"/>
    <x v="56"/>
    <x v="2"/>
    <s v="Side Collision"/>
    <x v="2"/>
    <x v="0"/>
    <x v="4"/>
    <s v="Columbus"/>
    <s v="9633 MLK Lane"/>
    <x v="6"/>
    <x v="1"/>
    <x v="0"/>
    <x v="0"/>
    <x v="3"/>
    <s v="Yes"/>
    <n v="42900"/>
    <n v="3900"/>
    <n v="3900"/>
    <n v="35100"/>
    <s v="Chevrolet"/>
    <s v="Malibu"/>
    <n v="2010"/>
    <x v="1"/>
  </r>
  <r>
    <n v="337158"/>
    <d v="1991-04-08T00:00:00"/>
    <n v="272"/>
    <x v="0"/>
    <s v="250/500"/>
    <n v="2000"/>
    <n v="94573"/>
    <n v="5000000"/>
    <n v="435663"/>
    <n v="41"/>
    <x v="1"/>
    <x v="0"/>
    <x v="0"/>
    <x v="9"/>
    <x v="13"/>
    <x v="0"/>
    <n v="38600"/>
    <n v="-42800"/>
    <n v="-4200"/>
    <x v="56"/>
    <x v="0"/>
    <s v="Front Collision"/>
    <x v="1"/>
    <x v="2"/>
    <x v="2"/>
    <s v="Arlington"/>
    <s v="4981 Flute Hwy"/>
    <x v="6"/>
    <x v="0"/>
    <x v="2"/>
    <x v="1"/>
    <x v="1"/>
    <s v="No"/>
    <n v="84100"/>
    <n v="16820"/>
    <n v="8410"/>
    <n v="58870"/>
    <s v="Ford"/>
    <s v="Escape"/>
    <n v="2009"/>
    <x v="0"/>
  </r>
  <r>
    <n v="919875"/>
    <d v="2002-06-29T00:00:00"/>
    <n v="27"/>
    <x v="1"/>
    <s v="100/300"/>
    <n v="2000"/>
    <n v="111876"/>
    <n v="0"/>
    <n v="470866"/>
    <n v="27"/>
    <x v="2"/>
    <x v="1"/>
    <x v="5"/>
    <x v="12"/>
    <x v="7"/>
    <x v="2"/>
    <n v="0"/>
    <n v="-55800"/>
    <n v="-55800"/>
    <x v="33"/>
    <x v="0"/>
    <s v="Front Collision"/>
    <x v="2"/>
    <x v="2"/>
    <x v="2"/>
    <s v="Northbrook"/>
    <s v="9078 Francis Ridge"/>
    <x v="6"/>
    <x v="0"/>
    <x v="1"/>
    <x v="0"/>
    <x v="2"/>
    <s v="Unknown"/>
    <n v="61560"/>
    <n v="6840"/>
    <n v="6840"/>
    <n v="47880"/>
    <s v="Ford"/>
    <s v="Fusion"/>
    <n v="2008"/>
    <x v="1"/>
  </r>
  <r>
    <n v="315631"/>
    <d v="1999-04-09T00:00:00"/>
    <n v="251"/>
    <x v="1"/>
    <s v="500/1000"/>
    <n v="2000"/>
    <n v="123198"/>
    <n v="0"/>
    <n v="612908"/>
    <n v="39"/>
    <x v="1"/>
    <x v="1"/>
    <x v="2"/>
    <x v="6"/>
    <x v="10"/>
    <x v="1"/>
    <n v="0"/>
    <n v="-31700"/>
    <n v="-31700"/>
    <x v="13"/>
    <x v="0"/>
    <s v="Rear Collision"/>
    <x v="1"/>
    <x v="0"/>
    <x v="2"/>
    <s v="Hillsdale"/>
    <s v="1381 Francis Ave"/>
    <x v="16"/>
    <x v="0"/>
    <x v="0"/>
    <x v="1"/>
    <x v="1"/>
    <s v="Unknown"/>
    <n v="44240"/>
    <n v="5530"/>
    <n v="5530"/>
    <n v="33180"/>
    <s v="Dodge"/>
    <s v="RAM"/>
    <n v="1997"/>
    <x v="1"/>
  </r>
  <r>
    <n v="113464"/>
    <d v="2009-04-19T00:00:00"/>
    <n v="180"/>
    <x v="1"/>
    <s v="500/1000"/>
    <n v="2000"/>
    <n v="100547"/>
    <n v="0"/>
    <n v="441871"/>
    <n v="33"/>
    <x v="2"/>
    <x v="1"/>
    <x v="6"/>
    <x v="9"/>
    <x v="10"/>
    <x v="2"/>
    <n v="58100"/>
    <n v="-49000"/>
    <n v="9100"/>
    <x v="11"/>
    <x v="2"/>
    <s v="Rear Collision"/>
    <x v="1"/>
    <x v="4"/>
    <x v="1"/>
    <s v="Columbus"/>
    <s v="6435 Texas Ave"/>
    <x v="11"/>
    <x v="2"/>
    <x v="1"/>
    <x v="2"/>
    <x v="2"/>
    <s v="Yes"/>
    <n v="57700"/>
    <n v="11540"/>
    <n v="5770"/>
    <n v="40390"/>
    <s v="Jeep"/>
    <s v="Grand Cherokee"/>
    <n v="2002"/>
    <x v="1"/>
  </r>
  <r>
    <n v="556415"/>
    <d v="1991-08-22T00:00:00"/>
    <n v="392"/>
    <x v="0"/>
    <s v="100/300"/>
    <n v="2000"/>
    <n v="110897"/>
    <n v="0"/>
    <n v="431496"/>
    <n v="50"/>
    <x v="0"/>
    <x v="1"/>
    <x v="1"/>
    <x v="8"/>
    <x v="19"/>
    <x v="1"/>
    <n v="68400"/>
    <n v="-66800"/>
    <n v="1600"/>
    <x v="44"/>
    <x v="0"/>
    <s v="Side Collision"/>
    <x v="1"/>
    <x v="3"/>
    <x v="4"/>
    <s v="Springfield"/>
    <s v="1248 MLK Ridge"/>
    <x v="15"/>
    <x v="0"/>
    <x v="2"/>
    <x v="2"/>
    <x v="0"/>
    <s v="Yes"/>
    <n v="108030"/>
    <n v="16620"/>
    <n v="16620"/>
    <n v="74790"/>
    <s v="Saab"/>
    <s v="92x"/>
    <n v="2002"/>
    <x v="1"/>
  </r>
  <r>
    <n v="250249"/>
    <d v="1991-11-28T00:00:00"/>
    <n v="143"/>
    <x v="1"/>
    <s v="100/300"/>
    <n v="500"/>
    <n v="139239"/>
    <n v="5000000"/>
    <n v="436499"/>
    <n v="30"/>
    <x v="2"/>
    <x v="1"/>
    <x v="4"/>
    <x v="8"/>
    <x v="7"/>
    <x v="3"/>
    <n v="0"/>
    <n v="-65700"/>
    <n v="-65700"/>
    <x v="37"/>
    <x v="0"/>
    <s v="Rear Collision"/>
    <x v="1"/>
    <x v="2"/>
    <x v="0"/>
    <s v="Riverwood"/>
    <s v="3323 1st Lane"/>
    <x v="14"/>
    <x v="0"/>
    <x v="2"/>
    <x v="2"/>
    <x v="1"/>
    <s v="Yes"/>
    <n v="54300"/>
    <n v="10860"/>
    <n v="5430"/>
    <n v="38010"/>
    <s v="Toyota"/>
    <s v="Highlander"/>
    <n v="2010"/>
    <x v="1"/>
  </r>
  <r>
    <n v="403776"/>
    <d v="2012-04-27T00:00:00"/>
    <n v="371"/>
    <x v="1"/>
    <s v="100/300"/>
    <n v="2000"/>
    <n v="131797"/>
    <n v="0"/>
    <n v="469853"/>
    <n v="54"/>
    <x v="0"/>
    <x v="0"/>
    <x v="4"/>
    <x v="0"/>
    <x v="9"/>
    <x v="0"/>
    <n v="34700"/>
    <n v="-81000"/>
    <n v="-46300"/>
    <x v="24"/>
    <x v="2"/>
    <s v="Front Collision"/>
    <x v="0"/>
    <x v="4"/>
    <x v="0"/>
    <s v="Columbus"/>
    <s v="6971 Best Ridge"/>
    <x v="22"/>
    <x v="1"/>
    <x v="1"/>
    <x v="0"/>
    <x v="0"/>
    <s v="Unknown"/>
    <n v="32280"/>
    <n v="5380"/>
    <n v="5380"/>
    <n v="21520"/>
    <s v="Ford"/>
    <s v="Fusion"/>
    <n v="2010"/>
    <x v="0"/>
  </r>
  <r>
    <n v="396002"/>
    <d v="2007-03-04T00:00:00"/>
    <n v="292"/>
    <x v="1"/>
    <s v="250/500"/>
    <n v="1000"/>
    <n v="158822"/>
    <n v="0"/>
    <n v="605369"/>
    <n v="42"/>
    <x v="1"/>
    <x v="0"/>
    <x v="6"/>
    <x v="1"/>
    <x v="6"/>
    <x v="1"/>
    <n v="0"/>
    <n v="-53800"/>
    <n v="-53800"/>
    <x v="14"/>
    <x v="2"/>
    <s v="Rear Collision"/>
    <x v="2"/>
    <x v="3"/>
    <x v="4"/>
    <s v="Riverwood"/>
    <s v="7488 Lincoln Lane"/>
    <x v="12"/>
    <x v="1"/>
    <x v="0"/>
    <x v="0"/>
    <x v="3"/>
    <s v="No"/>
    <n v="84600"/>
    <n v="16920"/>
    <n v="8460"/>
    <n v="59220"/>
    <s v="Chevrolet"/>
    <s v="Malibu"/>
    <n v="2007"/>
    <x v="1"/>
  </r>
  <r>
    <n v="976908"/>
    <d v="2012-12-31T00:00:00"/>
    <n v="165"/>
    <x v="2"/>
    <s v="250/500"/>
    <n v="500"/>
    <n v="90002"/>
    <n v="6000000"/>
    <n v="448466"/>
    <n v="35"/>
    <x v="1"/>
    <x v="0"/>
    <x v="5"/>
    <x v="0"/>
    <x v="6"/>
    <x v="2"/>
    <n v="0"/>
    <n v="-49900"/>
    <n v="-49900"/>
    <x v="20"/>
    <x v="0"/>
    <s v="Front Collision"/>
    <x v="2"/>
    <x v="3"/>
    <x v="0"/>
    <s v="Springfield"/>
    <s v="9007 Francis Hwy"/>
    <x v="1"/>
    <x v="0"/>
    <x v="2"/>
    <x v="0"/>
    <x v="2"/>
    <s v="Yes"/>
    <n v="69700"/>
    <n v="6970"/>
    <n v="6970"/>
    <n v="55760"/>
    <s v="BMW"/>
    <s v="3 Series"/>
    <n v="2008"/>
    <x v="1"/>
  </r>
  <r>
    <n v="509489"/>
    <d v="2013-12-21T00:00:00"/>
    <n v="158"/>
    <x v="0"/>
    <s v="100/300"/>
    <n v="1000"/>
    <n v="174464"/>
    <n v="3000000"/>
    <n v="432786"/>
    <n v="33"/>
    <x v="2"/>
    <x v="0"/>
    <x v="6"/>
    <x v="5"/>
    <x v="9"/>
    <x v="3"/>
    <n v="0"/>
    <n v="0"/>
    <n v="0"/>
    <x v="57"/>
    <x v="2"/>
    <s v="Rear Collision"/>
    <x v="2"/>
    <x v="4"/>
    <x v="4"/>
    <s v="Springfield"/>
    <s v="1491 Francis Ridge"/>
    <x v="15"/>
    <x v="1"/>
    <x v="2"/>
    <x v="1"/>
    <x v="3"/>
    <s v="No"/>
    <n v="36400"/>
    <n v="3640"/>
    <n v="7280"/>
    <n v="25480"/>
    <s v="Volkswagen"/>
    <s v="Jetta"/>
    <n v="1998"/>
    <x v="1"/>
  </r>
  <r>
    <n v="485295"/>
    <d v="2005-04-28T00:00:00"/>
    <n v="241"/>
    <x v="0"/>
    <s v="250/500"/>
    <n v="1000"/>
    <n v="126056"/>
    <n v="0"/>
    <n v="473591"/>
    <n v="39"/>
    <x v="1"/>
    <x v="1"/>
    <x v="6"/>
    <x v="12"/>
    <x v="12"/>
    <x v="2"/>
    <n v="0"/>
    <n v="-54900"/>
    <n v="-54900"/>
    <x v="2"/>
    <x v="2"/>
    <s v="Side Collision"/>
    <x v="1"/>
    <x v="0"/>
    <x v="0"/>
    <s v="Northbrook"/>
    <s v="3659 Oak Lane"/>
    <x v="3"/>
    <x v="1"/>
    <x v="2"/>
    <x v="1"/>
    <x v="0"/>
    <s v="Yes"/>
    <n v="37520"/>
    <n v="4690"/>
    <n v="4690"/>
    <n v="28140"/>
    <s v="Jeep"/>
    <s v="Wrangler"/>
    <n v="2010"/>
    <x v="1"/>
  </r>
  <r>
    <n v="361829"/>
    <d v="1994-09-17T00:00:00"/>
    <n v="103"/>
    <x v="0"/>
    <s v="500/1000"/>
    <n v="2000"/>
    <n v="102114"/>
    <n v="0"/>
    <n v="618418"/>
    <n v="33"/>
    <x v="2"/>
    <x v="1"/>
    <x v="3"/>
    <x v="6"/>
    <x v="12"/>
    <x v="0"/>
    <n v="69500"/>
    <n v="-47700"/>
    <n v="21800"/>
    <x v="16"/>
    <x v="2"/>
    <s v="Side Collision"/>
    <x v="0"/>
    <x v="4"/>
    <x v="2"/>
    <s v="Northbend"/>
    <s v="4176 Britain Hwy"/>
    <x v="17"/>
    <x v="1"/>
    <x v="2"/>
    <x v="2"/>
    <x v="2"/>
    <s v="Unknown"/>
    <n v="79090"/>
    <n v="14380"/>
    <n v="14380"/>
    <n v="50330"/>
    <s v="Dodge"/>
    <s v="RAM"/>
    <n v="2014"/>
    <x v="1"/>
  </r>
  <r>
    <n v="603632"/>
    <d v="2003-08-16T00:00:00"/>
    <n v="402"/>
    <x v="0"/>
    <s v="250/500"/>
    <n v="2000"/>
    <n v="128509"/>
    <n v="0"/>
    <n v="444558"/>
    <n v="54"/>
    <x v="0"/>
    <x v="0"/>
    <x v="6"/>
    <x v="13"/>
    <x v="2"/>
    <x v="1"/>
    <n v="48000"/>
    <n v="-79600"/>
    <n v="-31600"/>
    <x v="25"/>
    <x v="0"/>
    <s v="Rear Collision"/>
    <x v="0"/>
    <x v="3"/>
    <x v="2"/>
    <s v="Springfield"/>
    <s v="5189 Francis Drive"/>
    <x v="4"/>
    <x v="0"/>
    <x v="2"/>
    <x v="1"/>
    <x v="0"/>
    <s v="Yes"/>
    <n v="67770"/>
    <n v="7530"/>
    <n v="15060"/>
    <n v="45180"/>
    <s v="Mercedes"/>
    <s v="ML350"/>
    <n v="2013"/>
    <x v="0"/>
  </r>
  <r>
    <n v="783494"/>
    <d v="2014-09-02T00:00:00"/>
    <n v="102"/>
    <x v="0"/>
    <s v="100/300"/>
    <n v="500"/>
    <n v="153707"/>
    <n v="3000000"/>
    <n v="457733"/>
    <n v="32"/>
    <x v="2"/>
    <x v="0"/>
    <x v="6"/>
    <x v="4"/>
    <x v="13"/>
    <x v="0"/>
    <n v="0"/>
    <n v="0"/>
    <n v="0"/>
    <x v="56"/>
    <x v="0"/>
    <s v="Side Collision"/>
    <x v="2"/>
    <x v="3"/>
    <x v="3"/>
    <s v="Northbend"/>
    <s v="6515 Oak Lane"/>
    <x v="20"/>
    <x v="0"/>
    <x v="2"/>
    <x v="0"/>
    <x v="1"/>
    <s v="No"/>
    <n v="47400"/>
    <n v="9480"/>
    <n v="4740"/>
    <n v="33180"/>
    <s v="Chevrolet"/>
    <s v="Silverado"/>
    <n v="2004"/>
    <x v="0"/>
  </r>
  <r>
    <n v="439049"/>
    <d v="2011-12-12T00:00:00"/>
    <n v="182"/>
    <x v="1"/>
    <s v="100/300"/>
    <n v="1000"/>
    <n v="102242"/>
    <n v="0"/>
    <n v="466161"/>
    <n v="40"/>
    <x v="1"/>
    <x v="0"/>
    <x v="1"/>
    <x v="6"/>
    <x v="8"/>
    <x v="0"/>
    <n v="50000"/>
    <n v="-56900"/>
    <n v="-6900"/>
    <x v="4"/>
    <x v="0"/>
    <s v="Front Collision"/>
    <x v="2"/>
    <x v="3"/>
    <x v="0"/>
    <s v="Northbend"/>
    <s v="7168 Andromedia Ridge"/>
    <x v="21"/>
    <x v="0"/>
    <x v="0"/>
    <x v="1"/>
    <x v="0"/>
    <s v="Unknown"/>
    <n v="71100"/>
    <n v="7110"/>
    <n v="14220"/>
    <n v="49770"/>
    <s v="Audi"/>
    <s v="A3"/>
    <n v="2008"/>
    <x v="1"/>
  </r>
  <r>
    <n v="502634"/>
    <d v="1991-08-17T00:00:00"/>
    <n v="282"/>
    <x v="0"/>
    <s v="100/300"/>
    <n v="2000"/>
    <n v="155886"/>
    <n v="0"/>
    <n v="450800"/>
    <n v="46"/>
    <x v="0"/>
    <x v="0"/>
    <x v="0"/>
    <x v="6"/>
    <x v="7"/>
    <x v="0"/>
    <n v="51100"/>
    <n v="-75100"/>
    <n v="-24000"/>
    <x v="4"/>
    <x v="0"/>
    <s v="Front Collision"/>
    <x v="1"/>
    <x v="0"/>
    <x v="2"/>
    <s v="Springfield"/>
    <s v="7954 Tree Ridge"/>
    <x v="23"/>
    <x v="0"/>
    <x v="1"/>
    <x v="2"/>
    <x v="0"/>
    <s v="No"/>
    <n v="69400"/>
    <n v="13880"/>
    <n v="6940"/>
    <n v="48580"/>
    <s v="BMW"/>
    <s v="M5"/>
    <n v="2012"/>
    <x v="1"/>
  </r>
  <r>
    <n v="378588"/>
    <d v="2004-02-29T00:00:00"/>
    <n v="222"/>
    <x v="0"/>
    <s v="500/1000"/>
    <n v="500"/>
    <n v="175787"/>
    <n v="0"/>
    <n v="458993"/>
    <n v="39"/>
    <x v="1"/>
    <x v="0"/>
    <x v="4"/>
    <x v="10"/>
    <x v="2"/>
    <x v="1"/>
    <n v="71400"/>
    <n v="0"/>
    <n v="71400"/>
    <x v="34"/>
    <x v="2"/>
    <s v="Rear Collision"/>
    <x v="0"/>
    <x v="3"/>
    <x v="0"/>
    <s v="Northbrook"/>
    <s v="1956 Apache St"/>
    <x v="10"/>
    <x v="1"/>
    <x v="0"/>
    <x v="2"/>
    <x v="3"/>
    <s v="Unknown"/>
    <n v="55000"/>
    <n v="5000"/>
    <n v="10000"/>
    <n v="40000"/>
    <s v="Saab"/>
    <s v="93"/>
    <n v="1996"/>
    <x v="0"/>
  </r>
  <r>
    <n v="794731"/>
    <d v="2015-02-22T00:00:00"/>
    <n v="415"/>
    <x v="1"/>
    <s v="250/500"/>
    <n v="1000"/>
    <n v="9735"/>
    <n v="0"/>
    <n v="468634"/>
    <n v="52"/>
    <x v="0"/>
    <x v="0"/>
    <x v="1"/>
    <x v="1"/>
    <x v="15"/>
    <x v="1"/>
    <n v="50400"/>
    <n v="0"/>
    <n v="50400"/>
    <x v="40"/>
    <x v="2"/>
    <s v="Rear Collision"/>
    <x v="2"/>
    <x v="0"/>
    <x v="4"/>
    <s v="Arlington"/>
    <s v="9918 Andromedia Drive"/>
    <x v="12"/>
    <x v="3"/>
    <x v="0"/>
    <x v="0"/>
    <x v="2"/>
    <s v="Yes"/>
    <n v="51090"/>
    <n v="7860"/>
    <n v="7860"/>
    <n v="35370"/>
    <s v="Toyota"/>
    <s v="Highlander"/>
    <n v="2003"/>
    <x v="1"/>
  </r>
  <r>
    <n v="641934"/>
    <d v="2013-12-25T00:00:00"/>
    <n v="51"/>
    <x v="0"/>
    <s v="500/1000"/>
    <n v="500"/>
    <n v="14308"/>
    <n v="0"/>
    <n v="461264"/>
    <n v="34"/>
    <x v="1"/>
    <x v="0"/>
    <x v="1"/>
    <x v="1"/>
    <x v="6"/>
    <x v="3"/>
    <n v="0"/>
    <n v="0"/>
    <n v="0"/>
    <x v="26"/>
    <x v="0"/>
    <s v="Side Collision"/>
    <x v="0"/>
    <x v="2"/>
    <x v="2"/>
    <s v="Springfield"/>
    <s v="5499 Flute Ridge"/>
    <x v="6"/>
    <x v="0"/>
    <x v="1"/>
    <x v="2"/>
    <x v="2"/>
    <s v="No"/>
    <n v="64200"/>
    <n v="6420"/>
    <n v="19260"/>
    <n v="38520"/>
    <s v="Honda"/>
    <s v="Civic"/>
    <n v="2007"/>
    <x v="0"/>
  </r>
  <r>
    <n v="113516"/>
    <d v="1990-10-13T00:00:00"/>
    <n v="255"/>
    <x v="2"/>
    <s v="500/1000"/>
    <n v="500"/>
    <n v="119227"/>
    <n v="0"/>
    <n v="600184"/>
    <n v="45"/>
    <x v="0"/>
    <x v="0"/>
    <x v="4"/>
    <x v="2"/>
    <x v="4"/>
    <x v="2"/>
    <n v="0"/>
    <n v="-40200"/>
    <n v="-40200"/>
    <x v="58"/>
    <x v="0"/>
    <s v="Front Collision"/>
    <x v="2"/>
    <x v="3"/>
    <x v="5"/>
    <s v="Riverwood"/>
    <s v="3311 2nd Drive"/>
    <x v="14"/>
    <x v="0"/>
    <x v="2"/>
    <x v="2"/>
    <x v="1"/>
    <s v="Yes"/>
    <n v="67320"/>
    <n v="12240"/>
    <n v="12240"/>
    <n v="42840"/>
    <s v="Ford"/>
    <s v="Fusion"/>
    <n v="2006"/>
    <x v="1"/>
  </r>
  <r>
    <n v="425631"/>
    <d v="2014-07-05T00:00:00"/>
    <n v="143"/>
    <x v="2"/>
    <s v="250/500"/>
    <n v="500"/>
    <n v="116383"/>
    <n v="0"/>
    <n v="604874"/>
    <n v="31"/>
    <x v="2"/>
    <x v="0"/>
    <x v="2"/>
    <x v="9"/>
    <x v="9"/>
    <x v="0"/>
    <n v="37700"/>
    <n v="0"/>
    <n v="37700"/>
    <x v="31"/>
    <x v="2"/>
    <s v="Side Collision"/>
    <x v="0"/>
    <x v="3"/>
    <x v="5"/>
    <s v="Arlington"/>
    <s v="7609 Rock St"/>
    <x v="7"/>
    <x v="2"/>
    <x v="0"/>
    <x v="2"/>
    <x v="1"/>
    <s v="Unknown"/>
    <n v="76120"/>
    <n v="6920"/>
    <n v="13840"/>
    <n v="55360"/>
    <s v="Audi"/>
    <s v="A5"/>
    <n v="1999"/>
    <x v="1"/>
  </r>
  <r>
    <n v="542245"/>
    <d v="1991-11-25T00:00:00"/>
    <n v="130"/>
    <x v="0"/>
    <s v="500/1000"/>
    <n v="1000"/>
    <n v="100315"/>
    <n v="0"/>
    <n v="462377"/>
    <n v="28"/>
    <x v="2"/>
    <x v="1"/>
    <x v="6"/>
    <x v="13"/>
    <x v="9"/>
    <x v="1"/>
    <n v="0"/>
    <n v="-38500"/>
    <n v="-38500"/>
    <x v="48"/>
    <x v="2"/>
    <s v="Front Collision"/>
    <x v="1"/>
    <x v="4"/>
    <x v="0"/>
    <s v="Hillsdale"/>
    <s v="4652 Flute Drive"/>
    <x v="7"/>
    <x v="3"/>
    <x v="0"/>
    <x v="2"/>
    <x v="3"/>
    <s v="No"/>
    <n v="85020"/>
    <n v="13080"/>
    <n v="13080"/>
    <n v="58860"/>
    <s v="Ford"/>
    <s v="Fusion"/>
    <n v="2010"/>
    <x v="1"/>
  </r>
  <r>
    <n v="512894"/>
    <d v="1990-10-02T00:00:00"/>
    <n v="242"/>
    <x v="0"/>
    <s v="250/500"/>
    <n v="2000"/>
    <n v="115354"/>
    <n v="6000000"/>
    <n v="619657"/>
    <n v="41"/>
    <x v="1"/>
    <x v="0"/>
    <x v="3"/>
    <x v="9"/>
    <x v="15"/>
    <x v="3"/>
    <n v="0"/>
    <n v="-57000"/>
    <n v="-57000"/>
    <x v="26"/>
    <x v="2"/>
    <s v="Rear Collision"/>
    <x v="1"/>
    <x v="2"/>
    <x v="2"/>
    <s v="Northbrook"/>
    <s v="6853 Sky Hwy"/>
    <x v="19"/>
    <x v="1"/>
    <x v="2"/>
    <x v="1"/>
    <x v="3"/>
    <s v="Unknown"/>
    <n v="68090"/>
    <n v="12380"/>
    <n v="12380"/>
    <n v="43330"/>
    <s v="Toyota"/>
    <s v="Corolla"/>
    <n v="2009"/>
    <x v="1"/>
  </r>
  <r>
    <n v="633090"/>
    <d v="2009-02-17T00:00:00"/>
    <n v="96"/>
    <x v="2"/>
    <s v="100/300"/>
    <n v="1000"/>
    <n v="16311"/>
    <n v="0"/>
    <n v="437323"/>
    <n v="27"/>
    <x v="2"/>
    <x v="1"/>
    <x v="4"/>
    <x v="7"/>
    <x v="19"/>
    <x v="0"/>
    <n v="0"/>
    <n v="0"/>
    <n v="0"/>
    <x v="48"/>
    <x v="3"/>
    <s v=" "/>
    <x v="3"/>
    <x v="0"/>
    <x v="4"/>
    <s v="Arlington"/>
    <s v="7780 Flute Lane"/>
    <x v="15"/>
    <x v="0"/>
    <x v="1"/>
    <x v="0"/>
    <x v="0"/>
    <s v="No"/>
    <n v="6030"/>
    <n v="670"/>
    <n v="670"/>
    <n v="4690"/>
    <s v="Nissan"/>
    <s v="Pathfinder"/>
    <n v="2007"/>
    <x v="1"/>
  </r>
  <r>
    <n v="464234"/>
    <d v="2005-07-17T00:00:00"/>
    <n v="180"/>
    <x v="2"/>
    <s v="500/1000"/>
    <n v="1000"/>
    <n v="125248"/>
    <n v="0"/>
    <n v="432148"/>
    <n v="35"/>
    <x v="1"/>
    <x v="0"/>
    <x v="0"/>
    <x v="1"/>
    <x v="11"/>
    <x v="0"/>
    <n v="0"/>
    <n v="-55800"/>
    <n v="-55800"/>
    <x v="18"/>
    <x v="1"/>
    <s v=" "/>
    <x v="1"/>
    <x v="1"/>
    <x v="3"/>
    <s v="Springfield"/>
    <s v="1687 3rd Lane"/>
    <x v="18"/>
    <x v="0"/>
    <x v="1"/>
    <x v="0"/>
    <x v="2"/>
    <s v="No"/>
    <n v="5100"/>
    <n v="1020"/>
    <n v="510"/>
    <n v="3570"/>
    <s v="Chevrolet"/>
    <s v="Malibu"/>
    <n v="2000"/>
    <x v="1"/>
  </r>
  <r>
    <n v="290162"/>
    <d v="1994-03-12T00:00:00"/>
    <n v="150"/>
    <x v="1"/>
    <s v="100/300"/>
    <n v="1000"/>
    <n v="167726"/>
    <n v="0"/>
    <n v="439690"/>
    <n v="30"/>
    <x v="2"/>
    <x v="0"/>
    <x v="5"/>
    <x v="2"/>
    <x v="11"/>
    <x v="2"/>
    <n v="40100"/>
    <n v="0"/>
    <n v="40100"/>
    <x v="3"/>
    <x v="1"/>
    <s v=" "/>
    <x v="3"/>
    <x v="0"/>
    <x v="4"/>
    <s v="Springfield"/>
    <s v="6378 Britain Ave"/>
    <x v="2"/>
    <x v="0"/>
    <x v="0"/>
    <x v="0"/>
    <x v="2"/>
    <s v="Yes"/>
    <n v="4590"/>
    <n v="510"/>
    <n v="510"/>
    <n v="3570"/>
    <s v="Volkswagen"/>
    <s v="Jetta"/>
    <n v="2013"/>
    <x v="1"/>
  </r>
  <r>
    <n v="638155"/>
    <d v="1994-08-03T00:00:00"/>
    <n v="463"/>
    <x v="2"/>
    <s v="250/500"/>
    <n v="1000"/>
    <n v="97973"/>
    <n v="0"/>
    <n v="601848"/>
    <n v="59"/>
    <x v="3"/>
    <x v="1"/>
    <x v="6"/>
    <x v="8"/>
    <x v="11"/>
    <x v="1"/>
    <n v="51700"/>
    <n v="0"/>
    <n v="51700"/>
    <x v="26"/>
    <x v="2"/>
    <s v="Front Collision"/>
    <x v="0"/>
    <x v="3"/>
    <x v="0"/>
    <s v="Columbus"/>
    <s v="1306 Andromedia St"/>
    <x v="8"/>
    <x v="3"/>
    <x v="1"/>
    <x v="0"/>
    <x v="0"/>
    <s v="No"/>
    <n v="72400"/>
    <n v="7240"/>
    <n v="14480"/>
    <n v="50680"/>
    <s v="Chevrolet"/>
    <s v="Tahoe"/>
    <n v="1999"/>
    <x v="0"/>
  </r>
  <r>
    <n v="911429"/>
    <d v="2012-08-25T00:00:00"/>
    <n v="472"/>
    <x v="1"/>
    <s v="250/500"/>
    <n v="500"/>
    <n v="98924"/>
    <n v="0"/>
    <n v="615821"/>
    <n v="64"/>
    <x v="3"/>
    <x v="0"/>
    <x v="3"/>
    <x v="6"/>
    <x v="8"/>
    <x v="1"/>
    <n v="0"/>
    <n v="0"/>
    <n v="0"/>
    <x v="31"/>
    <x v="0"/>
    <s v="Front Collision"/>
    <x v="0"/>
    <x v="2"/>
    <x v="2"/>
    <s v="Northbrook"/>
    <s v="3664 Francis Ridge"/>
    <x v="21"/>
    <x v="0"/>
    <x v="2"/>
    <x v="2"/>
    <x v="2"/>
    <s v="No"/>
    <n v="70900"/>
    <n v="14180"/>
    <n v="7090"/>
    <n v="49630"/>
    <s v="Mercedes"/>
    <s v="ML350"/>
    <n v="2002"/>
    <x v="1"/>
  </r>
  <r>
    <n v="106186"/>
    <d v="2011-12-02T00:00:00"/>
    <n v="75"/>
    <x v="2"/>
    <s v="500/1000"/>
    <n v="1000"/>
    <n v="138986"/>
    <n v="0"/>
    <n v="472475"/>
    <n v="25"/>
    <x v="2"/>
    <x v="1"/>
    <x v="2"/>
    <x v="7"/>
    <x v="10"/>
    <x v="0"/>
    <n v="0"/>
    <n v="0"/>
    <n v="0"/>
    <x v="24"/>
    <x v="2"/>
    <s v="Side Collision"/>
    <x v="2"/>
    <x v="3"/>
    <x v="4"/>
    <s v="Springfield"/>
    <s v="5985 Lincoln Lane"/>
    <x v="6"/>
    <x v="3"/>
    <x v="1"/>
    <x v="2"/>
    <x v="2"/>
    <s v="Yes"/>
    <n v="65100"/>
    <n v="6510"/>
    <n v="6510"/>
    <n v="52080"/>
    <s v="Saab"/>
    <s v="93"/>
    <n v="2011"/>
    <x v="1"/>
  </r>
  <r>
    <n v="311783"/>
    <d v="2005-02-25T00:00:00"/>
    <n v="193"/>
    <x v="0"/>
    <s v="100/300"/>
    <n v="500"/>
    <n v="123385"/>
    <n v="0"/>
    <n v="457463"/>
    <n v="40"/>
    <x v="1"/>
    <x v="1"/>
    <x v="5"/>
    <x v="11"/>
    <x v="13"/>
    <x v="0"/>
    <n v="0"/>
    <n v="0"/>
    <n v="0"/>
    <x v="25"/>
    <x v="2"/>
    <s v="Side Collision"/>
    <x v="2"/>
    <x v="4"/>
    <x v="6"/>
    <s v="Hillsdale"/>
    <s v="3706 4th Hwy"/>
    <x v="6"/>
    <x v="1"/>
    <x v="1"/>
    <x v="2"/>
    <x v="3"/>
    <s v="Yes"/>
    <n v="64260"/>
    <n v="0"/>
    <n v="14280"/>
    <n v="49980"/>
    <s v="Ford"/>
    <s v="Escape"/>
    <n v="1999"/>
    <x v="1"/>
  </r>
  <r>
    <n v="528385"/>
    <d v="1997-11-07T00:00:00"/>
    <n v="43"/>
    <x v="2"/>
    <s v="500/1000"/>
    <n v="500"/>
    <n v="132039"/>
    <n v="0"/>
    <n v="604861"/>
    <n v="43"/>
    <x v="1"/>
    <x v="1"/>
    <x v="2"/>
    <x v="3"/>
    <x v="11"/>
    <x v="1"/>
    <n v="0"/>
    <n v="0"/>
    <n v="0"/>
    <x v="16"/>
    <x v="0"/>
    <s v="Rear Collision"/>
    <x v="0"/>
    <x v="4"/>
    <x v="4"/>
    <s v="Arlington"/>
    <s v="6603 Francis Hwy"/>
    <x v="14"/>
    <x v="0"/>
    <x v="1"/>
    <x v="2"/>
    <x v="3"/>
    <s v="Unknown"/>
    <n v="79970"/>
    <n v="7270"/>
    <n v="21810"/>
    <n v="50890"/>
    <s v="Honda"/>
    <s v="CRV"/>
    <n v="1996"/>
    <x v="0"/>
  </r>
  <r>
    <n v="228403"/>
    <d v="2004-04-20T00:00:00"/>
    <n v="253"/>
    <x v="1"/>
    <s v="100/300"/>
    <n v="1000"/>
    <n v="143509"/>
    <n v="0"/>
    <n v="471519"/>
    <n v="41"/>
    <x v="1"/>
    <x v="1"/>
    <x v="5"/>
    <x v="1"/>
    <x v="3"/>
    <x v="1"/>
    <n v="36600"/>
    <n v="0"/>
    <n v="36600"/>
    <x v="19"/>
    <x v="0"/>
    <s v="Rear Collision"/>
    <x v="2"/>
    <x v="0"/>
    <x v="0"/>
    <s v="Northbrook"/>
    <s v="7069 4th Hwy"/>
    <x v="18"/>
    <x v="0"/>
    <x v="2"/>
    <x v="2"/>
    <x v="1"/>
    <s v="Unknown"/>
    <n v="56610"/>
    <n v="6290"/>
    <n v="6290"/>
    <n v="44030"/>
    <s v="Chevrolet"/>
    <s v="Tahoe"/>
    <n v="1995"/>
    <x v="1"/>
  </r>
  <r>
    <n v="209177"/>
    <d v="2009-11-17T00:00:00"/>
    <n v="152"/>
    <x v="1"/>
    <s v="500/1000"/>
    <n v="500"/>
    <n v="144854"/>
    <n v="0"/>
    <n v="618682"/>
    <n v="30"/>
    <x v="2"/>
    <x v="1"/>
    <x v="6"/>
    <x v="0"/>
    <x v="15"/>
    <x v="0"/>
    <n v="58600"/>
    <n v="0"/>
    <n v="58600"/>
    <x v="36"/>
    <x v="0"/>
    <s v="Side Collision"/>
    <x v="0"/>
    <x v="2"/>
    <x v="1"/>
    <s v="Northbrook"/>
    <s v="5093 Flute Lane"/>
    <x v="10"/>
    <x v="0"/>
    <x v="0"/>
    <x v="0"/>
    <x v="3"/>
    <s v="Unknown"/>
    <n v="84590"/>
    <n v="7690"/>
    <n v="7690"/>
    <n v="69210"/>
    <s v="Toyota"/>
    <s v="Highlander"/>
    <n v="2000"/>
    <x v="0"/>
  </r>
  <r>
    <n v="497929"/>
    <d v="2009-09-19T00:00:00"/>
    <n v="160"/>
    <x v="0"/>
    <s v="250/500"/>
    <n v="500"/>
    <n v="173356"/>
    <n v="0"/>
    <n v="441425"/>
    <n v="38"/>
    <x v="1"/>
    <x v="0"/>
    <x v="4"/>
    <x v="2"/>
    <x v="0"/>
    <x v="0"/>
    <n v="0"/>
    <n v="-43800"/>
    <n v="-43800"/>
    <x v="21"/>
    <x v="2"/>
    <s v="Side Collision"/>
    <x v="0"/>
    <x v="2"/>
    <x v="0"/>
    <s v="Hillsdale"/>
    <s v="5894 Flute Drive"/>
    <x v="21"/>
    <x v="1"/>
    <x v="2"/>
    <x v="2"/>
    <x v="3"/>
    <s v="Yes"/>
    <n v="66780"/>
    <n v="7420"/>
    <n v="14840"/>
    <n v="44520"/>
    <s v="Mercedes"/>
    <s v="ML350"/>
    <n v="1996"/>
    <x v="1"/>
  </r>
  <r>
    <n v="735844"/>
    <d v="2009-11-08T00:00:00"/>
    <n v="56"/>
    <x v="1"/>
    <s v="100/300"/>
    <n v="500"/>
    <n v="153307"/>
    <n v="0"/>
    <n v="609336"/>
    <n v="36"/>
    <x v="1"/>
    <x v="0"/>
    <x v="6"/>
    <x v="13"/>
    <x v="19"/>
    <x v="2"/>
    <n v="0"/>
    <n v="-28800"/>
    <n v="-28800"/>
    <x v="39"/>
    <x v="0"/>
    <s v="Rear Collision"/>
    <x v="0"/>
    <x v="0"/>
    <x v="5"/>
    <s v="Springfield"/>
    <s v="8459 Apache Ave"/>
    <x v="21"/>
    <x v="0"/>
    <x v="0"/>
    <x v="0"/>
    <x v="0"/>
    <s v="Yes"/>
    <n v="58500"/>
    <n v="0"/>
    <n v="6500"/>
    <n v="52000"/>
    <s v="Ford"/>
    <s v="Escape"/>
    <n v="2001"/>
    <x v="1"/>
  </r>
  <r>
    <n v="710741"/>
    <d v="2001-09-12T00:00:00"/>
    <n v="286"/>
    <x v="2"/>
    <s v="100/300"/>
    <n v="500"/>
    <n v="110677"/>
    <n v="0"/>
    <n v="603320"/>
    <n v="41"/>
    <x v="1"/>
    <x v="1"/>
    <x v="5"/>
    <x v="5"/>
    <x v="5"/>
    <x v="1"/>
    <n v="45500"/>
    <n v="-62500"/>
    <n v="-17000"/>
    <x v="33"/>
    <x v="3"/>
    <s v=" "/>
    <x v="3"/>
    <x v="0"/>
    <x v="4"/>
    <s v="Columbus"/>
    <s v="7447 Lincoln Ridge"/>
    <x v="19"/>
    <x v="0"/>
    <x v="1"/>
    <x v="2"/>
    <x v="1"/>
    <s v="No"/>
    <n v="5000"/>
    <n v="500"/>
    <n v="500"/>
    <n v="4000"/>
    <s v="Dodge"/>
    <s v="RAM"/>
    <n v="2003"/>
    <x v="1"/>
  </r>
  <r>
    <n v="276804"/>
    <d v="1992-11-27T00:00:00"/>
    <n v="3"/>
    <x v="2"/>
    <s v="100/300"/>
    <n v="500"/>
    <n v="9957"/>
    <n v="5000000"/>
    <n v="615446"/>
    <n v="29"/>
    <x v="2"/>
    <x v="1"/>
    <x v="6"/>
    <x v="7"/>
    <x v="13"/>
    <x v="3"/>
    <n v="0"/>
    <n v="0"/>
    <n v="0"/>
    <x v="40"/>
    <x v="3"/>
    <s v=" "/>
    <x v="3"/>
    <x v="0"/>
    <x v="6"/>
    <s v="Springfield"/>
    <s v="1821 Andromedia Ridge"/>
    <x v="19"/>
    <x v="0"/>
    <x v="1"/>
    <x v="2"/>
    <x v="3"/>
    <s v="Unknown"/>
    <n v="5000"/>
    <n v="500"/>
    <n v="1000"/>
    <n v="3500"/>
    <s v="Mercedes"/>
    <s v="E400"/>
    <n v="2008"/>
    <x v="0"/>
  </r>
  <r>
    <n v="507545"/>
    <d v="1998-12-07T00:00:00"/>
    <n v="286"/>
    <x v="2"/>
    <s v="250/500"/>
    <n v="1000"/>
    <n v="129885"/>
    <n v="6000000"/>
    <n v="435967"/>
    <n v="41"/>
    <x v="1"/>
    <x v="1"/>
    <x v="4"/>
    <x v="2"/>
    <x v="6"/>
    <x v="1"/>
    <n v="71300"/>
    <n v="-70300"/>
    <n v="1000"/>
    <x v="58"/>
    <x v="2"/>
    <s v="Front Collision"/>
    <x v="0"/>
    <x v="4"/>
    <x v="2"/>
    <s v="Columbus"/>
    <s v="6859 Flute Ridge"/>
    <x v="14"/>
    <x v="1"/>
    <x v="1"/>
    <x v="0"/>
    <x v="2"/>
    <s v="Yes"/>
    <n v="54450"/>
    <n v="6050"/>
    <n v="12100"/>
    <n v="36300"/>
    <s v="Saab"/>
    <s v="92x"/>
    <n v="2007"/>
    <x v="1"/>
  </r>
  <r>
    <n v="485642"/>
    <d v="1990-08-25T00:00:00"/>
    <n v="239"/>
    <x v="0"/>
    <s v="250/500"/>
    <n v="1000"/>
    <n v="127673"/>
    <n v="5000000"/>
    <n v="610246"/>
    <n v="38"/>
    <x v="1"/>
    <x v="1"/>
    <x v="3"/>
    <x v="11"/>
    <x v="3"/>
    <x v="1"/>
    <n v="0"/>
    <n v="0"/>
    <n v="0"/>
    <x v="45"/>
    <x v="2"/>
    <s v="Front Collision"/>
    <x v="0"/>
    <x v="0"/>
    <x v="4"/>
    <s v="Northbrook"/>
    <s v="4175 Elm Ridge"/>
    <x v="11"/>
    <x v="1"/>
    <x v="2"/>
    <x v="0"/>
    <x v="2"/>
    <s v="Unknown"/>
    <n v="61920"/>
    <n v="6880"/>
    <n v="6880"/>
    <n v="48160"/>
    <s v="Saab"/>
    <s v="93"/>
    <n v="2003"/>
    <x v="1"/>
  </r>
  <r>
    <n v="796375"/>
    <d v="2011-10-22T00:00:00"/>
    <n v="64"/>
    <x v="0"/>
    <s v="250/500"/>
    <n v="2000"/>
    <n v="120228"/>
    <n v="0"/>
    <n v="479327"/>
    <n v="29"/>
    <x v="2"/>
    <x v="0"/>
    <x v="4"/>
    <x v="8"/>
    <x v="18"/>
    <x v="1"/>
    <n v="0"/>
    <n v="-61400"/>
    <n v="-61400"/>
    <x v="37"/>
    <x v="0"/>
    <s v="Side Collision"/>
    <x v="1"/>
    <x v="4"/>
    <x v="1"/>
    <s v="Hillsdale"/>
    <s v="5007 Oak St"/>
    <x v="15"/>
    <x v="0"/>
    <x v="1"/>
    <x v="0"/>
    <x v="0"/>
    <s v="No"/>
    <n v="43700"/>
    <n v="4370"/>
    <n v="4370"/>
    <n v="34960"/>
    <s v="Nissan"/>
    <s v="Pathfinder"/>
    <n v="2007"/>
    <x v="0"/>
  </r>
  <r>
    <n v="171183"/>
    <d v="1990-02-01T00:00:00"/>
    <n v="98"/>
    <x v="1"/>
    <s v="100/300"/>
    <n v="500"/>
    <n v="67192"/>
    <n v="0"/>
    <n v="468300"/>
    <n v="31"/>
    <x v="2"/>
    <x v="0"/>
    <x v="3"/>
    <x v="1"/>
    <x v="3"/>
    <x v="0"/>
    <n v="0"/>
    <n v="-26400"/>
    <n v="-26400"/>
    <x v="27"/>
    <x v="0"/>
    <s v="Front Collision"/>
    <x v="1"/>
    <x v="3"/>
    <x v="5"/>
    <s v="Riverwood"/>
    <s v="5790 Flute Ridge"/>
    <x v="19"/>
    <x v="0"/>
    <x v="1"/>
    <x v="2"/>
    <x v="1"/>
    <s v="Unknown"/>
    <n v="64080"/>
    <n v="7120"/>
    <n v="7120"/>
    <n v="49840"/>
    <s v="Ford"/>
    <s v="Escape"/>
    <n v="1997"/>
    <x v="1"/>
  </r>
  <r>
    <n v="110084"/>
    <d v="1990-11-27T00:00:00"/>
    <n v="16"/>
    <x v="2"/>
    <s v="250/500"/>
    <n v="1000"/>
    <n v="135803"/>
    <n v="0"/>
    <n v="612660"/>
    <n v="35"/>
    <x v="1"/>
    <x v="0"/>
    <x v="6"/>
    <x v="2"/>
    <x v="13"/>
    <x v="2"/>
    <n v="59300"/>
    <n v="-31400"/>
    <n v="27900"/>
    <x v="4"/>
    <x v="0"/>
    <s v="Rear Collision"/>
    <x v="2"/>
    <x v="3"/>
    <x v="0"/>
    <s v="Hillsdale"/>
    <s v="8704 Britain Lane"/>
    <x v="5"/>
    <x v="0"/>
    <x v="2"/>
    <x v="2"/>
    <x v="3"/>
    <s v="Unknown"/>
    <n v="55000"/>
    <n v="10000"/>
    <n v="10000"/>
    <n v="35000"/>
    <s v="Volkswagen"/>
    <s v="Jetta"/>
    <n v="2008"/>
    <x v="0"/>
  </r>
  <r>
    <n v="714784"/>
    <d v="2004-07-16T00:00:00"/>
    <n v="70"/>
    <x v="1"/>
    <s v="250/500"/>
    <n v="1000"/>
    <n v="100879"/>
    <n v="4000000"/>
    <n v="466691"/>
    <n v="27"/>
    <x v="2"/>
    <x v="1"/>
    <x v="3"/>
    <x v="12"/>
    <x v="17"/>
    <x v="2"/>
    <n v="46000"/>
    <n v="0"/>
    <n v="46000"/>
    <x v="6"/>
    <x v="1"/>
    <s v=" "/>
    <x v="3"/>
    <x v="0"/>
    <x v="4"/>
    <s v="Columbus"/>
    <s v="7816 MLK Lane"/>
    <x v="4"/>
    <x v="0"/>
    <x v="2"/>
    <x v="2"/>
    <x v="2"/>
    <s v="Unknown"/>
    <n v="4400"/>
    <n v="0"/>
    <n v="550"/>
    <n v="3850"/>
    <s v="Toyota"/>
    <s v="Camry"/>
    <n v="2000"/>
    <x v="1"/>
  </r>
  <r>
    <n v="143924"/>
    <d v="1993-12-10T00:00:00"/>
    <n v="75"/>
    <x v="0"/>
    <s v="100/300"/>
    <n v="1000"/>
    <n v="11411"/>
    <n v="0"/>
    <n v="468515"/>
    <n v="27"/>
    <x v="2"/>
    <x v="0"/>
    <x v="6"/>
    <x v="3"/>
    <x v="9"/>
    <x v="1"/>
    <n v="0"/>
    <n v="0"/>
    <n v="0"/>
    <x v="25"/>
    <x v="2"/>
    <s v="Side Collision"/>
    <x v="1"/>
    <x v="0"/>
    <x v="0"/>
    <s v="Hillsdale"/>
    <s v="3618 Maple Lane"/>
    <x v="12"/>
    <x v="3"/>
    <x v="1"/>
    <x v="1"/>
    <x v="3"/>
    <s v="Yes"/>
    <n v="71640"/>
    <n v="5970"/>
    <n v="11940"/>
    <n v="53730"/>
    <s v="Toyota"/>
    <s v="Highlander"/>
    <n v="2008"/>
    <x v="1"/>
  </r>
  <r>
    <n v="996850"/>
    <d v="1995-03-08T00:00:00"/>
    <n v="246"/>
    <x v="0"/>
    <s v="100/300"/>
    <n v="1000"/>
    <n v="1397"/>
    <n v="0"/>
    <n v="614521"/>
    <n v="44"/>
    <x v="1"/>
    <x v="0"/>
    <x v="4"/>
    <x v="1"/>
    <x v="1"/>
    <x v="1"/>
    <n v="0"/>
    <n v="0"/>
    <n v="0"/>
    <x v="28"/>
    <x v="0"/>
    <s v="Rear Collision"/>
    <x v="1"/>
    <x v="3"/>
    <x v="2"/>
    <s v="Arlington"/>
    <s v="7705 Lincoln Drive"/>
    <x v="13"/>
    <x v="0"/>
    <x v="2"/>
    <x v="0"/>
    <x v="1"/>
    <s v="No"/>
    <n v="61740"/>
    <n v="6860"/>
    <n v="6860"/>
    <n v="48020"/>
    <s v="Accura"/>
    <s v="MDX"/>
    <n v="1997"/>
    <x v="1"/>
  </r>
  <r>
    <n v="284834"/>
    <d v="2009-08-03T00:00:00"/>
    <n v="110"/>
    <x v="0"/>
    <s v="500/1000"/>
    <n v="1000"/>
    <n v="166466"/>
    <n v="0"/>
    <n v="465921"/>
    <n v="27"/>
    <x v="2"/>
    <x v="1"/>
    <x v="2"/>
    <x v="7"/>
    <x v="5"/>
    <x v="2"/>
    <n v="0"/>
    <n v="-66200"/>
    <n v="-66200"/>
    <x v="52"/>
    <x v="0"/>
    <s v="Side Collision"/>
    <x v="2"/>
    <x v="4"/>
    <x v="0"/>
    <s v="Springfield"/>
    <s v="8602 Washington Ridge"/>
    <x v="19"/>
    <x v="0"/>
    <x v="1"/>
    <x v="1"/>
    <x v="2"/>
    <s v="Unknown"/>
    <n v="57500"/>
    <n v="5750"/>
    <n v="5750"/>
    <n v="46000"/>
    <s v="Audi"/>
    <s v="A3"/>
    <n v="2010"/>
    <x v="1"/>
  </r>
  <r>
    <n v="830878"/>
    <d v="1996-11-03T00:00:00"/>
    <n v="236"/>
    <x v="1"/>
    <s v="250/500"/>
    <n v="1000"/>
    <n v="115139"/>
    <n v="4000000"/>
    <n v="604555"/>
    <n v="39"/>
    <x v="1"/>
    <x v="1"/>
    <x v="3"/>
    <x v="8"/>
    <x v="1"/>
    <x v="0"/>
    <n v="0"/>
    <n v="-63900"/>
    <n v="-63900"/>
    <x v="17"/>
    <x v="3"/>
    <s v=" "/>
    <x v="1"/>
    <x v="0"/>
    <x v="2"/>
    <s v="Springfield"/>
    <s v="2832 Andromedia Lane"/>
    <x v="18"/>
    <x v="0"/>
    <x v="0"/>
    <x v="1"/>
    <x v="1"/>
    <s v="Unknown"/>
    <n v="8700"/>
    <n v="870"/>
    <n v="1740"/>
    <n v="6090"/>
    <s v="Accura"/>
    <s v="RSX"/>
    <n v="2003"/>
    <x v="1"/>
  </r>
  <r>
    <n v="270208"/>
    <d v="2004-08-09T00:00:00"/>
    <n v="267"/>
    <x v="0"/>
    <s v="100/300"/>
    <n v="2000"/>
    <n v="154601"/>
    <n v="0"/>
    <n v="616276"/>
    <n v="46"/>
    <x v="0"/>
    <x v="1"/>
    <x v="0"/>
    <x v="12"/>
    <x v="15"/>
    <x v="0"/>
    <n v="0"/>
    <n v="0"/>
    <n v="0"/>
    <x v="10"/>
    <x v="2"/>
    <s v="Front Collision"/>
    <x v="2"/>
    <x v="0"/>
    <x v="1"/>
    <s v="Riverwood"/>
    <s v="9760 4th Hwy"/>
    <x v="15"/>
    <x v="2"/>
    <x v="2"/>
    <x v="2"/>
    <x v="3"/>
    <s v="Unknown"/>
    <n v="77100"/>
    <n v="15420"/>
    <n v="7710"/>
    <n v="53970"/>
    <s v="Volkswagen"/>
    <s v="Jetta"/>
    <n v="1996"/>
    <x v="1"/>
  </r>
  <r>
    <n v="407958"/>
    <d v="1991-07-20T00:00:00"/>
    <n v="463"/>
    <x v="2"/>
    <s v="250/500"/>
    <n v="500"/>
    <n v="106367"/>
    <n v="0"/>
    <n v="463356"/>
    <n v="57"/>
    <x v="3"/>
    <x v="0"/>
    <x v="3"/>
    <x v="7"/>
    <x v="7"/>
    <x v="0"/>
    <n v="0"/>
    <n v="0"/>
    <n v="0"/>
    <x v="50"/>
    <x v="0"/>
    <s v="Front Collision"/>
    <x v="1"/>
    <x v="0"/>
    <x v="2"/>
    <s v="Springfield"/>
    <s v="2509 Rock Drive"/>
    <x v="8"/>
    <x v="0"/>
    <x v="2"/>
    <x v="2"/>
    <x v="1"/>
    <s v="Yes"/>
    <n v="59400"/>
    <n v="6600"/>
    <n v="6600"/>
    <n v="46200"/>
    <s v="Dodge"/>
    <s v="Neon"/>
    <n v="1995"/>
    <x v="1"/>
  </r>
  <r>
    <n v="832300"/>
    <d v="2005-01-14T00:00:00"/>
    <n v="303"/>
    <x v="1"/>
    <s v="100/300"/>
    <n v="1000"/>
    <n v="70914"/>
    <n v="0"/>
    <n v="450184"/>
    <n v="46"/>
    <x v="0"/>
    <x v="0"/>
    <x v="3"/>
    <x v="1"/>
    <x v="14"/>
    <x v="0"/>
    <n v="0"/>
    <n v="0"/>
    <n v="0"/>
    <x v="26"/>
    <x v="2"/>
    <s v="Rear Collision"/>
    <x v="1"/>
    <x v="2"/>
    <x v="2"/>
    <s v="Northbrook"/>
    <s v="2063 Weaver St"/>
    <x v="19"/>
    <x v="1"/>
    <x v="2"/>
    <x v="0"/>
    <x v="1"/>
    <s v="No"/>
    <n v="54890"/>
    <n v="9980"/>
    <n v="4990"/>
    <n v="39920"/>
    <s v="Toyota"/>
    <s v="Corolla"/>
    <n v="2006"/>
    <x v="1"/>
  </r>
  <r>
    <n v="927205"/>
    <d v="2011-12-16T00:00:00"/>
    <n v="137"/>
    <x v="2"/>
    <s v="250/500"/>
    <n v="500"/>
    <n v="103955"/>
    <n v="0"/>
    <n v="466393"/>
    <n v="30"/>
    <x v="2"/>
    <x v="0"/>
    <x v="0"/>
    <x v="8"/>
    <x v="14"/>
    <x v="3"/>
    <n v="55600"/>
    <n v="-59700"/>
    <n v="-4100"/>
    <x v="54"/>
    <x v="2"/>
    <s v="Front Collision"/>
    <x v="1"/>
    <x v="3"/>
    <x v="4"/>
    <s v="Columbus"/>
    <s v="3818 Texas Ridge"/>
    <x v="15"/>
    <x v="1"/>
    <x v="1"/>
    <x v="2"/>
    <x v="3"/>
    <s v="Unknown"/>
    <n v="74030"/>
    <n v="6730"/>
    <n v="13460"/>
    <n v="53840"/>
    <s v="Chevrolet"/>
    <s v="Tahoe"/>
    <n v="2005"/>
    <x v="1"/>
  </r>
  <r>
    <n v="655356"/>
    <d v="1996-07-07T00:00:00"/>
    <n v="56"/>
    <x v="2"/>
    <s v="250/500"/>
    <n v="500"/>
    <n v="133939"/>
    <n v="0"/>
    <n v="471786"/>
    <n v="42"/>
    <x v="1"/>
    <x v="1"/>
    <x v="2"/>
    <x v="12"/>
    <x v="13"/>
    <x v="1"/>
    <n v="0"/>
    <n v="0"/>
    <n v="0"/>
    <x v="53"/>
    <x v="0"/>
    <s v="Rear Collision"/>
    <x v="2"/>
    <x v="3"/>
    <x v="2"/>
    <s v="Columbus"/>
    <s v="3929 Elm Ave"/>
    <x v="21"/>
    <x v="0"/>
    <x v="1"/>
    <x v="0"/>
    <x v="0"/>
    <s v="Yes"/>
    <n v="61490"/>
    <n v="11180"/>
    <n v="11180"/>
    <n v="39130"/>
    <s v="BMW"/>
    <s v="X5"/>
    <n v="1998"/>
    <x v="1"/>
  </r>
  <r>
    <n v="831053"/>
    <d v="1992-08-05T00:00:00"/>
    <n v="75"/>
    <x v="1"/>
    <s v="250/500"/>
    <n v="1000"/>
    <n v="120275"/>
    <n v="0"/>
    <n v="602289"/>
    <n v="27"/>
    <x v="2"/>
    <x v="0"/>
    <x v="4"/>
    <x v="11"/>
    <x v="2"/>
    <x v="1"/>
    <n v="57900"/>
    <n v="-90100"/>
    <n v="-32200"/>
    <x v="1"/>
    <x v="2"/>
    <s v="Front Collision"/>
    <x v="1"/>
    <x v="0"/>
    <x v="0"/>
    <s v="Northbrook"/>
    <s v="9911 Britain Lane"/>
    <x v="6"/>
    <x v="1"/>
    <x v="2"/>
    <x v="1"/>
    <x v="0"/>
    <s v="Yes"/>
    <n v="79560"/>
    <n v="6630"/>
    <n v="13260"/>
    <n v="59670"/>
    <s v="Volkswagen"/>
    <s v="Passat"/>
    <n v="2003"/>
    <x v="1"/>
  </r>
  <r>
    <n v="432740"/>
    <d v="1990-10-09T00:00:00"/>
    <n v="131"/>
    <x v="2"/>
    <s v="100/300"/>
    <n v="2000"/>
    <n v="108117"/>
    <n v="0"/>
    <n v="445120"/>
    <n v="33"/>
    <x v="2"/>
    <x v="0"/>
    <x v="0"/>
    <x v="2"/>
    <x v="11"/>
    <x v="0"/>
    <n v="0"/>
    <n v="-65200"/>
    <n v="-65200"/>
    <x v="22"/>
    <x v="3"/>
    <s v=" "/>
    <x v="1"/>
    <x v="0"/>
    <x v="2"/>
    <s v="Northbend"/>
    <s v="3246 Britain Ridge"/>
    <x v="19"/>
    <x v="0"/>
    <x v="1"/>
    <x v="1"/>
    <x v="3"/>
    <s v="No"/>
    <n v="4900"/>
    <n v="490"/>
    <n v="490"/>
    <n v="3920"/>
    <s v="Toyota"/>
    <s v="Camry"/>
    <n v="2010"/>
    <x v="1"/>
  </r>
  <r>
    <n v="893853"/>
    <d v="1994-02-27T00:00:00"/>
    <n v="153"/>
    <x v="2"/>
    <s v="250/500"/>
    <n v="500"/>
    <n v="99139"/>
    <n v="0"/>
    <n v="449260"/>
    <n v="34"/>
    <x v="1"/>
    <x v="0"/>
    <x v="4"/>
    <x v="4"/>
    <x v="12"/>
    <x v="1"/>
    <n v="45600"/>
    <n v="-61400"/>
    <n v="-15800"/>
    <x v="7"/>
    <x v="2"/>
    <s v="Side Collision"/>
    <x v="2"/>
    <x v="3"/>
    <x v="4"/>
    <s v="Springfield"/>
    <s v="2696 Cherokee Ridge"/>
    <x v="5"/>
    <x v="1"/>
    <x v="1"/>
    <x v="0"/>
    <x v="1"/>
    <s v="No"/>
    <n v="77770"/>
    <n v="14140"/>
    <n v="14140"/>
    <n v="49490"/>
    <s v="Nissan"/>
    <s v="Pathfinder"/>
    <n v="2000"/>
    <x v="1"/>
  </r>
  <r>
    <n v="594988"/>
    <d v="2007-05-06T00:00:00"/>
    <n v="255"/>
    <x v="1"/>
    <s v="500/1000"/>
    <n v="500"/>
    <n v="98402"/>
    <n v="0"/>
    <n v="472724"/>
    <n v="43"/>
    <x v="1"/>
    <x v="1"/>
    <x v="6"/>
    <x v="10"/>
    <x v="2"/>
    <x v="3"/>
    <n v="75800"/>
    <n v="0"/>
    <n v="75800"/>
    <x v="18"/>
    <x v="2"/>
    <s v="Side Collision"/>
    <x v="0"/>
    <x v="2"/>
    <x v="0"/>
    <s v="Columbus"/>
    <s v="5249 4th Ave"/>
    <x v="8"/>
    <x v="3"/>
    <x v="1"/>
    <x v="2"/>
    <x v="0"/>
    <s v="Unknown"/>
    <n v="74700"/>
    <n v="7470"/>
    <n v="14940"/>
    <n v="52290"/>
    <s v="Nissan"/>
    <s v="Maxima"/>
    <n v="2007"/>
    <x v="0"/>
  </r>
  <r>
    <n v="979544"/>
    <d v="2014-04-21T00:00:00"/>
    <n v="103"/>
    <x v="2"/>
    <s v="100/300"/>
    <n v="500"/>
    <n v="135483"/>
    <n v="0"/>
    <n v="475173"/>
    <n v="26"/>
    <x v="2"/>
    <x v="0"/>
    <x v="0"/>
    <x v="4"/>
    <x v="0"/>
    <x v="0"/>
    <n v="66300"/>
    <n v="0"/>
    <n v="66300"/>
    <x v="24"/>
    <x v="2"/>
    <s v="Front Collision"/>
    <x v="1"/>
    <x v="0"/>
    <x v="2"/>
    <s v="Arlington"/>
    <s v="4721 Cherokee Hwy"/>
    <x v="8"/>
    <x v="3"/>
    <x v="2"/>
    <x v="2"/>
    <x v="0"/>
    <s v="Unknown"/>
    <n v="40600"/>
    <n v="4060"/>
    <n v="4060"/>
    <n v="32480"/>
    <s v="Volkswagen"/>
    <s v="Passat"/>
    <n v="2010"/>
    <x v="1"/>
  </r>
  <r>
    <n v="191891"/>
    <d v="2010-02-11T00:00:00"/>
    <n v="97"/>
    <x v="0"/>
    <s v="100/300"/>
    <n v="1000"/>
    <n v="83031"/>
    <n v="0"/>
    <n v="443854"/>
    <n v="28"/>
    <x v="2"/>
    <x v="0"/>
    <x v="6"/>
    <x v="13"/>
    <x v="17"/>
    <x v="0"/>
    <n v="0"/>
    <n v="-32600"/>
    <n v="-32600"/>
    <x v="6"/>
    <x v="0"/>
    <s v="Rear Collision"/>
    <x v="2"/>
    <x v="4"/>
    <x v="0"/>
    <s v="Springfield"/>
    <s v="8212 Flute Ridge"/>
    <x v="9"/>
    <x v="0"/>
    <x v="1"/>
    <x v="0"/>
    <x v="1"/>
    <s v="Unknown"/>
    <n v="45270"/>
    <n v="10060"/>
    <n v="10060"/>
    <n v="25150"/>
    <s v="Jeep"/>
    <s v="Wrangler"/>
    <n v="2006"/>
    <x v="1"/>
  </r>
  <r>
    <n v="831479"/>
    <d v="2000-06-04T00:00:00"/>
    <n v="214"/>
    <x v="2"/>
    <s v="100/300"/>
    <n v="2000"/>
    <n v="98742"/>
    <n v="7000000"/>
    <n v="461418"/>
    <n v="36"/>
    <x v="1"/>
    <x v="1"/>
    <x v="2"/>
    <x v="1"/>
    <x v="14"/>
    <x v="2"/>
    <n v="0"/>
    <n v="0"/>
    <n v="0"/>
    <x v="49"/>
    <x v="2"/>
    <s v="Front Collision"/>
    <x v="1"/>
    <x v="4"/>
    <x v="2"/>
    <s v="Springfield"/>
    <s v="3592 MLK Ridge"/>
    <x v="18"/>
    <x v="1"/>
    <x v="2"/>
    <x v="1"/>
    <x v="2"/>
    <s v="Unknown"/>
    <n v="47080"/>
    <n v="4280"/>
    <n v="8560"/>
    <n v="34240"/>
    <s v="Saab"/>
    <s v="93"/>
    <n v="2006"/>
    <x v="1"/>
  </r>
  <r>
    <n v="714346"/>
    <d v="1991-10-05T00:00:00"/>
    <n v="438"/>
    <x v="0"/>
    <s v="500/1000"/>
    <n v="500"/>
    <n v="111929"/>
    <n v="0"/>
    <n v="616164"/>
    <n v="57"/>
    <x v="3"/>
    <x v="1"/>
    <x v="0"/>
    <x v="1"/>
    <x v="13"/>
    <x v="0"/>
    <n v="0"/>
    <n v="0"/>
    <n v="0"/>
    <x v="14"/>
    <x v="0"/>
    <s v="Side Collision"/>
    <x v="1"/>
    <x v="0"/>
    <x v="0"/>
    <s v="Hillsdale"/>
    <s v="6494 4th Ave"/>
    <x v="8"/>
    <x v="0"/>
    <x v="1"/>
    <x v="1"/>
    <x v="1"/>
    <s v="No"/>
    <n v="40700"/>
    <n v="4070"/>
    <n v="4070"/>
    <n v="32560"/>
    <s v="Volkswagen"/>
    <s v="Passat"/>
    <n v="2000"/>
    <x v="0"/>
  </r>
  <r>
    <n v="326289"/>
    <d v="2004-01-03T00:00:00"/>
    <n v="87"/>
    <x v="0"/>
    <s v="100/300"/>
    <n v="500"/>
    <n v="104839"/>
    <n v="0"/>
    <n v="620962"/>
    <n v="27"/>
    <x v="2"/>
    <x v="1"/>
    <x v="3"/>
    <x v="10"/>
    <x v="15"/>
    <x v="2"/>
    <n v="0"/>
    <n v="0"/>
    <n v="0"/>
    <x v="55"/>
    <x v="0"/>
    <s v="Side Collision"/>
    <x v="1"/>
    <x v="0"/>
    <x v="2"/>
    <s v="Riverwood"/>
    <s v="6608 Apache Lane"/>
    <x v="23"/>
    <x v="0"/>
    <x v="1"/>
    <x v="2"/>
    <x v="3"/>
    <s v="Yes"/>
    <n v="34650"/>
    <n v="6300"/>
    <n v="3150"/>
    <n v="25200"/>
    <s v="Ford"/>
    <s v="F150"/>
    <n v="1996"/>
    <x v="1"/>
  </r>
  <r>
    <n v="944537"/>
    <d v="1992-07-23T00:00:00"/>
    <n v="27"/>
    <x v="0"/>
    <s v="500/1000"/>
    <n v="1000"/>
    <n v="107447"/>
    <n v="0"/>
    <n v="465201"/>
    <n v="28"/>
    <x v="2"/>
    <x v="0"/>
    <x v="0"/>
    <x v="9"/>
    <x v="6"/>
    <x v="0"/>
    <n v="0"/>
    <n v="0"/>
    <n v="0"/>
    <x v="55"/>
    <x v="3"/>
    <s v=" "/>
    <x v="3"/>
    <x v="0"/>
    <x v="4"/>
    <s v="Riverwood"/>
    <s v="1553 Lincoln St"/>
    <x v="15"/>
    <x v="0"/>
    <x v="1"/>
    <x v="2"/>
    <x v="1"/>
    <s v="Unknown"/>
    <n v="3200"/>
    <n v="400"/>
    <n v="400"/>
    <n v="2400"/>
    <s v="Jeep"/>
    <s v="Grand Cherokee"/>
    <n v="2012"/>
    <x v="1"/>
  </r>
  <r>
    <n v="779156"/>
    <d v="1993-10-10T00:00:00"/>
    <n v="206"/>
    <x v="2"/>
    <s v="500/1000"/>
    <n v="1000"/>
    <n v="123076"/>
    <n v="0"/>
    <n v="470488"/>
    <n v="42"/>
    <x v="1"/>
    <x v="0"/>
    <x v="4"/>
    <x v="1"/>
    <x v="11"/>
    <x v="3"/>
    <n v="0"/>
    <n v="-74200"/>
    <n v="-74200"/>
    <x v="28"/>
    <x v="0"/>
    <s v="Rear Collision"/>
    <x v="0"/>
    <x v="2"/>
    <x v="1"/>
    <s v="Hillsdale"/>
    <s v="7628 4th Lane"/>
    <x v="23"/>
    <x v="0"/>
    <x v="1"/>
    <x v="0"/>
    <x v="3"/>
    <s v="No"/>
    <n v="78980"/>
    <n v="7180"/>
    <n v="14360"/>
    <n v="57440"/>
    <s v="Saab"/>
    <s v="92x"/>
    <n v="1997"/>
    <x v="0"/>
  </r>
  <r>
    <n v="856153"/>
    <d v="2002-07-09T00:00:00"/>
    <n v="127"/>
    <x v="0"/>
    <s v="500/1000"/>
    <n v="500"/>
    <n v="125502"/>
    <n v="0"/>
    <n v="462250"/>
    <n v="31"/>
    <x v="2"/>
    <x v="0"/>
    <x v="2"/>
    <x v="2"/>
    <x v="1"/>
    <x v="1"/>
    <n v="58200"/>
    <n v="0"/>
    <n v="58200"/>
    <x v="6"/>
    <x v="3"/>
    <s v=" "/>
    <x v="1"/>
    <x v="1"/>
    <x v="0"/>
    <s v="Riverwood"/>
    <s v="3028 5th St"/>
    <x v="16"/>
    <x v="0"/>
    <x v="0"/>
    <x v="0"/>
    <x v="1"/>
    <s v="No"/>
    <n v="6160"/>
    <n v="560"/>
    <n v="1120"/>
    <n v="4480"/>
    <s v="Nissan"/>
    <s v="Ultima"/>
    <n v="1996"/>
    <x v="1"/>
  </r>
  <r>
    <n v="473338"/>
    <d v="2010-11-14T00:00:00"/>
    <n v="422"/>
    <x v="1"/>
    <s v="100/300"/>
    <n v="1000"/>
    <n v="155552"/>
    <n v="0"/>
    <n v="436408"/>
    <n v="60"/>
    <x v="3"/>
    <x v="1"/>
    <x v="0"/>
    <x v="1"/>
    <x v="10"/>
    <x v="2"/>
    <n v="43600"/>
    <n v="-67800"/>
    <n v="-24200"/>
    <x v="30"/>
    <x v="0"/>
    <s v="Front Collision"/>
    <x v="0"/>
    <x v="4"/>
    <x v="5"/>
    <s v="Northbrook"/>
    <s v="8949 Rock Hwy"/>
    <x v="20"/>
    <x v="0"/>
    <x v="0"/>
    <x v="0"/>
    <x v="3"/>
    <s v="No"/>
    <n v="85250"/>
    <n v="15500"/>
    <n v="7750"/>
    <n v="62000"/>
    <s v="Mercedes"/>
    <s v="E400"/>
    <n v="1999"/>
    <x v="1"/>
  </r>
  <r>
    <n v="521694"/>
    <d v="1997-03-03T00:00:00"/>
    <n v="303"/>
    <x v="2"/>
    <s v="100/300"/>
    <n v="2000"/>
    <n v="83611"/>
    <n v="5000000"/>
    <n v="464230"/>
    <n v="50"/>
    <x v="0"/>
    <x v="0"/>
    <x v="3"/>
    <x v="2"/>
    <x v="6"/>
    <x v="1"/>
    <n v="0"/>
    <n v="0"/>
    <n v="0"/>
    <x v="39"/>
    <x v="2"/>
    <s v="Side Collision"/>
    <x v="0"/>
    <x v="2"/>
    <x v="0"/>
    <s v="Springfield"/>
    <s v="9751 Tree St"/>
    <x v="17"/>
    <x v="2"/>
    <x v="0"/>
    <x v="0"/>
    <x v="0"/>
    <s v="No"/>
    <n v="72840"/>
    <n v="12140"/>
    <n v="6070"/>
    <n v="54630"/>
    <s v="Dodge"/>
    <s v="Neon"/>
    <n v="2010"/>
    <x v="1"/>
  </r>
  <r>
    <n v="136520"/>
    <d v="1997-03-01T00:00:00"/>
    <n v="228"/>
    <x v="1"/>
    <s v="100/300"/>
    <n v="500"/>
    <n v="145098"/>
    <n v="0"/>
    <n v="478609"/>
    <n v="40"/>
    <x v="1"/>
    <x v="0"/>
    <x v="2"/>
    <x v="8"/>
    <x v="4"/>
    <x v="0"/>
    <n v="43700"/>
    <n v="0"/>
    <n v="43700"/>
    <x v="24"/>
    <x v="3"/>
    <s v=" "/>
    <x v="3"/>
    <x v="0"/>
    <x v="4"/>
    <s v="Northbend"/>
    <s v="4702 Texas Drive"/>
    <x v="3"/>
    <x v="0"/>
    <x v="1"/>
    <x v="1"/>
    <x v="0"/>
    <s v="No"/>
    <n v="6050"/>
    <n v="1100"/>
    <n v="1100"/>
    <n v="3850"/>
    <s v="Toyota"/>
    <s v="Camry"/>
    <n v="2010"/>
    <x v="1"/>
  </r>
  <r>
    <n v="730819"/>
    <d v="1990-08-18T00:00:00"/>
    <n v="239"/>
    <x v="1"/>
    <s v="250/500"/>
    <n v="2000"/>
    <n v="62508"/>
    <n v="0"/>
    <n v="437156"/>
    <n v="39"/>
    <x v="1"/>
    <x v="1"/>
    <x v="6"/>
    <x v="9"/>
    <x v="10"/>
    <x v="0"/>
    <n v="44200"/>
    <n v="-37000"/>
    <n v="7200"/>
    <x v="28"/>
    <x v="0"/>
    <s v="Front Collision"/>
    <x v="0"/>
    <x v="2"/>
    <x v="0"/>
    <s v="Riverwood"/>
    <s v="2757 4th Hwy"/>
    <x v="16"/>
    <x v="0"/>
    <x v="2"/>
    <x v="2"/>
    <x v="2"/>
    <s v="Yes"/>
    <n v="87890"/>
    <n v="15980"/>
    <n v="7990"/>
    <n v="63920"/>
    <s v="BMW"/>
    <s v="X6"/>
    <n v="2014"/>
    <x v="0"/>
  </r>
  <r>
    <n v="469966"/>
    <d v="2004-07-22T00:00:00"/>
    <n v="128"/>
    <x v="1"/>
    <s v="500/1000"/>
    <n v="500"/>
    <n v="13666"/>
    <n v="0"/>
    <n v="620493"/>
    <n v="35"/>
    <x v="1"/>
    <x v="1"/>
    <x v="0"/>
    <x v="1"/>
    <x v="14"/>
    <x v="1"/>
    <n v="0"/>
    <n v="0"/>
    <n v="0"/>
    <x v="17"/>
    <x v="2"/>
    <s v="Front Collision"/>
    <x v="1"/>
    <x v="2"/>
    <x v="2"/>
    <s v="Columbus"/>
    <s v="8667 Weaver Lane"/>
    <x v="16"/>
    <x v="1"/>
    <x v="1"/>
    <x v="2"/>
    <x v="3"/>
    <s v="No"/>
    <n v="88220"/>
    <n v="16040"/>
    <n v="16040"/>
    <n v="56140"/>
    <s v="Chevrolet"/>
    <s v="Malibu"/>
    <n v="2008"/>
    <x v="1"/>
  </r>
  <r>
    <n v="952300"/>
    <d v="2009-08-02T00:00:00"/>
    <n v="147"/>
    <x v="0"/>
    <s v="500/1000"/>
    <n v="1000"/>
    <n v="14399"/>
    <n v="6000000"/>
    <n v="475391"/>
    <n v="37"/>
    <x v="1"/>
    <x v="1"/>
    <x v="2"/>
    <x v="5"/>
    <x v="17"/>
    <x v="0"/>
    <n v="0"/>
    <n v="-48400"/>
    <n v="-48400"/>
    <x v="15"/>
    <x v="2"/>
    <s v="Rear Collision"/>
    <x v="2"/>
    <x v="3"/>
    <x v="0"/>
    <s v="Springfield"/>
    <s v="4931 Maple Drive"/>
    <x v="23"/>
    <x v="3"/>
    <x v="2"/>
    <x v="0"/>
    <x v="0"/>
    <s v="No"/>
    <n v="53680"/>
    <n v="9760"/>
    <n v="4880"/>
    <n v="39040"/>
    <s v="Accura"/>
    <s v="MDX"/>
    <n v="2004"/>
    <x v="1"/>
  </r>
  <r>
    <n v="322609"/>
    <d v="2007-07-05T00:00:00"/>
    <n v="287"/>
    <x v="0"/>
    <s v="500/1000"/>
    <n v="1000"/>
    <n v="123069"/>
    <n v="0"/>
    <n v="440720"/>
    <n v="45"/>
    <x v="0"/>
    <x v="0"/>
    <x v="3"/>
    <x v="10"/>
    <x v="5"/>
    <x v="1"/>
    <n v="0"/>
    <n v="-54600"/>
    <n v="-54600"/>
    <x v="3"/>
    <x v="0"/>
    <s v="Front Collision"/>
    <x v="1"/>
    <x v="2"/>
    <x v="1"/>
    <s v="Springfield"/>
    <s v="3808 5th Ave"/>
    <x v="4"/>
    <x v="0"/>
    <x v="2"/>
    <x v="1"/>
    <x v="0"/>
    <s v="No"/>
    <n v="53800"/>
    <n v="5380"/>
    <n v="5380"/>
    <n v="43040"/>
    <s v="Accura"/>
    <s v="MDX"/>
    <n v="2006"/>
    <x v="1"/>
  </r>
  <r>
    <n v="890280"/>
    <d v="2010-01-24T00:00:00"/>
    <n v="142"/>
    <x v="0"/>
    <s v="100/300"/>
    <n v="2000"/>
    <n v="130768"/>
    <n v="0"/>
    <n v="606942"/>
    <n v="29"/>
    <x v="2"/>
    <x v="1"/>
    <x v="0"/>
    <x v="0"/>
    <x v="7"/>
    <x v="0"/>
    <n v="0"/>
    <n v="-48500"/>
    <n v="-48500"/>
    <x v="15"/>
    <x v="0"/>
    <s v="Rear Collision"/>
    <x v="0"/>
    <x v="0"/>
    <x v="2"/>
    <s v="Columbus"/>
    <s v="1725 Solo Lane"/>
    <x v="16"/>
    <x v="0"/>
    <x v="0"/>
    <x v="0"/>
    <x v="0"/>
    <s v="No"/>
    <n v="54360"/>
    <n v="4530"/>
    <n v="9060"/>
    <n v="40770"/>
    <s v="Mercedes"/>
    <s v="E400"/>
    <n v="1995"/>
    <x v="0"/>
  </r>
  <r>
    <n v="431583"/>
    <d v="2000-05-15T00:00:00"/>
    <n v="162"/>
    <x v="2"/>
    <s v="500/1000"/>
    <n v="2000"/>
    <n v="112469"/>
    <n v="0"/>
    <n v="446971"/>
    <n v="35"/>
    <x v="1"/>
    <x v="1"/>
    <x v="3"/>
    <x v="11"/>
    <x v="3"/>
    <x v="0"/>
    <n v="0"/>
    <n v="0"/>
    <n v="0"/>
    <x v="41"/>
    <x v="0"/>
    <s v="Side Collision"/>
    <x v="0"/>
    <x v="0"/>
    <x v="4"/>
    <s v="Arlington"/>
    <s v="8097 Maple Lane"/>
    <x v="8"/>
    <x v="0"/>
    <x v="0"/>
    <x v="1"/>
    <x v="2"/>
    <s v="Yes"/>
    <n v="54340"/>
    <n v="9880"/>
    <n v="4940"/>
    <n v="39520"/>
    <s v="Toyota"/>
    <s v="Camry"/>
    <n v="2001"/>
    <x v="1"/>
  </r>
  <r>
    <n v="155912"/>
    <d v="2008-03-21T00:00:00"/>
    <n v="140"/>
    <x v="0"/>
    <s v="100/300"/>
    <n v="1000"/>
    <n v="152078"/>
    <n v="0"/>
    <n v="470538"/>
    <n v="35"/>
    <x v="1"/>
    <x v="1"/>
    <x v="4"/>
    <x v="0"/>
    <x v="13"/>
    <x v="0"/>
    <n v="0"/>
    <n v="-42900"/>
    <n v="-42900"/>
    <x v="1"/>
    <x v="3"/>
    <s v=" "/>
    <x v="3"/>
    <x v="1"/>
    <x v="0"/>
    <s v="Columbus"/>
    <s v="3320 5th Hwy"/>
    <x v="0"/>
    <x v="0"/>
    <x v="1"/>
    <x v="1"/>
    <x v="0"/>
    <s v="Yes"/>
    <n v="2860"/>
    <n v="520"/>
    <n v="260"/>
    <n v="2080"/>
    <s v="Chevrolet"/>
    <s v="Tahoe"/>
    <n v="1997"/>
    <x v="0"/>
  </r>
  <r>
    <n v="110143"/>
    <d v="1990-05-07T00:00:00"/>
    <n v="106"/>
    <x v="0"/>
    <s v="100/300"/>
    <n v="2000"/>
    <n v="160911"/>
    <n v="0"/>
    <n v="601177"/>
    <n v="28"/>
    <x v="2"/>
    <x v="0"/>
    <x v="4"/>
    <x v="0"/>
    <x v="15"/>
    <x v="2"/>
    <n v="0"/>
    <n v="0"/>
    <n v="0"/>
    <x v="24"/>
    <x v="1"/>
    <s v=" "/>
    <x v="1"/>
    <x v="0"/>
    <x v="4"/>
    <s v="Hillsdale"/>
    <s v="9573 2nd Ave"/>
    <x v="1"/>
    <x v="0"/>
    <x v="0"/>
    <x v="2"/>
    <x v="3"/>
    <s v="Yes"/>
    <n v="5490"/>
    <n v="0"/>
    <n v="1220"/>
    <n v="4270"/>
    <s v="Saab"/>
    <s v="95"/>
    <n v="1999"/>
    <x v="1"/>
  </r>
  <r>
    <n v="808544"/>
    <d v="1991-02-05T00:00:00"/>
    <n v="292"/>
    <x v="2"/>
    <s v="500/1000"/>
    <n v="1000"/>
    <n v="135891"/>
    <n v="0"/>
    <n v="451470"/>
    <n v="45"/>
    <x v="0"/>
    <x v="0"/>
    <x v="3"/>
    <x v="0"/>
    <x v="7"/>
    <x v="3"/>
    <n v="0"/>
    <n v="0"/>
    <n v="0"/>
    <x v="21"/>
    <x v="1"/>
    <s v=" "/>
    <x v="3"/>
    <x v="0"/>
    <x v="4"/>
    <s v="Northbend"/>
    <s v="8336 1st Ridge"/>
    <x v="15"/>
    <x v="0"/>
    <x v="2"/>
    <x v="1"/>
    <x v="0"/>
    <s v="Unknown"/>
    <n v="7370"/>
    <n v="670"/>
    <n v="1340"/>
    <n v="5360"/>
    <s v="Suburu"/>
    <s v="Impreza"/>
    <n v="1997"/>
    <x v="1"/>
  </r>
  <r>
    <n v="409074"/>
    <d v="1992-03-19T00:00:00"/>
    <n v="34"/>
    <x v="0"/>
    <s v="500/1000"/>
    <n v="500"/>
    <n v="129587"/>
    <n v="0"/>
    <n v="438529"/>
    <n v="34"/>
    <x v="1"/>
    <x v="1"/>
    <x v="1"/>
    <x v="7"/>
    <x v="13"/>
    <x v="0"/>
    <n v="0"/>
    <n v="0"/>
    <n v="0"/>
    <x v="6"/>
    <x v="2"/>
    <s v="Side Collision"/>
    <x v="0"/>
    <x v="4"/>
    <x v="5"/>
    <s v="Columbus"/>
    <s v="3998 4th Hwy"/>
    <x v="15"/>
    <x v="1"/>
    <x v="1"/>
    <x v="0"/>
    <x v="1"/>
    <s v="No"/>
    <n v="50800"/>
    <n v="5080"/>
    <n v="5080"/>
    <n v="40640"/>
    <s v="Audi"/>
    <s v="A3"/>
    <n v="1997"/>
    <x v="0"/>
  </r>
  <r>
    <n v="824728"/>
    <d v="2013-04-24T00:00:00"/>
    <n v="290"/>
    <x v="2"/>
    <s v="250/500"/>
    <n v="500"/>
    <n v="116103"/>
    <n v="5000000"/>
    <n v="469742"/>
    <n v="48"/>
    <x v="0"/>
    <x v="0"/>
    <x v="2"/>
    <x v="12"/>
    <x v="17"/>
    <x v="1"/>
    <n v="45300"/>
    <n v="0"/>
    <n v="45300"/>
    <x v="55"/>
    <x v="2"/>
    <s v="Side Collision"/>
    <x v="1"/>
    <x v="2"/>
    <x v="1"/>
    <s v="Northbrook"/>
    <s v="3966 Oak Hwy"/>
    <x v="3"/>
    <x v="3"/>
    <x v="1"/>
    <x v="0"/>
    <x v="3"/>
    <s v="Unknown"/>
    <n v="41520"/>
    <n v="5190"/>
    <n v="5190"/>
    <n v="31140"/>
    <s v="Nissan"/>
    <s v="Ultima"/>
    <n v="2014"/>
    <x v="1"/>
  </r>
  <r>
    <n v="606037"/>
    <d v="2009-04-10T00:00:00"/>
    <n v="182"/>
    <x v="0"/>
    <s v="500/1000"/>
    <n v="2000"/>
    <n v="144106"/>
    <n v="0"/>
    <n v="435534"/>
    <n v="38"/>
    <x v="1"/>
    <x v="1"/>
    <x v="3"/>
    <x v="3"/>
    <x v="9"/>
    <x v="0"/>
    <n v="53800"/>
    <n v="-78300"/>
    <n v="-24500"/>
    <x v="13"/>
    <x v="0"/>
    <s v="Side Collision"/>
    <x v="2"/>
    <x v="0"/>
    <x v="2"/>
    <s v="Riverwood"/>
    <s v="7601 Andromedia Lane"/>
    <x v="22"/>
    <x v="0"/>
    <x v="1"/>
    <x v="2"/>
    <x v="2"/>
    <s v="Yes"/>
    <n v="89650"/>
    <n v="8150"/>
    <n v="16300"/>
    <n v="65200"/>
    <s v="Dodge"/>
    <s v="RAM"/>
    <n v="2005"/>
    <x v="1"/>
  </r>
  <r>
    <n v="636843"/>
    <d v="2008-12-01T00:00:00"/>
    <n v="362"/>
    <x v="0"/>
    <s v="100/300"/>
    <n v="1000"/>
    <n v="109799"/>
    <n v="0"/>
    <n v="442239"/>
    <n v="55"/>
    <x v="3"/>
    <x v="1"/>
    <x v="6"/>
    <x v="6"/>
    <x v="4"/>
    <x v="3"/>
    <n v="44400"/>
    <n v="-71500"/>
    <n v="-27100"/>
    <x v="4"/>
    <x v="2"/>
    <s v="Rear Collision"/>
    <x v="2"/>
    <x v="0"/>
    <x v="2"/>
    <s v="Hillsdale"/>
    <s v="5160 2nd Hwy"/>
    <x v="5"/>
    <x v="1"/>
    <x v="2"/>
    <x v="1"/>
    <x v="2"/>
    <s v="No"/>
    <n v="39690"/>
    <n v="0"/>
    <n v="0"/>
    <n v="39690"/>
    <s v="Suburu"/>
    <s v="Legacy"/>
    <n v="1998"/>
    <x v="1"/>
  </r>
  <r>
    <n v="111874"/>
    <d v="2000-07-05T00:00:00"/>
    <n v="143"/>
    <x v="2"/>
    <s v="500/1000"/>
    <n v="1000"/>
    <n v="146442"/>
    <n v="0"/>
    <n v="468986"/>
    <n v="32"/>
    <x v="2"/>
    <x v="1"/>
    <x v="4"/>
    <x v="8"/>
    <x v="5"/>
    <x v="0"/>
    <n v="79900"/>
    <n v="0"/>
    <n v="79900"/>
    <x v="14"/>
    <x v="0"/>
    <s v="Rear Collision"/>
    <x v="0"/>
    <x v="4"/>
    <x v="0"/>
    <s v="Springfield"/>
    <s v="3288 Tree Lane"/>
    <x v="17"/>
    <x v="0"/>
    <x v="1"/>
    <x v="2"/>
    <x v="1"/>
    <s v="No"/>
    <n v="62260"/>
    <n v="5660"/>
    <n v="5660"/>
    <n v="50940"/>
    <s v="Saab"/>
    <s v="92x"/>
    <n v="1995"/>
    <x v="1"/>
  </r>
  <r>
    <n v="439844"/>
    <d v="2014-06-11T00:00:00"/>
    <n v="183"/>
    <x v="2"/>
    <s v="250/500"/>
    <n v="500"/>
    <n v="154368"/>
    <n v="0"/>
    <n v="606988"/>
    <n v="38"/>
    <x v="1"/>
    <x v="1"/>
    <x v="3"/>
    <x v="5"/>
    <x v="12"/>
    <x v="1"/>
    <n v="20200"/>
    <n v="0"/>
    <n v="20200"/>
    <x v="27"/>
    <x v="0"/>
    <s v="Side Collision"/>
    <x v="0"/>
    <x v="0"/>
    <x v="5"/>
    <s v="Hillsdale"/>
    <s v="5874 1st Hwy"/>
    <x v="18"/>
    <x v="0"/>
    <x v="2"/>
    <x v="1"/>
    <x v="3"/>
    <s v="Yes"/>
    <n v="51920"/>
    <n v="9440"/>
    <n v="4720"/>
    <n v="37760"/>
    <s v="Audi"/>
    <s v="A3"/>
    <n v="2001"/>
    <x v="0"/>
  </r>
  <r>
    <n v="463513"/>
    <d v="1995-04-23T00:00:00"/>
    <n v="254"/>
    <x v="2"/>
    <s v="250/500"/>
    <n v="500"/>
    <n v="139089"/>
    <n v="5000000"/>
    <n v="453719"/>
    <n v="40"/>
    <x v="1"/>
    <x v="0"/>
    <x v="5"/>
    <x v="3"/>
    <x v="3"/>
    <x v="0"/>
    <n v="0"/>
    <n v="-74400"/>
    <n v="-74400"/>
    <x v="25"/>
    <x v="0"/>
    <s v="Front Collision"/>
    <x v="1"/>
    <x v="3"/>
    <x v="2"/>
    <s v="Riverwood"/>
    <s v="6467 Best Ave"/>
    <x v="6"/>
    <x v="0"/>
    <x v="1"/>
    <x v="2"/>
    <x v="0"/>
    <s v="Unknown"/>
    <n v="53460"/>
    <n v="9720"/>
    <n v="4860"/>
    <n v="38880"/>
    <s v="Volkswagen"/>
    <s v="Jetta"/>
    <n v="2009"/>
    <x v="1"/>
  </r>
  <r>
    <n v="577858"/>
    <d v="1990-09-16T00:00:00"/>
    <n v="249"/>
    <x v="0"/>
    <s v="100/300"/>
    <n v="2000"/>
    <n v="114858"/>
    <n v="0"/>
    <n v="475524"/>
    <n v="43"/>
    <x v="1"/>
    <x v="1"/>
    <x v="0"/>
    <x v="12"/>
    <x v="5"/>
    <x v="1"/>
    <n v="0"/>
    <n v="-71200"/>
    <n v="-71200"/>
    <x v="54"/>
    <x v="2"/>
    <s v="Rear Collision"/>
    <x v="2"/>
    <x v="2"/>
    <x v="0"/>
    <s v="Arlington"/>
    <s v="6309 5th Ave"/>
    <x v="15"/>
    <x v="1"/>
    <x v="0"/>
    <x v="2"/>
    <x v="3"/>
    <s v="Yes"/>
    <n v="57100"/>
    <n v="5710"/>
    <n v="5710"/>
    <n v="45680"/>
    <s v="Honda"/>
    <s v="CRV"/>
    <n v="2014"/>
    <x v="1"/>
  </r>
  <r>
    <n v="607351"/>
    <d v="1998-12-11T00:00:00"/>
    <n v="169"/>
    <x v="1"/>
    <s v="250/500"/>
    <n v="500"/>
    <n v="161626"/>
    <n v="0"/>
    <n v="617804"/>
    <n v="36"/>
    <x v="1"/>
    <x v="0"/>
    <x v="4"/>
    <x v="8"/>
    <x v="11"/>
    <x v="3"/>
    <n v="50700"/>
    <n v="-57600"/>
    <n v="-6900"/>
    <x v="46"/>
    <x v="2"/>
    <s v="Front Collision"/>
    <x v="2"/>
    <x v="4"/>
    <x v="2"/>
    <s v="Springfield"/>
    <s v="8212 Rock Ave"/>
    <x v="5"/>
    <x v="1"/>
    <x v="2"/>
    <x v="2"/>
    <x v="2"/>
    <s v="Unknown"/>
    <n v="77440"/>
    <n v="14080"/>
    <n v="7040"/>
    <n v="56320"/>
    <s v="Dodge"/>
    <s v="Neon"/>
    <n v="2004"/>
    <x v="1"/>
  </r>
  <r>
    <n v="682754"/>
    <d v="1995-10-09T00:00:00"/>
    <n v="235"/>
    <x v="2"/>
    <s v="500/1000"/>
    <n v="500"/>
    <n v="139894"/>
    <n v="0"/>
    <n v="613399"/>
    <n v="40"/>
    <x v="1"/>
    <x v="0"/>
    <x v="5"/>
    <x v="0"/>
    <x v="3"/>
    <x v="0"/>
    <n v="0"/>
    <n v="0"/>
    <n v="0"/>
    <x v="27"/>
    <x v="0"/>
    <s v="Side Collision"/>
    <x v="1"/>
    <x v="4"/>
    <x v="2"/>
    <s v="Riverwood"/>
    <s v="4107 MLK Ridge"/>
    <x v="20"/>
    <x v="0"/>
    <x v="2"/>
    <x v="0"/>
    <x v="0"/>
    <s v="No"/>
    <n v="68300"/>
    <n v="6830"/>
    <n v="13660"/>
    <n v="47810"/>
    <s v="Suburu"/>
    <s v="Forrestor"/>
    <n v="2003"/>
    <x v="1"/>
  </r>
  <r>
    <n v="757352"/>
    <d v="1999-12-21T00:00:00"/>
    <n v="112"/>
    <x v="0"/>
    <s v="500/1000"/>
    <n v="1000"/>
    <n v="123892"/>
    <n v="0"/>
    <n v="453400"/>
    <n v="32"/>
    <x v="2"/>
    <x v="0"/>
    <x v="2"/>
    <x v="6"/>
    <x v="4"/>
    <x v="1"/>
    <n v="57800"/>
    <n v="-53700"/>
    <n v="4100"/>
    <x v="36"/>
    <x v="3"/>
    <s v=" "/>
    <x v="3"/>
    <x v="1"/>
    <x v="2"/>
    <s v="Arlington"/>
    <s v="4558 3rd Hwy"/>
    <x v="15"/>
    <x v="0"/>
    <x v="1"/>
    <x v="1"/>
    <x v="0"/>
    <s v="Unknown"/>
    <n v="5060"/>
    <n v="460"/>
    <n v="920"/>
    <n v="3680"/>
    <s v="Honda"/>
    <s v="CRV"/>
    <n v="2012"/>
    <x v="1"/>
  </r>
  <r>
    <n v="307469"/>
    <d v="2002-07-28T00:00:00"/>
    <n v="16"/>
    <x v="2"/>
    <s v="100/300"/>
    <n v="1000"/>
    <n v="96846"/>
    <n v="0"/>
    <n v="615767"/>
    <n v="32"/>
    <x v="2"/>
    <x v="0"/>
    <x v="0"/>
    <x v="4"/>
    <x v="13"/>
    <x v="1"/>
    <n v="50800"/>
    <n v="-66200"/>
    <n v="-15400"/>
    <x v="35"/>
    <x v="2"/>
    <s v="Side Collision"/>
    <x v="2"/>
    <x v="4"/>
    <x v="4"/>
    <s v="Columbus"/>
    <s v="1762 Maple Hwy"/>
    <x v="5"/>
    <x v="1"/>
    <x v="1"/>
    <x v="1"/>
    <x v="0"/>
    <s v="Unknown"/>
    <n v="59400"/>
    <n v="6600"/>
    <n v="13200"/>
    <n v="39600"/>
    <s v="Dodge"/>
    <s v="RAM"/>
    <n v="1995"/>
    <x v="0"/>
  </r>
  <r>
    <n v="526296"/>
    <d v="1993-08-03T00:00:00"/>
    <n v="128"/>
    <x v="2"/>
    <s v="100/300"/>
    <n v="500"/>
    <n v="104512"/>
    <n v="0"/>
    <n v="615311"/>
    <n v="31"/>
    <x v="2"/>
    <x v="1"/>
    <x v="4"/>
    <x v="10"/>
    <x v="18"/>
    <x v="1"/>
    <n v="0"/>
    <n v="-28300"/>
    <n v="-28300"/>
    <x v="16"/>
    <x v="2"/>
    <s v="Side Collision"/>
    <x v="0"/>
    <x v="4"/>
    <x v="2"/>
    <s v="Springfield"/>
    <s v="5532 Francis Lane"/>
    <x v="23"/>
    <x v="1"/>
    <x v="2"/>
    <x v="1"/>
    <x v="0"/>
    <s v="Unknown"/>
    <n v="69930"/>
    <n v="0"/>
    <n v="15540"/>
    <n v="54390"/>
    <s v="Ford"/>
    <s v="Escape"/>
    <n v="2013"/>
    <x v="0"/>
  </r>
  <r>
    <n v="658816"/>
    <d v="2007-12-16T00:00:00"/>
    <n v="103"/>
    <x v="1"/>
    <s v="100/300"/>
    <n v="1000"/>
    <n v="153733"/>
    <n v="0"/>
    <n v="468470"/>
    <n v="27"/>
    <x v="2"/>
    <x v="1"/>
    <x v="5"/>
    <x v="11"/>
    <x v="2"/>
    <x v="0"/>
    <n v="0"/>
    <n v="-74800"/>
    <n v="-74800"/>
    <x v="41"/>
    <x v="2"/>
    <s v="Front Collision"/>
    <x v="1"/>
    <x v="0"/>
    <x v="2"/>
    <s v="Springfield"/>
    <s v="6158 Sky Ridge"/>
    <x v="20"/>
    <x v="1"/>
    <x v="0"/>
    <x v="0"/>
    <x v="3"/>
    <s v="No"/>
    <n v="77700"/>
    <n v="7770"/>
    <n v="15540"/>
    <n v="54390"/>
    <s v="Jeep"/>
    <s v="Wrangler"/>
    <n v="2008"/>
    <x v="1"/>
  </r>
  <r>
    <n v="913337"/>
    <d v="2008-02-10T00:00:00"/>
    <n v="356"/>
    <x v="0"/>
    <s v="500/1000"/>
    <n v="500"/>
    <n v="9123"/>
    <n v="0"/>
    <n v="461383"/>
    <n v="54"/>
    <x v="0"/>
    <x v="0"/>
    <x v="5"/>
    <x v="5"/>
    <x v="11"/>
    <x v="0"/>
    <n v="58500"/>
    <n v="-44000"/>
    <n v="14500"/>
    <x v="3"/>
    <x v="2"/>
    <s v="Front Collision"/>
    <x v="0"/>
    <x v="3"/>
    <x v="0"/>
    <s v="Northbend"/>
    <s v="9214 Elm Ridge"/>
    <x v="6"/>
    <x v="1"/>
    <x v="2"/>
    <x v="2"/>
    <x v="3"/>
    <s v="Unknown"/>
    <n v="68750"/>
    <n v="12500"/>
    <n v="12500"/>
    <n v="43750"/>
    <s v="Audi"/>
    <s v="A5"/>
    <n v="2007"/>
    <x v="0"/>
  </r>
  <r>
    <n v="488464"/>
    <d v="2006-10-01T00:00:00"/>
    <n v="109"/>
    <x v="0"/>
    <s v="100/300"/>
    <n v="2000"/>
    <n v="100728"/>
    <n v="6000000"/>
    <n v="457727"/>
    <n v="29"/>
    <x v="2"/>
    <x v="1"/>
    <x v="4"/>
    <x v="12"/>
    <x v="9"/>
    <x v="0"/>
    <n v="0"/>
    <n v="0"/>
    <n v="0"/>
    <x v="31"/>
    <x v="2"/>
    <s v="Side Collision"/>
    <x v="1"/>
    <x v="0"/>
    <x v="2"/>
    <s v="Riverwood"/>
    <s v="1833 Solo Ave"/>
    <x v="18"/>
    <x v="1"/>
    <x v="2"/>
    <x v="0"/>
    <x v="2"/>
    <s v="Yes"/>
    <n v="91080"/>
    <n v="16560"/>
    <n v="16560"/>
    <n v="57960"/>
    <s v="Jeep"/>
    <s v="Wrangler"/>
    <n v="1995"/>
    <x v="1"/>
  </r>
  <r>
    <n v="480094"/>
    <d v="2003-03-09T00:00:00"/>
    <n v="2"/>
    <x v="1"/>
    <s v="500/1000"/>
    <n v="1000"/>
    <n v="118998"/>
    <n v="4000000"/>
    <n v="613327"/>
    <n v="20"/>
    <x v="4"/>
    <x v="1"/>
    <x v="4"/>
    <x v="0"/>
    <x v="5"/>
    <x v="1"/>
    <n v="0"/>
    <n v="-54700"/>
    <n v="-54700"/>
    <x v="51"/>
    <x v="0"/>
    <s v="Side Collision"/>
    <x v="1"/>
    <x v="3"/>
    <x v="4"/>
    <s v="Columbus"/>
    <s v="1953 Sky Lane"/>
    <x v="9"/>
    <x v="0"/>
    <x v="2"/>
    <x v="0"/>
    <x v="2"/>
    <s v="Yes"/>
    <n v="48360"/>
    <n v="4030"/>
    <n v="8060"/>
    <n v="36270"/>
    <s v="Audi"/>
    <s v="A5"/>
    <n v="2000"/>
    <x v="1"/>
  </r>
  <r>
    <n v="263108"/>
    <d v="2003-05-29T00:00:00"/>
    <n v="198"/>
    <x v="0"/>
    <s v="250/500"/>
    <n v="1000"/>
    <n v="157641"/>
    <n v="0"/>
    <n v="614941"/>
    <n v="34"/>
    <x v="1"/>
    <x v="0"/>
    <x v="2"/>
    <x v="11"/>
    <x v="14"/>
    <x v="1"/>
    <n v="0"/>
    <n v="-55100"/>
    <n v="-55100"/>
    <x v="53"/>
    <x v="0"/>
    <s v="Side Collision"/>
    <x v="0"/>
    <x v="3"/>
    <x v="4"/>
    <s v="Hillsdale"/>
    <s v="6834 1st Drive"/>
    <x v="22"/>
    <x v="0"/>
    <x v="0"/>
    <x v="0"/>
    <x v="3"/>
    <s v="Yes"/>
    <n v="95000"/>
    <n v="9500"/>
    <n v="9500"/>
    <n v="76000"/>
    <s v="Ford"/>
    <s v="F150"/>
    <n v="2001"/>
    <x v="1"/>
  </r>
  <r>
    <n v="298412"/>
    <d v="2002-05-06T00:00:00"/>
    <n v="107"/>
    <x v="0"/>
    <s v="100/300"/>
    <n v="500"/>
    <n v="117282"/>
    <n v="4000000"/>
    <n v="440680"/>
    <n v="32"/>
    <x v="2"/>
    <x v="0"/>
    <x v="2"/>
    <x v="1"/>
    <x v="11"/>
    <x v="1"/>
    <n v="82100"/>
    <n v="0"/>
    <n v="82100"/>
    <x v="20"/>
    <x v="1"/>
    <s v=" "/>
    <x v="3"/>
    <x v="0"/>
    <x v="0"/>
    <s v="Arlington"/>
    <s v="9562 4th Ridge"/>
    <x v="1"/>
    <x v="0"/>
    <x v="1"/>
    <x v="0"/>
    <x v="2"/>
    <s v="No"/>
    <n v="3900"/>
    <n v="780"/>
    <n v="390"/>
    <n v="2730"/>
    <s v="Ford"/>
    <s v="F150"/>
    <n v="2010"/>
    <x v="1"/>
  </r>
  <r>
    <n v="261905"/>
    <d v="2004-02-28T00:00:00"/>
    <n v="252"/>
    <x v="2"/>
    <s v="500/1000"/>
    <n v="500"/>
    <n v="131222"/>
    <n v="9000000"/>
    <n v="609949"/>
    <n v="39"/>
    <x v="1"/>
    <x v="0"/>
    <x v="4"/>
    <x v="10"/>
    <x v="18"/>
    <x v="1"/>
    <n v="0"/>
    <n v="-33300"/>
    <n v="-33300"/>
    <x v="31"/>
    <x v="2"/>
    <s v="Front Collision"/>
    <x v="1"/>
    <x v="3"/>
    <x v="5"/>
    <s v="Riverwood"/>
    <s v="4835 Britain Ridge"/>
    <x v="12"/>
    <x v="1"/>
    <x v="1"/>
    <x v="1"/>
    <x v="2"/>
    <s v="No"/>
    <n v="59400"/>
    <n v="11880"/>
    <n v="5940"/>
    <n v="41580"/>
    <s v="Jeep"/>
    <s v="Grand Cherokee"/>
    <n v="2010"/>
    <x v="0"/>
  </r>
  <r>
    <n v="674485"/>
    <d v="1999-01-14T00:00:00"/>
    <n v="303"/>
    <x v="0"/>
    <s v="500/1000"/>
    <n v="1000"/>
    <n v="67101"/>
    <n v="7000000"/>
    <n v="479655"/>
    <n v="43"/>
    <x v="1"/>
    <x v="1"/>
    <x v="2"/>
    <x v="1"/>
    <x v="6"/>
    <x v="1"/>
    <n v="42900"/>
    <n v="-61500"/>
    <n v="-18600"/>
    <x v="13"/>
    <x v="0"/>
    <s v="Rear Collision"/>
    <x v="1"/>
    <x v="2"/>
    <x v="5"/>
    <s v="Springfield"/>
    <s v="8548 Cherokee Ridge"/>
    <x v="3"/>
    <x v="0"/>
    <x v="1"/>
    <x v="2"/>
    <x v="1"/>
    <s v="Unknown"/>
    <n v="60210"/>
    <n v="6690"/>
    <n v="6690"/>
    <n v="46830"/>
    <s v="Nissan"/>
    <s v="Maxima"/>
    <n v="2013"/>
    <x v="1"/>
  </r>
  <r>
    <n v="223404"/>
    <d v="2002-01-23T00:00:00"/>
    <n v="101"/>
    <x v="2"/>
    <s v="250/500"/>
    <n v="500"/>
    <n v="89514"/>
    <n v="0"/>
    <n v="439964"/>
    <n v="32"/>
    <x v="2"/>
    <x v="0"/>
    <x v="6"/>
    <x v="2"/>
    <x v="17"/>
    <x v="1"/>
    <n v="52600"/>
    <n v="-30400"/>
    <n v="22200"/>
    <x v="3"/>
    <x v="0"/>
    <s v="Front Collision"/>
    <x v="1"/>
    <x v="4"/>
    <x v="0"/>
    <s v="Columbus"/>
    <s v="2352 MLK Drive"/>
    <x v="15"/>
    <x v="0"/>
    <x v="1"/>
    <x v="1"/>
    <x v="2"/>
    <s v="Yes"/>
    <n v="43600"/>
    <n v="8720"/>
    <n v="4360"/>
    <n v="30520"/>
    <s v="Suburu"/>
    <s v="Legacy"/>
    <n v="2010"/>
    <x v="1"/>
  </r>
  <r>
    <n v="991480"/>
    <d v="1992-12-09T00:00:00"/>
    <n v="446"/>
    <x v="1"/>
    <s v="100/300"/>
    <n v="2000"/>
    <n v="137321"/>
    <n v="0"/>
    <n v="478486"/>
    <n v="57"/>
    <x v="3"/>
    <x v="0"/>
    <x v="5"/>
    <x v="12"/>
    <x v="0"/>
    <x v="3"/>
    <n v="42700"/>
    <n v="-64900"/>
    <n v="-22200"/>
    <x v="30"/>
    <x v="2"/>
    <s v="Front Collision"/>
    <x v="2"/>
    <x v="0"/>
    <x v="0"/>
    <s v="Northbrook"/>
    <s v="9734 2nd Ridge"/>
    <x v="16"/>
    <x v="1"/>
    <x v="2"/>
    <x v="1"/>
    <x v="1"/>
    <s v="No"/>
    <n v="62800"/>
    <n v="6280"/>
    <n v="12560"/>
    <n v="43960"/>
    <s v="Jeep"/>
    <s v="Wrangler"/>
    <n v="2012"/>
    <x v="1"/>
  </r>
  <r>
    <n v="804219"/>
    <d v="1998-06-24T00:00:00"/>
    <n v="330"/>
    <x v="0"/>
    <s v="250/500"/>
    <n v="1000"/>
    <n v="162565"/>
    <n v="0"/>
    <n v="466498"/>
    <n v="48"/>
    <x v="0"/>
    <x v="0"/>
    <x v="5"/>
    <x v="13"/>
    <x v="8"/>
    <x v="0"/>
    <n v="0"/>
    <n v="0"/>
    <n v="0"/>
    <x v="33"/>
    <x v="0"/>
    <s v="Side Collision"/>
    <x v="0"/>
    <x v="4"/>
    <x v="1"/>
    <s v="Springfield"/>
    <s v="3122 Apache Drive"/>
    <x v="16"/>
    <x v="0"/>
    <x v="0"/>
    <x v="0"/>
    <x v="2"/>
    <s v="Unknown"/>
    <n v="59500"/>
    <n v="11900"/>
    <n v="5950"/>
    <n v="41650"/>
    <s v="Dodge"/>
    <s v="Neon"/>
    <n v="2006"/>
    <x v="1"/>
  </r>
  <r>
    <n v="483088"/>
    <d v="2011-01-06T00:00:00"/>
    <n v="211"/>
    <x v="0"/>
    <s v="250/500"/>
    <n v="2000"/>
    <n v="129563"/>
    <n v="4000000"/>
    <n v="430878"/>
    <n v="37"/>
    <x v="1"/>
    <x v="1"/>
    <x v="1"/>
    <x v="3"/>
    <x v="8"/>
    <x v="1"/>
    <n v="42200"/>
    <n v="-33800"/>
    <n v="8400"/>
    <x v="8"/>
    <x v="2"/>
    <s v="Front Collision"/>
    <x v="2"/>
    <x v="0"/>
    <x v="4"/>
    <s v="Northbend"/>
    <s v="9816 Britain St"/>
    <x v="9"/>
    <x v="1"/>
    <x v="0"/>
    <x v="0"/>
    <x v="1"/>
    <s v="Unknown"/>
    <n v="53460"/>
    <n v="5940"/>
    <n v="5940"/>
    <n v="41580"/>
    <s v="Honda"/>
    <s v="CRV"/>
    <n v="2009"/>
    <x v="1"/>
  </r>
  <r>
    <n v="100804"/>
    <d v="2012-02-24T00:00:00"/>
    <n v="172"/>
    <x v="2"/>
    <s v="100/300"/>
    <n v="1000"/>
    <n v="145996"/>
    <n v="6000000"/>
    <n v="600127"/>
    <n v="33"/>
    <x v="2"/>
    <x v="1"/>
    <x v="4"/>
    <x v="12"/>
    <x v="1"/>
    <x v="0"/>
    <n v="41300"/>
    <n v="-42000"/>
    <n v="-700"/>
    <x v="23"/>
    <x v="2"/>
    <s v="Side Collision"/>
    <x v="2"/>
    <x v="4"/>
    <x v="2"/>
    <s v="Northbend"/>
    <s v="8214 Flute St"/>
    <x v="12"/>
    <x v="1"/>
    <x v="2"/>
    <x v="1"/>
    <x v="3"/>
    <s v="No"/>
    <n v="41690"/>
    <n v="7580"/>
    <n v="7580"/>
    <n v="26530"/>
    <s v="Saab"/>
    <s v="95"/>
    <n v="1999"/>
    <x v="1"/>
  </r>
  <r>
    <n v="941807"/>
    <d v="2011-06-25T00:00:00"/>
    <n v="316"/>
    <x v="0"/>
    <s v="100/300"/>
    <n v="500"/>
    <n v="121994"/>
    <n v="7000000"/>
    <n v="431968"/>
    <n v="46"/>
    <x v="0"/>
    <x v="1"/>
    <x v="3"/>
    <x v="5"/>
    <x v="12"/>
    <x v="0"/>
    <n v="0"/>
    <n v="-51000"/>
    <n v="-51000"/>
    <x v="7"/>
    <x v="0"/>
    <s v="Side Collision"/>
    <x v="1"/>
    <x v="4"/>
    <x v="2"/>
    <s v="Arlington"/>
    <s v="6259 Lincoln Hwy"/>
    <x v="21"/>
    <x v="0"/>
    <x v="1"/>
    <x v="1"/>
    <x v="3"/>
    <s v="Yes"/>
    <n v="63100"/>
    <n v="6310"/>
    <n v="12620"/>
    <n v="44170"/>
    <s v="Accura"/>
    <s v="TL"/>
    <n v="2000"/>
    <x v="1"/>
  </r>
  <r>
    <n v="593466"/>
    <d v="2006-11-21T00:00:00"/>
    <n v="435"/>
    <x v="0"/>
    <s v="500/1000"/>
    <n v="500"/>
    <n v="106449"/>
    <n v="5000000"/>
    <n v="462804"/>
    <n v="60"/>
    <x v="3"/>
    <x v="0"/>
    <x v="2"/>
    <x v="7"/>
    <x v="13"/>
    <x v="1"/>
    <n v="73500"/>
    <n v="-43300"/>
    <n v="30200"/>
    <x v="55"/>
    <x v="0"/>
    <s v="Front Collision"/>
    <x v="2"/>
    <x v="4"/>
    <x v="4"/>
    <s v="Arlington"/>
    <s v="4492 Andromedia Ave"/>
    <x v="6"/>
    <x v="0"/>
    <x v="2"/>
    <x v="2"/>
    <x v="3"/>
    <s v="Unknown"/>
    <n v="62880"/>
    <n v="5240"/>
    <n v="10480"/>
    <n v="47160"/>
    <s v="Mercedes"/>
    <s v="E400"/>
    <n v="2007"/>
    <x v="0"/>
  </r>
  <r>
    <n v="437442"/>
    <d v="2008-06-27T00:00:00"/>
    <n v="344"/>
    <x v="2"/>
    <s v="100/300"/>
    <n v="1000"/>
    <n v="95983"/>
    <n v="0"/>
    <n v="435809"/>
    <n v="51"/>
    <x v="0"/>
    <x v="1"/>
    <x v="3"/>
    <x v="2"/>
    <x v="12"/>
    <x v="1"/>
    <n v="0"/>
    <n v="-38700"/>
    <n v="-38700"/>
    <x v="40"/>
    <x v="2"/>
    <s v="Side Collision"/>
    <x v="0"/>
    <x v="2"/>
    <x v="2"/>
    <s v="Northbend"/>
    <s v="6179 3rd Ridge"/>
    <x v="22"/>
    <x v="1"/>
    <x v="1"/>
    <x v="2"/>
    <x v="0"/>
    <s v="Yes"/>
    <n v="75400"/>
    <n v="17400"/>
    <n v="11600"/>
    <n v="46400"/>
    <s v="BMW"/>
    <s v="X6"/>
    <n v="2006"/>
    <x v="0"/>
  </r>
  <r>
    <n v="942106"/>
    <d v="1993-08-30T00:00:00"/>
    <n v="204"/>
    <x v="0"/>
    <s v="250/500"/>
    <n v="2000"/>
    <n v="176702"/>
    <n v="0"/>
    <n v="453193"/>
    <n v="40"/>
    <x v="1"/>
    <x v="0"/>
    <x v="6"/>
    <x v="1"/>
    <x v="10"/>
    <x v="0"/>
    <n v="0"/>
    <n v="-49300"/>
    <n v="-49300"/>
    <x v="7"/>
    <x v="0"/>
    <s v="Rear Collision"/>
    <x v="2"/>
    <x v="4"/>
    <x v="0"/>
    <s v="Arlington"/>
    <s v="3799 Embaracadero Drive"/>
    <x v="2"/>
    <x v="0"/>
    <x v="0"/>
    <x v="0"/>
    <x v="3"/>
    <s v="No"/>
    <n v="46200"/>
    <n v="4200"/>
    <n v="8400"/>
    <n v="33600"/>
    <s v="Audi"/>
    <s v="A5"/>
    <n v="1997"/>
    <x v="1"/>
  </r>
  <r>
    <n v="794951"/>
    <d v="2008-04-21T00:00:00"/>
    <n v="278"/>
    <x v="1"/>
    <s v="500/1000"/>
    <n v="500"/>
    <n v="128501"/>
    <n v="0"/>
    <n v="459630"/>
    <n v="47"/>
    <x v="0"/>
    <x v="0"/>
    <x v="3"/>
    <x v="1"/>
    <x v="0"/>
    <x v="1"/>
    <n v="0"/>
    <n v="-39800"/>
    <n v="-39800"/>
    <x v="40"/>
    <x v="0"/>
    <s v="Rear Collision"/>
    <x v="0"/>
    <x v="4"/>
    <x v="1"/>
    <s v="Hillsdale"/>
    <s v="5071 1st Lane"/>
    <x v="7"/>
    <x v="0"/>
    <x v="2"/>
    <x v="2"/>
    <x v="0"/>
    <s v="Yes"/>
    <n v="58500"/>
    <n v="5850"/>
    <n v="5850"/>
    <n v="46800"/>
    <s v="Toyota"/>
    <s v="Camry"/>
    <n v="2010"/>
    <x v="1"/>
  </r>
  <r>
    <n v="182450"/>
    <d v="2000-06-23T00:00:00"/>
    <n v="434"/>
    <x v="0"/>
    <s v="500/1000"/>
    <n v="2000"/>
    <n v="142295"/>
    <n v="0"/>
    <n v="608982"/>
    <n v="57"/>
    <x v="3"/>
    <x v="0"/>
    <x v="6"/>
    <x v="10"/>
    <x v="3"/>
    <x v="0"/>
    <n v="0"/>
    <n v="0"/>
    <n v="0"/>
    <x v="34"/>
    <x v="2"/>
    <s v="Rear Collision"/>
    <x v="0"/>
    <x v="3"/>
    <x v="0"/>
    <s v="Columbus"/>
    <s v="6574 4th Drive"/>
    <x v="12"/>
    <x v="1"/>
    <x v="2"/>
    <x v="0"/>
    <x v="2"/>
    <s v="No"/>
    <n v="66240"/>
    <n v="11040"/>
    <n v="11040"/>
    <n v="44160"/>
    <s v="Nissan"/>
    <s v="Maxima"/>
    <n v="2003"/>
    <x v="1"/>
  </r>
  <r>
    <n v="730973"/>
    <d v="2010-01-11T00:00:00"/>
    <n v="209"/>
    <x v="1"/>
    <s v="100/300"/>
    <n v="2000"/>
    <n v="122339"/>
    <n v="0"/>
    <n v="452218"/>
    <n v="36"/>
    <x v="1"/>
    <x v="1"/>
    <x v="0"/>
    <x v="0"/>
    <x v="6"/>
    <x v="0"/>
    <n v="0"/>
    <n v="0"/>
    <n v="0"/>
    <x v="37"/>
    <x v="2"/>
    <s v="Rear Collision"/>
    <x v="2"/>
    <x v="4"/>
    <x v="6"/>
    <s v="Hillsdale"/>
    <s v="2711 Britain Ave"/>
    <x v="18"/>
    <x v="1"/>
    <x v="1"/>
    <x v="0"/>
    <x v="2"/>
    <s v="Unknown"/>
    <n v="65440"/>
    <n v="8180"/>
    <n v="8180"/>
    <n v="49080"/>
    <s v="Jeep"/>
    <s v="Wrangler"/>
    <n v="2014"/>
    <x v="1"/>
  </r>
  <r>
    <n v="687755"/>
    <d v="1990-03-28T00:00:00"/>
    <n v="250"/>
    <x v="2"/>
    <s v="500/1000"/>
    <n v="2000"/>
    <n v="153906"/>
    <n v="0"/>
    <n v="434150"/>
    <n v="43"/>
    <x v="1"/>
    <x v="0"/>
    <x v="3"/>
    <x v="2"/>
    <x v="19"/>
    <x v="1"/>
    <n v="37800"/>
    <n v="0"/>
    <n v="37800"/>
    <x v="39"/>
    <x v="0"/>
    <s v="Front Collision"/>
    <x v="1"/>
    <x v="2"/>
    <x v="0"/>
    <s v="Hillsdale"/>
    <s v="4214 MLK Ridge"/>
    <x v="23"/>
    <x v="0"/>
    <x v="2"/>
    <x v="1"/>
    <x v="2"/>
    <s v="Unknown"/>
    <n v="64200"/>
    <n v="10700"/>
    <n v="10700"/>
    <n v="42800"/>
    <s v="Ford"/>
    <s v="F150"/>
    <n v="2002"/>
    <x v="1"/>
  </r>
  <r>
    <n v="757644"/>
    <d v="1998-01-29T00:00:00"/>
    <n v="61"/>
    <x v="1"/>
    <s v="100/300"/>
    <n v="2000"/>
    <n v="98806"/>
    <n v="0"/>
    <n v="460579"/>
    <n v="25"/>
    <x v="2"/>
    <x v="1"/>
    <x v="3"/>
    <x v="6"/>
    <x v="7"/>
    <x v="1"/>
    <n v="0"/>
    <n v="0"/>
    <n v="0"/>
    <x v="52"/>
    <x v="2"/>
    <s v="Rear Collision"/>
    <x v="1"/>
    <x v="4"/>
    <x v="4"/>
    <s v="Northbend"/>
    <s v="7976 Britain Drive"/>
    <x v="17"/>
    <x v="1"/>
    <x v="0"/>
    <x v="0"/>
    <x v="1"/>
    <s v="No"/>
    <n v="32320"/>
    <n v="4040"/>
    <n v="4040"/>
    <n v="24240"/>
    <s v="Dodge"/>
    <s v="RAM"/>
    <n v="2000"/>
    <x v="1"/>
  </r>
  <r>
    <n v="998865"/>
    <d v="2014-12-05T00:00:00"/>
    <n v="80"/>
    <x v="2"/>
    <s v="500/1000"/>
    <n v="1000"/>
    <n v="174057"/>
    <n v="0"/>
    <n v="442142"/>
    <n v="28"/>
    <x v="2"/>
    <x v="1"/>
    <x v="5"/>
    <x v="13"/>
    <x v="5"/>
    <x v="0"/>
    <n v="0"/>
    <n v="-18600"/>
    <n v="-18600"/>
    <x v="39"/>
    <x v="0"/>
    <s v="Rear Collision"/>
    <x v="0"/>
    <x v="0"/>
    <x v="0"/>
    <s v="Northbend"/>
    <s v="4995 Weaver Ridge"/>
    <x v="19"/>
    <x v="0"/>
    <x v="1"/>
    <x v="1"/>
    <x v="3"/>
    <s v="Unknown"/>
    <n v="33480"/>
    <n v="3720"/>
    <n v="3720"/>
    <n v="26040"/>
    <s v="Dodge"/>
    <s v="Neon"/>
    <n v="2011"/>
    <x v="1"/>
  </r>
  <r>
    <n v="944953"/>
    <d v="1995-12-07T00:00:00"/>
    <n v="25"/>
    <x v="0"/>
    <s v="250/500"/>
    <n v="1000"/>
    <n v="154091"/>
    <n v="7000000"/>
    <n v="608807"/>
    <n v="38"/>
    <x v="1"/>
    <x v="0"/>
    <x v="5"/>
    <x v="12"/>
    <x v="15"/>
    <x v="0"/>
    <n v="40900"/>
    <n v="0"/>
    <n v="40900"/>
    <x v="20"/>
    <x v="1"/>
    <s v=" "/>
    <x v="3"/>
    <x v="1"/>
    <x v="1"/>
    <s v="Northbend"/>
    <s v="1515 Embaracadero St"/>
    <x v="5"/>
    <x v="0"/>
    <x v="2"/>
    <x v="0"/>
    <x v="3"/>
    <s v="Yes"/>
    <n v="4320"/>
    <n v="480"/>
    <n v="960"/>
    <n v="2880"/>
    <s v="Toyota"/>
    <s v="Corolla"/>
    <n v="1995"/>
    <x v="1"/>
  </r>
  <r>
    <n v="386429"/>
    <d v="2002-05-27T00:00:00"/>
    <n v="4"/>
    <x v="2"/>
    <s v="250/500"/>
    <n v="500"/>
    <n v="138188"/>
    <n v="5000000"/>
    <n v="433153"/>
    <n v="29"/>
    <x v="2"/>
    <x v="0"/>
    <x v="4"/>
    <x v="4"/>
    <x v="19"/>
    <x v="1"/>
    <n v="0"/>
    <n v="-77800"/>
    <n v="-77800"/>
    <x v="31"/>
    <x v="1"/>
    <s v=" "/>
    <x v="3"/>
    <x v="0"/>
    <x v="0"/>
    <s v="Hillsdale"/>
    <s v="2968 Andromedia Ave"/>
    <x v="15"/>
    <x v="0"/>
    <x v="2"/>
    <x v="1"/>
    <x v="0"/>
    <s v="Unknown"/>
    <n v="4200"/>
    <n v="840"/>
    <n v="420"/>
    <n v="2940"/>
    <s v="Jeep"/>
    <s v="Wrangler"/>
    <n v="2008"/>
    <x v="1"/>
  </r>
  <r>
    <n v="108270"/>
    <d v="2002-08-09T00:00:00"/>
    <n v="32"/>
    <x v="0"/>
    <s v="100/300"/>
    <n v="500"/>
    <n v="144698"/>
    <n v="0"/>
    <n v="436560"/>
    <n v="29"/>
    <x v="2"/>
    <x v="0"/>
    <x v="0"/>
    <x v="12"/>
    <x v="0"/>
    <x v="2"/>
    <n v="0"/>
    <n v="-45700"/>
    <n v="-45700"/>
    <x v="36"/>
    <x v="2"/>
    <s v="Front Collision"/>
    <x v="1"/>
    <x v="4"/>
    <x v="2"/>
    <s v="Arlington"/>
    <s v="9236 2nd Hwy"/>
    <x v="20"/>
    <x v="1"/>
    <x v="0"/>
    <x v="2"/>
    <x v="1"/>
    <s v="No"/>
    <n v="57970"/>
    <n v="10540"/>
    <n v="5270"/>
    <n v="42160"/>
    <s v="Saab"/>
    <s v="93"/>
    <n v="2006"/>
    <x v="1"/>
  </r>
  <r>
    <n v="205134"/>
    <d v="2012-12-02T00:00:00"/>
    <n v="125"/>
    <x v="1"/>
    <s v="500/1000"/>
    <n v="500"/>
    <n v="122086"/>
    <n v="0"/>
    <n v="436784"/>
    <n v="31"/>
    <x v="2"/>
    <x v="0"/>
    <x v="6"/>
    <x v="6"/>
    <x v="12"/>
    <x v="0"/>
    <n v="55400"/>
    <n v="-40400"/>
    <n v="15000"/>
    <x v="27"/>
    <x v="3"/>
    <s v=" "/>
    <x v="3"/>
    <x v="1"/>
    <x v="2"/>
    <s v="Arlington"/>
    <s v="9639 Britain Ridge"/>
    <x v="15"/>
    <x v="0"/>
    <x v="0"/>
    <x v="0"/>
    <x v="0"/>
    <s v="Unknown"/>
    <n v="4320"/>
    <n v="0"/>
    <n v="960"/>
    <n v="3360"/>
    <s v="Saab"/>
    <s v="93"/>
    <n v="2003"/>
    <x v="1"/>
  </r>
  <r>
    <n v="749325"/>
    <d v="2000-03-22T00:00:00"/>
    <n v="276"/>
    <x v="2"/>
    <s v="500/1000"/>
    <n v="500"/>
    <n v="9481"/>
    <n v="0"/>
    <n v="430621"/>
    <n v="45"/>
    <x v="0"/>
    <x v="1"/>
    <x v="4"/>
    <x v="1"/>
    <x v="1"/>
    <x v="0"/>
    <n v="44500"/>
    <n v="-61400"/>
    <n v="-16900"/>
    <x v="10"/>
    <x v="2"/>
    <s v="Front Collision"/>
    <x v="1"/>
    <x v="2"/>
    <x v="0"/>
    <s v="Columbus"/>
    <s v="9422 Washington Ridge"/>
    <x v="20"/>
    <x v="1"/>
    <x v="1"/>
    <x v="1"/>
    <x v="0"/>
    <s v="Unknown"/>
    <n v="69300"/>
    <n v="13860"/>
    <n v="6930"/>
    <n v="48510"/>
    <s v="Ford"/>
    <s v="Escape"/>
    <n v="2010"/>
    <x v="1"/>
  </r>
  <r>
    <n v="774303"/>
    <d v="2002-04-13T00:00:00"/>
    <n v="148"/>
    <x v="0"/>
    <s v="100/300"/>
    <n v="500"/>
    <n v="147124"/>
    <n v="0"/>
    <n v="601574"/>
    <n v="30"/>
    <x v="2"/>
    <x v="1"/>
    <x v="3"/>
    <x v="13"/>
    <x v="6"/>
    <x v="2"/>
    <n v="57500"/>
    <n v="-93600"/>
    <n v="-36100"/>
    <x v="14"/>
    <x v="2"/>
    <s v="Side Collision"/>
    <x v="1"/>
    <x v="0"/>
    <x v="5"/>
    <s v="Riverwood"/>
    <s v="1213 4th Lane"/>
    <x v="15"/>
    <x v="1"/>
    <x v="2"/>
    <x v="2"/>
    <x v="0"/>
    <s v="No"/>
    <n v="32480"/>
    <n v="4060"/>
    <n v="4060"/>
    <n v="24360"/>
    <s v="Dodge"/>
    <s v="Neon"/>
    <n v="1997"/>
    <x v="1"/>
  </r>
  <r>
    <n v="698470"/>
    <d v="2008-06-17T00:00:00"/>
    <n v="222"/>
    <x v="1"/>
    <s v="100/300"/>
    <n v="2000"/>
    <n v="115797"/>
    <n v="0"/>
    <n v="433853"/>
    <n v="38"/>
    <x v="1"/>
    <x v="0"/>
    <x v="0"/>
    <x v="1"/>
    <x v="10"/>
    <x v="1"/>
    <n v="0"/>
    <n v="-64500"/>
    <n v="-64500"/>
    <x v="2"/>
    <x v="0"/>
    <s v="Front Collision"/>
    <x v="2"/>
    <x v="0"/>
    <x v="2"/>
    <s v="Hillsdale"/>
    <s v="3872 5th Drive"/>
    <x v="3"/>
    <x v="0"/>
    <x v="1"/>
    <x v="2"/>
    <x v="0"/>
    <s v="Yes"/>
    <n v="60480"/>
    <n v="6720"/>
    <n v="6720"/>
    <n v="47040"/>
    <s v="Accura"/>
    <s v="TL"/>
    <n v="2001"/>
    <x v="1"/>
  </r>
  <r>
    <n v="719989"/>
    <d v="1994-04-07T00:00:00"/>
    <n v="32"/>
    <x v="2"/>
    <s v="250/500"/>
    <n v="2000"/>
    <n v="56611"/>
    <n v="5000000"/>
    <n v="453164"/>
    <n v="38"/>
    <x v="1"/>
    <x v="0"/>
    <x v="2"/>
    <x v="3"/>
    <x v="15"/>
    <x v="3"/>
    <n v="0"/>
    <n v="0"/>
    <n v="0"/>
    <x v="1"/>
    <x v="3"/>
    <s v=" "/>
    <x v="3"/>
    <x v="0"/>
    <x v="5"/>
    <s v="Springfield"/>
    <s v="9397 5th Hwy"/>
    <x v="9"/>
    <x v="0"/>
    <x v="0"/>
    <x v="1"/>
    <x v="1"/>
    <s v="No"/>
    <n v="2640"/>
    <n v="440"/>
    <n v="440"/>
    <n v="1760"/>
    <s v="Honda"/>
    <s v="CRV"/>
    <n v="2015"/>
    <x v="1"/>
  </r>
  <r>
    <n v="309323"/>
    <d v="1992-02-29T00:00:00"/>
    <n v="78"/>
    <x v="0"/>
    <s v="500/1000"/>
    <n v="500"/>
    <n v="106088"/>
    <n v="0"/>
    <n v="613931"/>
    <n v="27"/>
    <x v="2"/>
    <x v="0"/>
    <x v="6"/>
    <x v="6"/>
    <x v="8"/>
    <x v="1"/>
    <n v="0"/>
    <n v="-66500"/>
    <n v="-66500"/>
    <x v="50"/>
    <x v="3"/>
    <s v=" "/>
    <x v="3"/>
    <x v="0"/>
    <x v="0"/>
    <s v="Northbend"/>
    <s v="8876 1st St"/>
    <x v="15"/>
    <x v="0"/>
    <x v="2"/>
    <x v="1"/>
    <x v="2"/>
    <s v="No"/>
    <n v="6050"/>
    <n v="550"/>
    <n v="1100"/>
    <n v="4400"/>
    <s v="Volkswagen"/>
    <s v="Passat"/>
    <n v="2009"/>
    <x v="1"/>
  </r>
  <r>
    <n v="444035"/>
    <d v="1996-05-11T00:00:00"/>
    <n v="238"/>
    <x v="0"/>
    <s v="250/500"/>
    <n v="1000"/>
    <n v="152445"/>
    <n v="4000000"/>
    <n v="607458"/>
    <n v="43"/>
    <x v="1"/>
    <x v="0"/>
    <x v="4"/>
    <x v="11"/>
    <x v="13"/>
    <x v="0"/>
    <n v="0"/>
    <n v="-44800"/>
    <n v="-44800"/>
    <x v="54"/>
    <x v="2"/>
    <s v="Rear Collision"/>
    <x v="2"/>
    <x v="4"/>
    <x v="5"/>
    <s v="Hillsdale"/>
    <s v="3397 5th Ave"/>
    <x v="7"/>
    <x v="2"/>
    <x v="2"/>
    <x v="1"/>
    <x v="1"/>
    <s v="No"/>
    <n v="42700"/>
    <n v="4270"/>
    <n v="4270"/>
    <n v="34160"/>
    <s v="Saab"/>
    <s v="92x"/>
    <n v="1995"/>
    <x v="0"/>
  </r>
  <r>
    <n v="431478"/>
    <d v="2013-04-03T00:00:00"/>
    <n v="313"/>
    <x v="1"/>
    <s v="250/500"/>
    <n v="1000"/>
    <n v="155617"/>
    <n v="0"/>
    <n v="463835"/>
    <n v="47"/>
    <x v="0"/>
    <x v="0"/>
    <x v="5"/>
    <x v="5"/>
    <x v="1"/>
    <x v="0"/>
    <n v="63900"/>
    <n v="-53300"/>
    <n v="10600"/>
    <x v="57"/>
    <x v="0"/>
    <s v="Front Collision"/>
    <x v="0"/>
    <x v="4"/>
    <x v="0"/>
    <s v="Hillsdale"/>
    <s v="3263 Pine Ridge"/>
    <x v="3"/>
    <x v="0"/>
    <x v="0"/>
    <x v="0"/>
    <x v="2"/>
    <s v="No"/>
    <n v="40260"/>
    <n v="3660"/>
    <n v="7320"/>
    <n v="29280"/>
    <s v="Accura"/>
    <s v="MDX"/>
    <n v="1996"/>
    <x v="0"/>
  </r>
  <r>
    <n v="797634"/>
    <d v="2009-11-12T00:00:00"/>
    <n v="334"/>
    <x v="0"/>
    <s v="500/1000"/>
    <n v="500"/>
    <n v="121624"/>
    <n v="0"/>
    <n v="613945"/>
    <n v="50"/>
    <x v="0"/>
    <x v="0"/>
    <x v="3"/>
    <x v="7"/>
    <x v="15"/>
    <x v="0"/>
    <n v="26700"/>
    <n v="-47200"/>
    <n v="-20500"/>
    <x v="44"/>
    <x v="0"/>
    <s v="Rear Collision"/>
    <x v="0"/>
    <x v="2"/>
    <x v="2"/>
    <s v="Columbus"/>
    <s v="8639 5th Hwy"/>
    <x v="2"/>
    <x v="0"/>
    <x v="2"/>
    <x v="2"/>
    <x v="1"/>
    <s v="Unknown"/>
    <n v="50000"/>
    <n v="5000"/>
    <n v="10000"/>
    <n v="35000"/>
    <s v="Chevrolet"/>
    <s v="Silverado"/>
    <n v="2008"/>
    <x v="1"/>
  </r>
  <r>
    <n v="284836"/>
    <d v="2008-11-05T00:00:00"/>
    <n v="190"/>
    <x v="1"/>
    <s v="250/500"/>
    <n v="500"/>
    <n v="148472"/>
    <n v="5000000"/>
    <n v="432699"/>
    <n v="35"/>
    <x v="1"/>
    <x v="1"/>
    <x v="4"/>
    <x v="4"/>
    <x v="5"/>
    <x v="0"/>
    <n v="0"/>
    <n v="0"/>
    <n v="0"/>
    <x v="40"/>
    <x v="3"/>
    <s v=" "/>
    <x v="3"/>
    <x v="1"/>
    <x v="2"/>
    <s v="Riverwood"/>
    <s v="5743 4th Ridge"/>
    <x v="15"/>
    <x v="0"/>
    <x v="2"/>
    <x v="1"/>
    <x v="3"/>
    <s v="No"/>
    <n v="3840"/>
    <n v="640"/>
    <n v="320"/>
    <n v="2880"/>
    <s v="Saab"/>
    <s v="92x"/>
    <n v="1998"/>
    <x v="1"/>
  </r>
  <r>
    <n v="238196"/>
    <d v="1993-02-15T00:00:00"/>
    <n v="194"/>
    <x v="2"/>
    <s v="250/500"/>
    <n v="500"/>
    <n v="120381"/>
    <n v="0"/>
    <n v="613119"/>
    <n v="41"/>
    <x v="1"/>
    <x v="0"/>
    <x v="6"/>
    <x v="10"/>
    <x v="17"/>
    <x v="1"/>
    <n v="52500"/>
    <n v="-51300"/>
    <n v="1200"/>
    <x v="38"/>
    <x v="2"/>
    <s v="Rear Collision"/>
    <x v="1"/>
    <x v="0"/>
    <x v="4"/>
    <s v="Springfield"/>
    <s v="3555 Francis Ridge"/>
    <x v="18"/>
    <x v="1"/>
    <x v="1"/>
    <x v="1"/>
    <x v="0"/>
    <s v="Unknown"/>
    <n v="95900"/>
    <n v="13700"/>
    <n v="20550"/>
    <n v="61650"/>
    <s v="Saab"/>
    <s v="95"/>
    <n v="1999"/>
    <x v="1"/>
  </r>
  <r>
    <n v="885789"/>
    <d v="2008-07-21T00:00:00"/>
    <n v="290"/>
    <x v="1"/>
    <s v="250/500"/>
    <n v="1000"/>
    <n v="139334"/>
    <n v="0"/>
    <n v="472922"/>
    <n v="47"/>
    <x v="0"/>
    <x v="0"/>
    <x v="4"/>
    <x v="8"/>
    <x v="3"/>
    <x v="1"/>
    <n v="0"/>
    <n v="-61400"/>
    <n v="-61400"/>
    <x v="14"/>
    <x v="2"/>
    <s v="Side Collision"/>
    <x v="1"/>
    <x v="4"/>
    <x v="4"/>
    <s v="Northbend"/>
    <s v="4939 Oak Lane"/>
    <x v="3"/>
    <x v="1"/>
    <x v="0"/>
    <x v="0"/>
    <x v="2"/>
    <s v="Yes"/>
    <n v="56160"/>
    <n v="6240"/>
    <n v="12480"/>
    <n v="37440"/>
    <s v="Audi"/>
    <s v="A5"/>
    <n v="2002"/>
    <x v="1"/>
  </r>
  <r>
    <n v="287436"/>
    <d v="2010-09-11T00:00:00"/>
    <n v="26"/>
    <x v="0"/>
    <s v="100/300"/>
    <n v="1000"/>
    <n v="148448"/>
    <n v="0"/>
    <n v="613849"/>
    <n v="42"/>
    <x v="1"/>
    <x v="0"/>
    <x v="1"/>
    <x v="3"/>
    <x v="0"/>
    <x v="1"/>
    <n v="50700"/>
    <n v="-36300"/>
    <n v="14400"/>
    <x v="20"/>
    <x v="0"/>
    <s v="Side Collision"/>
    <x v="0"/>
    <x v="0"/>
    <x v="0"/>
    <s v="Riverwood"/>
    <s v="3100 Best St"/>
    <x v="16"/>
    <x v="0"/>
    <x v="2"/>
    <x v="2"/>
    <x v="2"/>
    <s v="Unknown"/>
    <n v="63030"/>
    <n v="5730"/>
    <n v="11460"/>
    <n v="45840"/>
    <s v="Saab"/>
    <s v="92x"/>
    <n v="1996"/>
    <x v="1"/>
  </r>
  <r>
    <n v="496067"/>
    <d v="1995-12-22T00:00:00"/>
    <n v="254"/>
    <x v="2"/>
    <s v="250/500"/>
    <n v="500"/>
    <n v="158127"/>
    <n v="5000000"/>
    <n v="603827"/>
    <n v="41"/>
    <x v="1"/>
    <x v="1"/>
    <x v="1"/>
    <x v="11"/>
    <x v="8"/>
    <x v="2"/>
    <n v="42200"/>
    <n v="-48000"/>
    <n v="-5800"/>
    <x v="23"/>
    <x v="0"/>
    <s v="Front Collision"/>
    <x v="1"/>
    <x v="0"/>
    <x v="2"/>
    <s v="Riverwood"/>
    <s v="3029 5th Ave"/>
    <x v="1"/>
    <x v="0"/>
    <x v="0"/>
    <x v="2"/>
    <x v="0"/>
    <s v="No"/>
    <n v="63470"/>
    <n v="5770"/>
    <n v="11540"/>
    <n v="46160"/>
    <s v="BMW"/>
    <s v="X6"/>
    <n v="1999"/>
    <x v="1"/>
  </r>
  <r>
    <n v="206004"/>
    <d v="1991-09-26T00:00:00"/>
    <n v="199"/>
    <x v="2"/>
    <s v="250/500"/>
    <n v="1000"/>
    <n v="128125"/>
    <n v="0"/>
    <n v="467780"/>
    <n v="38"/>
    <x v="1"/>
    <x v="1"/>
    <x v="4"/>
    <x v="4"/>
    <x v="9"/>
    <x v="1"/>
    <n v="0"/>
    <n v="-53100"/>
    <n v="-53100"/>
    <x v="56"/>
    <x v="0"/>
    <s v="Front Collision"/>
    <x v="0"/>
    <x v="0"/>
    <x v="4"/>
    <s v="Columbus"/>
    <s v="8941 Solo Ridge"/>
    <x v="13"/>
    <x v="0"/>
    <x v="1"/>
    <x v="1"/>
    <x v="0"/>
    <s v="No"/>
    <n v="44440"/>
    <n v="8080"/>
    <n v="4040"/>
    <n v="32320"/>
    <s v="BMW"/>
    <s v="X6"/>
    <n v="2007"/>
    <x v="0"/>
  </r>
  <r>
    <n v="153027"/>
    <d v="2010-03-11T00:00:00"/>
    <n v="137"/>
    <x v="1"/>
    <s v="250/500"/>
    <n v="500"/>
    <n v="166783"/>
    <n v="0"/>
    <n v="460586"/>
    <n v="35"/>
    <x v="1"/>
    <x v="0"/>
    <x v="6"/>
    <x v="5"/>
    <x v="12"/>
    <x v="0"/>
    <n v="48500"/>
    <n v="-67400"/>
    <n v="-18900"/>
    <x v="56"/>
    <x v="3"/>
    <s v=" "/>
    <x v="1"/>
    <x v="0"/>
    <x v="4"/>
    <s v="Northbrook"/>
    <s v="4447 Francis Hwy"/>
    <x v="15"/>
    <x v="0"/>
    <x v="0"/>
    <x v="0"/>
    <x v="3"/>
    <s v="No"/>
    <n v="6600"/>
    <n v="1200"/>
    <n v="1200"/>
    <n v="4200"/>
    <s v="Jeep"/>
    <s v="Grand Cherokee"/>
    <n v="2005"/>
    <x v="1"/>
  </r>
  <r>
    <n v="469426"/>
    <d v="1990-07-15T00:00:00"/>
    <n v="134"/>
    <x v="0"/>
    <s v="250/500"/>
    <n v="1000"/>
    <n v="149741"/>
    <n v="0"/>
    <n v="613842"/>
    <n v="36"/>
    <x v="1"/>
    <x v="0"/>
    <x v="1"/>
    <x v="1"/>
    <x v="14"/>
    <x v="0"/>
    <n v="14100"/>
    <n v="-44500"/>
    <n v="-30400"/>
    <x v="0"/>
    <x v="2"/>
    <s v="Side Collision"/>
    <x v="1"/>
    <x v="4"/>
    <x v="4"/>
    <s v="Northbrook"/>
    <s v="7701 Tree St"/>
    <x v="18"/>
    <x v="1"/>
    <x v="2"/>
    <x v="2"/>
    <x v="1"/>
    <s v="Yes"/>
    <n v="77200"/>
    <n v="9650"/>
    <n v="9650"/>
    <n v="57900"/>
    <s v="Ford"/>
    <s v="Escape"/>
    <n v="1996"/>
    <x v="1"/>
  </r>
  <r>
    <n v="654974"/>
    <d v="2009-05-10T00:00:00"/>
    <n v="73"/>
    <x v="0"/>
    <s v="100/300"/>
    <n v="500"/>
    <n v="80336"/>
    <n v="0"/>
    <n v="435371"/>
    <n v="30"/>
    <x v="2"/>
    <x v="1"/>
    <x v="4"/>
    <x v="9"/>
    <x v="1"/>
    <x v="0"/>
    <n v="0"/>
    <n v="0"/>
    <n v="0"/>
    <x v="53"/>
    <x v="2"/>
    <s v="Rear Collision"/>
    <x v="2"/>
    <x v="3"/>
    <x v="4"/>
    <s v="Springfield"/>
    <s v="4653 Pine St"/>
    <x v="12"/>
    <x v="1"/>
    <x v="1"/>
    <x v="1"/>
    <x v="1"/>
    <s v="Yes"/>
    <n v="57000"/>
    <n v="0"/>
    <n v="11400"/>
    <n v="45600"/>
    <s v="Audi"/>
    <s v="A3"/>
    <n v="2013"/>
    <x v="1"/>
  </r>
  <r>
    <n v="943425"/>
    <d v="1999-10-28T00:00:00"/>
    <n v="289"/>
    <x v="0"/>
    <s v="250/500"/>
    <n v="2000"/>
    <n v="122141"/>
    <n v="0"/>
    <n v="466289"/>
    <n v="45"/>
    <x v="0"/>
    <x v="1"/>
    <x v="3"/>
    <x v="13"/>
    <x v="9"/>
    <x v="0"/>
    <n v="46700"/>
    <n v="-72500"/>
    <n v="-25800"/>
    <x v="7"/>
    <x v="1"/>
    <s v=" "/>
    <x v="3"/>
    <x v="0"/>
    <x v="4"/>
    <s v="Riverwood"/>
    <s v="8742 4th St"/>
    <x v="10"/>
    <x v="0"/>
    <x v="2"/>
    <x v="2"/>
    <x v="3"/>
    <s v="No"/>
    <n v="2700"/>
    <n v="300"/>
    <n v="300"/>
    <n v="2100"/>
    <s v="Honda"/>
    <s v="Accord"/>
    <n v="2006"/>
    <x v="1"/>
  </r>
  <r>
    <n v="641845"/>
    <d v="1995-03-30T00:00:00"/>
    <n v="176"/>
    <x v="0"/>
    <s v="250/500"/>
    <n v="500"/>
    <n v="186583"/>
    <n v="5000000"/>
    <n v="436173"/>
    <n v="36"/>
    <x v="1"/>
    <x v="0"/>
    <x v="5"/>
    <x v="10"/>
    <x v="14"/>
    <x v="3"/>
    <n v="32800"/>
    <n v="-50600"/>
    <n v="-17800"/>
    <x v="36"/>
    <x v="0"/>
    <s v="Rear Collision"/>
    <x v="2"/>
    <x v="0"/>
    <x v="4"/>
    <s v="Hillsdale"/>
    <s v="7316 Texas Ave"/>
    <x v="18"/>
    <x v="0"/>
    <x v="1"/>
    <x v="2"/>
    <x v="3"/>
    <s v="Yes"/>
    <n v="47300"/>
    <n v="4300"/>
    <n v="8600"/>
    <n v="34400"/>
    <s v="Volkswagen"/>
    <s v="Jetta"/>
    <n v="2006"/>
    <x v="1"/>
  </r>
  <r>
    <n v="794534"/>
    <d v="1991-12-14T00:00:00"/>
    <n v="145"/>
    <x v="0"/>
    <s v="250/500"/>
    <n v="2000"/>
    <n v="143427"/>
    <n v="0"/>
    <n v="457234"/>
    <n v="37"/>
    <x v="1"/>
    <x v="1"/>
    <x v="2"/>
    <x v="4"/>
    <x v="0"/>
    <x v="3"/>
    <n v="0"/>
    <n v="-35900"/>
    <n v="-35900"/>
    <x v="58"/>
    <x v="0"/>
    <s v="Rear Collision"/>
    <x v="0"/>
    <x v="3"/>
    <x v="1"/>
    <s v="Arlington"/>
    <s v="2950 MLK Ave"/>
    <x v="21"/>
    <x v="0"/>
    <x v="1"/>
    <x v="2"/>
    <x v="2"/>
    <s v="Unknown"/>
    <n v="55110"/>
    <n v="5010"/>
    <n v="10020"/>
    <n v="40080"/>
    <s v="Nissan"/>
    <s v="Maxima"/>
    <n v="2002"/>
    <x v="1"/>
  </r>
  <r>
    <n v="357808"/>
    <d v="2011-01-31T00:00:00"/>
    <n v="164"/>
    <x v="1"/>
    <s v="500/1000"/>
    <n v="500"/>
    <n v="111468"/>
    <n v="0"/>
    <n v="474758"/>
    <n v="31"/>
    <x v="2"/>
    <x v="1"/>
    <x v="2"/>
    <x v="6"/>
    <x v="1"/>
    <x v="0"/>
    <n v="44500"/>
    <n v="-55900"/>
    <n v="-11400"/>
    <x v="47"/>
    <x v="1"/>
    <s v=" "/>
    <x v="3"/>
    <x v="0"/>
    <x v="0"/>
    <s v="Springfield"/>
    <s v="8233 Tree Drive"/>
    <x v="0"/>
    <x v="0"/>
    <x v="0"/>
    <x v="0"/>
    <x v="1"/>
    <s v="No"/>
    <n v="4320"/>
    <n v="480"/>
    <n v="480"/>
    <n v="3360"/>
    <s v="Mercedes"/>
    <s v="E400"/>
    <n v="2002"/>
    <x v="1"/>
  </r>
  <r>
    <n v="873384"/>
    <d v="2004-03-10T00:00:00"/>
    <n v="85"/>
    <x v="2"/>
    <s v="250/500"/>
    <n v="2000"/>
    <n v="123469"/>
    <n v="9000000"/>
    <n v="613471"/>
    <n v="31"/>
    <x v="2"/>
    <x v="1"/>
    <x v="0"/>
    <x v="4"/>
    <x v="12"/>
    <x v="0"/>
    <n v="0"/>
    <n v="0"/>
    <n v="0"/>
    <x v="38"/>
    <x v="2"/>
    <s v="Front Collision"/>
    <x v="0"/>
    <x v="3"/>
    <x v="4"/>
    <s v="Arlington"/>
    <s v="7733 Britain Lane"/>
    <x v="17"/>
    <x v="3"/>
    <x v="2"/>
    <x v="2"/>
    <x v="3"/>
    <s v="Unknown"/>
    <n v="74400"/>
    <n v="14880"/>
    <n v="7440"/>
    <n v="52080"/>
    <s v="BMW"/>
    <s v="M5"/>
    <n v="2003"/>
    <x v="0"/>
  </r>
  <r>
    <n v="790225"/>
    <d v="1991-01-05T00:00:00"/>
    <n v="162"/>
    <x v="0"/>
    <s v="250/500"/>
    <n v="500"/>
    <n v="96492"/>
    <n v="0"/>
    <n v="601581"/>
    <n v="33"/>
    <x v="2"/>
    <x v="1"/>
    <x v="2"/>
    <x v="8"/>
    <x v="4"/>
    <x v="1"/>
    <n v="45700"/>
    <n v="0"/>
    <n v="45700"/>
    <x v="46"/>
    <x v="2"/>
    <s v="Rear Collision"/>
    <x v="0"/>
    <x v="2"/>
    <x v="2"/>
    <s v="Hillsdale"/>
    <s v="2753 Cherokee Ave"/>
    <x v="18"/>
    <x v="2"/>
    <x v="2"/>
    <x v="2"/>
    <x v="3"/>
    <s v="No"/>
    <n v="35300"/>
    <n v="3530"/>
    <n v="3530"/>
    <n v="28240"/>
    <s v="Mercedes"/>
    <s v="E400"/>
    <n v="1996"/>
    <x v="0"/>
  </r>
  <r>
    <n v="587498"/>
    <d v="1996-10-15T00:00:00"/>
    <n v="396"/>
    <x v="2"/>
    <s v="500/1000"/>
    <n v="500"/>
    <n v="135172"/>
    <n v="0"/>
    <n v="612102"/>
    <n v="57"/>
    <x v="3"/>
    <x v="0"/>
    <x v="4"/>
    <x v="4"/>
    <x v="6"/>
    <x v="0"/>
    <n v="0"/>
    <n v="-49400"/>
    <n v="-49400"/>
    <x v="52"/>
    <x v="3"/>
    <s v=" "/>
    <x v="1"/>
    <x v="1"/>
    <x v="2"/>
    <s v="Springfield"/>
    <s v="3995 Lincoln Hwy"/>
    <x v="19"/>
    <x v="0"/>
    <x v="0"/>
    <x v="0"/>
    <x v="2"/>
    <s v="Unknown"/>
    <n v="2640"/>
    <n v="480"/>
    <n v="480"/>
    <n v="1680"/>
    <s v="Volkswagen"/>
    <s v="Passat"/>
    <n v="2000"/>
    <x v="1"/>
  </r>
  <r>
    <n v="639027"/>
    <d v="1994-06-21T00:00:00"/>
    <n v="270"/>
    <x v="2"/>
    <s v="250/500"/>
    <n v="1000"/>
    <n v="81728"/>
    <n v="0"/>
    <n v="460263"/>
    <n v="41"/>
    <x v="1"/>
    <x v="0"/>
    <x v="4"/>
    <x v="2"/>
    <x v="18"/>
    <x v="3"/>
    <n v="62200"/>
    <n v="0"/>
    <n v="62200"/>
    <x v="28"/>
    <x v="2"/>
    <s v="Rear Collision"/>
    <x v="2"/>
    <x v="4"/>
    <x v="0"/>
    <s v="Columbus"/>
    <s v="4095 MLK St"/>
    <x v="18"/>
    <x v="1"/>
    <x v="1"/>
    <x v="0"/>
    <x v="3"/>
    <s v="No"/>
    <n v="60190"/>
    <n v="4630"/>
    <n v="9260"/>
    <n v="46300"/>
    <s v="Mercedes"/>
    <s v="ML350"/>
    <n v="2014"/>
    <x v="0"/>
  </r>
  <r>
    <n v="217899"/>
    <d v="1994-06-13T00:00:00"/>
    <n v="168"/>
    <x v="2"/>
    <s v="500/1000"/>
    <n v="1000"/>
    <n v="138959"/>
    <n v="0"/>
    <n v="479134"/>
    <n v="39"/>
    <x v="1"/>
    <x v="1"/>
    <x v="3"/>
    <x v="1"/>
    <x v="19"/>
    <x v="2"/>
    <n v="0"/>
    <n v="-42600"/>
    <n v="-42600"/>
    <x v="20"/>
    <x v="2"/>
    <s v="Rear Collision"/>
    <x v="0"/>
    <x v="2"/>
    <x v="2"/>
    <s v="Northbend"/>
    <s v="5782 Rock Drive"/>
    <x v="6"/>
    <x v="1"/>
    <x v="0"/>
    <x v="0"/>
    <x v="2"/>
    <s v="No"/>
    <n v="41580"/>
    <n v="3780"/>
    <n v="7560"/>
    <n v="30240"/>
    <s v="Chevrolet"/>
    <s v="Malibu"/>
    <n v="2015"/>
    <x v="0"/>
  </r>
  <r>
    <n v="589094"/>
    <d v="2003-05-27T00:00:00"/>
    <n v="274"/>
    <x v="1"/>
    <s v="250/500"/>
    <n v="1000"/>
    <n v="135353"/>
    <n v="0"/>
    <n v="451467"/>
    <n v="45"/>
    <x v="0"/>
    <x v="1"/>
    <x v="6"/>
    <x v="4"/>
    <x v="18"/>
    <x v="3"/>
    <n v="54700"/>
    <n v="-47900"/>
    <n v="6800"/>
    <x v="44"/>
    <x v="0"/>
    <s v="Side Collision"/>
    <x v="1"/>
    <x v="4"/>
    <x v="2"/>
    <s v="Columbus"/>
    <s v="2900 Sky Drive"/>
    <x v="21"/>
    <x v="0"/>
    <x v="0"/>
    <x v="1"/>
    <x v="1"/>
    <s v="No"/>
    <n v="58500"/>
    <n v="11700"/>
    <n v="0"/>
    <n v="46800"/>
    <s v="Accura"/>
    <s v="MDX"/>
    <n v="1995"/>
    <x v="0"/>
  </r>
  <r>
    <n v="458829"/>
    <d v="1996-07-06T00:00:00"/>
    <n v="263"/>
    <x v="1"/>
    <s v="500/1000"/>
    <n v="1000"/>
    <n v="129404"/>
    <n v="0"/>
    <n v="602670"/>
    <n v="43"/>
    <x v="1"/>
    <x v="1"/>
    <x v="3"/>
    <x v="11"/>
    <x v="9"/>
    <x v="1"/>
    <n v="0"/>
    <n v="0"/>
    <n v="0"/>
    <x v="13"/>
    <x v="0"/>
    <s v="Rear Collision"/>
    <x v="1"/>
    <x v="2"/>
    <x v="0"/>
    <s v="Riverwood"/>
    <s v="1515 Pine Lane"/>
    <x v="18"/>
    <x v="0"/>
    <x v="0"/>
    <x v="2"/>
    <x v="2"/>
    <s v="Yes"/>
    <n v="79320"/>
    <n v="13220"/>
    <n v="6610"/>
    <n v="59490"/>
    <s v="Nissan"/>
    <s v="Ultima"/>
    <n v="1997"/>
    <x v="1"/>
  </r>
  <r>
    <n v="626208"/>
    <d v="2005-05-08T00:00:00"/>
    <n v="152"/>
    <x v="0"/>
    <s v="100/300"/>
    <n v="1000"/>
    <n v="84081"/>
    <n v="0"/>
    <n v="613607"/>
    <n v="33"/>
    <x v="2"/>
    <x v="1"/>
    <x v="4"/>
    <x v="13"/>
    <x v="13"/>
    <x v="0"/>
    <n v="0"/>
    <n v="0"/>
    <n v="0"/>
    <x v="30"/>
    <x v="0"/>
    <s v="Rear Collision"/>
    <x v="1"/>
    <x v="4"/>
    <x v="2"/>
    <s v="Arlington"/>
    <s v="4876 Washington Drive"/>
    <x v="23"/>
    <x v="0"/>
    <x v="0"/>
    <x v="1"/>
    <x v="0"/>
    <s v="Unknown"/>
    <n v="82610"/>
    <n v="7510"/>
    <n v="7510"/>
    <n v="67590"/>
    <s v="Ford"/>
    <s v="Escape"/>
    <n v="2002"/>
    <x v="0"/>
  </r>
  <r>
    <n v="315041"/>
    <d v="2010-11-02T00:00:00"/>
    <n v="46"/>
    <x v="0"/>
    <s v="100/300"/>
    <n v="2000"/>
    <n v="99819"/>
    <n v="0"/>
    <n v="611556"/>
    <n v="41"/>
    <x v="1"/>
    <x v="1"/>
    <x v="0"/>
    <x v="7"/>
    <x v="17"/>
    <x v="0"/>
    <n v="43700"/>
    <n v="-66300"/>
    <n v="-22600"/>
    <x v="48"/>
    <x v="2"/>
    <s v="Rear Collision"/>
    <x v="2"/>
    <x v="4"/>
    <x v="0"/>
    <s v="Hillsdale"/>
    <s v="5779 2nd Lane"/>
    <x v="6"/>
    <x v="1"/>
    <x v="2"/>
    <x v="0"/>
    <x v="2"/>
    <s v="Unknown"/>
    <n v="78600"/>
    <n v="13100"/>
    <n v="19650"/>
    <n v="45850"/>
    <s v="Dodge"/>
    <s v="RAM"/>
    <n v="2004"/>
    <x v="0"/>
  </r>
  <r>
    <n v="283267"/>
    <d v="2012-07-29T00:00:00"/>
    <n v="276"/>
    <x v="0"/>
    <s v="100/300"/>
    <n v="2000"/>
    <n v="109032"/>
    <n v="0"/>
    <n v="435518"/>
    <n v="46"/>
    <x v="0"/>
    <x v="0"/>
    <x v="5"/>
    <x v="11"/>
    <x v="13"/>
    <x v="0"/>
    <n v="0"/>
    <n v="-70400"/>
    <n v="-70400"/>
    <x v="9"/>
    <x v="0"/>
    <s v="Front Collision"/>
    <x v="1"/>
    <x v="4"/>
    <x v="0"/>
    <s v="Columbus"/>
    <s v="6706 Francis Drive"/>
    <x v="18"/>
    <x v="0"/>
    <x v="2"/>
    <x v="0"/>
    <x v="0"/>
    <s v="Unknown"/>
    <n v="51390"/>
    <n v="5710"/>
    <n v="5710"/>
    <n v="39970"/>
    <s v="Volkswagen"/>
    <s v="Jetta"/>
    <n v="2007"/>
    <x v="0"/>
  </r>
  <r>
    <n v="442494"/>
    <d v="2002-06-06T00:00:00"/>
    <n v="234"/>
    <x v="1"/>
    <s v="500/1000"/>
    <n v="500"/>
    <n v="178067"/>
    <n v="0"/>
    <n v="465942"/>
    <n v="44"/>
    <x v="1"/>
    <x v="0"/>
    <x v="2"/>
    <x v="6"/>
    <x v="19"/>
    <x v="1"/>
    <n v="0"/>
    <n v="0"/>
    <n v="0"/>
    <x v="45"/>
    <x v="0"/>
    <s v="Side Collision"/>
    <x v="0"/>
    <x v="4"/>
    <x v="5"/>
    <s v="Springfield"/>
    <s v="6384 5th Ridge"/>
    <x v="19"/>
    <x v="0"/>
    <x v="2"/>
    <x v="0"/>
    <x v="1"/>
    <s v="No"/>
    <n v="70200"/>
    <n v="7020"/>
    <n v="7020"/>
    <n v="56160"/>
    <s v="Ford"/>
    <s v="F150"/>
    <n v="2012"/>
    <x v="0"/>
  </r>
  <r>
    <n v="159243"/>
    <d v="1991-09-19T00:00:00"/>
    <n v="64"/>
    <x v="2"/>
    <s v="250/500"/>
    <n v="2000"/>
    <n v="168101"/>
    <n v="0"/>
    <n v="446174"/>
    <n v="30"/>
    <x v="2"/>
    <x v="0"/>
    <x v="6"/>
    <x v="9"/>
    <x v="4"/>
    <x v="2"/>
    <n v="0"/>
    <n v="-51100"/>
    <n v="-51100"/>
    <x v="57"/>
    <x v="3"/>
    <s v=" "/>
    <x v="1"/>
    <x v="1"/>
    <x v="0"/>
    <s v="Riverwood"/>
    <s v="3006 Lincoln Ridge"/>
    <x v="14"/>
    <x v="0"/>
    <x v="2"/>
    <x v="2"/>
    <x v="3"/>
    <s v="No"/>
    <n v="4900"/>
    <n v="490"/>
    <n v="1470"/>
    <n v="2940"/>
    <s v="Jeep"/>
    <s v="Wrangler"/>
    <n v="2015"/>
    <x v="1"/>
  </r>
  <r>
    <n v="669800"/>
    <d v="2009-06-24T00:00:00"/>
    <n v="456"/>
    <x v="0"/>
    <s v="250/500"/>
    <n v="1000"/>
    <n v="139577"/>
    <n v="0"/>
    <n v="611651"/>
    <n v="62"/>
    <x v="3"/>
    <x v="1"/>
    <x v="0"/>
    <x v="9"/>
    <x v="13"/>
    <x v="2"/>
    <n v="82600"/>
    <n v="-49500"/>
    <n v="33100"/>
    <x v="57"/>
    <x v="2"/>
    <s v="Side Collision"/>
    <x v="0"/>
    <x v="3"/>
    <x v="6"/>
    <s v="Hillsdale"/>
    <s v="5352 Lincoln Drive"/>
    <x v="21"/>
    <x v="1"/>
    <x v="1"/>
    <x v="0"/>
    <x v="2"/>
    <s v="No"/>
    <n v="66480"/>
    <n v="5540"/>
    <n v="11080"/>
    <n v="49860"/>
    <s v="Saab"/>
    <s v="92x"/>
    <n v="2012"/>
    <x v="0"/>
  </r>
  <r>
    <n v="520179"/>
    <d v="1992-05-29T00:00:00"/>
    <n v="58"/>
    <x v="0"/>
    <s v="500/1000"/>
    <n v="2000"/>
    <n v="147144"/>
    <n v="5000000"/>
    <n v="446657"/>
    <n v="23"/>
    <x v="4"/>
    <x v="0"/>
    <x v="4"/>
    <x v="10"/>
    <x v="1"/>
    <x v="2"/>
    <n v="57500"/>
    <n v="0"/>
    <n v="57500"/>
    <x v="39"/>
    <x v="0"/>
    <s v="Rear Collision"/>
    <x v="0"/>
    <x v="2"/>
    <x v="5"/>
    <s v="Riverwood"/>
    <s v="6110 Rock Ridge"/>
    <x v="1"/>
    <x v="0"/>
    <x v="2"/>
    <x v="2"/>
    <x v="3"/>
    <s v="No"/>
    <n v="50380"/>
    <n v="4580"/>
    <n v="9160"/>
    <n v="36640"/>
    <s v="Chevrolet"/>
    <s v="Tahoe"/>
    <n v="2007"/>
    <x v="0"/>
  </r>
  <r>
    <n v="607974"/>
    <d v="2004-08-12T00:00:00"/>
    <n v="475"/>
    <x v="2"/>
    <s v="500/1000"/>
    <n v="500"/>
    <n v="126572"/>
    <n v="0"/>
    <n v="612506"/>
    <n v="61"/>
    <x v="3"/>
    <x v="1"/>
    <x v="3"/>
    <x v="11"/>
    <x v="12"/>
    <x v="0"/>
    <n v="0"/>
    <n v="-59500"/>
    <n v="-59500"/>
    <x v="32"/>
    <x v="0"/>
    <s v="Front Collision"/>
    <x v="0"/>
    <x v="2"/>
    <x v="0"/>
    <s v="Columbus"/>
    <s v="7797 Tree Ridge"/>
    <x v="6"/>
    <x v="0"/>
    <x v="0"/>
    <x v="1"/>
    <x v="0"/>
    <s v="Unknown"/>
    <n v="64350"/>
    <n v="9900"/>
    <n v="9900"/>
    <n v="44550"/>
    <s v="Mercedes"/>
    <s v="E400"/>
    <n v="1998"/>
    <x v="1"/>
  </r>
  <r>
    <n v="465065"/>
    <d v="2006-12-24T00:00:00"/>
    <n v="96"/>
    <x v="1"/>
    <s v="250/500"/>
    <n v="1000"/>
    <n v="12747"/>
    <n v="5000000"/>
    <n v="618493"/>
    <n v="29"/>
    <x v="2"/>
    <x v="0"/>
    <x v="5"/>
    <x v="5"/>
    <x v="10"/>
    <x v="1"/>
    <n v="47500"/>
    <n v="-58700"/>
    <n v="-11200"/>
    <x v="19"/>
    <x v="2"/>
    <s v="Rear Collision"/>
    <x v="0"/>
    <x v="4"/>
    <x v="5"/>
    <s v="Springfield"/>
    <s v="4910 1st Lane"/>
    <x v="12"/>
    <x v="1"/>
    <x v="0"/>
    <x v="2"/>
    <x v="2"/>
    <s v="Yes"/>
    <n v="55400"/>
    <n v="5540"/>
    <n v="11080"/>
    <n v="38780"/>
    <s v="Chevrolet"/>
    <s v="Silverado"/>
    <n v="2004"/>
    <x v="0"/>
  </r>
  <r>
    <n v="369941"/>
    <d v="2007-07-24T00:00:00"/>
    <n v="99"/>
    <x v="0"/>
    <s v="100/300"/>
    <n v="500"/>
    <n v="133039"/>
    <n v="0"/>
    <n v="612664"/>
    <n v="28"/>
    <x v="2"/>
    <x v="0"/>
    <x v="0"/>
    <x v="5"/>
    <x v="16"/>
    <x v="0"/>
    <n v="0"/>
    <n v="0"/>
    <n v="0"/>
    <x v="12"/>
    <x v="0"/>
    <s v="Front Collision"/>
    <x v="2"/>
    <x v="3"/>
    <x v="2"/>
    <s v="Columbus"/>
    <s v="8766 Lincoln Lane"/>
    <x v="19"/>
    <x v="0"/>
    <x v="2"/>
    <x v="2"/>
    <x v="0"/>
    <s v="Yes"/>
    <n v="49900"/>
    <n v="4990"/>
    <n v="9980"/>
    <n v="34930"/>
    <s v="Dodge"/>
    <s v="Neon"/>
    <n v="1998"/>
    <x v="1"/>
  </r>
  <r>
    <n v="447226"/>
    <d v="1994-08-17T00:00:00"/>
    <n v="38"/>
    <x v="0"/>
    <s v="500/1000"/>
    <n v="500"/>
    <n v="112295"/>
    <n v="4000000"/>
    <n v="473653"/>
    <n v="28"/>
    <x v="2"/>
    <x v="0"/>
    <x v="3"/>
    <x v="7"/>
    <x v="5"/>
    <x v="1"/>
    <n v="78000"/>
    <n v="0"/>
    <n v="78000"/>
    <x v="43"/>
    <x v="2"/>
    <s v="Side Collision"/>
    <x v="1"/>
    <x v="4"/>
    <x v="4"/>
    <s v="Northbrook"/>
    <s v="6399 Oak Drive"/>
    <x v="15"/>
    <x v="1"/>
    <x v="2"/>
    <x v="1"/>
    <x v="2"/>
    <s v="Yes"/>
    <n v="74880"/>
    <n v="12480"/>
    <n v="12480"/>
    <n v="49920"/>
    <s v="Accura"/>
    <s v="TL"/>
    <n v="2000"/>
    <x v="1"/>
  </r>
  <r>
    <n v="831668"/>
    <d v="1996-04-10T00:00:00"/>
    <n v="259"/>
    <x v="0"/>
    <s v="250/500"/>
    <n v="2000"/>
    <n v="165579"/>
    <n v="0"/>
    <n v="454529"/>
    <n v="44"/>
    <x v="1"/>
    <x v="1"/>
    <x v="3"/>
    <x v="8"/>
    <x v="19"/>
    <x v="0"/>
    <n v="0"/>
    <n v="0"/>
    <n v="0"/>
    <x v="14"/>
    <x v="0"/>
    <s v="Front Collision"/>
    <x v="1"/>
    <x v="3"/>
    <x v="2"/>
    <s v="Northbend"/>
    <s v="3127 Flute St"/>
    <x v="1"/>
    <x v="0"/>
    <x v="0"/>
    <x v="1"/>
    <x v="1"/>
    <s v="Yes"/>
    <n v="105820"/>
    <n v="16280"/>
    <n v="16280"/>
    <n v="73260"/>
    <s v="Audi"/>
    <s v="A3"/>
    <n v="2002"/>
    <x v="1"/>
  </r>
  <r>
    <n v="922937"/>
    <d v="1992-12-11T00:00:00"/>
    <n v="241"/>
    <x v="1"/>
    <s v="250/500"/>
    <n v="1000"/>
    <n v="93577"/>
    <n v="0"/>
    <n v="437422"/>
    <n v="43"/>
    <x v="1"/>
    <x v="0"/>
    <x v="2"/>
    <x v="5"/>
    <x v="5"/>
    <x v="2"/>
    <n v="0"/>
    <n v="-36000"/>
    <n v="-36000"/>
    <x v="41"/>
    <x v="1"/>
    <s v=" "/>
    <x v="3"/>
    <x v="0"/>
    <x v="6"/>
    <s v="Northbend"/>
    <s v="8920 Best Ave"/>
    <x v="7"/>
    <x v="0"/>
    <x v="2"/>
    <x v="0"/>
    <x v="1"/>
    <s v="Yes"/>
    <n v="7150"/>
    <n v="1300"/>
    <n v="650"/>
    <n v="5200"/>
    <s v="Volkswagen"/>
    <s v="Jetta"/>
    <n v="2003"/>
    <x v="1"/>
  </r>
  <r>
    <n v="640474"/>
    <d v="2010-08-01T00:00:00"/>
    <n v="437"/>
    <x v="1"/>
    <s v="500/1000"/>
    <n v="2000"/>
    <n v="119204"/>
    <n v="0"/>
    <n v="619470"/>
    <n v="58"/>
    <x v="3"/>
    <x v="0"/>
    <x v="2"/>
    <x v="0"/>
    <x v="7"/>
    <x v="2"/>
    <n v="66100"/>
    <n v="-31400"/>
    <n v="34700"/>
    <x v="16"/>
    <x v="0"/>
    <s v="Front Collision"/>
    <x v="2"/>
    <x v="4"/>
    <x v="0"/>
    <s v="Northbrook"/>
    <s v="7314 Tree Drive"/>
    <x v="6"/>
    <x v="0"/>
    <x v="0"/>
    <x v="1"/>
    <x v="1"/>
    <s v="No"/>
    <n v="55800"/>
    <n v="11160"/>
    <n v="11160"/>
    <n v="33480"/>
    <s v="Dodge"/>
    <s v="RAM"/>
    <n v="2004"/>
    <x v="1"/>
  </r>
  <r>
    <n v="153298"/>
    <d v="2009-03-23T00:00:00"/>
    <n v="130"/>
    <x v="0"/>
    <s v="100/300"/>
    <n v="500"/>
    <n v="99011"/>
    <n v="0"/>
    <n v="442666"/>
    <n v="34"/>
    <x v="1"/>
    <x v="0"/>
    <x v="3"/>
    <x v="2"/>
    <x v="14"/>
    <x v="1"/>
    <n v="0"/>
    <n v="-41200"/>
    <n v="-41200"/>
    <x v="3"/>
    <x v="3"/>
    <s v=" "/>
    <x v="3"/>
    <x v="1"/>
    <x v="2"/>
    <s v="Riverwood"/>
    <s v="8872 Oak Ridge"/>
    <x v="1"/>
    <x v="0"/>
    <x v="1"/>
    <x v="0"/>
    <x v="2"/>
    <s v="Yes"/>
    <n v="5830"/>
    <n v="1060"/>
    <n v="1060"/>
    <n v="3710"/>
    <s v="Dodge"/>
    <s v="RAM"/>
    <n v="2015"/>
    <x v="1"/>
  </r>
  <r>
    <n v="334749"/>
    <d v="1996-07-29T00:00:00"/>
    <n v="269"/>
    <x v="0"/>
    <s v="100/300"/>
    <n v="2000"/>
    <n v="142221"/>
    <n v="0"/>
    <n v="620507"/>
    <n v="41"/>
    <x v="1"/>
    <x v="1"/>
    <x v="2"/>
    <x v="11"/>
    <x v="15"/>
    <x v="3"/>
    <n v="0"/>
    <n v="-46400"/>
    <n v="-46400"/>
    <x v="29"/>
    <x v="0"/>
    <s v="Side Collision"/>
    <x v="0"/>
    <x v="4"/>
    <x v="4"/>
    <s v="Riverwood"/>
    <s v="5022 1st St"/>
    <x v="7"/>
    <x v="0"/>
    <x v="0"/>
    <x v="2"/>
    <x v="3"/>
    <s v="No"/>
    <n v="85900"/>
    <n v="17180"/>
    <n v="17180"/>
    <n v="51540"/>
    <s v="Suburu"/>
    <s v="Forrestor"/>
    <n v="2005"/>
    <x v="0"/>
  </r>
  <r>
    <n v="221283"/>
    <d v="1994-08-23T00:00:00"/>
    <n v="103"/>
    <x v="0"/>
    <s v="500/1000"/>
    <n v="500"/>
    <n v="91485"/>
    <n v="0"/>
    <n v="614867"/>
    <n v="29"/>
    <x v="2"/>
    <x v="0"/>
    <x v="2"/>
    <x v="5"/>
    <x v="4"/>
    <x v="1"/>
    <n v="72100"/>
    <n v="0"/>
    <n v="72100"/>
    <x v="26"/>
    <x v="3"/>
    <s v=" "/>
    <x v="1"/>
    <x v="0"/>
    <x v="3"/>
    <s v="Columbus"/>
    <s v="3423 Francis Ave"/>
    <x v="0"/>
    <x v="0"/>
    <x v="2"/>
    <x v="2"/>
    <x v="2"/>
    <s v="No"/>
    <n v="7110"/>
    <n v="790"/>
    <n v="1580"/>
    <n v="4740"/>
    <s v="Accura"/>
    <s v="MDX"/>
    <n v="2005"/>
    <x v="1"/>
  </r>
  <r>
    <n v="961496"/>
    <d v="1992-01-05T00:00:00"/>
    <n v="284"/>
    <x v="2"/>
    <s v="250/500"/>
    <n v="500"/>
    <n v="112384"/>
    <n v="0"/>
    <n v="609898"/>
    <n v="43"/>
    <x v="1"/>
    <x v="0"/>
    <x v="1"/>
    <x v="5"/>
    <x v="14"/>
    <x v="1"/>
    <n v="48200"/>
    <n v="0"/>
    <n v="48200"/>
    <x v="48"/>
    <x v="2"/>
    <s v="Side Collision"/>
    <x v="2"/>
    <x v="2"/>
    <x v="4"/>
    <s v="Columbus"/>
    <s v="9529 4th Drive"/>
    <x v="11"/>
    <x v="1"/>
    <x v="2"/>
    <x v="1"/>
    <x v="1"/>
    <s v="Yes"/>
    <n v="36960"/>
    <n v="6720"/>
    <n v="3360"/>
    <n v="26880"/>
    <s v="Chevrolet"/>
    <s v="Tahoe"/>
    <n v="2007"/>
    <x v="1"/>
  </r>
  <r>
    <n v="804751"/>
    <d v="1997-09-11T00:00:00"/>
    <n v="189"/>
    <x v="0"/>
    <s v="250/500"/>
    <n v="2000"/>
    <n v="83802"/>
    <n v="0"/>
    <n v="450702"/>
    <n v="39"/>
    <x v="1"/>
    <x v="1"/>
    <x v="5"/>
    <x v="4"/>
    <x v="9"/>
    <x v="2"/>
    <n v="0"/>
    <n v="0"/>
    <n v="0"/>
    <x v="55"/>
    <x v="2"/>
    <s v="Rear Collision"/>
    <x v="1"/>
    <x v="0"/>
    <x v="1"/>
    <s v="Northbrook"/>
    <s v="1818 Tree St"/>
    <x v="2"/>
    <x v="1"/>
    <x v="1"/>
    <x v="2"/>
    <x v="1"/>
    <s v="Yes"/>
    <n v="64400"/>
    <n v="6440"/>
    <n v="6440"/>
    <n v="51520"/>
    <s v="Dodge"/>
    <s v="Neon"/>
    <n v="1997"/>
    <x v="1"/>
  </r>
  <r>
    <n v="369226"/>
    <d v="2002-02-10T00:00:00"/>
    <n v="267"/>
    <x v="0"/>
    <s v="250/500"/>
    <n v="500"/>
    <n v="130068"/>
    <n v="0"/>
    <n v="600418"/>
    <n v="43"/>
    <x v="1"/>
    <x v="0"/>
    <x v="1"/>
    <x v="12"/>
    <x v="0"/>
    <x v="3"/>
    <n v="49000"/>
    <n v="0"/>
    <n v="49000"/>
    <x v="35"/>
    <x v="3"/>
    <s v=" "/>
    <x v="1"/>
    <x v="1"/>
    <x v="5"/>
    <s v="Northbend"/>
    <s v="4431 Rock St"/>
    <x v="5"/>
    <x v="0"/>
    <x v="2"/>
    <x v="0"/>
    <x v="2"/>
    <s v="Yes"/>
    <n v="1920"/>
    <n v="480"/>
    <n v="0"/>
    <n v="1440"/>
    <s v="Chevrolet"/>
    <s v="Tahoe"/>
    <n v="2011"/>
    <x v="1"/>
  </r>
  <r>
    <n v="691115"/>
    <d v="1993-01-28T00:00:00"/>
    <n v="39"/>
    <x v="1"/>
    <s v="500/1000"/>
    <n v="500"/>
    <n v="117321"/>
    <n v="0"/>
    <n v="431202"/>
    <n v="22"/>
    <x v="4"/>
    <x v="0"/>
    <x v="6"/>
    <x v="13"/>
    <x v="15"/>
    <x v="1"/>
    <n v="0"/>
    <n v="0"/>
    <n v="0"/>
    <x v="30"/>
    <x v="0"/>
    <s v="Rear Collision"/>
    <x v="0"/>
    <x v="0"/>
    <x v="0"/>
    <s v="Northbend"/>
    <s v="4782 Sky Lane"/>
    <x v="8"/>
    <x v="0"/>
    <x v="0"/>
    <x v="1"/>
    <x v="3"/>
    <s v="Yes"/>
    <n v="86130"/>
    <n v="15660"/>
    <n v="7830"/>
    <n v="62640"/>
    <s v="Suburu"/>
    <s v="Legacy"/>
    <n v="2009"/>
    <x v="0"/>
  </r>
  <r>
    <n v="713172"/>
    <d v="1996-10-23T00:00:00"/>
    <n v="140"/>
    <x v="2"/>
    <s v="250/500"/>
    <n v="1000"/>
    <n v="98597"/>
    <n v="5000000"/>
    <n v="457793"/>
    <n v="32"/>
    <x v="2"/>
    <x v="1"/>
    <x v="5"/>
    <x v="9"/>
    <x v="18"/>
    <x v="1"/>
    <n v="0"/>
    <n v="0"/>
    <n v="0"/>
    <x v="51"/>
    <x v="0"/>
    <s v="Side Collision"/>
    <x v="0"/>
    <x v="2"/>
    <x v="1"/>
    <s v="Northbrook"/>
    <s v="7112 Weaver Ave"/>
    <x v="21"/>
    <x v="0"/>
    <x v="1"/>
    <x v="2"/>
    <x v="2"/>
    <s v="Unknown"/>
    <n v="82170"/>
    <n v="14940"/>
    <n v="7470"/>
    <n v="59760"/>
    <s v="Chevrolet"/>
    <s v="Silverado"/>
    <n v="1995"/>
    <x v="0"/>
  </r>
  <r>
    <n v="621756"/>
    <d v="1997-04-21T00:00:00"/>
    <n v="243"/>
    <x v="1"/>
    <s v="100/300"/>
    <n v="1000"/>
    <n v="112923"/>
    <n v="0"/>
    <n v="470190"/>
    <n v="41"/>
    <x v="1"/>
    <x v="1"/>
    <x v="5"/>
    <x v="13"/>
    <x v="6"/>
    <x v="2"/>
    <n v="17300"/>
    <n v="-60400"/>
    <n v="-43100"/>
    <x v="43"/>
    <x v="0"/>
    <s v="Front Collision"/>
    <x v="0"/>
    <x v="2"/>
    <x v="4"/>
    <s v="Hillsdale"/>
    <s v="4020 Best Drive"/>
    <x v="17"/>
    <x v="0"/>
    <x v="1"/>
    <x v="0"/>
    <x v="1"/>
    <s v="Yes"/>
    <n v="50300"/>
    <n v="10060"/>
    <n v="5030"/>
    <n v="35210"/>
    <s v="Suburu"/>
    <s v="Legacy"/>
    <n v="1999"/>
    <x v="0"/>
  </r>
  <r>
    <n v="615116"/>
    <d v="2008-11-09T00:00:00"/>
    <n v="116"/>
    <x v="1"/>
    <s v="250/500"/>
    <n v="500"/>
    <n v="119483"/>
    <n v="0"/>
    <n v="603733"/>
    <n v="31"/>
    <x v="2"/>
    <x v="1"/>
    <x v="0"/>
    <x v="5"/>
    <x v="6"/>
    <x v="0"/>
    <n v="28600"/>
    <n v="0"/>
    <n v="28600"/>
    <x v="39"/>
    <x v="0"/>
    <s v="Side Collision"/>
    <x v="0"/>
    <x v="0"/>
    <x v="0"/>
    <s v="Riverwood"/>
    <s v="2037 5th Drive"/>
    <x v="6"/>
    <x v="0"/>
    <x v="2"/>
    <x v="1"/>
    <x v="1"/>
    <s v="No"/>
    <n v="44200"/>
    <n v="4420"/>
    <n v="8840"/>
    <n v="30940"/>
    <s v="Suburu"/>
    <s v="Forrestor"/>
    <n v="1997"/>
    <x v="1"/>
  </r>
  <r>
    <n v="947598"/>
    <d v="2002-06-20T00:00:00"/>
    <n v="219"/>
    <x v="1"/>
    <s v="100/300"/>
    <n v="1000"/>
    <n v="111429"/>
    <n v="0"/>
    <n v="465136"/>
    <n v="43"/>
    <x v="1"/>
    <x v="1"/>
    <x v="4"/>
    <x v="10"/>
    <x v="15"/>
    <x v="1"/>
    <n v="51300"/>
    <n v="0"/>
    <n v="51300"/>
    <x v="13"/>
    <x v="0"/>
    <s v="Side Collision"/>
    <x v="0"/>
    <x v="4"/>
    <x v="1"/>
    <s v="Northbrook"/>
    <s v="4699 Texas Ridge"/>
    <x v="17"/>
    <x v="0"/>
    <x v="1"/>
    <x v="2"/>
    <x v="0"/>
    <s v="Yes"/>
    <n v="66660"/>
    <n v="6060"/>
    <n v="6060"/>
    <n v="54540"/>
    <s v="Toyota"/>
    <s v="Highlander"/>
    <n v="2006"/>
    <x v="1"/>
  </r>
  <r>
    <n v="658002"/>
    <d v="2005-10-21T00:00:00"/>
    <n v="96"/>
    <x v="0"/>
    <s v="250/500"/>
    <n v="2000"/>
    <n v="150904"/>
    <n v="0"/>
    <n v="611723"/>
    <n v="26"/>
    <x v="2"/>
    <x v="1"/>
    <x v="2"/>
    <x v="5"/>
    <x v="3"/>
    <x v="0"/>
    <n v="10000"/>
    <n v="0"/>
    <n v="10000"/>
    <x v="43"/>
    <x v="0"/>
    <s v="Front Collision"/>
    <x v="2"/>
    <x v="4"/>
    <x v="0"/>
    <s v="Riverwood"/>
    <s v="1832 Elm Hwy"/>
    <x v="10"/>
    <x v="0"/>
    <x v="0"/>
    <x v="2"/>
    <x v="2"/>
    <s v="No"/>
    <n v="78320"/>
    <n v="7120"/>
    <n v="14240"/>
    <n v="56960"/>
    <s v="Saab"/>
    <s v="92x"/>
    <n v="2007"/>
    <x v="1"/>
  </r>
  <r>
    <n v="374545"/>
    <d v="2005-08-28T00:00:00"/>
    <n v="149"/>
    <x v="1"/>
    <s v="250/500"/>
    <n v="500"/>
    <n v="66486"/>
    <n v="0"/>
    <n v="608963"/>
    <n v="34"/>
    <x v="1"/>
    <x v="1"/>
    <x v="1"/>
    <x v="0"/>
    <x v="8"/>
    <x v="0"/>
    <n v="0"/>
    <n v="-60000"/>
    <n v="-60000"/>
    <x v="56"/>
    <x v="0"/>
    <s v="Rear Collision"/>
    <x v="2"/>
    <x v="2"/>
    <x v="4"/>
    <s v="Columbus"/>
    <s v="5226 Maple St"/>
    <x v="19"/>
    <x v="0"/>
    <x v="1"/>
    <x v="1"/>
    <x v="3"/>
    <s v="No"/>
    <n v="105040"/>
    <n v="16160"/>
    <n v="16160"/>
    <n v="72720"/>
    <s v="Dodge"/>
    <s v="RAM"/>
    <n v="1999"/>
    <x v="1"/>
  </r>
  <r>
    <n v="805806"/>
    <d v="2013-01-16T00:00:00"/>
    <n v="246"/>
    <x v="1"/>
    <s v="250/500"/>
    <n v="1000"/>
    <n v="12674"/>
    <n v="6000000"/>
    <n v="454139"/>
    <n v="43"/>
    <x v="1"/>
    <x v="0"/>
    <x v="6"/>
    <x v="12"/>
    <x v="16"/>
    <x v="0"/>
    <n v="0"/>
    <n v="0"/>
    <n v="0"/>
    <x v="46"/>
    <x v="0"/>
    <s v="Side Collision"/>
    <x v="1"/>
    <x v="2"/>
    <x v="2"/>
    <s v="Hillsdale"/>
    <s v="3771 4th St"/>
    <x v="5"/>
    <x v="0"/>
    <x v="2"/>
    <x v="2"/>
    <x v="3"/>
    <s v="Unknown"/>
    <n v="50700"/>
    <n v="5070"/>
    <n v="5070"/>
    <n v="40560"/>
    <s v="Accura"/>
    <s v="RSX"/>
    <n v="2006"/>
    <x v="1"/>
  </r>
  <r>
    <n v="235097"/>
    <d v="1992-04-28T00:00:00"/>
    <n v="293"/>
    <x v="2"/>
    <s v="100/300"/>
    <n v="1000"/>
    <n v="111923"/>
    <n v="0"/>
    <n v="447560"/>
    <n v="45"/>
    <x v="0"/>
    <x v="1"/>
    <x v="0"/>
    <x v="8"/>
    <x v="19"/>
    <x v="3"/>
    <n v="51500"/>
    <n v="0"/>
    <n v="51500"/>
    <x v="32"/>
    <x v="2"/>
    <s v="Front Collision"/>
    <x v="2"/>
    <x v="2"/>
    <x v="4"/>
    <s v="Northbend"/>
    <s v="8701 5th Lane"/>
    <x v="21"/>
    <x v="1"/>
    <x v="2"/>
    <x v="0"/>
    <x v="3"/>
    <s v="No"/>
    <n v="51210"/>
    <n v="11380"/>
    <n v="5690"/>
    <n v="34140"/>
    <s v="Jeep"/>
    <s v="Wrangler"/>
    <n v="2015"/>
    <x v="1"/>
  </r>
  <r>
    <n v="290971"/>
    <d v="2005-10-10T00:00:00"/>
    <n v="339"/>
    <x v="0"/>
    <s v="100/300"/>
    <n v="500"/>
    <n v="169851"/>
    <n v="0"/>
    <n v="444378"/>
    <n v="48"/>
    <x v="0"/>
    <x v="0"/>
    <x v="6"/>
    <x v="6"/>
    <x v="7"/>
    <x v="3"/>
    <n v="0"/>
    <n v="0"/>
    <n v="0"/>
    <x v="18"/>
    <x v="2"/>
    <s v="Rear Collision"/>
    <x v="2"/>
    <x v="2"/>
    <x v="0"/>
    <s v="Hillsdale"/>
    <s v="7574 4th St"/>
    <x v="22"/>
    <x v="1"/>
    <x v="2"/>
    <x v="2"/>
    <x v="3"/>
    <s v="Unknown"/>
    <n v="51840"/>
    <n v="8640"/>
    <n v="8640"/>
    <n v="34560"/>
    <s v="Volkswagen"/>
    <s v="Jetta"/>
    <n v="2001"/>
    <x v="1"/>
  </r>
  <r>
    <n v="180286"/>
    <d v="2009-02-08T00:00:00"/>
    <n v="160"/>
    <x v="2"/>
    <s v="500/1000"/>
    <n v="1000"/>
    <n v="142278"/>
    <n v="0"/>
    <n v="616583"/>
    <n v="33"/>
    <x v="2"/>
    <x v="1"/>
    <x v="4"/>
    <x v="8"/>
    <x v="19"/>
    <x v="0"/>
    <n v="61600"/>
    <n v="0"/>
    <n v="61600"/>
    <x v="39"/>
    <x v="2"/>
    <s v="Front Collision"/>
    <x v="2"/>
    <x v="4"/>
    <x v="5"/>
    <s v="Riverwood"/>
    <s v="1989 Solo Lane"/>
    <x v="18"/>
    <x v="1"/>
    <x v="1"/>
    <x v="2"/>
    <x v="2"/>
    <s v="Yes"/>
    <n v="52800"/>
    <n v="5280"/>
    <n v="5280"/>
    <n v="42240"/>
    <s v="Nissan"/>
    <s v="Pathfinder"/>
    <n v="2006"/>
    <x v="1"/>
  </r>
  <r>
    <n v="662088"/>
    <d v="2005-03-06T00:00:00"/>
    <n v="224"/>
    <x v="0"/>
    <s v="500/1000"/>
    <n v="500"/>
    <n v="121275"/>
    <n v="0"/>
    <n v="455913"/>
    <n v="42"/>
    <x v="1"/>
    <x v="1"/>
    <x v="5"/>
    <x v="5"/>
    <x v="14"/>
    <x v="2"/>
    <n v="0"/>
    <n v="-51400"/>
    <n v="-51400"/>
    <x v="35"/>
    <x v="0"/>
    <s v="Front Collision"/>
    <x v="1"/>
    <x v="2"/>
    <x v="4"/>
    <s v="Springfield"/>
    <s v="6331 MLK Ave"/>
    <x v="20"/>
    <x v="0"/>
    <x v="1"/>
    <x v="1"/>
    <x v="1"/>
    <s v="Yes"/>
    <n v="55200"/>
    <n v="9200"/>
    <n v="13800"/>
    <n v="32200"/>
    <s v="Honda"/>
    <s v="Civic"/>
    <n v="1998"/>
    <x v="1"/>
  </r>
  <r>
    <n v="884365"/>
    <d v="1994-05-17T00:00:00"/>
    <n v="194"/>
    <x v="1"/>
    <s v="100/300"/>
    <n v="1000"/>
    <n v="142334"/>
    <n v="0"/>
    <n v="454399"/>
    <n v="34"/>
    <x v="1"/>
    <x v="0"/>
    <x v="2"/>
    <x v="2"/>
    <x v="6"/>
    <x v="1"/>
    <n v="55300"/>
    <n v="-37900"/>
    <n v="17400"/>
    <x v="1"/>
    <x v="1"/>
    <s v=" "/>
    <x v="1"/>
    <x v="1"/>
    <x v="4"/>
    <s v="Riverwood"/>
    <s v="8453 Elm St"/>
    <x v="5"/>
    <x v="0"/>
    <x v="0"/>
    <x v="1"/>
    <x v="2"/>
    <s v="No"/>
    <n v="9100"/>
    <n v="1400"/>
    <n v="1400"/>
    <n v="6300"/>
    <s v="Chevrolet"/>
    <s v="Malibu"/>
    <n v="2003"/>
    <x v="1"/>
  </r>
  <r>
    <n v="178081"/>
    <d v="1990-07-20T00:00:00"/>
    <n v="385"/>
    <x v="1"/>
    <s v="250/500"/>
    <n v="1000"/>
    <n v="97637"/>
    <n v="0"/>
    <n v="602842"/>
    <n v="51"/>
    <x v="0"/>
    <x v="1"/>
    <x v="0"/>
    <x v="0"/>
    <x v="1"/>
    <x v="0"/>
    <n v="0"/>
    <n v="-61000"/>
    <n v="-61000"/>
    <x v="32"/>
    <x v="2"/>
    <s v="Rear Collision"/>
    <x v="1"/>
    <x v="3"/>
    <x v="4"/>
    <s v="Riverwood"/>
    <s v="1422 Flute Ave"/>
    <x v="8"/>
    <x v="1"/>
    <x v="1"/>
    <x v="0"/>
    <x v="2"/>
    <s v="Unknown"/>
    <n v="67600"/>
    <n v="13520"/>
    <n v="6760"/>
    <n v="47320"/>
    <s v="Suburu"/>
    <s v="Legacy"/>
    <n v="2007"/>
    <x v="1"/>
  </r>
  <r>
    <n v="507452"/>
    <d v="2005-04-17T00:00:00"/>
    <n v="100"/>
    <x v="0"/>
    <s v="250/500"/>
    <n v="500"/>
    <n v="112459"/>
    <n v="6000000"/>
    <n v="459428"/>
    <n v="33"/>
    <x v="2"/>
    <x v="0"/>
    <x v="5"/>
    <x v="12"/>
    <x v="5"/>
    <x v="1"/>
    <n v="67300"/>
    <n v="0"/>
    <n v="67300"/>
    <x v="33"/>
    <x v="0"/>
    <s v="Rear Collision"/>
    <x v="1"/>
    <x v="3"/>
    <x v="5"/>
    <s v="Columbus"/>
    <s v="5058 4th Lane"/>
    <x v="15"/>
    <x v="0"/>
    <x v="2"/>
    <x v="0"/>
    <x v="0"/>
    <s v="No"/>
    <n v="40800"/>
    <n v="6800"/>
    <n v="6800"/>
    <n v="27200"/>
    <s v="BMW"/>
    <s v="X5"/>
    <n v="2004"/>
    <x v="1"/>
  </r>
  <r>
    <n v="990624"/>
    <d v="1994-02-10T00:00:00"/>
    <n v="371"/>
    <x v="1"/>
    <s v="250/500"/>
    <n v="1000"/>
    <n v="156933"/>
    <n v="0"/>
    <n v="613114"/>
    <n v="50"/>
    <x v="0"/>
    <x v="0"/>
    <x v="1"/>
    <x v="1"/>
    <x v="2"/>
    <x v="1"/>
    <n v="79600"/>
    <n v="0"/>
    <n v="79600"/>
    <x v="15"/>
    <x v="2"/>
    <s v="Side Collision"/>
    <x v="0"/>
    <x v="3"/>
    <x v="4"/>
    <s v="Springfield"/>
    <s v="3098 Oak Lane"/>
    <x v="23"/>
    <x v="1"/>
    <x v="2"/>
    <x v="2"/>
    <x v="3"/>
    <s v="Yes"/>
    <n v="84500"/>
    <n v="13000"/>
    <n v="13000"/>
    <n v="58500"/>
    <s v="Volkswagen"/>
    <s v="Passat"/>
    <n v="2011"/>
    <x v="0"/>
  </r>
  <r>
    <n v="892148"/>
    <d v="1995-03-29T00:00:00"/>
    <n v="175"/>
    <x v="1"/>
    <s v="500/1000"/>
    <n v="500"/>
    <n v="135936"/>
    <n v="5000000"/>
    <n v="450709"/>
    <n v="39"/>
    <x v="1"/>
    <x v="0"/>
    <x v="1"/>
    <x v="8"/>
    <x v="10"/>
    <x v="0"/>
    <n v="0"/>
    <n v="-43600"/>
    <n v="-43600"/>
    <x v="42"/>
    <x v="2"/>
    <s v="Front Collision"/>
    <x v="0"/>
    <x v="3"/>
    <x v="0"/>
    <s v="Arlington"/>
    <s v="9103 MLK Lane"/>
    <x v="10"/>
    <x v="1"/>
    <x v="0"/>
    <x v="2"/>
    <x v="0"/>
    <s v="Yes"/>
    <n v="71610"/>
    <n v="13020"/>
    <n v="6510"/>
    <n v="52080"/>
    <s v="Toyota"/>
    <s v="Highlander"/>
    <n v="2012"/>
    <x v="0"/>
  </r>
  <r>
    <n v="398683"/>
    <d v="2007-04-30T00:00:00"/>
    <n v="373"/>
    <x v="1"/>
    <s v="250/500"/>
    <n v="500"/>
    <n v="160736"/>
    <n v="0"/>
    <n v="444626"/>
    <n v="55"/>
    <x v="3"/>
    <x v="0"/>
    <x v="0"/>
    <x v="2"/>
    <x v="11"/>
    <x v="2"/>
    <n v="0"/>
    <n v="0"/>
    <n v="0"/>
    <x v="16"/>
    <x v="2"/>
    <s v="Rear Collision"/>
    <x v="0"/>
    <x v="3"/>
    <x v="0"/>
    <s v="Arlington"/>
    <s v="8624 Francis Ave"/>
    <x v="7"/>
    <x v="2"/>
    <x v="1"/>
    <x v="1"/>
    <x v="0"/>
    <s v="No"/>
    <n v="60600"/>
    <n v="6060"/>
    <n v="12120"/>
    <n v="42420"/>
    <s v="Dodge"/>
    <s v="RAM"/>
    <n v="2007"/>
    <x v="0"/>
  </r>
  <r>
    <n v="605100"/>
    <d v="2001-02-15T00:00:00"/>
    <n v="258"/>
    <x v="2"/>
    <s v="100/300"/>
    <n v="500"/>
    <n v="104225"/>
    <n v="0"/>
    <n v="601206"/>
    <n v="41"/>
    <x v="1"/>
    <x v="0"/>
    <x v="3"/>
    <x v="8"/>
    <x v="1"/>
    <x v="3"/>
    <n v="0"/>
    <n v="-44400"/>
    <n v="-44400"/>
    <x v="42"/>
    <x v="2"/>
    <s v="Rear Collision"/>
    <x v="0"/>
    <x v="2"/>
    <x v="5"/>
    <s v="Riverwood"/>
    <s v="2905 Embaracadero Drive"/>
    <x v="5"/>
    <x v="1"/>
    <x v="2"/>
    <x v="2"/>
    <x v="2"/>
    <s v="No"/>
    <n v="81240"/>
    <n v="6770"/>
    <n v="20310"/>
    <n v="54160"/>
    <s v="Mercedes"/>
    <s v="C300"/>
    <n v="2008"/>
    <x v="0"/>
  </r>
  <r>
    <n v="143109"/>
    <d v="2001-07-09T00:00:00"/>
    <n v="255"/>
    <x v="0"/>
    <s v="250/500"/>
    <n v="500"/>
    <n v="145395"/>
    <n v="0"/>
    <n v="470389"/>
    <n v="39"/>
    <x v="1"/>
    <x v="1"/>
    <x v="1"/>
    <x v="3"/>
    <x v="3"/>
    <x v="1"/>
    <n v="38200"/>
    <n v="0"/>
    <n v="38200"/>
    <x v="23"/>
    <x v="2"/>
    <s v="Side Collision"/>
    <x v="2"/>
    <x v="2"/>
    <x v="4"/>
    <s v="Springfield"/>
    <s v="3443 Maple Ridge"/>
    <x v="18"/>
    <x v="1"/>
    <x v="0"/>
    <x v="1"/>
    <x v="2"/>
    <s v="No"/>
    <n v="29300"/>
    <n v="2930"/>
    <n v="5860"/>
    <n v="20510"/>
    <s v="Audi"/>
    <s v="A3"/>
    <n v="2010"/>
    <x v="1"/>
  </r>
  <r>
    <n v="230223"/>
    <d v="2008-09-06T00:00:00"/>
    <n v="37"/>
    <x v="2"/>
    <s v="500/1000"/>
    <n v="500"/>
    <n v="196963"/>
    <n v="0"/>
    <n v="615218"/>
    <n v="31"/>
    <x v="2"/>
    <x v="1"/>
    <x v="0"/>
    <x v="2"/>
    <x v="8"/>
    <x v="2"/>
    <n v="0"/>
    <n v="0"/>
    <n v="0"/>
    <x v="55"/>
    <x v="2"/>
    <s v="Side Collision"/>
    <x v="2"/>
    <x v="2"/>
    <x v="4"/>
    <s v="Northbend"/>
    <s v="1618 Maple Hwy"/>
    <x v="7"/>
    <x v="1"/>
    <x v="2"/>
    <x v="0"/>
    <x v="3"/>
    <s v="Yes"/>
    <n v="76450"/>
    <n v="6950"/>
    <n v="13900"/>
    <n v="55600"/>
    <s v="Dodge"/>
    <s v="RAM"/>
    <n v="1995"/>
    <x v="1"/>
  </r>
  <r>
    <n v="769602"/>
    <d v="2004-12-19T00:00:00"/>
    <n v="322"/>
    <x v="2"/>
    <s v="100/300"/>
    <n v="1000"/>
    <n v="115619"/>
    <n v="0"/>
    <n v="606249"/>
    <n v="44"/>
    <x v="1"/>
    <x v="1"/>
    <x v="5"/>
    <x v="1"/>
    <x v="18"/>
    <x v="0"/>
    <n v="49900"/>
    <n v="-62700"/>
    <n v="-12800"/>
    <x v="11"/>
    <x v="2"/>
    <s v="Side Collision"/>
    <x v="0"/>
    <x v="2"/>
    <x v="2"/>
    <s v="Northbrook"/>
    <s v="3751 Tree Hwy"/>
    <x v="3"/>
    <x v="1"/>
    <x v="0"/>
    <x v="1"/>
    <x v="2"/>
    <s v="Unknown"/>
    <n v="49400"/>
    <n v="9880"/>
    <n v="4940"/>
    <n v="34580"/>
    <s v="Jeep"/>
    <s v="Wrangler"/>
    <n v="2010"/>
    <x v="1"/>
  </r>
  <r>
    <n v="420815"/>
    <d v="2000-11-15T00:00:00"/>
    <n v="204"/>
    <x v="2"/>
    <s v="100/300"/>
    <n v="2000"/>
    <n v="112447"/>
    <n v="0"/>
    <n v="616161"/>
    <n v="38"/>
    <x v="1"/>
    <x v="1"/>
    <x v="0"/>
    <x v="4"/>
    <x v="14"/>
    <x v="0"/>
    <n v="0"/>
    <n v="-45100"/>
    <n v="-45100"/>
    <x v="30"/>
    <x v="0"/>
    <s v="Side Collision"/>
    <x v="2"/>
    <x v="4"/>
    <x v="0"/>
    <s v="Northbrook"/>
    <s v="6848 Elm Hwy"/>
    <x v="0"/>
    <x v="0"/>
    <x v="2"/>
    <x v="1"/>
    <x v="3"/>
    <s v="Unknown"/>
    <n v="90530"/>
    <n v="16460"/>
    <n v="16460"/>
    <n v="57610"/>
    <s v="Ford"/>
    <s v="F150"/>
    <n v="2003"/>
    <x v="1"/>
  </r>
  <r>
    <n v="973546"/>
    <d v="2007-03-14T00:00:00"/>
    <n v="76"/>
    <x v="0"/>
    <s v="500/1000"/>
    <n v="500"/>
    <n v="14935"/>
    <n v="5000000"/>
    <n v="442335"/>
    <n v="31"/>
    <x v="2"/>
    <x v="1"/>
    <x v="2"/>
    <x v="7"/>
    <x v="9"/>
    <x v="1"/>
    <n v="39900"/>
    <n v="-44000"/>
    <n v="-4100"/>
    <x v="49"/>
    <x v="1"/>
    <s v=" "/>
    <x v="1"/>
    <x v="0"/>
    <x v="4"/>
    <s v="Northbrook"/>
    <s v="4237 4th St"/>
    <x v="2"/>
    <x v="0"/>
    <x v="2"/>
    <x v="2"/>
    <x v="3"/>
    <s v="No"/>
    <n v="8030"/>
    <n v="1460"/>
    <n v="730"/>
    <n v="5840"/>
    <s v="Mercedes"/>
    <s v="E400"/>
    <n v="1995"/>
    <x v="1"/>
  </r>
  <r>
    <n v="608039"/>
    <d v="2004-12-28T00:00:00"/>
    <n v="193"/>
    <x v="2"/>
    <s v="100/300"/>
    <n v="500"/>
    <n v="115538"/>
    <n v="0"/>
    <n v="604952"/>
    <n v="40"/>
    <x v="1"/>
    <x v="1"/>
    <x v="1"/>
    <x v="11"/>
    <x v="9"/>
    <x v="1"/>
    <n v="34200"/>
    <n v="-32300"/>
    <n v="1900"/>
    <x v="22"/>
    <x v="0"/>
    <s v="Side Collision"/>
    <x v="1"/>
    <x v="2"/>
    <x v="2"/>
    <s v="Columbus"/>
    <s v="6581 Rock Ridge"/>
    <x v="13"/>
    <x v="0"/>
    <x v="2"/>
    <x v="1"/>
    <x v="1"/>
    <s v="Yes"/>
    <n v="63900"/>
    <n v="6390"/>
    <n v="6390"/>
    <n v="51120"/>
    <s v="Accura"/>
    <s v="TL"/>
    <n v="2001"/>
    <x v="1"/>
  </r>
  <r>
    <n v="786432"/>
    <d v="1997-11-15T00:00:00"/>
    <n v="435"/>
    <x v="1"/>
    <s v="100/300"/>
    <n v="2000"/>
    <n v="114585"/>
    <n v="0"/>
    <n v="471784"/>
    <n v="58"/>
    <x v="3"/>
    <x v="0"/>
    <x v="6"/>
    <x v="2"/>
    <x v="9"/>
    <x v="1"/>
    <n v="0"/>
    <n v="-40000"/>
    <n v="-40000"/>
    <x v="3"/>
    <x v="2"/>
    <s v="Rear Collision"/>
    <x v="2"/>
    <x v="3"/>
    <x v="2"/>
    <s v="Columbus"/>
    <s v="3846 4th Hwy"/>
    <x v="4"/>
    <x v="1"/>
    <x v="1"/>
    <x v="0"/>
    <x v="3"/>
    <s v="Yes"/>
    <n v="41490"/>
    <n v="9220"/>
    <n v="4610"/>
    <n v="27660"/>
    <s v="Mercedes"/>
    <s v="E400"/>
    <n v="2004"/>
    <x v="1"/>
  </r>
  <r>
    <n v="445195"/>
    <d v="2010-09-27T00:00:00"/>
    <n v="54"/>
    <x v="1"/>
    <s v="100/300"/>
    <n v="500"/>
    <n v="126128"/>
    <n v="0"/>
    <n v="453265"/>
    <n v="35"/>
    <x v="1"/>
    <x v="1"/>
    <x v="0"/>
    <x v="9"/>
    <x v="10"/>
    <x v="3"/>
    <n v="68500"/>
    <n v="-42100"/>
    <n v="26400"/>
    <x v="53"/>
    <x v="2"/>
    <s v="Side Collision"/>
    <x v="1"/>
    <x v="2"/>
    <x v="1"/>
    <s v="Springfield"/>
    <s v="5028 Maple Ridge"/>
    <x v="7"/>
    <x v="1"/>
    <x v="0"/>
    <x v="2"/>
    <x v="1"/>
    <s v="Unknown"/>
    <n v="79090"/>
    <n v="14380"/>
    <n v="7190"/>
    <n v="57520"/>
    <s v="Nissan"/>
    <s v="Maxima"/>
    <n v="2012"/>
    <x v="1"/>
  </r>
  <r>
    <n v="938634"/>
    <d v="1993-08-30T00:00:00"/>
    <n v="144"/>
    <x v="2"/>
    <s v="100/300"/>
    <n v="500"/>
    <n v="142746"/>
    <n v="0"/>
    <n v="444922"/>
    <n v="35"/>
    <x v="1"/>
    <x v="0"/>
    <x v="4"/>
    <x v="1"/>
    <x v="18"/>
    <x v="0"/>
    <n v="0"/>
    <n v="0"/>
    <n v="0"/>
    <x v="8"/>
    <x v="2"/>
    <s v="Side Collision"/>
    <x v="0"/>
    <x v="0"/>
    <x v="4"/>
    <s v="Springfield"/>
    <s v="7426 Rock Drive"/>
    <x v="19"/>
    <x v="1"/>
    <x v="1"/>
    <x v="1"/>
    <x v="1"/>
    <s v="Unknown"/>
    <n v="87900"/>
    <n v="17580"/>
    <n v="8790"/>
    <n v="61530"/>
    <s v="Dodge"/>
    <s v="Neon"/>
    <n v="1995"/>
    <x v="1"/>
  </r>
  <r>
    <n v="482495"/>
    <d v="1998-01-29T00:00:00"/>
    <n v="92"/>
    <x v="2"/>
    <s v="500/1000"/>
    <n v="500"/>
    <n v="159241"/>
    <n v="0"/>
    <n v="474324"/>
    <n v="32"/>
    <x v="2"/>
    <x v="0"/>
    <x v="3"/>
    <x v="5"/>
    <x v="11"/>
    <x v="0"/>
    <n v="58900"/>
    <n v="-29100"/>
    <n v="29800"/>
    <x v="38"/>
    <x v="0"/>
    <s v="Rear Collision"/>
    <x v="2"/>
    <x v="4"/>
    <x v="4"/>
    <s v="Columbus"/>
    <s v="5771 Best St"/>
    <x v="9"/>
    <x v="0"/>
    <x v="1"/>
    <x v="2"/>
    <x v="2"/>
    <s v="Yes"/>
    <n v="53400"/>
    <n v="5340"/>
    <n v="5340"/>
    <n v="42720"/>
    <s v="Jeep"/>
    <s v="Wrangler"/>
    <n v="1996"/>
    <x v="1"/>
  </r>
  <r>
    <n v="796005"/>
    <d v="2007-08-18T00:00:00"/>
    <n v="173"/>
    <x v="0"/>
    <s v="250/500"/>
    <n v="1000"/>
    <n v="127463"/>
    <n v="0"/>
    <n v="441298"/>
    <n v="36"/>
    <x v="1"/>
    <x v="0"/>
    <x v="5"/>
    <x v="1"/>
    <x v="16"/>
    <x v="3"/>
    <n v="51000"/>
    <n v="0"/>
    <n v="51000"/>
    <x v="42"/>
    <x v="0"/>
    <s v="Rear Collision"/>
    <x v="2"/>
    <x v="2"/>
    <x v="0"/>
    <s v="Springfield"/>
    <s v="9818 Cherokee Ave"/>
    <x v="9"/>
    <x v="0"/>
    <x v="0"/>
    <x v="2"/>
    <x v="2"/>
    <s v="No"/>
    <n v="52030"/>
    <n v="9460"/>
    <n v="9460"/>
    <n v="33110"/>
    <s v="Accura"/>
    <s v="MDX"/>
    <n v="1995"/>
    <x v="1"/>
  </r>
  <r>
    <n v="910604"/>
    <d v="1992-04-14T00:00:00"/>
    <n v="436"/>
    <x v="1"/>
    <s v="250/500"/>
    <n v="500"/>
    <n v="136231"/>
    <n v="0"/>
    <n v="446606"/>
    <n v="60"/>
    <x v="3"/>
    <x v="0"/>
    <x v="4"/>
    <x v="5"/>
    <x v="3"/>
    <x v="0"/>
    <n v="67600"/>
    <n v="-65300"/>
    <n v="2300"/>
    <x v="6"/>
    <x v="0"/>
    <s v="Front Collision"/>
    <x v="1"/>
    <x v="4"/>
    <x v="1"/>
    <s v="Arlington"/>
    <s v="7819 2nd Ave"/>
    <x v="14"/>
    <x v="0"/>
    <x v="2"/>
    <x v="1"/>
    <x v="0"/>
    <s v="No"/>
    <n v="82060"/>
    <n v="14920"/>
    <n v="7460"/>
    <n v="59680"/>
    <s v="Saab"/>
    <s v="93"/>
    <n v="2005"/>
    <x v="1"/>
  </r>
  <r>
    <n v="327488"/>
    <d v="1993-08-09T00:00:00"/>
    <n v="155"/>
    <x v="0"/>
    <s v="250/500"/>
    <n v="1000"/>
    <n v="91937"/>
    <n v="0"/>
    <n v="459537"/>
    <n v="35"/>
    <x v="1"/>
    <x v="1"/>
    <x v="2"/>
    <x v="9"/>
    <x v="10"/>
    <x v="1"/>
    <n v="83600"/>
    <n v="0"/>
    <n v="83600"/>
    <x v="24"/>
    <x v="0"/>
    <s v="Front Collision"/>
    <x v="1"/>
    <x v="4"/>
    <x v="2"/>
    <s v="Northbrook"/>
    <s v="1331 Elm Ridge"/>
    <x v="5"/>
    <x v="0"/>
    <x v="1"/>
    <x v="1"/>
    <x v="2"/>
    <s v="Unknown"/>
    <n v="48360"/>
    <n v="8060"/>
    <n v="8060"/>
    <n v="32240"/>
    <s v="Nissan"/>
    <s v="Maxima"/>
    <n v="1997"/>
    <x v="1"/>
  </r>
  <r>
    <n v="648852"/>
    <d v="2007-03-15T00:00:00"/>
    <n v="440"/>
    <x v="2"/>
    <s v="100/300"/>
    <n v="1000"/>
    <n v="99555"/>
    <n v="5000000"/>
    <n v="604948"/>
    <n v="57"/>
    <x v="3"/>
    <x v="0"/>
    <x v="5"/>
    <x v="9"/>
    <x v="12"/>
    <x v="0"/>
    <n v="51500"/>
    <n v="-52100"/>
    <n v="-600"/>
    <x v="40"/>
    <x v="2"/>
    <s v="Rear Collision"/>
    <x v="0"/>
    <x v="0"/>
    <x v="0"/>
    <s v="Arlington"/>
    <s v="6668 Andromedia Ridge"/>
    <x v="4"/>
    <x v="1"/>
    <x v="0"/>
    <x v="1"/>
    <x v="2"/>
    <s v="Unknown"/>
    <n v="68200"/>
    <n v="12400"/>
    <n v="12400"/>
    <n v="43400"/>
    <s v="Jeep"/>
    <s v="Wrangler"/>
    <n v="2007"/>
    <x v="0"/>
  </r>
  <r>
    <n v="516959"/>
    <d v="2010-05-01T00:00:00"/>
    <n v="264"/>
    <x v="2"/>
    <s v="100/300"/>
    <n v="500"/>
    <n v="150812"/>
    <n v="6000000"/>
    <n v="433275"/>
    <n v="43"/>
    <x v="1"/>
    <x v="0"/>
    <x v="1"/>
    <x v="0"/>
    <x v="16"/>
    <x v="0"/>
    <n v="0"/>
    <n v="0"/>
    <n v="0"/>
    <x v="39"/>
    <x v="2"/>
    <s v="Rear Collision"/>
    <x v="0"/>
    <x v="3"/>
    <x v="2"/>
    <s v="Columbus"/>
    <s v="5276 2nd Lane"/>
    <x v="5"/>
    <x v="1"/>
    <x v="1"/>
    <x v="2"/>
    <x v="3"/>
    <s v="No"/>
    <n v="60750"/>
    <n v="13500"/>
    <n v="6750"/>
    <n v="40500"/>
    <s v="Jeep"/>
    <s v="Wrangler"/>
    <n v="2015"/>
    <x v="0"/>
  </r>
  <r>
    <n v="984456"/>
    <d v="2003-06-24T00:00:00"/>
    <n v="66"/>
    <x v="1"/>
    <s v="500/1000"/>
    <n v="500"/>
    <n v="48467"/>
    <n v="0"/>
    <n v="608309"/>
    <n v="30"/>
    <x v="2"/>
    <x v="1"/>
    <x v="5"/>
    <x v="12"/>
    <x v="12"/>
    <x v="0"/>
    <n v="21100"/>
    <n v="-60800"/>
    <n v="-39700"/>
    <x v="27"/>
    <x v="2"/>
    <s v="Front Collision"/>
    <x v="0"/>
    <x v="2"/>
    <x v="0"/>
    <s v="Arlington"/>
    <s v="2889 Weaver St"/>
    <x v="23"/>
    <x v="1"/>
    <x v="1"/>
    <x v="1"/>
    <x v="0"/>
    <s v="Yes"/>
    <n v="65560"/>
    <n v="11920"/>
    <n v="11920"/>
    <n v="41720"/>
    <s v="Volkswagen"/>
    <s v="Passat"/>
    <n v="2015"/>
    <x v="0"/>
  </r>
  <r>
    <n v="801331"/>
    <d v="1990-07-08T00:00:00"/>
    <n v="366"/>
    <x v="1"/>
    <s v="500/1000"/>
    <n v="1000"/>
    <n v="156141"/>
    <n v="0"/>
    <n v="462767"/>
    <n v="50"/>
    <x v="0"/>
    <x v="1"/>
    <x v="4"/>
    <x v="11"/>
    <x v="16"/>
    <x v="0"/>
    <n v="21200"/>
    <n v="0"/>
    <n v="21200"/>
    <x v="58"/>
    <x v="2"/>
    <s v="Rear Collision"/>
    <x v="1"/>
    <x v="0"/>
    <x v="2"/>
    <s v="Arlington"/>
    <s v="1879 4th Lane"/>
    <x v="0"/>
    <x v="1"/>
    <x v="0"/>
    <x v="0"/>
    <x v="2"/>
    <s v="No"/>
    <n v="70290"/>
    <n v="12780"/>
    <n v="12780"/>
    <n v="44730"/>
    <s v="Mercedes"/>
    <s v="C300"/>
    <n v="2012"/>
    <x v="1"/>
  </r>
  <r>
    <n v="786103"/>
    <d v="1994-09-24T00:00:00"/>
    <n v="188"/>
    <x v="0"/>
    <s v="100/300"/>
    <n v="500"/>
    <n v="145721"/>
    <n v="0"/>
    <n v="471785"/>
    <n v="37"/>
    <x v="1"/>
    <x v="1"/>
    <x v="6"/>
    <x v="12"/>
    <x v="10"/>
    <x v="2"/>
    <n v="46300"/>
    <n v="0"/>
    <n v="46300"/>
    <x v="34"/>
    <x v="0"/>
    <s v="Rear Collision"/>
    <x v="2"/>
    <x v="4"/>
    <x v="0"/>
    <s v="Columbus"/>
    <s v="5499 Elm Hwy"/>
    <x v="13"/>
    <x v="0"/>
    <x v="1"/>
    <x v="2"/>
    <x v="1"/>
    <s v="Yes"/>
    <n v="45000"/>
    <n v="5000"/>
    <n v="5000"/>
    <n v="35000"/>
    <s v="Suburu"/>
    <s v="Forrestor"/>
    <n v="2003"/>
    <x v="1"/>
  </r>
  <r>
    <n v="684193"/>
    <d v="2012-06-20T00:00:00"/>
    <n v="224"/>
    <x v="2"/>
    <s v="500/1000"/>
    <n v="1000"/>
    <n v="112871"/>
    <n v="0"/>
    <n v="601397"/>
    <n v="39"/>
    <x v="1"/>
    <x v="1"/>
    <x v="6"/>
    <x v="5"/>
    <x v="0"/>
    <x v="1"/>
    <n v="0"/>
    <n v="-47100"/>
    <n v="-47100"/>
    <x v="56"/>
    <x v="2"/>
    <s v="Rear Collision"/>
    <x v="2"/>
    <x v="2"/>
    <x v="1"/>
    <s v="Riverwood"/>
    <s v="8822 Sky St"/>
    <x v="7"/>
    <x v="1"/>
    <x v="0"/>
    <x v="2"/>
    <x v="3"/>
    <s v="Unknown"/>
    <n v="61800"/>
    <n v="12360"/>
    <n v="6180"/>
    <n v="43260"/>
    <s v="Suburu"/>
    <s v="Impreza"/>
    <n v="2007"/>
    <x v="1"/>
  </r>
  <r>
    <n v="247505"/>
    <d v="2006-04-19T00:00:00"/>
    <n v="253"/>
    <x v="2"/>
    <s v="100/300"/>
    <n v="500"/>
    <n v="13582"/>
    <n v="0"/>
    <n v="477636"/>
    <n v="46"/>
    <x v="0"/>
    <x v="1"/>
    <x v="0"/>
    <x v="10"/>
    <x v="9"/>
    <x v="0"/>
    <n v="52900"/>
    <n v="0"/>
    <n v="52900"/>
    <x v="30"/>
    <x v="2"/>
    <s v="Front Collision"/>
    <x v="0"/>
    <x v="4"/>
    <x v="2"/>
    <s v="Columbus"/>
    <s v="4254 Best Ridge"/>
    <x v="20"/>
    <x v="1"/>
    <x v="0"/>
    <x v="1"/>
    <x v="1"/>
    <s v="No"/>
    <n v="64570"/>
    <n v="5870"/>
    <n v="11740"/>
    <n v="46960"/>
    <s v="Jeep"/>
    <s v="Wrangler"/>
    <n v="2001"/>
    <x v="1"/>
  </r>
  <r>
    <n v="259792"/>
    <d v="1999-04-07T00:00:00"/>
    <n v="446"/>
    <x v="2"/>
    <s v="100/300"/>
    <n v="1000"/>
    <n v="123279"/>
    <n v="0"/>
    <n v="441967"/>
    <n v="61"/>
    <x v="3"/>
    <x v="1"/>
    <x v="4"/>
    <x v="12"/>
    <x v="1"/>
    <x v="3"/>
    <n v="49900"/>
    <n v="-62100"/>
    <n v="-12200"/>
    <x v="23"/>
    <x v="0"/>
    <s v="Rear Collision"/>
    <x v="1"/>
    <x v="3"/>
    <x v="1"/>
    <s v="Springfield"/>
    <s v="5812 Weaver Ave"/>
    <x v="19"/>
    <x v="0"/>
    <x v="0"/>
    <x v="2"/>
    <x v="1"/>
    <s v="Yes"/>
    <n v="70500"/>
    <n v="7050"/>
    <n v="14100"/>
    <n v="49350"/>
    <s v="Suburu"/>
    <s v="Forrestor"/>
    <n v="2007"/>
    <x v="1"/>
  </r>
  <r>
    <n v="185124"/>
    <d v="2001-12-07T00:00:00"/>
    <n v="169"/>
    <x v="2"/>
    <s v="100/300"/>
    <n v="1000"/>
    <n v="93619"/>
    <n v="0"/>
    <n v="454776"/>
    <n v="37"/>
    <x v="1"/>
    <x v="0"/>
    <x v="6"/>
    <x v="3"/>
    <x v="9"/>
    <x v="1"/>
    <n v="70600"/>
    <n v="-48500"/>
    <n v="22100"/>
    <x v="40"/>
    <x v="2"/>
    <s v="Side Collision"/>
    <x v="2"/>
    <x v="0"/>
    <x v="0"/>
    <s v="Northbrook"/>
    <s v="7155 Apache Drive"/>
    <x v="15"/>
    <x v="1"/>
    <x v="1"/>
    <x v="2"/>
    <x v="3"/>
    <s v="Yes"/>
    <n v="57900"/>
    <n v="17370"/>
    <n v="5790"/>
    <n v="34740"/>
    <s v="Audi"/>
    <s v="A5"/>
    <n v="2005"/>
    <x v="1"/>
  </r>
  <r>
    <n v="760700"/>
    <d v="2006-11-25T00:00:00"/>
    <n v="255"/>
    <x v="2"/>
    <s v="250/500"/>
    <n v="500"/>
    <n v="130234"/>
    <n v="0"/>
    <n v="431532"/>
    <n v="46"/>
    <x v="0"/>
    <x v="1"/>
    <x v="6"/>
    <x v="5"/>
    <x v="17"/>
    <x v="2"/>
    <n v="0"/>
    <n v="-52600"/>
    <n v="-52600"/>
    <x v="37"/>
    <x v="2"/>
    <s v="Front Collision"/>
    <x v="1"/>
    <x v="2"/>
    <x v="4"/>
    <s v="Northbrook"/>
    <s v="1376 Pine St"/>
    <x v="23"/>
    <x v="1"/>
    <x v="2"/>
    <x v="0"/>
    <x v="1"/>
    <s v="No"/>
    <n v="57860"/>
    <n v="5260"/>
    <n v="10520"/>
    <n v="42080"/>
    <s v="Volkswagen"/>
    <s v="Jetta"/>
    <n v="2011"/>
    <x v="1"/>
  </r>
  <r>
    <n v="362407"/>
    <d v="1996-12-06T00:00:00"/>
    <n v="209"/>
    <x v="1"/>
    <s v="100/300"/>
    <n v="500"/>
    <n v="126499"/>
    <n v="0"/>
    <n v="614169"/>
    <n v="39"/>
    <x v="1"/>
    <x v="0"/>
    <x v="1"/>
    <x v="10"/>
    <x v="15"/>
    <x v="0"/>
    <n v="67800"/>
    <n v="0"/>
    <n v="67800"/>
    <x v="17"/>
    <x v="0"/>
    <s v="Side Collision"/>
    <x v="1"/>
    <x v="2"/>
    <x v="1"/>
    <s v="Northbrook"/>
    <s v="3340 3rd Hwy"/>
    <x v="9"/>
    <x v="0"/>
    <x v="1"/>
    <x v="0"/>
    <x v="3"/>
    <s v="No"/>
    <n v="37800"/>
    <n v="8400"/>
    <n v="4200"/>
    <n v="25200"/>
    <s v="Chevrolet"/>
    <s v="Silverado"/>
    <n v="1995"/>
    <x v="1"/>
  </r>
  <r>
    <n v="389525"/>
    <d v="2012-07-10T00:00:00"/>
    <n v="210"/>
    <x v="0"/>
    <s v="500/1000"/>
    <n v="500"/>
    <n v="146776"/>
    <n v="0"/>
    <n v="601425"/>
    <n v="37"/>
    <x v="1"/>
    <x v="1"/>
    <x v="0"/>
    <x v="4"/>
    <x v="10"/>
    <x v="2"/>
    <n v="38700"/>
    <n v="-33100"/>
    <n v="5600"/>
    <x v="2"/>
    <x v="0"/>
    <s v="Front Collision"/>
    <x v="2"/>
    <x v="4"/>
    <x v="2"/>
    <s v="Northbend"/>
    <s v="3097 4th Drive"/>
    <x v="1"/>
    <x v="0"/>
    <x v="1"/>
    <x v="0"/>
    <x v="2"/>
    <s v="Yes"/>
    <n v="63300"/>
    <n v="6330"/>
    <n v="6330"/>
    <n v="50640"/>
    <s v="Toyota"/>
    <s v="Highlander"/>
    <n v="2000"/>
    <x v="1"/>
  </r>
  <r>
    <n v="179538"/>
    <d v="2014-04-07T00:00:00"/>
    <n v="174"/>
    <x v="1"/>
    <s v="250/500"/>
    <n v="2000"/>
    <n v="112443"/>
    <n v="0"/>
    <n v="477346"/>
    <n v="33"/>
    <x v="2"/>
    <x v="1"/>
    <x v="5"/>
    <x v="13"/>
    <x v="12"/>
    <x v="2"/>
    <n v="0"/>
    <n v="0"/>
    <n v="0"/>
    <x v="29"/>
    <x v="2"/>
    <s v="Rear Collision"/>
    <x v="2"/>
    <x v="4"/>
    <x v="4"/>
    <s v="Northbrook"/>
    <s v="1916 Elm St"/>
    <x v="8"/>
    <x v="1"/>
    <x v="0"/>
    <x v="1"/>
    <x v="3"/>
    <s v="Yes"/>
    <n v="44200"/>
    <n v="8840"/>
    <n v="4420"/>
    <n v="30940"/>
    <s v="Saab"/>
    <s v="93"/>
    <n v="1995"/>
    <x v="1"/>
  </r>
  <r>
    <n v="265437"/>
    <d v="2003-10-11T00:00:00"/>
    <n v="70"/>
    <x v="2"/>
    <s v="250/500"/>
    <n v="1000"/>
    <n v="131981"/>
    <n v="0"/>
    <n v="613587"/>
    <n v="28"/>
    <x v="2"/>
    <x v="0"/>
    <x v="4"/>
    <x v="1"/>
    <x v="11"/>
    <x v="0"/>
    <n v="67200"/>
    <n v="-59400"/>
    <n v="7800"/>
    <x v="22"/>
    <x v="2"/>
    <s v="Side Collision"/>
    <x v="1"/>
    <x v="0"/>
    <x v="4"/>
    <s v="Arlington"/>
    <s v="8917 Cherokee Lane"/>
    <x v="8"/>
    <x v="2"/>
    <x v="2"/>
    <x v="0"/>
    <x v="1"/>
    <s v="Yes"/>
    <n v="31680"/>
    <n v="3520"/>
    <n v="3520"/>
    <n v="24640"/>
    <s v="Toyota"/>
    <s v="Camry"/>
    <n v="2006"/>
    <x v="1"/>
  </r>
  <r>
    <n v="266247"/>
    <d v="2015-01-17T00:00:00"/>
    <n v="89"/>
    <x v="1"/>
    <s v="100/300"/>
    <n v="2000"/>
    <n v="148253"/>
    <n v="0"/>
    <n v="620358"/>
    <n v="32"/>
    <x v="2"/>
    <x v="1"/>
    <x v="0"/>
    <x v="4"/>
    <x v="14"/>
    <x v="1"/>
    <n v="49100"/>
    <n v="-45100"/>
    <n v="4000"/>
    <x v="48"/>
    <x v="3"/>
    <s v=" "/>
    <x v="3"/>
    <x v="0"/>
    <x v="4"/>
    <s v="Northbrook"/>
    <s v="8492 Weaver Hwy"/>
    <x v="0"/>
    <x v="0"/>
    <x v="0"/>
    <x v="0"/>
    <x v="0"/>
    <s v="Unknown"/>
    <n v="100"/>
    <n v="10"/>
    <n v="20"/>
    <n v="70"/>
    <s v="Audi"/>
    <s v="A3"/>
    <n v="2002"/>
    <x v="1"/>
  </r>
  <r>
    <n v="921851"/>
    <d v="1992-12-07T00:00:00"/>
    <n v="458"/>
    <x v="1"/>
    <s v="100/300"/>
    <n v="1000"/>
    <n v="132818"/>
    <n v="0"/>
    <n v="617699"/>
    <n v="61"/>
    <x v="3"/>
    <x v="1"/>
    <x v="4"/>
    <x v="9"/>
    <x v="3"/>
    <x v="1"/>
    <n v="53000"/>
    <n v="0"/>
    <n v="53000"/>
    <x v="53"/>
    <x v="0"/>
    <s v="Front Collision"/>
    <x v="1"/>
    <x v="2"/>
    <x v="4"/>
    <s v="Columbus"/>
    <s v="3753 Francis Lane"/>
    <x v="22"/>
    <x v="0"/>
    <x v="2"/>
    <x v="2"/>
    <x v="3"/>
    <s v="No"/>
    <n v="56340"/>
    <n v="6260"/>
    <n v="6260"/>
    <n v="43820"/>
    <s v="Volkswagen"/>
    <s v="Passat"/>
    <n v="2003"/>
    <x v="1"/>
  </r>
  <r>
    <n v="488724"/>
    <d v="2004-11-29T00:00:00"/>
    <n v="239"/>
    <x v="1"/>
    <s v="100/300"/>
    <n v="500"/>
    <n v="146395"/>
    <n v="0"/>
    <n v="430567"/>
    <n v="40"/>
    <x v="1"/>
    <x v="1"/>
    <x v="6"/>
    <x v="2"/>
    <x v="8"/>
    <x v="2"/>
    <n v="0"/>
    <n v="0"/>
    <n v="0"/>
    <x v="36"/>
    <x v="2"/>
    <s v="Rear Collision"/>
    <x v="2"/>
    <x v="0"/>
    <x v="5"/>
    <s v="Springfield"/>
    <s v="4545 4th Ridge"/>
    <x v="3"/>
    <x v="1"/>
    <x v="1"/>
    <x v="1"/>
    <x v="1"/>
    <s v="Yes"/>
    <n v="69740"/>
    <n v="6340"/>
    <n v="6340"/>
    <n v="57060"/>
    <s v="Dodge"/>
    <s v="Neon"/>
    <n v="2003"/>
    <x v="1"/>
  </r>
  <r>
    <n v="192524"/>
    <d v="2004-01-02T00:00:00"/>
    <n v="161"/>
    <x v="2"/>
    <s v="100/300"/>
    <n v="2000"/>
    <n v="113385"/>
    <n v="0"/>
    <n v="439870"/>
    <n v="38"/>
    <x v="1"/>
    <x v="0"/>
    <x v="1"/>
    <x v="7"/>
    <x v="19"/>
    <x v="1"/>
    <n v="60200"/>
    <n v="0"/>
    <n v="60200"/>
    <x v="28"/>
    <x v="2"/>
    <s v="Front Collision"/>
    <x v="2"/>
    <x v="0"/>
    <x v="4"/>
    <s v="Springfield"/>
    <s v="2272 Embaracadero Drive"/>
    <x v="5"/>
    <x v="1"/>
    <x v="0"/>
    <x v="2"/>
    <x v="0"/>
    <s v="Yes"/>
    <n v="60480"/>
    <n v="5040"/>
    <n v="15120"/>
    <n v="40320"/>
    <s v="Volkswagen"/>
    <s v="Jetta"/>
    <n v="2003"/>
    <x v="1"/>
  </r>
  <r>
    <n v="338070"/>
    <d v="2006-01-25T00:00:00"/>
    <n v="446"/>
    <x v="1"/>
    <s v="500/1000"/>
    <n v="1000"/>
    <n v="103732"/>
    <n v="0"/>
    <n v="438837"/>
    <n v="61"/>
    <x v="3"/>
    <x v="1"/>
    <x v="4"/>
    <x v="4"/>
    <x v="8"/>
    <x v="0"/>
    <n v="0"/>
    <n v="-15700"/>
    <n v="-15700"/>
    <x v="8"/>
    <x v="2"/>
    <s v="Rear Collision"/>
    <x v="1"/>
    <x v="0"/>
    <x v="5"/>
    <s v="Hillsdale"/>
    <s v="5341 5th Ave"/>
    <x v="17"/>
    <x v="1"/>
    <x v="1"/>
    <x v="2"/>
    <x v="3"/>
    <s v="No"/>
    <n v="80880"/>
    <n v="6740"/>
    <n v="13480"/>
    <n v="60660"/>
    <s v="Nissan"/>
    <s v="Ultima"/>
    <n v="2005"/>
    <x v="1"/>
  </r>
  <r>
    <n v="865607"/>
    <d v="1993-04-18T00:00:00"/>
    <n v="476"/>
    <x v="1"/>
    <s v="250/500"/>
    <n v="1000"/>
    <n v="15628"/>
    <n v="0"/>
    <n v="458997"/>
    <n v="61"/>
    <x v="3"/>
    <x v="1"/>
    <x v="3"/>
    <x v="11"/>
    <x v="7"/>
    <x v="1"/>
    <n v="42800"/>
    <n v="-68200"/>
    <n v="-25400"/>
    <x v="24"/>
    <x v="0"/>
    <s v="Front Collision"/>
    <x v="2"/>
    <x v="2"/>
    <x v="4"/>
    <s v="Hillsdale"/>
    <s v="7745 Washington Ridge"/>
    <x v="16"/>
    <x v="0"/>
    <x v="1"/>
    <x v="0"/>
    <x v="0"/>
    <s v="Yes"/>
    <n v="49390"/>
    <n v="8980"/>
    <n v="4490"/>
    <n v="35920"/>
    <s v="Suburu"/>
    <s v="Legacy"/>
    <n v="2009"/>
    <x v="1"/>
  </r>
  <r>
    <n v="963285"/>
    <d v="2006-12-09T00:00:00"/>
    <n v="70"/>
    <x v="1"/>
    <s v="100/300"/>
    <n v="1000"/>
    <n v="142579"/>
    <n v="0"/>
    <n v="604147"/>
    <n v="29"/>
    <x v="2"/>
    <x v="1"/>
    <x v="0"/>
    <x v="3"/>
    <x v="17"/>
    <x v="1"/>
    <n v="62400"/>
    <n v="-52300"/>
    <n v="10100"/>
    <x v="58"/>
    <x v="0"/>
    <s v="Front Collision"/>
    <x v="1"/>
    <x v="4"/>
    <x v="5"/>
    <s v="Riverwood"/>
    <s v="1275 4th Ridge"/>
    <x v="11"/>
    <x v="0"/>
    <x v="2"/>
    <x v="1"/>
    <x v="2"/>
    <s v="Unknown"/>
    <n v="69360"/>
    <n v="11560"/>
    <n v="11560"/>
    <n v="46240"/>
    <s v="Dodge"/>
    <s v="RAM"/>
    <n v="2009"/>
    <x v="1"/>
  </r>
  <r>
    <n v="728491"/>
    <d v="1997-08-30T00:00:00"/>
    <n v="233"/>
    <x v="0"/>
    <s v="500/1000"/>
    <n v="2000"/>
    <n v="161514"/>
    <n v="0"/>
    <n v="606638"/>
    <n v="41"/>
    <x v="1"/>
    <x v="1"/>
    <x v="2"/>
    <x v="4"/>
    <x v="2"/>
    <x v="1"/>
    <n v="67100"/>
    <n v="0"/>
    <n v="67100"/>
    <x v="39"/>
    <x v="1"/>
    <s v=" "/>
    <x v="1"/>
    <x v="1"/>
    <x v="2"/>
    <s v="Springfield"/>
    <s v="4857 Weaver St"/>
    <x v="13"/>
    <x v="0"/>
    <x v="2"/>
    <x v="1"/>
    <x v="3"/>
    <s v="Unknown"/>
    <n v="3740"/>
    <n v="680"/>
    <n v="680"/>
    <n v="2380"/>
    <s v="Chevrolet"/>
    <s v="Malibu"/>
    <n v="2011"/>
    <x v="1"/>
  </r>
  <r>
    <n v="553436"/>
    <d v="1991-06-03T00:00:00"/>
    <n v="122"/>
    <x v="2"/>
    <s v="250/500"/>
    <n v="500"/>
    <n v="12365"/>
    <n v="0"/>
    <n v="619620"/>
    <n v="33"/>
    <x v="2"/>
    <x v="0"/>
    <x v="1"/>
    <x v="6"/>
    <x v="3"/>
    <x v="0"/>
    <n v="0"/>
    <n v="-48700"/>
    <n v="-48700"/>
    <x v="26"/>
    <x v="3"/>
    <s v=" "/>
    <x v="3"/>
    <x v="1"/>
    <x v="2"/>
    <s v="Hillsdale"/>
    <s v="8211 Sky Hwy"/>
    <x v="17"/>
    <x v="0"/>
    <x v="2"/>
    <x v="1"/>
    <x v="3"/>
    <s v="No"/>
    <n v="5060"/>
    <n v="460"/>
    <n v="920"/>
    <n v="3680"/>
    <s v="Nissan"/>
    <s v="Ultima"/>
    <n v="2003"/>
    <x v="1"/>
  </r>
  <r>
    <n v="440616"/>
    <d v="1995-09-06T00:00:00"/>
    <n v="335"/>
    <x v="2"/>
    <s v="500/1000"/>
    <n v="2000"/>
    <n v="101797"/>
    <n v="0"/>
    <n v="441671"/>
    <n v="48"/>
    <x v="0"/>
    <x v="1"/>
    <x v="0"/>
    <x v="1"/>
    <x v="13"/>
    <x v="0"/>
    <n v="59900"/>
    <n v="-34800"/>
    <n v="25100"/>
    <x v="45"/>
    <x v="2"/>
    <s v="Front Collision"/>
    <x v="2"/>
    <x v="0"/>
    <x v="4"/>
    <s v="Columbus"/>
    <s v="8617 Best Ave"/>
    <x v="7"/>
    <x v="1"/>
    <x v="2"/>
    <x v="1"/>
    <x v="1"/>
    <s v="Yes"/>
    <n v="35860"/>
    <n v="3260"/>
    <n v="6520"/>
    <n v="26080"/>
    <s v="BMW"/>
    <s v="X5"/>
    <n v="2005"/>
    <x v="0"/>
  </r>
  <r>
    <n v="463237"/>
    <d v="2000-02-09T00:00:00"/>
    <n v="257"/>
    <x v="1"/>
    <s v="100/300"/>
    <n v="2000"/>
    <n v="1306"/>
    <n v="0"/>
    <n v="610381"/>
    <n v="40"/>
    <x v="1"/>
    <x v="0"/>
    <x v="2"/>
    <x v="1"/>
    <x v="18"/>
    <x v="0"/>
    <n v="46100"/>
    <n v="-46900"/>
    <n v="-800"/>
    <x v="31"/>
    <x v="2"/>
    <s v="Front Collision"/>
    <x v="0"/>
    <x v="4"/>
    <x v="2"/>
    <s v="Columbus"/>
    <s v="9856 Apache St"/>
    <x v="19"/>
    <x v="1"/>
    <x v="0"/>
    <x v="2"/>
    <x v="3"/>
    <s v="Unknown"/>
    <n v="50050"/>
    <n v="7700"/>
    <n v="3850"/>
    <n v="38500"/>
    <s v="Ford"/>
    <s v="Fusion"/>
    <n v="2008"/>
    <x v="0"/>
  </r>
  <r>
    <n v="753452"/>
    <d v="1996-07-23T00:00:00"/>
    <n v="85"/>
    <x v="2"/>
    <s v="500/1000"/>
    <n v="2000"/>
    <n v="117414"/>
    <n v="0"/>
    <n v="602416"/>
    <n v="27"/>
    <x v="2"/>
    <x v="0"/>
    <x v="5"/>
    <x v="7"/>
    <x v="7"/>
    <x v="3"/>
    <n v="50400"/>
    <n v="-61500"/>
    <n v="-11100"/>
    <x v="40"/>
    <x v="2"/>
    <s v="Rear Collision"/>
    <x v="1"/>
    <x v="2"/>
    <x v="2"/>
    <s v="Northbend"/>
    <s v="1951 Best Ave"/>
    <x v="8"/>
    <x v="2"/>
    <x v="0"/>
    <x v="1"/>
    <x v="1"/>
    <s v="No"/>
    <n v="59070"/>
    <n v="10740"/>
    <n v="5370"/>
    <n v="42960"/>
    <s v="Toyota"/>
    <s v="Camry"/>
    <n v="2012"/>
    <x v="1"/>
  </r>
  <r>
    <n v="920554"/>
    <d v="2005-09-21T00:00:00"/>
    <n v="133"/>
    <x v="1"/>
    <s v="500/1000"/>
    <n v="1000"/>
    <n v="123101"/>
    <n v="0"/>
    <n v="459562"/>
    <n v="30"/>
    <x v="2"/>
    <x v="0"/>
    <x v="5"/>
    <x v="12"/>
    <x v="2"/>
    <x v="0"/>
    <n v="0"/>
    <n v="-31700"/>
    <n v="-31700"/>
    <x v="51"/>
    <x v="2"/>
    <s v="Front Collision"/>
    <x v="1"/>
    <x v="2"/>
    <x v="0"/>
    <s v="Riverwood"/>
    <s v="1824 5th Lane"/>
    <x v="4"/>
    <x v="1"/>
    <x v="2"/>
    <x v="0"/>
    <x v="0"/>
    <s v="Unknown"/>
    <n v="28440"/>
    <n v="3160"/>
    <n v="3160"/>
    <n v="22120"/>
    <s v="Dodge"/>
    <s v="Neon"/>
    <n v="2007"/>
    <x v="1"/>
  </r>
  <r>
    <n v="594783"/>
    <d v="2011-12-30T00:00:00"/>
    <n v="119"/>
    <x v="2"/>
    <s v="250/500"/>
    <n v="500"/>
    <n v="129918"/>
    <n v="0"/>
    <n v="463271"/>
    <n v="34"/>
    <x v="1"/>
    <x v="1"/>
    <x v="5"/>
    <x v="4"/>
    <x v="10"/>
    <x v="0"/>
    <n v="57100"/>
    <n v="0"/>
    <n v="57100"/>
    <x v="13"/>
    <x v="0"/>
    <s v="Front Collision"/>
    <x v="0"/>
    <x v="2"/>
    <x v="3"/>
    <s v="Springfield"/>
    <s v="7393 Washington St"/>
    <x v="2"/>
    <x v="0"/>
    <x v="0"/>
    <x v="2"/>
    <x v="3"/>
    <s v="Yes"/>
    <n v="45540"/>
    <n v="8280"/>
    <n v="8280"/>
    <n v="28980"/>
    <s v="Honda"/>
    <s v="Civic"/>
    <n v="1998"/>
    <x v="0"/>
  </r>
  <r>
    <n v="725330"/>
    <d v="1996-07-21T00:00:00"/>
    <n v="169"/>
    <x v="1"/>
    <s v="100/300"/>
    <n v="500"/>
    <n v="146975"/>
    <n v="0"/>
    <n v="458132"/>
    <n v="34"/>
    <x v="1"/>
    <x v="1"/>
    <x v="6"/>
    <x v="2"/>
    <x v="1"/>
    <x v="1"/>
    <n v="0"/>
    <n v="-57600"/>
    <n v="-57600"/>
    <x v="29"/>
    <x v="0"/>
    <s v="Rear Collision"/>
    <x v="1"/>
    <x v="2"/>
    <x v="1"/>
    <s v="Arlington"/>
    <s v="1386 Britain St"/>
    <x v="5"/>
    <x v="0"/>
    <x v="1"/>
    <x v="1"/>
    <x v="1"/>
    <s v="Yes"/>
    <n v="38700"/>
    <n v="7740"/>
    <n v="3870"/>
    <n v="27090"/>
    <s v="Volkswagen"/>
    <s v="Passat"/>
    <n v="2012"/>
    <x v="1"/>
  </r>
  <r>
    <n v="607259"/>
    <d v="1996-04-08T00:00:00"/>
    <n v="225"/>
    <x v="0"/>
    <s v="250/500"/>
    <n v="500"/>
    <n v="139072"/>
    <n v="0"/>
    <n v="448949"/>
    <n v="39"/>
    <x v="1"/>
    <x v="0"/>
    <x v="3"/>
    <x v="4"/>
    <x v="12"/>
    <x v="1"/>
    <n v="83900"/>
    <n v="-52100"/>
    <n v="31800"/>
    <x v="41"/>
    <x v="3"/>
    <s v=" "/>
    <x v="3"/>
    <x v="1"/>
    <x v="0"/>
    <s v="Northbrook"/>
    <s v="7928 Maple Ridge"/>
    <x v="13"/>
    <x v="0"/>
    <x v="0"/>
    <x v="2"/>
    <x v="3"/>
    <s v="Yes"/>
    <n v="5830"/>
    <n v="1060"/>
    <n v="530"/>
    <n v="4240"/>
    <s v="Nissan"/>
    <s v="Pathfinder"/>
    <n v="2011"/>
    <x v="1"/>
  </r>
  <r>
    <n v="979336"/>
    <d v="2001-03-04T00:00:00"/>
    <n v="84"/>
    <x v="2"/>
    <s v="500/1000"/>
    <n v="500"/>
    <n v="169409"/>
    <n v="7000000"/>
    <n v="603732"/>
    <n v="32"/>
    <x v="2"/>
    <x v="1"/>
    <x v="2"/>
    <x v="5"/>
    <x v="18"/>
    <x v="0"/>
    <n v="0"/>
    <n v="0"/>
    <n v="0"/>
    <x v="8"/>
    <x v="0"/>
    <s v="Rear Collision"/>
    <x v="2"/>
    <x v="3"/>
    <x v="2"/>
    <s v="Northbend"/>
    <s v="1546 Cherokee Ave"/>
    <x v="5"/>
    <x v="0"/>
    <x v="0"/>
    <x v="1"/>
    <x v="0"/>
    <s v="Unknown"/>
    <n v="57240"/>
    <n v="4770"/>
    <n v="9540"/>
    <n v="42930"/>
    <s v="BMW"/>
    <s v="X6"/>
    <n v="1995"/>
    <x v="0"/>
  </r>
  <r>
    <n v="865201"/>
    <d v="2001-10-19T00:00:00"/>
    <n v="169"/>
    <x v="0"/>
    <s v="100/300"/>
    <n v="2000"/>
    <n v="114015"/>
    <n v="0"/>
    <n v="608929"/>
    <n v="39"/>
    <x v="1"/>
    <x v="0"/>
    <x v="4"/>
    <x v="3"/>
    <x v="19"/>
    <x v="0"/>
    <n v="0"/>
    <n v="-36800"/>
    <n v="-36800"/>
    <x v="16"/>
    <x v="2"/>
    <s v="Rear Collision"/>
    <x v="2"/>
    <x v="0"/>
    <x v="1"/>
    <s v="Riverwood"/>
    <s v="2003 2nd Hwy"/>
    <x v="10"/>
    <x v="1"/>
    <x v="0"/>
    <x v="1"/>
    <x v="2"/>
    <s v="No"/>
    <n v="46200"/>
    <n v="4200"/>
    <n v="8400"/>
    <n v="33600"/>
    <s v="Suburu"/>
    <s v="Legacy"/>
    <n v="2015"/>
    <x v="1"/>
  </r>
  <r>
    <n v="140977"/>
    <d v="2006-08-18T00:00:00"/>
    <n v="124"/>
    <x v="1"/>
    <s v="100/300"/>
    <n v="1000"/>
    <n v="131071"/>
    <n v="0"/>
    <n v="469875"/>
    <n v="32"/>
    <x v="2"/>
    <x v="1"/>
    <x v="3"/>
    <x v="13"/>
    <x v="14"/>
    <x v="0"/>
    <n v="29300"/>
    <n v="0"/>
    <n v="29300"/>
    <x v="53"/>
    <x v="0"/>
    <s v="Side Collision"/>
    <x v="2"/>
    <x v="4"/>
    <x v="2"/>
    <s v="Columbus"/>
    <s v="9418 5th Hwy"/>
    <x v="6"/>
    <x v="0"/>
    <x v="0"/>
    <x v="1"/>
    <x v="3"/>
    <s v="No"/>
    <n v="57700"/>
    <n v="5770"/>
    <n v="5770"/>
    <n v="46160"/>
    <s v="Toyota"/>
    <s v="Camry"/>
    <n v="2003"/>
    <x v="1"/>
  </r>
  <r>
    <n v="787351"/>
    <d v="2013-04-28T00:00:00"/>
    <n v="320"/>
    <x v="2"/>
    <s v="250/500"/>
    <n v="2000"/>
    <n v="173049"/>
    <n v="7000000"/>
    <n v="443342"/>
    <n v="48"/>
    <x v="0"/>
    <x v="0"/>
    <x v="5"/>
    <x v="10"/>
    <x v="10"/>
    <x v="1"/>
    <n v="46300"/>
    <n v="-41700"/>
    <n v="4600"/>
    <x v="27"/>
    <x v="2"/>
    <s v="Front Collision"/>
    <x v="1"/>
    <x v="2"/>
    <x v="4"/>
    <s v="Northbrook"/>
    <s v="8770 1st Lane"/>
    <x v="21"/>
    <x v="1"/>
    <x v="2"/>
    <x v="2"/>
    <x v="1"/>
    <s v="No"/>
    <n v="56160"/>
    <n v="4680"/>
    <n v="9360"/>
    <n v="42120"/>
    <s v="Saab"/>
    <s v="95"/>
    <n v="1995"/>
    <x v="1"/>
  </r>
  <r>
    <n v="272330"/>
    <d v="2009-11-29T00:00:00"/>
    <n v="297"/>
    <x v="1"/>
    <s v="250/500"/>
    <n v="500"/>
    <n v="161665"/>
    <n v="7000000"/>
    <n v="456363"/>
    <n v="47"/>
    <x v="0"/>
    <x v="0"/>
    <x v="0"/>
    <x v="12"/>
    <x v="9"/>
    <x v="3"/>
    <n v="0"/>
    <n v="-59500"/>
    <n v="-59500"/>
    <x v="29"/>
    <x v="2"/>
    <s v="Side Collision"/>
    <x v="2"/>
    <x v="2"/>
    <x v="4"/>
    <s v="Columbus"/>
    <s v="1087 Flute Drive"/>
    <x v="5"/>
    <x v="1"/>
    <x v="1"/>
    <x v="1"/>
    <x v="2"/>
    <s v="Yes"/>
    <n v="44400"/>
    <n v="5550"/>
    <n v="5550"/>
    <n v="33300"/>
    <s v="Jeep"/>
    <s v="Grand Cherokee"/>
    <n v="1999"/>
    <x v="1"/>
  </r>
  <r>
    <n v="728025"/>
    <d v="1990-02-15T00:00:00"/>
    <n v="421"/>
    <x v="1"/>
    <s v="100/300"/>
    <n v="500"/>
    <n v="193585"/>
    <n v="4000000"/>
    <n v="470826"/>
    <n v="56"/>
    <x v="3"/>
    <x v="0"/>
    <x v="3"/>
    <x v="1"/>
    <x v="1"/>
    <x v="2"/>
    <n v="49500"/>
    <n v="-81100"/>
    <n v="-31600"/>
    <x v="37"/>
    <x v="0"/>
    <s v="Rear Collision"/>
    <x v="0"/>
    <x v="4"/>
    <x v="2"/>
    <s v="Hillsdale"/>
    <s v="2217 Tree Lane"/>
    <x v="2"/>
    <x v="0"/>
    <x v="1"/>
    <x v="2"/>
    <x v="2"/>
    <s v="Unknown"/>
    <n v="92730"/>
    <n v="16860"/>
    <n v="8430"/>
    <n v="67440"/>
    <s v="Mercedes"/>
    <s v="E400"/>
    <n v="2004"/>
    <x v="0"/>
  </r>
  <r>
    <n v="804608"/>
    <d v="2002-04-12T00:00:00"/>
    <n v="136"/>
    <x v="0"/>
    <s v="250/500"/>
    <n v="1000"/>
    <n v="85514"/>
    <n v="0"/>
    <n v="458582"/>
    <n v="33"/>
    <x v="2"/>
    <x v="1"/>
    <x v="1"/>
    <x v="0"/>
    <x v="12"/>
    <x v="1"/>
    <n v="37900"/>
    <n v="0"/>
    <n v="37900"/>
    <x v="58"/>
    <x v="0"/>
    <s v="Side Collision"/>
    <x v="1"/>
    <x v="2"/>
    <x v="5"/>
    <s v="Northbrook"/>
    <s v="6741 Oak Ridge"/>
    <x v="6"/>
    <x v="0"/>
    <x v="0"/>
    <x v="1"/>
    <x v="3"/>
    <s v="Yes"/>
    <n v="30700"/>
    <n v="3070"/>
    <n v="6140"/>
    <n v="21490"/>
    <s v="Toyota"/>
    <s v="Corolla"/>
    <n v="2015"/>
    <x v="1"/>
  </r>
  <r>
    <n v="718829"/>
    <d v="1999-02-21T00:00:00"/>
    <n v="46"/>
    <x v="0"/>
    <s v="250/500"/>
    <n v="2000"/>
    <n v="156847"/>
    <n v="4000000"/>
    <n v="454480"/>
    <n v="24"/>
    <x v="2"/>
    <x v="1"/>
    <x v="4"/>
    <x v="3"/>
    <x v="11"/>
    <x v="3"/>
    <n v="46800"/>
    <n v="0"/>
    <n v="46800"/>
    <x v="40"/>
    <x v="0"/>
    <s v="Side Collision"/>
    <x v="0"/>
    <x v="2"/>
    <x v="2"/>
    <s v="Northbrook"/>
    <s v="2123 MLK Ridge"/>
    <x v="2"/>
    <x v="0"/>
    <x v="2"/>
    <x v="2"/>
    <x v="1"/>
    <s v="Unknown"/>
    <n v="56600"/>
    <n v="11320"/>
    <n v="5660"/>
    <n v="39620"/>
    <s v="Toyota"/>
    <s v="Camry"/>
    <n v="1999"/>
    <x v="1"/>
  </r>
  <r>
    <n v="482404"/>
    <d v="2011-06-18T00:00:00"/>
    <n v="34"/>
    <x v="1"/>
    <s v="500/1000"/>
    <n v="2000"/>
    <n v="155053"/>
    <n v="0"/>
    <n v="435632"/>
    <n v="24"/>
    <x v="2"/>
    <x v="1"/>
    <x v="0"/>
    <x v="3"/>
    <x v="7"/>
    <x v="2"/>
    <n v="0"/>
    <n v="-27700"/>
    <n v="-27700"/>
    <x v="51"/>
    <x v="3"/>
    <s v=" "/>
    <x v="3"/>
    <x v="1"/>
    <x v="1"/>
    <s v="Hillsdale"/>
    <s v="4390 4th Drive"/>
    <x v="3"/>
    <x v="0"/>
    <x v="0"/>
    <x v="1"/>
    <x v="3"/>
    <s v="Unknown"/>
    <n v="3960"/>
    <n v="660"/>
    <n v="660"/>
    <n v="2640"/>
    <s v="Audi"/>
    <s v="A3"/>
    <n v="1998"/>
    <x v="1"/>
  </r>
  <r>
    <n v="331170"/>
    <d v="1995-03-26T00:00:00"/>
    <n v="95"/>
    <x v="2"/>
    <s v="250/500"/>
    <n v="2000"/>
    <n v="137092"/>
    <n v="0"/>
    <n v="442206"/>
    <n v="30"/>
    <x v="2"/>
    <x v="0"/>
    <x v="5"/>
    <x v="10"/>
    <x v="17"/>
    <x v="3"/>
    <n v="48900"/>
    <n v="0"/>
    <n v="48900"/>
    <x v="30"/>
    <x v="0"/>
    <s v="Rear Collision"/>
    <x v="1"/>
    <x v="0"/>
    <x v="0"/>
    <s v="Arlington"/>
    <s v="1437 3rd Lane"/>
    <x v="9"/>
    <x v="0"/>
    <x v="0"/>
    <x v="1"/>
    <x v="2"/>
    <s v="Unknown"/>
    <n v="34800"/>
    <n v="3480"/>
    <n v="6960"/>
    <n v="24360"/>
    <s v="Accura"/>
    <s v="MDX"/>
    <n v="1999"/>
    <x v="1"/>
  </r>
  <r>
    <n v="753056"/>
    <d v="1991-05-03T00:00:00"/>
    <n v="140"/>
    <x v="1"/>
    <s v="250/500"/>
    <n v="500"/>
    <n v="136359"/>
    <n v="0"/>
    <n v="468303"/>
    <n v="36"/>
    <x v="1"/>
    <x v="1"/>
    <x v="6"/>
    <x v="3"/>
    <x v="14"/>
    <x v="1"/>
    <n v="43200"/>
    <n v="0"/>
    <n v="43200"/>
    <x v="42"/>
    <x v="2"/>
    <s v="Rear Collision"/>
    <x v="1"/>
    <x v="3"/>
    <x v="2"/>
    <s v="Riverwood"/>
    <s v="1186 Rock St"/>
    <x v="16"/>
    <x v="1"/>
    <x v="1"/>
    <x v="2"/>
    <x v="1"/>
    <s v="Yes"/>
    <n v="79500"/>
    <n v="7950"/>
    <n v="7950"/>
    <n v="63600"/>
    <s v="Chevrolet"/>
    <s v="Tahoe"/>
    <n v="2000"/>
    <x v="1"/>
  </r>
  <r>
    <n v="910365"/>
    <d v="2001-12-19T00:00:00"/>
    <n v="200"/>
    <x v="1"/>
    <s v="250/500"/>
    <n v="1000"/>
    <n v="82842"/>
    <n v="3000000"/>
    <n v="467762"/>
    <n v="34"/>
    <x v="1"/>
    <x v="1"/>
    <x v="5"/>
    <x v="5"/>
    <x v="16"/>
    <x v="1"/>
    <n v="0"/>
    <n v="0"/>
    <n v="0"/>
    <x v="12"/>
    <x v="0"/>
    <s v="Front Collision"/>
    <x v="2"/>
    <x v="0"/>
    <x v="2"/>
    <s v="Arlington"/>
    <s v="4394 Oak St"/>
    <x v="16"/>
    <x v="0"/>
    <x v="1"/>
    <x v="2"/>
    <x v="0"/>
    <s v="No"/>
    <n v="56000"/>
    <n v="5600"/>
    <n v="5600"/>
    <n v="44800"/>
    <s v="Chevrolet"/>
    <s v="Malibu"/>
    <n v="2009"/>
    <x v="1"/>
  </r>
  <r>
    <n v="379268"/>
    <d v="2012-08-05T00:00:00"/>
    <n v="123"/>
    <x v="1"/>
    <s v="250/500"/>
    <n v="500"/>
    <n v="120963"/>
    <n v="0"/>
    <n v="447188"/>
    <n v="29"/>
    <x v="2"/>
    <x v="1"/>
    <x v="3"/>
    <x v="1"/>
    <x v="13"/>
    <x v="1"/>
    <n v="64800"/>
    <n v="-44200"/>
    <n v="20600"/>
    <x v="44"/>
    <x v="0"/>
    <s v="Rear Collision"/>
    <x v="1"/>
    <x v="4"/>
    <x v="5"/>
    <s v="Arlington"/>
    <s v="8368 Cherokee Ave"/>
    <x v="18"/>
    <x v="0"/>
    <x v="0"/>
    <x v="0"/>
    <x v="1"/>
    <s v="Yes"/>
    <n v="73260"/>
    <n v="16280"/>
    <n v="0"/>
    <n v="56980"/>
    <s v="Volkswagen"/>
    <s v="Jetta"/>
    <n v="2014"/>
    <x v="0"/>
  </r>
  <r>
    <n v="362843"/>
    <d v="2004-08-09T00:00:00"/>
    <n v="267"/>
    <x v="0"/>
    <s v="250/500"/>
    <n v="2000"/>
    <n v="111117"/>
    <n v="0"/>
    <n v="469438"/>
    <n v="46"/>
    <x v="0"/>
    <x v="0"/>
    <x v="0"/>
    <x v="0"/>
    <x v="4"/>
    <x v="3"/>
    <n v="35000"/>
    <n v="0"/>
    <n v="35000"/>
    <x v="50"/>
    <x v="3"/>
    <s v=" "/>
    <x v="3"/>
    <x v="1"/>
    <x v="4"/>
    <s v="Arlington"/>
    <s v="4905 Best Lane"/>
    <x v="19"/>
    <x v="0"/>
    <x v="0"/>
    <x v="2"/>
    <x v="2"/>
    <s v="Yes"/>
    <n v="4950"/>
    <n v="900"/>
    <n v="450"/>
    <n v="3600"/>
    <s v="Toyota"/>
    <s v="Camry"/>
    <n v="1995"/>
    <x v="1"/>
  </r>
  <r>
    <n v="135400"/>
    <d v="2014-01-20T00:00:00"/>
    <n v="290"/>
    <x v="1"/>
    <s v="500/1000"/>
    <n v="500"/>
    <n v="98997"/>
    <n v="0"/>
    <n v="462519"/>
    <n v="42"/>
    <x v="1"/>
    <x v="0"/>
    <x v="3"/>
    <x v="1"/>
    <x v="14"/>
    <x v="2"/>
    <n v="32500"/>
    <n v="0"/>
    <n v="32500"/>
    <x v="39"/>
    <x v="0"/>
    <s v="Rear Collision"/>
    <x v="1"/>
    <x v="4"/>
    <x v="4"/>
    <s v="Hillsdale"/>
    <s v="3618 Sky Ave"/>
    <x v="16"/>
    <x v="0"/>
    <x v="2"/>
    <x v="1"/>
    <x v="3"/>
    <s v="No"/>
    <n v="48000"/>
    <n v="4800"/>
    <n v="9600"/>
    <n v="33600"/>
    <s v="Saab"/>
    <s v="95"/>
    <n v="2013"/>
    <x v="1"/>
  </r>
  <r>
    <n v="798579"/>
    <d v="2011-12-19T00:00:00"/>
    <n v="45"/>
    <x v="1"/>
    <s v="250/500"/>
    <n v="1000"/>
    <n v="111423"/>
    <n v="0"/>
    <n v="432534"/>
    <n v="37"/>
    <x v="1"/>
    <x v="0"/>
    <x v="5"/>
    <x v="5"/>
    <x v="7"/>
    <x v="0"/>
    <n v="0"/>
    <n v="0"/>
    <n v="0"/>
    <x v="17"/>
    <x v="0"/>
    <s v="Side Collision"/>
    <x v="0"/>
    <x v="2"/>
    <x v="0"/>
    <s v="Arlington"/>
    <s v="5459 MLK Ave"/>
    <x v="17"/>
    <x v="0"/>
    <x v="0"/>
    <x v="1"/>
    <x v="3"/>
    <s v="Yes"/>
    <n v="52200"/>
    <n v="10440"/>
    <n v="5220"/>
    <n v="36540"/>
    <s v="Nissan"/>
    <s v="Pathfinder"/>
    <n v="2005"/>
    <x v="1"/>
  </r>
  <r>
    <n v="250833"/>
    <d v="2008-07-28T00:00:00"/>
    <n v="186"/>
    <x v="1"/>
    <s v="250/500"/>
    <n v="2000"/>
    <n v="134731"/>
    <n v="0"/>
    <n v="436467"/>
    <n v="38"/>
    <x v="1"/>
    <x v="1"/>
    <x v="6"/>
    <x v="9"/>
    <x v="7"/>
    <x v="3"/>
    <n v="80900"/>
    <n v="-111100"/>
    <n v="-30200"/>
    <x v="40"/>
    <x v="2"/>
    <s v="Rear Collision"/>
    <x v="1"/>
    <x v="4"/>
    <x v="2"/>
    <s v="Springfield"/>
    <s v="1371 Texas Lane"/>
    <x v="17"/>
    <x v="1"/>
    <x v="2"/>
    <x v="2"/>
    <x v="2"/>
    <s v="Unknown"/>
    <n v="73800"/>
    <n v="12300"/>
    <n v="12300"/>
    <n v="49200"/>
    <s v="Audi"/>
    <s v="A3"/>
    <n v="1995"/>
    <x v="1"/>
  </r>
  <r>
    <n v="824116"/>
    <d v="1998-05-05T00:00:00"/>
    <n v="135"/>
    <x v="2"/>
    <s v="250/500"/>
    <n v="2000"/>
    <n v="168753"/>
    <n v="0"/>
    <n v="465674"/>
    <n v="34"/>
    <x v="1"/>
    <x v="1"/>
    <x v="6"/>
    <x v="9"/>
    <x v="4"/>
    <x v="1"/>
    <n v="0"/>
    <n v="-69600"/>
    <n v="-69600"/>
    <x v="48"/>
    <x v="0"/>
    <s v="Side Collision"/>
    <x v="2"/>
    <x v="2"/>
    <x v="5"/>
    <s v="Northbend"/>
    <s v="2654 Embaracadero St"/>
    <x v="2"/>
    <x v="0"/>
    <x v="1"/>
    <x v="0"/>
    <x v="0"/>
    <s v="No"/>
    <n v="78200"/>
    <n v="15640"/>
    <n v="7820"/>
    <n v="54740"/>
    <s v="Audi"/>
    <s v="A3"/>
    <n v="2009"/>
    <x v="1"/>
  </r>
  <r>
    <n v="322613"/>
    <d v="1995-04-16T00:00:00"/>
    <n v="110"/>
    <x v="1"/>
    <s v="250/500"/>
    <n v="1000"/>
    <n v="118348"/>
    <n v="0"/>
    <n v="442389"/>
    <n v="33"/>
    <x v="2"/>
    <x v="0"/>
    <x v="2"/>
    <x v="6"/>
    <x v="3"/>
    <x v="0"/>
    <n v="0"/>
    <n v="0"/>
    <n v="0"/>
    <x v="47"/>
    <x v="0"/>
    <s v="Rear Collision"/>
    <x v="0"/>
    <x v="4"/>
    <x v="1"/>
    <s v="Northbend"/>
    <s v="2123 Texas Ave"/>
    <x v="4"/>
    <x v="0"/>
    <x v="1"/>
    <x v="2"/>
    <x v="2"/>
    <s v="No"/>
    <n v="55200"/>
    <n v="13800"/>
    <n v="9200"/>
    <n v="32200"/>
    <s v="Saab"/>
    <s v="93"/>
    <n v="2015"/>
    <x v="0"/>
  </r>
  <r>
    <n v="871305"/>
    <d v="1992-02-14T00:00:00"/>
    <n v="259"/>
    <x v="2"/>
    <s v="500/1000"/>
    <n v="2000"/>
    <n v="153713"/>
    <n v="0"/>
    <n v="471614"/>
    <n v="43"/>
    <x v="1"/>
    <x v="1"/>
    <x v="1"/>
    <x v="11"/>
    <x v="14"/>
    <x v="2"/>
    <n v="0"/>
    <n v="-58300"/>
    <n v="-58300"/>
    <x v="5"/>
    <x v="2"/>
    <s v="Side Collision"/>
    <x v="2"/>
    <x v="3"/>
    <x v="2"/>
    <s v="Northbend"/>
    <s v="4538 Flute Hwy"/>
    <x v="19"/>
    <x v="1"/>
    <x v="2"/>
    <x v="1"/>
    <x v="0"/>
    <s v="Yes"/>
    <n v="57060"/>
    <n v="6340"/>
    <n v="6340"/>
    <n v="44380"/>
    <s v="Ford"/>
    <s v="Fusion"/>
    <n v="2012"/>
    <x v="1"/>
  </r>
  <r>
    <n v="488037"/>
    <d v="2007-07-11T00:00:00"/>
    <n v="114"/>
    <x v="0"/>
    <s v="250/500"/>
    <n v="1000"/>
    <n v="117325"/>
    <n v="0"/>
    <n v="442936"/>
    <n v="30"/>
    <x v="2"/>
    <x v="1"/>
    <x v="3"/>
    <x v="9"/>
    <x v="7"/>
    <x v="0"/>
    <n v="0"/>
    <n v="-34700"/>
    <n v="-34700"/>
    <x v="53"/>
    <x v="1"/>
    <s v=" "/>
    <x v="1"/>
    <x v="1"/>
    <x v="4"/>
    <s v="Arlington"/>
    <s v="4434 Weaver St"/>
    <x v="19"/>
    <x v="0"/>
    <x v="2"/>
    <x v="1"/>
    <x v="2"/>
    <s v="Yes"/>
    <n v="4680"/>
    <n v="520"/>
    <n v="520"/>
    <n v="3640"/>
    <s v="Chevrolet"/>
    <s v="Malibu"/>
    <n v="2013"/>
    <x v="1"/>
  </r>
  <r>
    <n v="485813"/>
    <d v="2010-04-07T00:00:00"/>
    <n v="404"/>
    <x v="1"/>
    <s v="250/500"/>
    <n v="1000"/>
    <n v="136116"/>
    <n v="4000000"/>
    <n v="437944"/>
    <n v="56"/>
    <x v="3"/>
    <x v="1"/>
    <x v="3"/>
    <x v="10"/>
    <x v="18"/>
    <x v="1"/>
    <n v="0"/>
    <n v="-63700"/>
    <n v="-63700"/>
    <x v="14"/>
    <x v="0"/>
    <s v="Front Collision"/>
    <x v="1"/>
    <x v="4"/>
    <x v="1"/>
    <s v="Hillsdale"/>
    <s v="2798 1st Ave"/>
    <x v="6"/>
    <x v="0"/>
    <x v="2"/>
    <x v="2"/>
    <x v="1"/>
    <s v="Yes"/>
    <n v="53100"/>
    <n v="5310"/>
    <n v="5310"/>
    <n v="42480"/>
    <s v="Accura"/>
    <s v="MDX"/>
    <n v="2005"/>
    <x v="0"/>
  </r>
  <r>
    <n v="886473"/>
    <d v="1991-03-10T00:00:00"/>
    <n v="282"/>
    <x v="0"/>
    <s v="500/1000"/>
    <n v="2000"/>
    <n v="142256"/>
    <n v="7000000"/>
    <n v="473705"/>
    <n v="48"/>
    <x v="0"/>
    <x v="1"/>
    <x v="0"/>
    <x v="5"/>
    <x v="17"/>
    <x v="0"/>
    <n v="26900"/>
    <n v="-55300"/>
    <n v="-28400"/>
    <x v="46"/>
    <x v="1"/>
    <s v=" "/>
    <x v="1"/>
    <x v="1"/>
    <x v="4"/>
    <s v="Springfield"/>
    <s v="2809 Francis Lane"/>
    <x v="2"/>
    <x v="0"/>
    <x v="1"/>
    <x v="0"/>
    <x v="0"/>
    <s v="No"/>
    <n v="3520"/>
    <n v="640"/>
    <n v="320"/>
    <n v="2560"/>
    <s v="Accura"/>
    <s v="MDX"/>
    <n v="2013"/>
    <x v="1"/>
  </r>
  <r>
    <n v="907113"/>
    <d v="1996-01-20T00:00:00"/>
    <n v="57"/>
    <x v="2"/>
    <s v="500/1000"/>
    <n v="2000"/>
    <n v="114306"/>
    <n v="0"/>
    <n v="469363"/>
    <n v="25"/>
    <x v="2"/>
    <x v="1"/>
    <x v="3"/>
    <x v="4"/>
    <x v="7"/>
    <x v="2"/>
    <n v="63100"/>
    <n v="-54100"/>
    <n v="9000"/>
    <x v="29"/>
    <x v="2"/>
    <s v="Front Collision"/>
    <x v="2"/>
    <x v="4"/>
    <x v="1"/>
    <s v="Riverwood"/>
    <s v="7281 Oak St"/>
    <x v="5"/>
    <x v="1"/>
    <x v="2"/>
    <x v="1"/>
    <x v="3"/>
    <s v="Yes"/>
    <n v="72900"/>
    <n v="14580"/>
    <n v="14580"/>
    <n v="43740"/>
    <s v="Nissan"/>
    <s v="Maxima"/>
    <n v="2010"/>
    <x v="1"/>
  </r>
  <r>
    <n v="833321"/>
    <d v="2010-03-01T00:00:00"/>
    <n v="215"/>
    <x v="1"/>
    <s v="250/500"/>
    <n v="500"/>
    <n v="140571"/>
    <n v="0"/>
    <n v="465376"/>
    <n v="38"/>
    <x v="1"/>
    <x v="1"/>
    <x v="1"/>
    <x v="0"/>
    <x v="6"/>
    <x v="3"/>
    <n v="0"/>
    <n v="0"/>
    <n v="0"/>
    <x v="51"/>
    <x v="0"/>
    <s v="Rear Collision"/>
    <x v="2"/>
    <x v="0"/>
    <x v="0"/>
    <s v="Arlington"/>
    <s v="9878 Washington Ave"/>
    <x v="16"/>
    <x v="0"/>
    <x v="1"/>
    <x v="1"/>
    <x v="3"/>
    <s v="No"/>
    <n v="70700"/>
    <n v="7070"/>
    <n v="14140"/>
    <n v="49490"/>
    <s v="Volkswagen"/>
    <s v="Passat"/>
    <n v="2008"/>
    <x v="1"/>
  </r>
  <r>
    <n v="521592"/>
    <d v="2014-06-15T00:00:00"/>
    <n v="140"/>
    <x v="2"/>
    <s v="100/300"/>
    <n v="500"/>
    <n v="13542"/>
    <n v="0"/>
    <n v="438775"/>
    <n v="30"/>
    <x v="2"/>
    <x v="1"/>
    <x v="5"/>
    <x v="12"/>
    <x v="3"/>
    <x v="0"/>
    <n v="100500"/>
    <n v="0"/>
    <n v="100500"/>
    <x v="18"/>
    <x v="2"/>
    <s v="Side Collision"/>
    <x v="1"/>
    <x v="3"/>
    <x v="0"/>
    <s v="Columbus"/>
    <s v="2537 5th Ave"/>
    <x v="15"/>
    <x v="2"/>
    <x v="1"/>
    <x v="1"/>
    <x v="1"/>
    <s v="Unknown"/>
    <n v="60170"/>
    <n v="5470"/>
    <n v="10940"/>
    <n v="43760"/>
    <s v="Nissan"/>
    <s v="Pathfinder"/>
    <n v="2006"/>
    <x v="1"/>
  </r>
  <r>
    <n v="254837"/>
    <d v="2004-11-25T00:00:00"/>
    <n v="250"/>
    <x v="1"/>
    <s v="100/300"/>
    <n v="500"/>
    <n v="10556"/>
    <n v="0"/>
    <n v="457962"/>
    <n v="42"/>
    <x v="1"/>
    <x v="0"/>
    <x v="4"/>
    <x v="8"/>
    <x v="12"/>
    <x v="0"/>
    <n v="69500"/>
    <n v="-40700"/>
    <n v="28800"/>
    <x v="28"/>
    <x v="0"/>
    <s v="Rear Collision"/>
    <x v="0"/>
    <x v="3"/>
    <x v="0"/>
    <s v="Columbus"/>
    <s v="8493 Apache Drive"/>
    <x v="14"/>
    <x v="0"/>
    <x v="1"/>
    <x v="0"/>
    <x v="3"/>
    <s v="Unknown"/>
    <n v="74800"/>
    <n v="13600"/>
    <n v="6800"/>
    <n v="54400"/>
    <s v="Ford"/>
    <s v="Fusion"/>
    <n v="2009"/>
    <x v="0"/>
  </r>
  <r>
    <n v="634499"/>
    <d v="2000-08-26T00:00:00"/>
    <n v="286"/>
    <x v="2"/>
    <s v="250/500"/>
    <n v="1000"/>
    <n v="99943"/>
    <n v="0"/>
    <n v="477947"/>
    <n v="41"/>
    <x v="1"/>
    <x v="0"/>
    <x v="5"/>
    <x v="5"/>
    <x v="12"/>
    <x v="0"/>
    <n v="25800"/>
    <n v="0"/>
    <n v="25800"/>
    <x v="17"/>
    <x v="1"/>
    <s v=" "/>
    <x v="3"/>
    <x v="0"/>
    <x v="4"/>
    <s v="Northbend"/>
    <s v="2878 Britain Hwy"/>
    <x v="19"/>
    <x v="0"/>
    <x v="0"/>
    <x v="2"/>
    <x v="1"/>
    <s v="Unknown"/>
    <n v="4100"/>
    <n v="820"/>
    <n v="410"/>
    <n v="2870"/>
    <s v="Chevrolet"/>
    <s v="Malibu"/>
    <n v="2009"/>
    <x v="1"/>
  </r>
  <r>
    <n v="574707"/>
    <d v="2005-08-23T00:00:00"/>
    <n v="356"/>
    <x v="1"/>
    <s v="250/500"/>
    <n v="2000"/>
    <n v="115597"/>
    <n v="0"/>
    <n v="431104"/>
    <n v="47"/>
    <x v="0"/>
    <x v="0"/>
    <x v="4"/>
    <x v="5"/>
    <x v="6"/>
    <x v="0"/>
    <n v="0"/>
    <n v="0"/>
    <n v="0"/>
    <x v="43"/>
    <x v="0"/>
    <s v="Side Collision"/>
    <x v="1"/>
    <x v="3"/>
    <x v="0"/>
    <s v="Columbus"/>
    <s v="2862 Tree Ridge"/>
    <x v="0"/>
    <x v="0"/>
    <x v="0"/>
    <x v="1"/>
    <x v="2"/>
    <s v="Unknown"/>
    <n v="61490"/>
    <n v="5590"/>
    <n v="11180"/>
    <n v="44720"/>
    <s v="Dodge"/>
    <s v="RAM"/>
    <n v="2009"/>
    <x v="1"/>
  </r>
  <r>
    <n v="476839"/>
    <d v="1990-08-09T00:00:00"/>
    <n v="65"/>
    <x v="2"/>
    <s v="250/500"/>
    <n v="1000"/>
    <n v="172691"/>
    <n v="0"/>
    <n v="456570"/>
    <n v="29"/>
    <x v="2"/>
    <x v="0"/>
    <x v="4"/>
    <x v="6"/>
    <x v="16"/>
    <x v="2"/>
    <n v="0"/>
    <n v="0"/>
    <n v="0"/>
    <x v="22"/>
    <x v="1"/>
    <s v=" "/>
    <x v="3"/>
    <x v="1"/>
    <x v="1"/>
    <s v="Hillsdale"/>
    <s v="4453 Best Ave"/>
    <x v="8"/>
    <x v="0"/>
    <x v="1"/>
    <x v="1"/>
    <x v="1"/>
    <s v="Unknown"/>
    <n v="7200"/>
    <n v="720"/>
    <n v="1440"/>
    <n v="5040"/>
    <s v="Audi"/>
    <s v="A5"/>
    <n v="1999"/>
    <x v="1"/>
  </r>
  <r>
    <n v="149601"/>
    <d v="2003-03-28T00:00:00"/>
    <n v="187"/>
    <x v="1"/>
    <s v="500/1000"/>
    <n v="500"/>
    <n v="123257"/>
    <n v="0"/>
    <n v="612986"/>
    <n v="34"/>
    <x v="1"/>
    <x v="1"/>
    <x v="1"/>
    <x v="1"/>
    <x v="15"/>
    <x v="1"/>
    <n v="59500"/>
    <n v="0"/>
    <n v="59500"/>
    <x v="2"/>
    <x v="2"/>
    <s v="Side Collision"/>
    <x v="1"/>
    <x v="2"/>
    <x v="2"/>
    <s v="Arlington"/>
    <s v="5191 4th St"/>
    <x v="2"/>
    <x v="1"/>
    <x v="1"/>
    <x v="1"/>
    <x v="1"/>
    <s v="Unknown"/>
    <n v="45100"/>
    <n v="8200"/>
    <n v="4100"/>
    <n v="32800"/>
    <s v="Nissan"/>
    <s v="Pathfinder"/>
    <n v="2011"/>
    <x v="1"/>
  </r>
  <r>
    <n v="630683"/>
    <d v="2007-10-23T00:00:00"/>
    <n v="386"/>
    <x v="0"/>
    <s v="250/500"/>
    <n v="500"/>
    <n v="107865"/>
    <n v="0"/>
    <n v="615730"/>
    <n v="53"/>
    <x v="0"/>
    <x v="0"/>
    <x v="6"/>
    <x v="0"/>
    <x v="6"/>
    <x v="1"/>
    <n v="36800"/>
    <n v="0"/>
    <n v="36800"/>
    <x v="28"/>
    <x v="0"/>
    <s v="Front Collision"/>
    <x v="1"/>
    <x v="0"/>
    <x v="4"/>
    <s v="Northbend"/>
    <s v="1364 Best St"/>
    <x v="14"/>
    <x v="0"/>
    <x v="1"/>
    <x v="2"/>
    <x v="2"/>
    <s v="Yes"/>
    <n v="66660"/>
    <n v="12120"/>
    <n v="6060"/>
    <n v="48480"/>
    <s v="Honda"/>
    <s v="Civic"/>
    <n v="2006"/>
    <x v="1"/>
  </r>
  <r>
    <n v="500639"/>
    <d v="1996-06-27T00:00:00"/>
    <n v="197"/>
    <x v="0"/>
    <s v="500/1000"/>
    <n v="1000"/>
    <n v="132478"/>
    <n v="0"/>
    <n v="478640"/>
    <n v="41"/>
    <x v="1"/>
    <x v="1"/>
    <x v="1"/>
    <x v="5"/>
    <x v="16"/>
    <x v="1"/>
    <n v="0"/>
    <n v="-64500"/>
    <n v="-64500"/>
    <x v="3"/>
    <x v="0"/>
    <s v="Front Collision"/>
    <x v="0"/>
    <x v="0"/>
    <x v="5"/>
    <s v="Northbrook"/>
    <s v="8946 2nd Drive"/>
    <x v="13"/>
    <x v="0"/>
    <x v="2"/>
    <x v="2"/>
    <x v="0"/>
    <s v="Yes"/>
    <n v="76400"/>
    <n v="15280"/>
    <n v="7640"/>
    <n v="53480"/>
    <s v="Volkswagen"/>
    <s v="Jetta"/>
    <n v="1997"/>
    <x v="0"/>
  </r>
  <r>
    <n v="352120"/>
    <d v="1994-12-11T00:00:00"/>
    <n v="166"/>
    <x v="1"/>
    <s v="250/500"/>
    <n v="500"/>
    <n v="151854"/>
    <n v="0"/>
    <n v="470510"/>
    <n v="37"/>
    <x v="1"/>
    <x v="1"/>
    <x v="0"/>
    <x v="0"/>
    <x v="14"/>
    <x v="1"/>
    <n v="0"/>
    <n v="0"/>
    <n v="0"/>
    <x v="0"/>
    <x v="0"/>
    <s v="Rear Collision"/>
    <x v="2"/>
    <x v="4"/>
    <x v="6"/>
    <s v="Riverwood"/>
    <s v="3726 MLK Hwy"/>
    <x v="16"/>
    <x v="0"/>
    <x v="0"/>
    <x v="0"/>
    <x v="3"/>
    <s v="No"/>
    <n v="58300"/>
    <n v="10600"/>
    <n v="10600"/>
    <n v="37100"/>
    <s v="Ford"/>
    <s v="F150"/>
    <n v="2001"/>
    <x v="1"/>
  </r>
  <r>
    <n v="569245"/>
    <d v="1995-12-05T00:00:00"/>
    <n v="293"/>
    <x v="2"/>
    <s v="100/300"/>
    <n v="2000"/>
    <n v="123906"/>
    <n v="0"/>
    <n v="439360"/>
    <n v="49"/>
    <x v="0"/>
    <x v="1"/>
    <x v="6"/>
    <x v="10"/>
    <x v="8"/>
    <x v="0"/>
    <n v="34900"/>
    <n v="0"/>
    <n v="34900"/>
    <x v="3"/>
    <x v="0"/>
    <s v="Front Collision"/>
    <x v="2"/>
    <x v="0"/>
    <x v="0"/>
    <s v="Riverwood"/>
    <s v="2820 Britain St"/>
    <x v="4"/>
    <x v="0"/>
    <x v="1"/>
    <x v="0"/>
    <x v="3"/>
    <s v="Unknown"/>
    <n v="57310"/>
    <n v="5210"/>
    <n v="10420"/>
    <n v="41680"/>
    <s v="Volkswagen"/>
    <s v="Passat"/>
    <n v="2002"/>
    <x v="1"/>
  </r>
  <r>
    <n v="907012"/>
    <d v="1996-12-15T00:00:00"/>
    <n v="179"/>
    <x v="0"/>
    <s v="500/1000"/>
    <n v="2000"/>
    <n v="124668"/>
    <n v="0"/>
    <n v="440251"/>
    <n v="32"/>
    <x v="2"/>
    <x v="1"/>
    <x v="1"/>
    <x v="7"/>
    <x v="9"/>
    <x v="2"/>
    <n v="0"/>
    <n v="0"/>
    <n v="0"/>
    <x v="22"/>
    <x v="0"/>
    <s v="Front Collision"/>
    <x v="1"/>
    <x v="2"/>
    <x v="2"/>
    <s v="Arlington"/>
    <s v="2646 MLK Drive"/>
    <x v="16"/>
    <x v="0"/>
    <x v="1"/>
    <x v="1"/>
    <x v="3"/>
    <s v="Unknown"/>
    <n v="53100"/>
    <n v="5900"/>
    <n v="5900"/>
    <n v="41300"/>
    <s v="Suburu"/>
    <s v="Impreza"/>
    <n v="2006"/>
    <x v="1"/>
  </r>
  <r>
    <n v="700074"/>
    <d v="2011-06-06T00:00:00"/>
    <n v="76"/>
    <x v="0"/>
    <s v="250/500"/>
    <n v="1000"/>
    <n v="162267"/>
    <n v="0"/>
    <n v="600313"/>
    <n v="24"/>
    <x v="2"/>
    <x v="1"/>
    <x v="0"/>
    <x v="7"/>
    <x v="12"/>
    <x v="0"/>
    <n v="0"/>
    <n v="0"/>
    <n v="0"/>
    <x v="32"/>
    <x v="2"/>
    <s v="Side Collision"/>
    <x v="2"/>
    <x v="4"/>
    <x v="4"/>
    <s v="Riverwood"/>
    <s v="6256 Elm St"/>
    <x v="13"/>
    <x v="1"/>
    <x v="2"/>
    <x v="0"/>
    <x v="3"/>
    <s v="Unknown"/>
    <n v="74700"/>
    <n v="14940"/>
    <n v="7470"/>
    <n v="52290"/>
    <s v="Suburu"/>
    <s v="Forrestor"/>
    <n v="1997"/>
    <x v="1"/>
  </r>
  <r>
    <n v="866805"/>
    <d v="1995-12-13T00:00:00"/>
    <n v="105"/>
    <x v="0"/>
    <s v="250/500"/>
    <n v="500"/>
    <n v="108236"/>
    <n v="0"/>
    <n v="452216"/>
    <n v="28"/>
    <x v="2"/>
    <x v="1"/>
    <x v="2"/>
    <x v="5"/>
    <x v="5"/>
    <x v="2"/>
    <n v="0"/>
    <n v="0"/>
    <n v="0"/>
    <x v="27"/>
    <x v="2"/>
    <s v="Rear Collision"/>
    <x v="0"/>
    <x v="2"/>
    <x v="0"/>
    <s v="Riverwood"/>
    <s v="9724 Maple St"/>
    <x v="11"/>
    <x v="1"/>
    <x v="2"/>
    <x v="2"/>
    <x v="0"/>
    <s v="No"/>
    <n v="60500"/>
    <n v="12100"/>
    <n v="6050"/>
    <n v="42350"/>
    <s v="Audi"/>
    <s v="A5"/>
    <n v="1995"/>
    <x v="1"/>
  </r>
  <r>
    <n v="951863"/>
    <d v="1997-10-28T00:00:00"/>
    <n v="97"/>
    <x v="0"/>
    <s v="250/500"/>
    <n v="1000"/>
    <n v="127055"/>
    <n v="0"/>
    <n v="478532"/>
    <n v="26"/>
    <x v="2"/>
    <x v="0"/>
    <x v="3"/>
    <x v="9"/>
    <x v="13"/>
    <x v="3"/>
    <n v="0"/>
    <n v="-72100"/>
    <n v="-72100"/>
    <x v="39"/>
    <x v="2"/>
    <s v="Side Collision"/>
    <x v="2"/>
    <x v="3"/>
    <x v="5"/>
    <s v="Riverwood"/>
    <s v="7397 4th Drive"/>
    <x v="16"/>
    <x v="1"/>
    <x v="0"/>
    <x v="2"/>
    <x v="2"/>
    <s v="No"/>
    <n v="84920"/>
    <n v="7720"/>
    <n v="15440"/>
    <n v="61760"/>
    <s v="Jeep"/>
    <s v="Wrangler"/>
    <n v="2006"/>
    <x v="0"/>
  </r>
  <r>
    <n v="211578"/>
    <d v="1996-01-04T00:00:00"/>
    <n v="148"/>
    <x v="2"/>
    <s v="500/1000"/>
    <n v="1000"/>
    <n v="123632"/>
    <n v="5000000"/>
    <n v="616929"/>
    <n v="36"/>
    <x v="1"/>
    <x v="1"/>
    <x v="0"/>
    <x v="12"/>
    <x v="10"/>
    <x v="2"/>
    <n v="55100"/>
    <n v="0"/>
    <n v="55100"/>
    <x v="3"/>
    <x v="0"/>
    <s v="Side Collision"/>
    <x v="2"/>
    <x v="0"/>
    <x v="6"/>
    <s v="Northbrook"/>
    <s v="3488 Flute Lane"/>
    <x v="5"/>
    <x v="0"/>
    <x v="2"/>
    <x v="2"/>
    <x v="1"/>
    <s v="No"/>
    <n v="61050"/>
    <n v="5550"/>
    <n v="11100"/>
    <n v="44400"/>
    <s v="Dodge"/>
    <s v="Neon"/>
    <n v="2009"/>
    <x v="1"/>
  </r>
  <r>
    <n v="357394"/>
    <d v="2008-05-09T00:00:00"/>
    <n v="77"/>
    <x v="2"/>
    <s v="250/500"/>
    <n v="2000"/>
    <n v="78582"/>
    <n v="0"/>
    <n v="620207"/>
    <n v="26"/>
    <x v="2"/>
    <x v="0"/>
    <x v="6"/>
    <x v="8"/>
    <x v="9"/>
    <x v="1"/>
    <n v="49700"/>
    <n v="0"/>
    <n v="49700"/>
    <x v="23"/>
    <x v="2"/>
    <s v="Rear Collision"/>
    <x v="0"/>
    <x v="0"/>
    <x v="2"/>
    <s v="Hillsdale"/>
    <s v="9082 3rd Lane"/>
    <x v="11"/>
    <x v="1"/>
    <x v="0"/>
    <x v="2"/>
    <x v="1"/>
    <s v="Unknown"/>
    <n v="69080"/>
    <n v="12560"/>
    <n v="6280"/>
    <n v="50240"/>
    <s v="Audi"/>
    <s v="A5"/>
    <n v="2009"/>
    <x v="0"/>
  </r>
  <r>
    <n v="863749"/>
    <d v="2009-12-05T00:00:00"/>
    <n v="295"/>
    <x v="1"/>
    <s v="250/500"/>
    <n v="500"/>
    <n v="126584"/>
    <n v="0"/>
    <n v="605743"/>
    <n v="46"/>
    <x v="0"/>
    <x v="1"/>
    <x v="6"/>
    <x v="5"/>
    <x v="12"/>
    <x v="2"/>
    <n v="52200"/>
    <n v="-44500"/>
    <n v="7700"/>
    <x v="29"/>
    <x v="1"/>
    <s v=" "/>
    <x v="1"/>
    <x v="1"/>
    <x v="1"/>
    <s v="Arlington"/>
    <s v="1941 5th Ridge"/>
    <x v="16"/>
    <x v="0"/>
    <x v="0"/>
    <x v="0"/>
    <x v="2"/>
    <s v="Yes"/>
    <n v="4560"/>
    <n v="760"/>
    <n v="380"/>
    <n v="3420"/>
    <s v="Nissan"/>
    <s v="Pathfinder"/>
    <n v="2007"/>
    <x v="1"/>
  </r>
  <r>
    <n v="596914"/>
    <d v="1992-01-05T00:00:00"/>
    <n v="126"/>
    <x v="1"/>
    <s v="250/500"/>
    <n v="500"/>
    <n v="15089"/>
    <n v="0"/>
    <n v="472814"/>
    <n v="28"/>
    <x v="2"/>
    <x v="1"/>
    <x v="6"/>
    <x v="1"/>
    <x v="8"/>
    <x v="1"/>
    <n v="0"/>
    <n v="0"/>
    <n v="0"/>
    <x v="17"/>
    <x v="2"/>
    <s v="Rear Collision"/>
    <x v="2"/>
    <x v="0"/>
    <x v="4"/>
    <s v="Northbend"/>
    <s v="5333 MLK Lane"/>
    <x v="19"/>
    <x v="2"/>
    <x v="2"/>
    <x v="1"/>
    <x v="3"/>
    <s v="Unknown"/>
    <n v="67800"/>
    <n v="11300"/>
    <n v="11300"/>
    <n v="45200"/>
    <s v="Ford"/>
    <s v="F150"/>
    <n v="2011"/>
    <x v="1"/>
  </r>
  <r>
    <n v="684653"/>
    <d v="1997-11-15T00:00:00"/>
    <n v="132"/>
    <x v="0"/>
    <s v="250/500"/>
    <n v="2000"/>
    <n v="110684"/>
    <n v="0"/>
    <n v="464362"/>
    <n v="32"/>
    <x v="2"/>
    <x v="0"/>
    <x v="1"/>
    <x v="6"/>
    <x v="1"/>
    <x v="0"/>
    <n v="43100"/>
    <n v="-31900"/>
    <n v="11200"/>
    <x v="23"/>
    <x v="1"/>
    <s v=" "/>
    <x v="1"/>
    <x v="0"/>
    <x v="0"/>
    <s v="Riverwood"/>
    <s v="4577 Sky Hwy"/>
    <x v="7"/>
    <x v="0"/>
    <x v="0"/>
    <x v="0"/>
    <x v="3"/>
    <s v="Yes"/>
    <n v="5600"/>
    <n v="1120"/>
    <n v="560"/>
    <n v="3920"/>
    <s v="Suburu"/>
    <s v="Legacy"/>
    <n v="2005"/>
    <x v="1"/>
  </r>
  <r>
    <n v="528259"/>
    <d v="2012-12-22T00:00:00"/>
    <n v="370"/>
    <x v="1"/>
    <s v="500/1000"/>
    <n v="2000"/>
    <n v="138913"/>
    <n v="7000000"/>
    <n v="456203"/>
    <n v="55"/>
    <x v="3"/>
    <x v="0"/>
    <x v="6"/>
    <x v="6"/>
    <x v="16"/>
    <x v="0"/>
    <n v="0"/>
    <n v="-53200"/>
    <n v="-53200"/>
    <x v="4"/>
    <x v="1"/>
    <s v=" "/>
    <x v="1"/>
    <x v="1"/>
    <x v="5"/>
    <s v="Northbrook"/>
    <s v="4814 Lincoln Lane"/>
    <x v="13"/>
    <x v="0"/>
    <x v="1"/>
    <x v="1"/>
    <x v="0"/>
    <s v="Unknown"/>
    <n v="9000"/>
    <n v="900"/>
    <n v="1800"/>
    <n v="6300"/>
    <s v="Mercedes"/>
    <s v="ML350"/>
    <n v="2015"/>
    <x v="1"/>
  </r>
  <r>
    <n v="797636"/>
    <d v="1992-05-19T00:00:00"/>
    <n v="257"/>
    <x v="1"/>
    <s v="100/300"/>
    <n v="1000"/>
    <n v="97484"/>
    <n v="0"/>
    <n v="468984"/>
    <n v="43"/>
    <x v="1"/>
    <x v="1"/>
    <x v="6"/>
    <x v="10"/>
    <x v="14"/>
    <x v="1"/>
    <n v="52100"/>
    <n v="0"/>
    <n v="52100"/>
    <x v="33"/>
    <x v="0"/>
    <s v="Rear Collision"/>
    <x v="2"/>
    <x v="0"/>
    <x v="1"/>
    <s v="Northbend"/>
    <s v="2381 1st Hwy"/>
    <x v="5"/>
    <x v="0"/>
    <x v="2"/>
    <x v="1"/>
    <x v="3"/>
    <s v="Yes"/>
    <n v="85320"/>
    <n v="21330"/>
    <n v="7110"/>
    <n v="56880"/>
    <s v="Nissan"/>
    <s v="Pathfinder"/>
    <n v="2006"/>
    <x v="1"/>
  </r>
  <r>
    <n v="326180"/>
    <d v="2002-05-25T00:00:00"/>
    <n v="9"/>
    <x v="2"/>
    <s v="100/300"/>
    <n v="2000"/>
    <n v="130446"/>
    <n v="0"/>
    <n v="473349"/>
    <n v="24"/>
    <x v="2"/>
    <x v="1"/>
    <x v="1"/>
    <x v="1"/>
    <x v="5"/>
    <x v="1"/>
    <n v="51700"/>
    <n v="-33300"/>
    <n v="18400"/>
    <x v="49"/>
    <x v="1"/>
    <s v=" "/>
    <x v="3"/>
    <x v="1"/>
    <x v="5"/>
    <s v="Arlington"/>
    <s v="6939 3rd Hwy"/>
    <x v="13"/>
    <x v="0"/>
    <x v="2"/>
    <x v="1"/>
    <x v="2"/>
    <s v="Yes"/>
    <n v="5940"/>
    <n v="540"/>
    <n v="1080"/>
    <n v="4320"/>
    <s v="Audi"/>
    <s v="A5"/>
    <n v="2001"/>
    <x v="0"/>
  </r>
  <r>
    <n v="620075"/>
    <d v="2010-04-21T00:00:00"/>
    <n v="185"/>
    <x v="0"/>
    <s v="250/500"/>
    <n v="500"/>
    <n v="125736"/>
    <n v="0"/>
    <n v="474771"/>
    <n v="34"/>
    <x v="1"/>
    <x v="1"/>
    <x v="1"/>
    <x v="3"/>
    <x v="9"/>
    <x v="0"/>
    <n v="0"/>
    <n v="0"/>
    <n v="0"/>
    <x v="7"/>
    <x v="2"/>
    <s v="Side Collision"/>
    <x v="0"/>
    <x v="2"/>
    <x v="0"/>
    <s v="Arlington"/>
    <s v="5269 Flute Hwy"/>
    <x v="3"/>
    <x v="1"/>
    <x v="0"/>
    <x v="0"/>
    <x v="3"/>
    <s v="Unknown"/>
    <n v="51370"/>
    <n v="9340"/>
    <n v="4670"/>
    <n v="37360"/>
    <s v="BMW"/>
    <s v="M5"/>
    <n v="2000"/>
    <x v="0"/>
  </r>
  <r>
    <n v="516182"/>
    <d v="2007-05-12T00:00:00"/>
    <n v="253"/>
    <x v="0"/>
    <s v="100/300"/>
    <n v="2000"/>
    <n v="71952"/>
    <n v="0"/>
    <n v="606606"/>
    <n v="44"/>
    <x v="1"/>
    <x v="1"/>
    <x v="4"/>
    <x v="13"/>
    <x v="5"/>
    <x v="2"/>
    <n v="45800"/>
    <n v="0"/>
    <n v="45800"/>
    <x v="55"/>
    <x v="3"/>
    <s v=" "/>
    <x v="3"/>
    <x v="1"/>
    <x v="0"/>
    <s v="Arlington"/>
    <s v="1741 Best Ridge"/>
    <x v="10"/>
    <x v="0"/>
    <x v="2"/>
    <x v="1"/>
    <x v="2"/>
    <s v="Unknown"/>
    <n v="5400"/>
    <n v="600"/>
    <n v="600"/>
    <n v="4200"/>
    <s v="Chevrolet"/>
    <s v="Malibu"/>
    <n v="1998"/>
    <x v="1"/>
  </r>
  <r>
    <n v="728839"/>
    <d v="2001-01-02T00:00:00"/>
    <n v="233"/>
    <x v="0"/>
    <s v="500/1000"/>
    <n v="2000"/>
    <n v="152418"/>
    <n v="0"/>
    <n v="605220"/>
    <n v="39"/>
    <x v="1"/>
    <x v="0"/>
    <x v="6"/>
    <x v="0"/>
    <x v="1"/>
    <x v="3"/>
    <n v="0"/>
    <n v="0"/>
    <n v="0"/>
    <x v="13"/>
    <x v="2"/>
    <s v="Rear Collision"/>
    <x v="1"/>
    <x v="2"/>
    <x v="0"/>
    <s v="Northbrook"/>
    <s v="9148 4th Hwy"/>
    <x v="3"/>
    <x v="1"/>
    <x v="1"/>
    <x v="0"/>
    <x v="1"/>
    <s v="Yes"/>
    <n v="48870"/>
    <n v="5430"/>
    <n v="5430"/>
    <n v="38010"/>
    <s v="Saab"/>
    <s v="95"/>
    <n v="1999"/>
    <x v="1"/>
  </r>
  <r>
    <n v="771509"/>
    <d v="2006-08-10T00:00:00"/>
    <n v="274"/>
    <x v="1"/>
    <s v="500/1000"/>
    <n v="500"/>
    <n v="139558"/>
    <n v="0"/>
    <n v="466612"/>
    <n v="44"/>
    <x v="1"/>
    <x v="1"/>
    <x v="6"/>
    <x v="4"/>
    <x v="1"/>
    <x v="0"/>
    <n v="0"/>
    <n v="0"/>
    <n v="0"/>
    <x v="52"/>
    <x v="1"/>
    <s v=" "/>
    <x v="1"/>
    <x v="0"/>
    <x v="4"/>
    <s v="Springfield"/>
    <s v="4279 Solo Drive"/>
    <x v="2"/>
    <x v="0"/>
    <x v="2"/>
    <x v="2"/>
    <x v="3"/>
    <s v="Unknown"/>
    <n v="5590"/>
    <n v="860"/>
    <n v="860"/>
    <n v="3870"/>
    <s v="BMW"/>
    <s v="X5"/>
    <n v="2000"/>
    <x v="1"/>
  </r>
  <r>
    <n v="264221"/>
    <d v="2014-07-28T00:00:00"/>
    <n v="297"/>
    <x v="2"/>
    <s v="500/1000"/>
    <n v="1000"/>
    <n v="124368"/>
    <n v="0"/>
    <n v="463331"/>
    <n v="48"/>
    <x v="0"/>
    <x v="0"/>
    <x v="3"/>
    <x v="9"/>
    <x v="6"/>
    <x v="0"/>
    <n v="0"/>
    <n v="-71400"/>
    <n v="-71400"/>
    <x v="41"/>
    <x v="2"/>
    <s v="Front Collision"/>
    <x v="0"/>
    <x v="3"/>
    <x v="2"/>
    <s v="Springfield"/>
    <s v="9177 Texas Ave"/>
    <x v="22"/>
    <x v="1"/>
    <x v="1"/>
    <x v="1"/>
    <x v="0"/>
    <s v="Unknown"/>
    <n v="54960"/>
    <n v="6870"/>
    <n v="0"/>
    <n v="48090"/>
    <s v="Toyota"/>
    <s v="Corolla"/>
    <n v="2002"/>
    <x v="0"/>
  </r>
  <r>
    <n v="602704"/>
    <d v="2011-09-27T00:00:00"/>
    <n v="273"/>
    <x v="0"/>
    <s v="500/1000"/>
    <n v="1000"/>
    <n v="118904"/>
    <n v="0"/>
    <n v="457843"/>
    <n v="47"/>
    <x v="0"/>
    <x v="1"/>
    <x v="2"/>
    <x v="5"/>
    <x v="17"/>
    <x v="2"/>
    <n v="59600"/>
    <n v="0"/>
    <n v="59600"/>
    <x v="27"/>
    <x v="2"/>
    <s v="Side Collision"/>
    <x v="1"/>
    <x v="0"/>
    <x v="1"/>
    <s v="Northbrook"/>
    <s v="5969 Francis St"/>
    <x v="5"/>
    <x v="1"/>
    <x v="2"/>
    <x v="0"/>
    <x v="2"/>
    <s v="Unknown"/>
    <n v="39800"/>
    <n v="7960"/>
    <n v="3980"/>
    <n v="27860"/>
    <s v="Jeep"/>
    <s v="Wrangler"/>
    <n v="2014"/>
    <x v="1"/>
  </r>
  <r>
    <n v="672416"/>
    <d v="2013-04-20T00:00:00"/>
    <n v="147"/>
    <x v="1"/>
    <s v="500/1000"/>
    <n v="2000"/>
    <n v="137529"/>
    <n v="0"/>
    <n v="609226"/>
    <n v="37"/>
    <x v="1"/>
    <x v="1"/>
    <x v="3"/>
    <x v="3"/>
    <x v="13"/>
    <x v="2"/>
    <n v="0"/>
    <n v="0"/>
    <n v="0"/>
    <x v="49"/>
    <x v="2"/>
    <s v="Side Collision"/>
    <x v="0"/>
    <x v="4"/>
    <x v="0"/>
    <s v="Columbus"/>
    <s v="9942 Tree Ave"/>
    <x v="20"/>
    <x v="1"/>
    <x v="1"/>
    <x v="1"/>
    <x v="3"/>
    <s v="Unknown"/>
    <n v="56160"/>
    <n v="6240"/>
    <n v="6240"/>
    <n v="43680"/>
    <s v="Ford"/>
    <s v="Fusion"/>
    <n v="2015"/>
    <x v="0"/>
  </r>
  <r>
    <n v="545506"/>
    <d v="1991-03-20T00:00:00"/>
    <n v="285"/>
    <x v="1"/>
    <s v="100/300"/>
    <n v="500"/>
    <n v="138913"/>
    <n v="0"/>
    <n v="452942"/>
    <n v="42"/>
    <x v="1"/>
    <x v="0"/>
    <x v="2"/>
    <x v="7"/>
    <x v="5"/>
    <x v="1"/>
    <n v="63100"/>
    <n v="-79400"/>
    <n v="-16300"/>
    <x v="48"/>
    <x v="0"/>
    <s v="Side Collision"/>
    <x v="2"/>
    <x v="2"/>
    <x v="1"/>
    <s v="Hillsdale"/>
    <s v="5474 Weaver Hwy"/>
    <x v="21"/>
    <x v="0"/>
    <x v="2"/>
    <x v="1"/>
    <x v="2"/>
    <s v="Unknown"/>
    <n v="52700"/>
    <n v="5270"/>
    <n v="10540"/>
    <n v="36890"/>
    <s v="Toyota"/>
    <s v="Corolla"/>
    <n v="2005"/>
    <x v="1"/>
  </r>
  <r>
    <n v="777533"/>
    <d v="2002-12-21T00:00:00"/>
    <n v="289"/>
    <x v="0"/>
    <s v="500/1000"/>
    <n v="1000"/>
    <n v="138751"/>
    <n v="0"/>
    <n v="609390"/>
    <n v="43"/>
    <x v="1"/>
    <x v="1"/>
    <x v="2"/>
    <x v="2"/>
    <x v="4"/>
    <x v="1"/>
    <n v="0"/>
    <n v="0"/>
    <n v="0"/>
    <x v="19"/>
    <x v="2"/>
    <s v="Side Collision"/>
    <x v="1"/>
    <x v="2"/>
    <x v="2"/>
    <s v="Riverwood"/>
    <s v="1102 Apache Hwy"/>
    <x v="4"/>
    <x v="1"/>
    <x v="0"/>
    <x v="0"/>
    <x v="2"/>
    <s v="Unknown"/>
    <n v="68580"/>
    <n v="7620"/>
    <n v="7620"/>
    <n v="53340"/>
    <s v="Jeep"/>
    <s v="Wrangler"/>
    <n v="2010"/>
    <x v="1"/>
  </r>
  <r>
    <n v="953334"/>
    <d v="2005-12-03T00:00:00"/>
    <n v="427"/>
    <x v="1"/>
    <s v="100/300"/>
    <n v="1000"/>
    <n v="117861"/>
    <n v="7000000"/>
    <n v="446608"/>
    <n v="60"/>
    <x v="3"/>
    <x v="0"/>
    <x v="0"/>
    <x v="0"/>
    <x v="2"/>
    <x v="2"/>
    <n v="0"/>
    <n v="-54400"/>
    <n v="-54400"/>
    <x v="41"/>
    <x v="0"/>
    <s v="Side Collision"/>
    <x v="0"/>
    <x v="4"/>
    <x v="2"/>
    <s v="Springfield"/>
    <s v="9214 Texas Drive"/>
    <x v="6"/>
    <x v="0"/>
    <x v="0"/>
    <x v="0"/>
    <x v="0"/>
    <s v="Yes"/>
    <n v="90860"/>
    <n v="12980"/>
    <n v="19470"/>
    <n v="58410"/>
    <s v="Volkswagen"/>
    <s v="Jetta"/>
    <n v="2004"/>
    <x v="0"/>
  </r>
  <r>
    <n v="369781"/>
    <d v="2011-05-25T00:00:00"/>
    <n v="380"/>
    <x v="2"/>
    <s v="250/500"/>
    <n v="2000"/>
    <n v="116662"/>
    <n v="6000000"/>
    <n v="602500"/>
    <n v="53"/>
    <x v="0"/>
    <x v="0"/>
    <x v="2"/>
    <x v="7"/>
    <x v="3"/>
    <x v="0"/>
    <n v="0"/>
    <n v="0"/>
    <n v="0"/>
    <x v="20"/>
    <x v="3"/>
    <s v=" "/>
    <x v="3"/>
    <x v="0"/>
    <x v="5"/>
    <s v="Northbend"/>
    <s v="8991 Texas Hwy"/>
    <x v="6"/>
    <x v="0"/>
    <x v="2"/>
    <x v="1"/>
    <x v="2"/>
    <s v="No"/>
    <n v="5700"/>
    <n v="570"/>
    <n v="570"/>
    <n v="4560"/>
    <s v="Saab"/>
    <s v="93"/>
    <n v="2001"/>
    <x v="1"/>
  </r>
  <r>
    <n v="990998"/>
    <d v="2006-10-18T00:00:00"/>
    <n v="13"/>
    <x v="1"/>
    <s v="100/300"/>
    <n v="1000"/>
    <n v="155631"/>
    <n v="0"/>
    <n v="463809"/>
    <n v="21"/>
    <x v="4"/>
    <x v="0"/>
    <x v="2"/>
    <x v="5"/>
    <x v="5"/>
    <x v="1"/>
    <n v="0"/>
    <n v="-75000"/>
    <n v="-75000"/>
    <x v="16"/>
    <x v="2"/>
    <s v="Side Collision"/>
    <x v="2"/>
    <x v="0"/>
    <x v="2"/>
    <s v="Hillsdale"/>
    <s v="9580 MLK Ave"/>
    <x v="4"/>
    <x v="1"/>
    <x v="0"/>
    <x v="2"/>
    <x v="1"/>
    <s v="Yes"/>
    <n v="94930"/>
    <n v="8630"/>
    <n v="8630"/>
    <n v="77670"/>
    <s v="Accura"/>
    <s v="RSX"/>
    <n v="2014"/>
    <x v="1"/>
  </r>
  <r>
    <n v="982678"/>
    <d v="2006-07-19T00:00:00"/>
    <n v="282"/>
    <x v="0"/>
    <s v="250/500"/>
    <n v="500"/>
    <n v="145227"/>
    <n v="0"/>
    <n v="611996"/>
    <n v="43"/>
    <x v="1"/>
    <x v="0"/>
    <x v="0"/>
    <x v="13"/>
    <x v="17"/>
    <x v="1"/>
    <n v="75800"/>
    <n v="0"/>
    <n v="75800"/>
    <x v="13"/>
    <x v="0"/>
    <s v="Side Collision"/>
    <x v="0"/>
    <x v="4"/>
    <x v="0"/>
    <s v="Northbend"/>
    <s v="5868 Best Drive"/>
    <x v="4"/>
    <x v="0"/>
    <x v="2"/>
    <x v="0"/>
    <x v="0"/>
    <s v="No"/>
    <n v="46800"/>
    <n v="4680"/>
    <n v="9360"/>
    <n v="32760"/>
    <s v="Audi"/>
    <s v="A5"/>
    <n v="2007"/>
    <x v="0"/>
  </r>
  <r>
    <n v="331683"/>
    <d v="2009-02-12T00:00:00"/>
    <n v="266"/>
    <x v="0"/>
    <s v="100/300"/>
    <n v="2000"/>
    <n v="157854"/>
    <n v="0"/>
    <n v="468158"/>
    <n v="46"/>
    <x v="0"/>
    <x v="0"/>
    <x v="2"/>
    <x v="11"/>
    <x v="13"/>
    <x v="0"/>
    <n v="0"/>
    <n v="-41400"/>
    <n v="-41400"/>
    <x v="1"/>
    <x v="0"/>
    <s v="Front Collision"/>
    <x v="1"/>
    <x v="2"/>
    <x v="4"/>
    <s v="Hillsdale"/>
    <s v="7502 Rock Lane"/>
    <x v="22"/>
    <x v="0"/>
    <x v="2"/>
    <x v="0"/>
    <x v="2"/>
    <s v="Yes"/>
    <n v="83490"/>
    <n v="7590"/>
    <n v="15180"/>
    <n v="60720"/>
    <s v="Nissan"/>
    <s v="Pathfinder"/>
    <n v="1996"/>
    <x v="1"/>
  </r>
  <r>
    <n v="364055"/>
    <d v="2001-05-14T00:00:00"/>
    <n v="30"/>
    <x v="1"/>
    <s v="500/1000"/>
    <n v="500"/>
    <n v="148826"/>
    <n v="0"/>
    <n v="440831"/>
    <n v="36"/>
    <x v="1"/>
    <x v="1"/>
    <x v="5"/>
    <x v="1"/>
    <x v="5"/>
    <x v="0"/>
    <n v="0"/>
    <n v="-63500"/>
    <n v="-63500"/>
    <x v="25"/>
    <x v="2"/>
    <s v="Side Collision"/>
    <x v="2"/>
    <x v="0"/>
    <x v="4"/>
    <s v="Northbrook"/>
    <s v="4627 Elm Ridge"/>
    <x v="18"/>
    <x v="1"/>
    <x v="2"/>
    <x v="2"/>
    <x v="0"/>
    <s v="Unknown"/>
    <n v="57900"/>
    <n v="5790"/>
    <n v="5790"/>
    <n v="46320"/>
    <s v="Saab"/>
    <s v="95"/>
    <n v="2008"/>
    <x v="1"/>
  </r>
  <r>
    <n v="521854"/>
    <d v="2001-02-16T00:00:00"/>
    <n v="198"/>
    <x v="1"/>
    <s v="250/500"/>
    <n v="1000"/>
    <n v="109639"/>
    <n v="0"/>
    <n v="603848"/>
    <n v="36"/>
    <x v="1"/>
    <x v="0"/>
    <x v="4"/>
    <x v="3"/>
    <x v="14"/>
    <x v="2"/>
    <n v="0"/>
    <n v="0"/>
    <n v="0"/>
    <x v="47"/>
    <x v="2"/>
    <s v="Rear Collision"/>
    <x v="2"/>
    <x v="2"/>
    <x v="0"/>
    <s v="Springfield"/>
    <s v="5584 Britain Lane"/>
    <x v="20"/>
    <x v="1"/>
    <x v="1"/>
    <x v="0"/>
    <x v="2"/>
    <s v="Yes"/>
    <n v="49410"/>
    <n v="5490"/>
    <n v="5490"/>
    <n v="38430"/>
    <s v="Audi"/>
    <s v="A3"/>
    <n v="2015"/>
    <x v="1"/>
  </r>
  <r>
    <n v="737252"/>
    <d v="1993-11-18T00:00:00"/>
    <n v="290"/>
    <x v="0"/>
    <s v="500/1000"/>
    <n v="2000"/>
    <n v="121536"/>
    <n v="0"/>
    <n v="617739"/>
    <n v="45"/>
    <x v="0"/>
    <x v="0"/>
    <x v="2"/>
    <x v="4"/>
    <x v="1"/>
    <x v="2"/>
    <n v="54400"/>
    <n v="0"/>
    <n v="54400"/>
    <x v="49"/>
    <x v="2"/>
    <s v="Side Collision"/>
    <x v="1"/>
    <x v="2"/>
    <x v="4"/>
    <s v="Northbend"/>
    <s v="7002 Oak Hwy"/>
    <x v="9"/>
    <x v="1"/>
    <x v="1"/>
    <x v="1"/>
    <x v="3"/>
    <s v="No"/>
    <n v="66200"/>
    <n v="6620"/>
    <n v="6620"/>
    <n v="52960"/>
    <s v="Suburu"/>
    <s v="Impreza"/>
    <n v="2012"/>
    <x v="1"/>
  </r>
  <r>
    <n v="344480"/>
    <d v="1990-02-18T00:00:00"/>
    <n v="260"/>
    <x v="0"/>
    <s v="100/300"/>
    <n v="2000"/>
    <n v="148257"/>
    <n v="0"/>
    <n v="607133"/>
    <n v="46"/>
    <x v="0"/>
    <x v="0"/>
    <x v="0"/>
    <x v="7"/>
    <x v="1"/>
    <x v="0"/>
    <n v="35000"/>
    <n v="0"/>
    <n v="35000"/>
    <x v="41"/>
    <x v="0"/>
    <s v="Front Collision"/>
    <x v="1"/>
    <x v="2"/>
    <x v="2"/>
    <s v="Columbus"/>
    <s v="4780 Best Drive"/>
    <x v="2"/>
    <x v="0"/>
    <x v="2"/>
    <x v="1"/>
    <x v="3"/>
    <s v="No"/>
    <n v="64080"/>
    <n v="10680"/>
    <n v="10680"/>
    <n v="42720"/>
    <s v="Toyota"/>
    <s v="Camry"/>
    <n v="2005"/>
    <x v="1"/>
  </r>
  <r>
    <n v="898519"/>
    <d v="2000-05-21T00:00:00"/>
    <n v="233"/>
    <x v="0"/>
    <s v="250/500"/>
    <n v="1000"/>
    <n v="95418"/>
    <n v="0"/>
    <n v="437470"/>
    <n v="43"/>
    <x v="1"/>
    <x v="1"/>
    <x v="5"/>
    <x v="4"/>
    <x v="7"/>
    <x v="1"/>
    <n v="0"/>
    <n v="0"/>
    <n v="0"/>
    <x v="4"/>
    <x v="2"/>
    <s v="Side Collision"/>
    <x v="1"/>
    <x v="3"/>
    <x v="0"/>
    <s v="Northbrook"/>
    <s v="8995 1st Ave"/>
    <x v="18"/>
    <x v="1"/>
    <x v="1"/>
    <x v="2"/>
    <x v="2"/>
    <s v="Yes"/>
    <n v="42500"/>
    <n v="8500"/>
    <n v="4250"/>
    <n v="29750"/>
    <s v="Nissan"/>
    <s v="Pathfinder"/>
    <n v="2000"/>
    <x v="1"/>
  </r>
  <r>
    <n v="957816"/>
    <d v="2012-08-26T00:00:00"/>
    <n v="130"/>
    <x v="2"/>
    <s v="500/1000"/>
    <n v="2000"/>
    <n v="11934"/>
    <n v="0"/>
    <n v="461372"/>
    <n v="30"/>
    <x v="2"/>
    <x v="0"/>
    <x v="1"/>
    <x v="8"/>
    <x v="3"/>
    <x v="2"/>
    <n v="0"/>
    <n v="-40800"/>
    <n v="-40800"/>
    <x v="40"/>
    <x v="2"/>
    <s v="Side Collision"/>
    <x v="2"/>
    <x v="3"/>
    <x v="0"/>
    <s v="Columbus"/>
    <s v="5586 2nd St"/>
    <x v="14"/>
    <x v="1"/>
    <x v="2"/>
    <x v="2"/>
    <x v="2"/>
    <s v="Unknown"/>
    <n v="48950"/>
    <n v="8900"/>
    <n v="4450"/>
    <n v="35600"/>
    <s v="Suburu"/>
    <s v="Legacy"/>
    <n v="2005"/>
    <x v="1"/>
  </r>
  <r>
    <n v="175960"/>
    <d v="2004-11-16T00:00:00"/>
    <n v="230"/>
    <x v="1"/>
    <s v="100/300"/>
    <n v="1000"/>
    <n v="102311"/>
    <n v="0"/>
    <n v="476130"/>
    <n v="42"/>
    <x v="1"/>
    <x v="1"/>
    <x v="0"/>
    <x v="12"/>
    <x v="5"/>
    <x v="2"/>
    <n v="0"/>
    <n v="-45300"/>
    <n v="-45300"/>
    <x v="38"/>
    <x v="2"/>
    <s v="Rear Collision"/>
    <x v="1"/>
    <x v="3"/>
    <x v="2"/>
    <s v="Northbend"/>
    <s v="1589 Best Ave"/>
    <x v="21"/>
    <x v="1"/>
    <x v="2"/>
    <x v="0"/>
    <x v="0"/>
    <s v="Yes"/>
    <n v="58850"/>
    <n v="10700"/>
    <n v="10700"/>
    <n v="37450"/>
    <s v="Accura"/>
    <s v="MDX"/>
    <n v="1999"/>
    <x v="1"/>
  </r>
  <r>
    <n v="489618"/>
    <d v="2003-01-23T00:00:00"/>
    <n v="212"/>
    <x v="2"/>
    <s v="500/1000"/>
    <n v="1000"/>
    <n v="152445"/>
    <n v="0"/>
    <n v="452438"/>
    <n v="40"/>
    <x v="1"/>
    <x v="1"/>
    <x v="3"/>
    <x v="6"/>
    <x v="5"/>
    <x v="0"/>
    <n v="73200"/>
    <n v="0"/>
    <n v="73200"/>
    <x v="36"/>
    <x v="2"/>
    <s v="Side Collision"/>
    <x v="1"/>
    <x v="3"/>
    <x v="2"/>
    <s v="Northbrook"/>
    <s v="1880 Weaver Drive"/>
    <x v="18"/>
    <x v="1"/>
    <x v="0"/>
    <x v="1"/>
    <x v="0"/>
    <s v="Yes"/>
    <n v="82400"/>
    <n v="8240"/>
    <n v="8240"/>
    <n v="65920"/>
    <s v="Nissan"/>
    <s v="Pathfinder"/>
    <n v="2006"/>
    <x v="1"/>
  </r>
  <r>
    <n v="717044"/>
    <d v="2008-11-07T00:00:00"/>
    <n v="299"/>
    <x v="0"/>
    <s v="500/1000"/>
    <n v="1000"/>
    <n v="165332"/>
    <n v="0"/>
    <n v="460517"/>
    <n v="44"/>
    <x v="1"/>
    <x v="1"/>
    <x v="5"/>
    <x v="6"/>
    <x v="3"/>
    <x v="1"/>
    <n v="0"/>
    <n v="-48800"/>
    <n v="-48800"/>
    <x v="0"/>
    <x v="0"/>
    <s v="Rear Collision"/>
    <x v="1"/>
    <x v="4"/>
    <x v="4"/>
    <s v="Springfield"/>
    <s v="7295 Tree Hwy"/>
    <x v="19"/>
    <x v="0"/>
    <x v="0"/>
    <x v="2"/>
    <x v="1"/>
    <s v="Unknown"/>
    <n v="54240"/>
    <n v="6780"/>
    <n v="6780"/>
    <n v="40680"/>
    <s v="Suburu"/>
    <s v="Impreza"/>
    <n v="2009"/>
    <x v="1"/>
  </r>
  <r>
    <n v="101421"/>
    <d v="1999-10-19T00:00:00"/>
    <n v="91"/>
    <x v="2"/>
    <s v="250/500"/>
    <n v="1000"/>
    <n v="102246"/>
    <n v="0"/>
    <n v="444896"/>
    <n v="26"/>
    <x v="2"/>
    <x v="1"/>
    <x v="2"/>
    <x v="3"/>
    <x v="17"/>
    <x v="1"/>
    <n v="52700"/>
    <n v="0"/>
    <n v="52700"/>
    <x v="43"/>
    <x v="2"/>
    <s v="Front Collision"/>
    <x v="1"/>
    <x v="3"/>
    <x v="0"/>
    <s v="Arlington"/>
    <s v="8832 Pine Drive"/>
    <x v="12"/>
    <x v="1"/>
    <x v="1"/>
    <x v="1"/>
    <x v="0"/>
    <s v="Unknown"/>
    <n v="74200"/>
    <n v="7420"/>
    <n v="7420"/>
    <n v="59360"/>
    <s v="Jeep"/>
    <s v="Wrangler"/>
    <n v="1996"/>
    <x v="1"/>
  </r>
  <r>
    <n v="793948"/>
    <d v="1990-12-20T00:00:00"/>
    <n v="398"/>
    <x v="2"/>
    <s v="100/300"/>
    <n v="2000"/>
    <n v="139643"/>
    <n v="0"/>
    <n v="448722"/>
    <n v="53"/>
    <x v="0"/>
    <x v="1"/>
    <x v="2"/>
    <x v="7"/>
    <x v="4"/>
    <x v="3"/>
    <n v="21500"/>
    <n v="0"/>
    <n v="21500"/>
    <x v="15"/>
    <x v="0"/>
    <s v="Front Collision"/>
    <x v="2"/>
    <x v="2"/>
    <x v="4"/>
    <s v="Hillsdale"/>
    <s v="1620 Oak Ave"/>
    <x v="14"/>
    <x v="0"/>
    <x v="0"/>
    <x v="2"/>
    <x v="3"/>
    <s v="Unknown"/>
    <n v="47430"/>
    <n v="5270"/>
    <n v="5270"/>
    <n v="36890"/>
    <s v="Toyota"/>
    <s v="Camry"/>
    <n v="2000"/>
    <x v="1"/>
  </r>
  <r>
    <n v="737483"/>
    <d v="1996-02-14T00:00:00"/>
    <n v="218"/>
    <x v="2"/>
    <s v="250/500"/>
    <n v="500"/>
    <n v="152155"/>
    <n v="0"/>
    <n v="477856"/>
    <n v="43"/>
    <x v="1"/>
    <x v="1"/>
    <x v="2"/>
    <x v="7"/>
    <x v="15"/>
    <x v="1"/>
    <n v="61100"/>
    <n v="-64500"/>
    <n v="-3400"/>
    <x v="5"/>
    <x v="0"/>
    <s v="Rear Collision"/>
    <x v="0"/>
    <x v="2"/>
    <x v="0"/>
    <s v="Hillsdale"/>
    <s v="3847 Elm Hwy"/>
    <x v="22"/>
    <x v="0"/>
    <x v="1"/>
    <x v="0"/>
    <x v="2"/>
    <s v="Yes"/>
    <n v="68200"/>
    <n v="13640"/>
    <n v="6820"/>
    <n v="47740"/>
    <s v="Dodge"/>
    <s v="RAM"/>
    <n v="2003"/>
    <x v="0"/>
  </r>
  <r>
    <n v="695117"/>
    <d v="2001-06-10T00:00:00"/>
    <n v="152"/>
    <x v="1"/>
    <s v="100/300"/>
    <n v="1000"/>
    <n v="103427"/>
    <n v="0"/>
    <n v="617721"/>
    <n v="33"/>
    <x v="2"/>
    <x v="1"/>
    <x v="6"/>
    <x v="3"/>
    <x v="19"/>
    <x v="0"/>
    <n v="0"/>
    <n v="0"/>
    <n v="0"/>
    <x v="38"/>
    <x v="0"/>
    <s v="Front Collision"/>
    <x v="1"/>
    <x v="2"/>
    <x v="2"/>
    <s v="Hillsdale"/>
    <s v="3177 MLK Ridge"/>
    <x v="22"/>
    <x v="0"/>
    <x v="2"/>
    <x v="0"/>
    <x v="1"/>
    <s v="No"/>
    <n v="63900"/>
    <n v="7100"/>
    <n v="7100"/>
    <n v="49700"/>
    <s v="Accura"/>
    <s v="TL"/>
    <n v="2014"/>
    <x v="1"/>
  </r>
  <r>
    <n v="167466"/>
    <d v="2010-03-17T00:00:00"/>
    <n v="212"/>
    <x v="0"/>
    <s v="100/300"/>
    <n v="1000"/>
    <n v="125535"/>
    <n v="0"/>
    <n v="454176"/>
    <n v="39"/>
    <x v="1"/>
    <x v="1"/>
    <x v="6"/>
    <x v="9"/>
    <x v="8"/>
    <x v="1"/>
    <n v="60300"/>
    <n v="-58900"/>
    <n v="1400"/>
    <x v="30"/>
    <x v="2"/>
    <s v="Rear Collision"/>
    <x v="2"/>
    <x v="4"/>
    <x v="2"/>
    <s v="Riverwood"/>
    <s v="3929 Oak Drive"/>
    <x v="9"/>
    <x v="3"/>
    <x v="2"/>
    <x v="1"/>
    <x v="2"/>
    <s v="Yes"/>
    <n v="59300"/>
    <n v="11860"/>
    <n v="5930"/>
    <n v="41510"/>
    <s v="Dodge"/>
    <s v="RAM"/>
    <n v="2008"/>
    <x v="1"/>
  </r>
  <r>
    <n v="664732"/>
    <d v="2003-07-30T00:00:00"/>
    <n v="242"/>
    <x v="2"/>
    <s v="500/1000"/>
    <n v="2000"/>
    <n v="139689"/>
    <n v="6000000"/>
    <n v="618127"/>
    <n v="44"/>
    <x v="1"/>
    <x v="1"/>
    <x v="5"/>
    <x v="7"/>
    <x v="13"/>
    <x v="1"/>
    <n v="0"/>
    <n v="-61600"/>
    <n v="-61600"/>
    <x v="56"/>
    <x v="2"/>
    <s v="Front Collision"/>
    <x v="1"/>
    <x v="3"/>
    <x v="0"/>
    <s v="Springfield"/>
    <s v="1469 Lincoln Drive"/>
    <x v="12"/>
    <x v="1"/>
    <x v="2"/>
    <x v="0"/>
    <x v="0"/>
    <s v="Yes"/>
    <n v="66900"/>
    <n v="6690"/>
    <n v="13380"/>
    <n v="46830"/>
    <s v="Suburu"/>
    <s v="Forrestor"/>
    <n v="1999"/>
    <x v="0"/>
  </r>
  <r>
    <n v="143038"/>
    <d v="2014-09-17T00:00:00"/>
    <n v="80"/>
    <x v="0"/>
    <s v="500/1000"/>
    <n v="500"/>
    <n v="79531"/>
    <n v="0"/>
    <n v="441923"/>
    <n v="27"/>
    <x v="2"/>
    <x v="0"/>
    <x v="6"/>
    <x v="13"/>
    <x v="8"/>
    <x v="0"/>
    <n v="0"/>
    <n v="-51000"/>
    <n v="-51000"/>
    <x v="26"/>
    <x v="2"/>
    <s v="Rear Collision"/>
    <x v="0"/>
    <x v="0"/>
    <x v="3"/>
    <s v="Arlington"/>
    <s v="9719 4th Lane"/>
    <x v="14"/>
    <x v="1"/>
    <x v="0"/>
    <x v="0"/>
    <x v="2"/>
    <s v="Unknown"/>
    <n v="40810"/>
    <n v="3710"/>
    <n v="7420"/>
    <n v="29680"/>
    <s v="Ford"/>
    <s v="F150"/>
    <n v="2000"/>
    <x v="0"/>
  </r>
  <r>
    <n v="979963"/>
    <d v="2009-06-03T00:00:00"/>
    <n v="260"/>
    <x v="1"/>
    <s v="100/300"/>
    <n v="500"/>
    <n v="98222"/>
    <n v="0"/>
    <n v="604279"/>
    <n v="43"/>
    <x v="1"/>
    <x v="1"/>
    <x v="6"/>
    <x v="8"/>
    <x v="8"/>
    <x v="1"/>
    <n v="54500"/>
    <n v="-72100"/>
    <n v="-17600"/>
    <x v="26"/>
    <x v="0"/>
    <s v="Front Collision"/>
    <x v="2"/>
    <x v="2"/>
    <x v="2"/>
    <s v="Riverwood"/>
    <s v="3196 Cherokee St"/>
    <x v="22"/>
    <x v="0"/>
    <x v="1"/>
    <x v="0"/>
    <x v="1"/>
    <s v="Unknown"/>
    <n v="75400"/>
    <n v="15080"/>
    <n v="7540"/>
    <n v="52780"/>
    <s v="Honda"/>
    <s v="CRV"/>
    <n v="2011"/>
    <x v="1"/>
  </r>
  <r>
    <n v="467841"/>
    <d v="1994-10-11T00:00:00"/>
    <n v="133"/>
    <x v="1"/>
    <s v="500/1000"/>
    <n v="500"/>
    <n v="107407"/>
    <n v="0"/>
    <n v="440833"/>
    <n v="34"/>
    <x v="1"/>
    <x v="1"/>
    <x v="6"/>
    <x v="5"/>
    <x v="3"/>
    <x v="0"/>
    <n v="70900"/>
    <n v="-61100"/>
    <n v="9800"/>
    <x v="22"/>
    <x v="3"/>
    <s v=" "/>
    <x v="1"/>
    <x v="1"/>
    <x v="4"/>
    <s v="Northbend"/>
    <s v="8492 Andromedia Ridge"/>
    <x v="1"/>
    <x v="0"/>
    <x v="2"/>
    <x v="2"/>
    <x v="1"/>
    <s v="Yes"/>
    <n v="4200"/>
    <n v="420"/>
    <n v="840"/>
    <n v="2940"/>
    <s v="Jeep"/>
    <s v="Wrangler"/>
    <n v="2013"/>
    <x v="1"/>
  </r>
  <r>
    <n v="219028"/>
    <d v="1991-07-18T00:00:00"/>
    <n v="290"/>
    <x v="0"/>
    <s v="100/300"/>
    <n v="1000"/>
    <n v="13113"/>
    <n v="0"/>
    <n v="451550"/>
    <n v="45"/>
    <x v="0"/>
    <x v="1"/>
    <x v="2"/>
    <x v="1"/>
    <x v="13"/>
    <x v="0"/>
    <n v="38500"/>
    <n v="0"/>
    <n v="38500"/>
    <x v="3"/>
    <x v="2"/>
    <s v="Side Collision"/>
    <x v="0"/>
    <x v="4"/>
    <x v="2"/>
    <s v="Hillsdale"/>
    <s v="1353 Washington St"/>
    <x v="6"/>
    <x v="1"/>
    <x v="0"/>
    <x v="1"/>
    <x v="1"/>
    <s v="Yes"/>
    <n v="52650"/>
    <n v="5850"/>
    <n v="5850"/>
    <n v="40950"/>
    <s v="Ford"/>
    <s v="F150"/>
    <n v="2001"/>
    <x v="0"/>
  </r>
  <r>
    <n v="130156"/>
    <d v="2001-09-24T00:00:00"/>
    <n v="322"/>
    <x v="2"/>
    <s v="250/500"/>
    <n v="2000"/>
    <n v="127712"/>
    <n v="0"/>
    <n v="431853"/>
    <n v="49"/>
    <x v="0"/>
    <x v="1"/>
    <x v="1"/>
    <x v="3"/>
    <x v="14"/>
    <x v="2"/>
    <n v="0"/>
    <n v="-46000"/>
    <n v="-46000"/>
    <x v="16"/>
    <x v="0"/>
    <s v="Rear Collision"/>
    <x v="0"/>
    <x v="4"/>
    <x v="4"/>
    <s v="Hillsdale"/>
    <s v="6731 Andromedia Hwy"/>
    <x v="22"/>
    <x v="0"/>
    <x v="1"/>
    <x v="1"/>
    <x v="0"/>
    <s v="Yes"/>
    <n v="42240"/>
    <n v="7680"/>
    <n v="7680"/>
    <n v="26880"/>
    <s v="Chevrolet"/>
    <s v="Malibu"/>
    <n v="2007"/>
    <x v="1"/>
  </r>
  <r>
    <n v="762951"/>
    <d v="2012-09-19T00:00:00"/>
    <n v="228"/>
    <x v="1"/>
    <s v="500/1000"/>
    <n v="500"/>
    <n v="138862"/>
    <n v="0"/>
    <n v="614274"/>
    <n v="39"/>
    <x v="1"/>
    <x v="1"/>
    <x v="6"/>
    <x v="2"/>
    <x v="1"/>
    <x v="0"/>
    <n v="35200"/>
    <n v="0"/>
    <n v="35200"/>
    <x v="16"/>
    <x v="0"/>
    <s v="Side Collision"/>
    <x v="1"/>
    <x v="3"/>
    <x v="5"/>
    <s v="Riverwood"/>
    <s v="5769 Texas Lane"/>
    <x v="16"/>
    <x v="0"/>
    <x v="0"/>
    <x v="0"/>
    <x v="1"/>
    <s v="Yes"/>
    <n v="59490"/>
    <n v="6610"/>
    <n v="6610"/>
    <n v="46270"/>
    <s v="Mercedes"/>
    <s v="ML350"/>
    <n v="1995"/>
    <x v="1"/>
  </r>
  <r>
    <n v="376879"/>
    <d v="1991-07-11T00:00:00"/>
    <n v="195"/>
    <x v="2"/>
    <s v="100/300"/>
    <n v="1000"/>
    <n v="140652"/>
    <n v="8000000"/>
    <n v="619148"/>
    <n v="37"/>
    <x v="1"/>
    <x v="0"/>
    <x v="0"/>
    <x v="4"/>
    <x v="4"/>
    <x v="3"/>
    <n v="0"/>
    <n v="0"/>
    <n v="0"/>
    <x v="22"/>
    <x v="0"/>
    <s v="Side Collision"/>
    <x v="0"/>
    <x v="4"/>
    <x v="0"/>
    <s v="Arlington"/>
    <s v="2849 Pine Drive"/>
    <x v="11"/>
    <x v="0"/>
    <x v="2"/>
    <x v="1"/>
    <x v="0"/>
    <s v="No"/>
    <n v="44200"/>
    <n v="4420"/>
    <n v="4420"/>
    <n v="35360"/>
    <s v="Jeep"/>
    <s v="Wrangler"/>
    <n v="2002"/>
    <x v="0"/>
  </r>
  <r>
    <n v="599031"/>
    <d v="1991-10-29T00:00:00"/>
    <n v="247"/>
    <x v="1"/>
    <s v="100/300"/>
    <n v="500"/>
    <n v="155829"/>
    <n v="0"/>
    <n v="456781"/>
    <n v="39"/>
    <x v="1"/>
    <x v="1"/>
    <x v="3"/>
    <x v="9"/>
    <x v="1"/>
    <x v="3"/>
    <n v="0"/>
    <n v="-49300"/>
    <n v="-49300"/>
    <x v="54"/>
    <x v="1"/>
    <s v=" "/>
    <x v="3"/>
    <x v="0"/>
    <x v="4"/>
    <s v="Springfield"/>
    <s v="2577 Texas Ridge"/>
    <x v="0"/>
    <x v="0"/>
    <x v="0"/>
    <x v="0"/>
    <x v="0"/>
    <s v="Unknown"/>
    <n v="7700"/>
    <n v="770"/>
    <n v="1540"/>
    <n v="5390"/>
    <s v="Saab"/>
    <s v="93"/>
    <n v="2000"/>
    <x v="1"/>
  </r>
  <r>
    <n v="676255"/>
    <d v="1999-12-28T00:00:00"/>
    <n v="405"/>
    <x v="1"/>
    <s v="500/1000"/>
    <n v="1000"/>
    <n v="113247"/>
    <n v="4000000"/>
    <n v="434293"/>
    <n v="57"/>
    <x v="3"/>
    <x v="0"/>
    <x v="0"/>
    <x v="7"/>
    <x v="19"/>
    <x v="1"/>
    <n v="46300"/>
    <n v="0"/>
    <n v="46300"/>
    <x v="13"/>
    <x v="2"/>
    <s v="Front Collision"/>
    <x v="2"/>
    <x v="3"/>
    <x v="2"/>
    <s v="Northbend"/>
    <s v="3841 Washington Lane"/>
    <x v="7"/>
    <x v="1"/>
    <x v="1"/>
    <x v="2"/>
    <x v="2"/>
    <s v="Unknown"/>
    <n v="61440"/>
    <n v="10240"/>
    <n v="10240"/>
    <n v="40960"/>
    <s v="Saab"/>
    <s v="93"/>
    <n v="2008"/>
    <x v="1"/>
  </r>
  <r>
    <n v="985446"/>
    <d v="2012-10-11T00:00:00"/>
    <n v="144"/>
    <x v="0"/>
    <s v="250/500"/>
    <n v="2000"/>
    <n v="189691"/>
    <n v="0"/>
    <n v="460895"/>
    <n v="37"/>
    <x v="1"/>
    <x v="1"/>
    <x v="1"/>
    <x v="11"/>
    <x v="0"/>
    <x v="1"/>
    <n v="73700"/>
    <n v="0"/>
    <n v="73700"/>
    <x v="27"/>
    <x v="2"/>
    <s v="Rear Collision"/>
    <x v="0"/>
    <x v="2"/>
    <x v="0"/>
    <s v="Columbus"/>
    <s v="8125 Texas Ridge"/>
    <x v="18"/>
    <x v="1"/>
    <x v="0"/>
    <x v="0"/>
    <x v="2"/>
    <s v="No"/>
    <n v="54400"/>
    <n v="5440"/>
    <n v="10880"/>
    <n v="38080"/>
    <s v="Chevrolet"/>
    <s v="Silverado"/>
    <n v="2015"/>
    <x v="0"/>
  </r>
  <r>
    <n v="884180"/>
    <d v="1995-08-19T00:00:00"/>
    <n v="338"/>
    <x v="2"/>
    <s v="500/1000"/>
    <n v="500"/>
    <n v="114346"/>
    <n v="4000000"/>
    <n v="601600"/>
    <n v="47"/>
    <x v="0"/>
    <x v="0"/>
    <x v="0"/>
    <x v="7"/>
    <x v="15"/>
    <x v="1"/>
    <n v="0"/>
    <n v="0"/>
    <n v="0"/>
    <x v="32"/>
    <x v="0"/>
    <s v="Front Collision"/>
    <x v="2"/>
    <x v="3"/>
    <x v="5"/>
    <s v="Arlington"/>
    <s v="4826 5th St"/>
    <x v="15"/>
    <x v="0"/>
    <x v="0"/>
    <x v="2"/>
    <x v="3"/>
    <s v="Unknown"/>
    <n v="58560"/>
    <n v="9760"/>
    <n v="9760"/>
    <n v="39040"/>
    <s v="Mercedes"/>
    <s v="E400"/>
    <n v="2002"/>
    <x v="1"/>
  </r>
  <r>
    <n v="571462"/>
    <d v="1991-02-11T00:00:00"/>
    <n v="121"/>
    <x v="1"/>
    <s v="500/1000"/>
    <n v="500"/>
    <n v="128542"/>
    <n v="0"/>
    <n v="465440"/>
    <n v="34"/>
    <x v="1"/>
    <x v="0"/>
    <x v="0"/>
    <x v="7"/>
    <x v="17"/>
    <x v="0"/>
    <n v="0"/>
    <n v="0"/>
    <n v="0"/>
    <x v="1"/>
    <x v="0"/>
    <s v="Front Collision"/>
    <x v="0"/>
    <x v="2"/>
    <x v="1"/>
    <s v="Northbrook"/>
    <s v="1578 5th Lane"/>
    <x v="20"/>
    <x v="0"/>
    <x v="2"/>
    <x v="0"/>
    <x v="3"/>
    <s v="No"/>
    <n v="67300"/>
    <n v="6730"/>
    <n v="6730"/>
    <n v="53840"/>
    <s v="Dodge"/>
    <s v="RAM"/>
    <n v="2000"/>
    <x v="0"/>
  </r>
  <r>
    <n v="815883"/>
    <d v="1991-07-02T00:00:00"/>
    <n v="398"/>
    <x v="0"/>
    <s v="250/500"/>
    <n v="2000"/>
    <n v="130526"/>
    <n v="0"/>
    <n v="455482"/>
    <n v="55"/>
    <x v="3"/>
    <x v="0"/>
    <x v="0"/>
    <x v="13"/>
    <x v="8"/>
    <x v="0"/>
    <n v="66200"/>
    <n v="-49700"/>
    <n v="16500"/>
    <x v="13"/>
    <x v="0"/>
    <s v="Rear Collision"/>
    <x v="0"/>
    <x v="2"/>
    <x v="1"/>
    <s v="Hillsdale"/>
    <s v="6440 Rock Lane"/>
    <x v="22"/>
    <x v="0"/>
    <x v="1"/>
    <x v="0"/>
    <x v="2"/>
    <s v="Yes"/>
    <n v="36740"/>
    <n v="3340"/>
    <n v="6680"/>
    <n v="26720"/>
    <s v="BMW"/>
    <s v="X5"/>
    <n v="1998"/>
    <x v="0"/>
  </r>
  <r>
    <n v="258265"/>
    <d v="1994-04-10T00:00:00"/>
    <n v="9"/>
    <x v="2"/>
    <s v="100/300"/>
    <n v="1000"/>
    <n v="107383"/>
    <n v="0"/>
    <n v="438877"/>
    <n v="30"/>
    <x v="2"/>
    <x v="1"/>
    <x v="4"/>
    <x v="1"/>
    <x v="7"/>
    <x v="1"/>
    <n v="0"/>
    <n v="0"/>
    <n v="0"/>
    <x v="40"/>
    <x v="0"/>
    <s v="Rear Collision"/>
    <x v="2"/>
    <x v="0"/>
    <x v="2"/>
    <s v="Northbrook"/>
    <s v="5806 Embaracadero St"/>
    <x v="11"/>
    <x v="0"/>
    <x v="1"/>
    <x v="1"/>
    <x v="1"/>
    <s v="No"/>
    <n v="85690"/>
    <n v="15580"/>
    <n v="15580"/>
    <n v="54530"/>
    <s v="BMW"/>
    <s v="3 Series"/>
    <n v="2011"/>
    <x v="1"/>
  </r>
  <r>
    <n v="180008"/>
    <d v="2014-07-16T00:00:00"/>
    <n v="280"/>
    <x v="2"/>
    <s v="250/500"/>
    <n v="1000"/>
    <n v="138735"/>
    <n v="0"/>
    <n v="477415"/>
    <n v="48"/>
    <x v="0"/>
    <x v="0"/>
    <x v="6"/>
    <x v="10"/>
    <x v="12"/>
    <x v="1"/>
    <n v="0"/>
    <n v="-72000"/>
    <n v="-72000"/>
    <x v="56"/>
    <x v="0"/>
    <s v="Front Collision"/>
    <x v="1"/>
    <x v="2"/>
    <x v="4"/>
    <s v="Hillsdale"/>
    <s v="5839 Weaver Lane"/>
    <x v="14"/>
    <x v="0"/>
    <x v="2"/>
    <x v="2"/>
    <x v="0"/>
    <s v="Unknown"/>
    <n v="61320"/>
    <n v="10220"/>
    <n v="10220"/>
    <n v="40880"/>
    <s v="BMW"/>
    <s v="M5"/>
    <n v="1998"/>
    <x v="1"/>
  </r>
  <r>
    <n v="633375"/>
    <d v="2003-09-17T00:00:00"/>
    <n v="254"/>
    <x v="2"/>
    <s v="250/500"/>
    <n v="500"/>
    <n v="108364"/>
    <n v="0"/>
    <n v="614372"/>
    <n v="45"/>
    <x v="0"/>
    <x v="0"/>
    <x v="6"/>
    <x v="6"/>
    <x v="12"/>
    <x v="0"/>
    <n v="59800"/>
    <n v="0"/>
    <n v="59800"/>
    <x v="7"/>
    <x v="2"/>
    <s v="Rear Collision"/>
    <x v="2"/>
    <x v="0"/>
    <x v="5"/>
    <s v="Columbus"/>
    <s v="7630 Rock Drive"/>
    <x v="4"/>
    <x v="1"/>
    <x v="0"/>
    <x v="1"/>
    <x v="1"/>
    <s v="Unknown"/>
    <n v="79680"/>
    <n v="13280"/>
    <n v="13280"/>
    <n v="53120"/>
    <s v="BMW"/>
    <s v="3 Series"/>
    <n v="2004"/>
    <x v="1"/>
  </r>
  <r>
    <n v="556538"/>
    <d v="2000-07-15T00:00:00"/>
    <n v="141"/>
    <x v="2"/>
    <s v="250/500"/>
    <n v="1000"/>
    <n v="185178"/>
    <n v="0"/>
    <n v="465248"/>
    <n v="30"/>
    <x v="2"/>
    <x v="1"/>
    <x v="4"/>
    <x v="0"/>
    <x v="19"/>
    <x v="1"/>
    <n v="78800"/>
    <n v="0"/>
    <n v="78800"/>
    <x v="46"/>
    <x v="0"/>
    <s v="Front Collision"/>
    <x v="2"/>
    <x v="2"/>
    <x v="0"/>
    <s v="Riverwood"/>
    <s v="7144 Andromedia St"/>
    <x v="21"/>
    <x v="0"/>
    <x v="2"/>
    <x v="0"/>
    <x v="1"/>
    <s v="Yes"/>
    <n v="61740"/>
    <n v="6860"/>
    <n v="6860"/>
    <n v="48020"/>
    <s v="Audi"/>
    <s v="A3"/>
    <n v="2002"/>
    <x v="1"/>
  </r>
  <r>
    <n v="669501"/>
    <d v="2009-07-29T00:00:00"/>
    <n v="441"/>
    <x v="1"/>
    <s v="250/500"/>
    <n v="500"/>
    <n v="127029"/>
    <n v="4000000"/>
    <n v="449421"/>
    <n v="55"/>
    <x v="3"/>
    <x v="0"/>
    <x v="5"/>
    <x v="3"/>
    <x v="19"/>
    <x v="0"/>
    <n v="24000"/>
    <n v="-50500"/>
    <n v="-26500"/>
    <x v="45"/>
    <x v="3"/>
    <s v=" "/>
    <x v="1"/>
    <x v="1"/>
    <x v="1"/>
    <s v="Arlington"/>
    <s v="9988 Rock Ridge"/>
    <x v="15"/>
    <x v="0"/>
    <x v="2"/>
    <x v="1"/>
    <x v="1"/>
    <s v="No"/>
    <n v="6400"/>
    <n v="640"/>
    <n v="640"/>
    <n v="5120"/>
    <s v="Honda"/>
    <s v="Civic"/>
    <n v="2002"/>
    <x v="1"/>
  </r>
  <r>
    <n v="963761"/>
    <d v="1991-04-13T00:00:00"/>
    <n v="381"/>
    <x v="0"/>
    <s v="500/1000"/>
    <n v="500"/>
    <n v="145999"/>
    <n v="0"/>
    <n v="445856"/>
    <n v="55"/>
    <x v="3"/>
    <x v="1"/>
    <x v="0"/>
    <x v="6"/>
    <x v="13"/>
    <x v="0"/>
    <n v="35900"/>
    <n v="0"/>
    <n v="35900"/>
    <x v="37"/>
    <x v="0"/>
    <s v="Rear Collision"/>
    <x v="0"/>
    <x v="2"/>
    <x v="0"/>
    <s v="Northbrook"/>
    <s v="7544 Washington Ave"/>
    <x v="1"/>
    <x v="0"/>
    <x v="0"/>
    <x v="0"/>
    <x v="0"/>
    <s v="Yes"/>
    <n v="60600"/>
    <n v="12120"/>
    <n v="6060"/>
    <n v="42420"/>
    <s v="Accura"/>
    <s v="TL"/>
    <n v="2011"/>
    <x v="1"/>
  </r>
  <r>
    <n v="753005"/>
    <d v="2005-11-20T00:00:00"/>
    <n v="191"/>
    <x v="2"/>
    <s v="100/300"/>
    <n v="2000"/>
    <n v="125344"/>
    <n v="0"/>
    <n v="608525"/>
    <n v="38"/>
    <x v="1"/>
    <x v="1"/>
    <x v="3"/>
    <x v="0"/>
    <x v="0"/>
    <x v="1"/>
    <n v="0"/>
    <n v="0"/>
    <n v="0"/>
    <x v="57"/>
    <x v="2"/>
    <s v="Side Collision"/>
    <x v="0"/>
    <x v="4"/>
    <x v="1"/>
    <s v="Hillsdale"/>
    <s v="7201 Washington Ave"/>
    <x v="4"/>
    <x v="1"/>
    <x v="2"/>
    <x v="2"/>
    <x v="1"/>
    <s v="No"/>
    <n v="56320"/>
    <n v="10240"/>
    <n v="5120"/>
    <n v="40960"/>
    <s v="Volkswagen"/>
    <s v="Jetta"/>
    <n v="2007"/>
    <x v="1"/>
  </r>
  <r>
    <n v="454758"/>
    <d v="1990-05-20T00:00:00"/>
    <n v="145"/>
    <x v="1"/>
    <s v="100/300"/>
    <n v="1000"/>
    <n v="114248"/>
    <n v="0"/>
    <n v="608813"/>
    <n v="34"/>
    <x v="1"/>
    <x v="1"/>
    <x v="6"/>
    <x v="7"/>
    <x v="0"/>
    <x v="1"/>
    <n v="0"/>
    <n v="0"/>
    <n v="0"/>
    <x v="6"/>
    <x v="0"/>
    <s v="Side Collision"/>
    <x v="2"/>
    <x v="4"/>
    <x v="5"/>
    <s v="Northbend"/>
    <s v="8805 Cherokee Drive"/>
    <x v="22"/>
    <x v="0"/>
    <x v="0"/>
    <x v="2"/>
    <x v="1"/>
    <s v="No"/>
    <n v="52250"/>
    <n v="9500"/>
    <n v="4750"/>
    <n v="38000"/>
    <s v="Suburu"/>
    <s v="Legacy"/>
    <n v="2012"/>
    <x v="1"/>
  </r>
  <r>
    <n v="698589"/>
    <d v="2002-11-28T00:00:00"/>
    <n v="479"/>
    <x v="2"/>
    <s v="500/1000"/>
    <n v="1000"/>
    <n v="118845"/>
    <n v="0"/>
    <n v="459295"/>
    <n v="60"/>
    <x v="3"/>
    <x v="1"/>
    <x v="0"/>
    <x v="8"/>
    <x v="6"/>
    <x v="1"/>
    <n v="0"/>
    <n v="-44800"/>
    <n v="-44800"/>
    <x v="24"/>
    <x v="2"/>
    <s v="Rear Collision"/>
    <x v="2"/>
    <x v="3"/>
    <x v="0"/>
    <s v="Arlington"/>
    <s v="3275 Pine St"/>
    <x v="10"/>
    <x v="3"/>
    <x v="1"/>
    <x v="1"/>
    <x v="2"/>
    <s v="Unknown"/>
    <n v="53900"/>
    <n v="5390"/>
    <n v="10780"/>
    <n v="37730"/>
    <s v="Saab"/>
    <s v="95"/>
    <n v="2006"/>
    <x v="1"/>
  </r>
  <r>
    <n v="330119"/>
    <d v="2004-06-15T00:00:00"/>
    <n v="215"/>
    <x v="2"/>
    <s v="500/1000"/>
    <n v="1000"/>
    <n v="11254"/>
    <n v="0"/>
    <n v="606144"/>
    <n v="35"/>
    <x v="1"/>
    <x v="0"/>
    <x v="3"/>
    <x v="12"/>
    <x v="11"/>
    <x v="0"/>
    <n v="40000"/>
    <n v="-43400"/>
    <n v="-3400"/>
    <x v="14"/>
    <x v="1"/>
    <s v=" "/>
    <x v="3"/>
    <x v="1"/>
    <x v="4"/>
    <s v="Columbus"/>
    <s v="7785 Lincoln Lane"/>
    <x v="13"/>
    <x v="0"/>
    <x v="1"/>
    <x v="2"/>
    <x v="3"/>
    <s v="No"/>
    <n v="2640"/>
    <n v="220"/>
    <n v="440"/>
    <n v="1980"/>
    <s v="Jeep"/>
    <s v="Wrangler"/>
    <n v="2001"/>
    <x v="1"/>
  </r>
  <r>
    <n v="164464"/>
    <d v="2010-09-26T00:00:00"/>
    <n v="41"/>
    <x v="0"/>
    <s v="250/500"/>
    <n v="500"/>
    <n v="129441"/>
    <n v="0"/>
    <n v="476315"/>
    <n v="33"/>
    <x v="2"/>
    <x v="0"/>
    <x v="4"/>
    <x v="10"/>
    <x v="0"/>
    <x v="0"/>
    <n v="0"/>
    <n v="0"/>
    <n v="0"/>
    <x v="43"/>
    <x v="1"/>
    <s v=" "/>
    <x v="1"/>
    <x v="1"/>
    <x v="5"/>
    <s v="Arlington"/>
    <s v="4994 Lincoln Drive"/>
    <x v="1"/>
    <x v="0"/>
    <x v="0"/>
    <x v="1"/>
    <x v="1"/>
    <s v="Unknown"/>
    <n v="8970"/>
    <n v="1380"/>
    <n v="1380"/>
    <n v="6210"/>
    <s v="Dodge"/>
    <s v="Neon"/>
    <n v="2011"/>
    <x v="1"/>
  </r>
  <r>
    <n v="927354"/>
    <d v="1990-09-15T00:00:00"/>
    <n v="45"/>
    <x v="1"/>
    <s v="100/300"/>
    <n v="500"/>
    <n v="14595"/>
    <n v="0"/>
    <n v="475891"/>
    <n v="31"/>
    <x v="2"/>
    <x v="0"/>
    <x v="0"/>
    <x v="7"/>
    <x v="9"/>
    <x v="1"/>
    <n v="0"/>
    <n v="0"/>
    <n v="0"/>
    <x v="4"/>
    <x v="3"/>
    <s v=" "/>
    <x v="1"/>
    <x v="1"/>
    <x v="2"/>
    <s v="Springfield"/>
    <s v="1298 Maple Hwy"/>
    <x v="13"/>
    <x v="0"/>
    <x v="1"/>
    <x v="0"/>
    <x v="2"/>
    <s v="Unknown"/>
    <n v="6000"/>
    <n v="1000"/>
    <n v="1000"/>
    <n v="4000"/>
    <s v="Suburu"/>
    <s v="Impreza"/>
    <n v="2000"/>
    <x v="1"/>
  </r>
  <r>
    <n v="231508"/>
    <d v="2009-09-16T00:00:00"/>
    <n v="156"/>
    <x v="2"/>
    <s v="100/300"/>
    <n v="500"/>
    <n v="136799"/>
    <n v="0"/>
    <n v="462525"/>
    <n v="38"/>
    <x v="1"/>
    <x v="0"/>
    <x v="4"/>
    <x v="3"/>
    <x v="2"/>
    <x v="2"/>
    <n v="26500"/>
    <n v="0"/>
    <n v="26500"/>
    <x v="4"/>
    <x v="2"/>
    <s v="Front Collision"/>
    <x v="0"/>
    <x v="2"/>
    <x v="4"/>
    <s v="Northbend"/>
    <s v="2644 MLK Drive"/>
    <x v="6"/>
    <x v="1"/>
    <x v="1"/>
    <x v="1"/>
    <x v="2"/>
    <s v="Unknown"/>
    <n v="55200"/>
    <n v="11040"/>
    <n v="5520"/>
    <n v="38640"/>
    <s v="Saab"/>
    <s v="92x"/>
    <n v="1998"/>
    <x v="0"/>
  </r>
  <r>
    <n v="272910"/>
    <d v="1999-08-12T00:00:00"/>
    <n v="246"/>
    <x v="1"/>
    <s v="250/500"/>
    <n v="500"/>
    <n v="159437"/>
    <n v="0"/>
    <n v="606283"/>
    <n v="45"/>
    <x v="0"/>
    <x v="0"/>
    <x v="2"/>
    <x v="8"/>
    <x v="2"/>
    <x v="2"/>
    <n v="0"/>
    <n v="0"/>
    <n v="0"/>
    <x v="24"/>
    <x v="3"/>
    <s v=" "/>
    <x v="3"/>
    <x v="1"/>
    <x v="0"/>
    <s v="Riverwood"/>
    <s v="5630 1st Drive"/>
    <x v="21"/>
    <x v="0"/>
    <x v="2"/>
    <x v="1"/>
    <x v="2"/>
    <s v="Yes"/>
    <n v="7260"/>
    <n v="660"/>
    <n v="1320"/>
    <n v="5280"/>
    <s v="Saab"/>
    <s v="92x"/>
    <n v="2008"/>
    <x v="1"/>
  </r>
  <r>
    <n v="305758"/>
    <d v="2009-03-08T00:00:00"/>
    <n v="178"/>
    <x v="2"/>
    <s v="100/300"/>
    <n v="500"/>
    <n v="103599"/>
    <n v="0"/>
    <n v="465252"/>
    <n v="39"/>
    <x v="1"/>
    <x v="1"/>
    <x v="6"/>
    <x v="8"/>
    <x v="0"/>
    <x v="2"/>
    <n v="0"/>
    <n v="0"/>
    <n v="0"/>
    <x v="34"/>
    <x v="2"/>
    <s v="Front Collision"/>
    <x v="1"/>
    <x v="0"/>
    <x v="2"/>
    <s v="Springfield"/>
    <s v="6137 MLK St"/>
    <x v="19"/>
    <x v="1"/>
    <x v="2"/>
    <x v="2"/>
    <x v="1"/>
    <s v="Unknown"/>
    <n v="64680"/>
    <n v="11760"/>
    <n v="11760"/>
    <n v="41160"/>
    <s v="Jeep"/>
    <s v="Wrangler"/>
    <n v="2010"/>
    <x v="1"/>
  </r>
  <r>
    <n v="950542"/>
    <d v="2009-04-27T00:00:00"/>
    <n v="237"/>
    <x v="0"/>
    <s v="250/500"/>
    <n v="500"/>
    <n v="91153"/>
    <n v="0"/>
    <n v="449979"/>
    <n v="43"/>
    <x v="1"/>
    <x v="1"/>
    <x v="1"/>
    <x v="2"/>
    <x v="16"/>
    <x v="0"/>
    <n v="53200"/>
    <n v="0"/>
    <n v="53200"/>
    <x v="53"/>
    <x v="0"/>
    <s v="Rear Collision"/>
    <x v="0"/>
    <x v="0"/>
    <x v="4"/>
    <s v="Northbrook"/>
    <s v="5383 Maple Drive"/>
    <x v="6"/>
    <x v="0"/>
    <x v="2"/>
    <x v="1"/>
    <x v="3"/>
    <s v="No"/>
    <n v="59200"/>
    <n v="0"/>
    <n v="11840"/>
    <n v="47360"/>
    <s v="Chevrolet"/>
    <s v="Malibu"/>
    <n v="1998"/>
    <x v="1"/>
  </r>
  <r>
    <n v="291544"/>
    <d v="2006-08-02T00:00:00"/>
    <n v="127"/>
    <x v="0"/>
    <s v="500/1000"/>
    <n v="500"/>
    <n v="131997"/>
    <n v="0"/>
    <n v="604681"/>
    <n v="34"/>
    <x v="1"/>
    <x v="1"/>
    <x v="2"/>
    <x v="0"/>
    <x v="12"/>
    <x v="2"/>
    <n v="73700"/>
    <n v="0"/>
    <n v="73700"/>
    <x v="10"/>
    <x v="1"/>
    <s v=" "/>
    <x v="1"/>
    <x v="1"/>
    <x v="5"/>
    <s v="Arlington"/>
    <s v="4460 4th Lane"/>
    <x v="1"/>
    <x v="0"/>
    <x v="0"/>
    <x v="0"/>
    <x v="2"/>
    <s v="Unknown"/>
    <n v="4700"/>
    <n v="470"/>
    <n v="940"/>
    <n v="3290"/>
    <s v="Saab"/>
    <s v="92x"/>
    <n v="1998"/>
    <x v="1"/>
  </r>
  <r>
    <n v="388616"/>
    <d v="1995-12-06T00:00:00"/>
    <n v="1"/>
    <x v="0"/>
    <s v="250/500"/>
    <n v="2000"/>
    <n v="139163"/>
    <n v="0"/>
    <n v="466390"/>
    <n v="33"/>
    <x v="2"/>
    <x v="0"/>
    <x v="2"/>
    <x v="2"/>
    <x v="17"/>
    <x v="0"/>
    <n v="61200"/>
    <n v="0"/>
    <n v="61200"/>
    <x v="33"/>
    <x v="0"/>
    <s v="Side Collision"/>
    <x v="2"/>
    <x v="3"/>
    <x v="2"/>
    <s v="Columbus"/>
    <s v="8524 Pine Lane"/>
    <x v="6"/>
    <x v="0"/>
    <x v="0"/>
    <x v="1"/>
    <x v="2"/>
    <s v="No"/>
    <n v="69400"/>
    <n v="6940"/>
    <n v="6940"/>
    <n v="55520"/>
    <s v="Mercedes"/>
    <s v="C300"/>
    <n v="2000"/>
    <x v="1"/>
  </r>
  <r>
    <n v="577992"/>
    <d v="2002-11-13T00:00:00"/>
    <n v="5"/>
    <x v="1"/>
    <s v="250/500"/>
    <n v="500"/>
    <n v="91541"/>
    <n v="5000000"/>
    <n v="612316"/>
    <n v="21"/>
    <x v="4"/>
    <x v="1"/>
    <x v="4"/>
    <x v="8"/>
    <x v="0"/>
    <x v="2"/>
    <n v="0"/>
    <n v="0"/>
    <n v="0"/>
    <x v="36"/>
    <x v="0"/>
    <s v="Side Collision"/>
    <x v="2"/>
    <x v="0"/>
    <x v="2"/>
    <s v="Northbrook"/>
    <s v="8456 1st Ave"/>
    <x v="6"/>
    <x v="0"/>
    <x v="0"/>
    <x v="1"/>
    <x v="1"/>
    <s v="No"/>
    <n v="40500"/>
    <n v="4050"/>
    <n v="4050"/>
    <n v="32400"/>
    <s v="Nissan"/>
    <s v="Pathfinder"/>
    <n v="1998"/>
    <x v="1"/>
  </r>
  <r>
    <n v="342830"/>
    <d v="1991-11-09T00:00:00"/>
    <n v="64"/>
    <x v="2"/>
    <s v="500/1000"/>
    <n v="1000"/>
    <n v="146882"/>
    <n v="0"/>
    <n v="474731"/>
    <n v="28"/>
    <x v="2"/>
    <x v="0"/>
    <x v="6"/>
    <x v="11"/>
    <x v="8"/>
    <x v="1"/>
    <n v="56800"/>
    <n v="-51800"/>
    <n v="5000"/>
    <x v="55"/>
    <x v="2"/>
    <s v="Side Collision"/>
    <x v="1"/>
    <x v="2"/>
    <x v="0"/>
    <s v="Riverwood"/>
    <s v="3639 Flute Hwy"/>
    <x v="10"/>
    <x v="1"/>
    <x v="2"/>
    <x v="2"/>
    <x v="3"/>
    <s v="No"/>
    <n v="60000"/>
    <n v="5000"/>
    <n v="10000"/>
    <n v="45000"/>
    <s v="Honda"/>
    <s v="Accord"/>
    <n v="1997"/>
    <x v="1"/>
  </r>
  <r>
    <n v="491170"/>
    <d v="1998-01-14T00:00:00"/>
    <n v="142"/>
    <x v="1"/>
    <s v="500/1000"/>
    <n v="500"/>
    <n v="141276"/>
    <n v="0"/>
    <n v="603260"/>
    <n v="30"/>
    <x v="2"/>
    <x v="0"/>
    <x v="1"/>
    <x v="3"/>
    <x v="16"/>
    <x v="0"/>
    <n v="66400"/>
    <n v="-63700"/>
    <n v="2700"/>
    <x v="3"/>
    <x v="0"/>
    <s v="Side Collision"/>
    <x v="1"/>
    <x v="3"/>
    <x v="4"/>
    <s v="Riverwood"/>
    <s v="7900 Sky Hwy"/>
    <x v="9"/>
    <x v="0"/>
    <x v="0"/>
    <x v="2"/>
    <x v="2"/>
    <s v="No"/>
    <n v="67320"/>
    <n v="11220"/>
    <n v="11220"/>
    <n v="44880"/>
    <s v="Volkswagen"/>
    <s v="Jetta"/>
    <n v="1996"/>
    <x v="1"/>
  </r>
  <r>
    <n v="175553"/>
    <d v="2002-04-25T00:00:00"/>
    <n v="97"/>
    <x v="0"/>
    <s v="500/1000"/>
    <n v="500"/>
    <n v="158826"/>
    <n v="0"/>
    <n v="434370"/>
    <n v="27"/>
    <x v="2"/>
    <x v="1"/>
    <x v="4"/>
    <x v="4"/>
    <x v="9"/>
    <x v="0"/>
    <n v="56700"/>
    <n v="-49300"/>
    <n v="7400"/>
    <x v="27"/>
    <x v="2"/>
    <s v="Side Collision"/>
    <x v="2"/>
    <x v="3"/>
    <x v="1"/>
    <s v="Riverwood"/>
    <s v="7835 Cherokee Hwy"/>
    <x v="9"/>
    <x v="1"/>
    <x v="0"/>
    <x v="2"/>
    <x v="3"/>
    <s v="Yes"/>
    <n v="75690"/>
    <n v="8410"/>
    <n v="8410"/>
    <n v="58870"/>
    <s v="Saab"/>
    <s v="95"/>
    <n v="2014"/>
    <x v="1"/>
  </r>
  <r>
    <n v="439341"/>
    <d v="1991-07-20T00:00:00"/>
    <n v="121"/>
    <x v="1"/>
    <s v="100/300"/>
    <n v="1000"/>
    <n v="114091"/>
    <n v="0"/>
    <n v="478388"/>
    <n v="31"/>
    <x v="2"/>
    <x v="0"/>
    <x v="2"/>
    <x v="12"/>
    <x v="12"/>
    <x v="1"/>
    <n v="51300"/>
    <n v="0"/>
    <n v="51300"/>
    <x v="11"/>
    <x v="2"/>
    <s v="Side Collision"/>
    <x v="0"/>
    <x v="2"/>
    <x v="1"/>
    <s v="Northbend"/>
    <s v="1030 Pine Lane"/>
    <x v="12"/>
    <x v="1"/>
    <x v="2"/>
    <x v="0"/>
    <x v="0"/>
    <s v="Unknown"/>
    <n v="64300"/>
    <n v="6430"/>
    <n v="6430"/>
    <n v="51440"/>
    <s v="Chevrolet"/>
    <s v="Silverado"/>
    <n v="2002"/>
    <x v="0"/>
  </r>
  <r>
    <n v="221186"/>
    <d v="2004-08-13T00:00:00"/>
    <n v="225"/>
    <x v="0"/>
    <s v="100/300"/>
    <n v="1000"/>
    <n v="151754"/>
    <n v="0"/>
    <n v="617883"/>
    <n v="43"/>
    <x v="1"/>
    <x v="0"/>
    <x v="6"/>
    <x v="7"/>
    <x v="6"/>
    <x v="2"/>
    <n v="0"/>
    <n v="-20900"/>
    <n v="-20900"/>
    <x v="21"/>
    <x v="2"/>
    <s v="Rear Collision"/>
    <x v="0"/>
    <x v="0"/>
    <x v="0"/>
    <s v="Columbus"/>
    <s v="9278 Francis Ridge"/>
    <x v="14"/>
    <x v="1"/>
    <x v="2"/>
    <x v="2"/>
    <x v="1"/>
    <s v="Yes"/>
    <n v="64400"/>
    <n v="6440"/>
    <n v="6440"/>
    <n v="51520"/>
    <s v="BMW"/>
    <s v="X5"/>
    <n v="2011"/>
    <x v="1"/>
  </r>
  <r>
    <n v="868031"/>
    <d v="1990-06-24T00:00:00"/>
    <n v="425"/>
    <x v="0"/>
    <s v="250/500"/>
    <n v="2000"/>
    <n v="91229"/>
    <n v="0"/>
    <n v="464808"/>
    <n v="53"/>
    <x v="0"/>
    <x v="1"/>
    <x v="4"/>
    <x v="7"/>
    <x v="12"/>
    <x v="0"/>
    <n v="42900"/>
    <n v="-39100"/>
    <n v="3800"/>
    <x v="49"/>
    <x v="2"/>
    <s v="Front Collision"/>
    <x v="1"/>
    <x v="2"/>
    <x v="4"/>
    <s v="Northbend"/>
    <s v="6604 Apache Drive"/>
    <x v="18"/>
    <x v="1"/>
    <x v="1"/>
    <x v="0"/>
    <x v="0"/>
    <s v="Unknown"/>
    <n v="97080"/>
    <n v="16180"/>
    <n v="16180"/>
    <n v="64720"/>
    <s v="Saab"/>
    <s v="92x"/>
    <n v="2005"/>
    <x v="1"/>
  </r>
  <r>
    <n v="844117"/>
    <d v="1991-08-21T00:00:00"/>
    <n v="285"/>
    <x v="0"/>
    <s v="250/500"/>
    <n v="2000"/>
    <n v="11443"/>
    <n v="0"/>
    <n v="609458"/>
    <n v="44"/>
    <x v="1"/>
    <x v="0"/>
    <x v="0"/>
    <x v="7"/>
    <x v="4"/>
    <x v="1"/>
    <n v="52600"/>
    <n v="0"/>
    <n v="52600"/>
    <x v="56"/>
    <x v="1"/>
    <s v=" "/>
    <x v="1"/>
    <x v="0"/>
    <x v="4"/>
    <s v="Northbrook"/>
    <s v="2311 4th St"/>
    <x v="19"/>
    <x v="0"/>
    <x v="0"/>
    <x v="0"/>
    <x v="1"/>
    <s v="Unknown"/>
    <n v="5500"/>
    <n v="500"/>
    <n v="500"/>
    <n v="4500"/>
    <s v="Honda"/>
    <s v="Civic"/>
    <n v="2010"/>
    <x v="1"/>
  </r>
  <r>
    <n v="744557"/>
    <d v="2011-02-25T00:00:00"/>
    <n v="192"/>
    <x v="1"/>
    <s v="500/1000"/>
    <n v="1000"/>
    <n v="128143"/>
    <n v="0"/>
    <n v="432405"/>
    <n v="38"/>
    <x v="1"/>
    <x v="1"/>
    <x v="3"/>
    <x v="10"/>
    <x v="8"/>
    <x v="1"/>
    <n v="65100"/>
    <n v="-50300"/>
    <n v="14800"/>
    <x v="8"/>
    <x v="2"/>
    <s v="Rear Collision"/>
    <x v="2"/>
    <x v="3"/>
    <x v="0"/>
    <s v="Northbend"/>
    <s v="9523 Solo Hwy"/>
    <x v="16"/>
    <x v="1"/>
    <x v="1"/>
    <x v="1"/>
    <x v="0"/>
    <s v="No"/>
    <n v="30700"/>
    <n v="3070"/>
    <n v="6140"/>
    <n v="21490"/>
    <s v="Jeep"/>
    <s v="Wrangler"/>
    <n v="2010"/>
    <x v="1"/>
  </r>
  <r>
    <n v="159536"/>
    <d v="2013-02-04T00:00:00"/>
    <n v="285"/>
    <x v="2"/>
    <s v="100/300"/>
    <n v="2000"/>
    <n v="110185"/>
    <n v="0"/>
    <n v="457875"/>
    <n v="48"/>
    <x v="0"/>
    <x v="1"/>
    <x v="5"/>
    <x v="2"/>
    <x v="7"/>
    <x v="0"/>
    <n v="46100"/>
    <n v="0"/>
    <n v="46100"/>
    <x v="7"/>
    <x v="0"/>
    <s v="Side Collision"/>
    <x v="1"/>
    <x v="0"/>
    <x v="6"/>
    <s v="Springfield"/>
    <s v="3171 Andromedia Lane"/>
    <x v="10"/>
    <x v="0"/>
    <x v="2"/>
    <x v="0"/>
    <x v="0"/>
    <s v="Yes"/>
    <n v="33480"/>
    <n v="3720"/>
    <n v="3720"/>
    <n v="26040"/>
    <s v="Nissan"/>
    <s v="Pathfinder"/>
    <n v="2012"/>
    <x v="1"/>
  </r>
  <r>
    <n v="727109"/>
    <d v="2001-02-20T00:00:00"/>
    <n v="98"/>
    <x v="1"/>
    <s v="500/1000"/>
    <n v="2000"/>
    <n v="10821"/>
    <n v="0"/>
    <n v="477268"/>
    <n v="26"/>
    <x v="2"/>
    <x v="0"/>
    <x v="6"/>
    <x v="8"/>
    <x v="14"/>
    <x v="1"/>
    <n v="0"/>
    <n v="-30900"/>
    <n v="-30900"/>
    <x v="52"/>
    <x v="2"/>
    <s v="Front Collision"/>
    <x v="2"/>
    <x v="0"/>
    <x v="4"/>
    <s v="Northbend"/>
    <s v="2492 Lincoln Lane"/>
    <x v="21"/>
    <x v="3"/>
    <x v="1"/>
    <x v="1"/>
    <x v="3"/>
    <s v="Yes"/>
    <n v="65430"/>
    <n v="14540"/>
    <n v="7270"/>
    <n v="43620"/>
    <s v="Jeep"/>
    <s v="Wrangler"/>
    <n v="2001"/>
    <x v="1"/>
  </r>
  <r>
    <n v="155604"/>
    <d v="1992-03-03T00:00:00"/>
    <n v="175"/>
    <x v="0"/>
    <s v="500/1000"/>
    <n v="500"/>
    <n v="118544"/>
    <n v="0"/>
    <n v="437580"/>
    <n v="36"/>
    <x v="1"/>
    <x v="0"/>
    <x v="3"/>
    <x v="8"/>
    <x v="14"/>
    <x v="1"/>
    <n v="44900"/>
    <n v="-52500"/>
    <n v="-7600"/>
    <x v="8"/>
    <x v="2"/>
    <s v="Rear Collision"/>
    <x v="0"/>
    <x v="0"/>
    <x v="5"/>
    <s v="Northbend"/>
    <s v="4477 5th Ave"/>
    <x v="12"/>
    <x v="1"/>
    <x v="0"/>
    <x v="2"/>
    <x v="3"/>
    <s v="Yes"/>
    <n v="42680"/>
    <n v="3880"/>
    <n v="7760"/>
    <n v="31040"/>
    <s v="Accura"/>
    <s v="RSX"/>
    <n v="2006"/>
    <x v="0"/>
  </r>
  <r>
    <n v="608443"/>
    <d v="2006-12-21T00:00:00"/>
    <n v="259"/>
    <x v="2"/>
    <s v="500/1000"/>
    <n v="2000"/>
    <n v="117507"/>
    <n v="0"/>
    <n v="457121"/>
    <n v="45"/>
    <x v="0"/>
    <x v="0"/>
    <x v="0"/>
    <x v="0"/>
    <x v="9"/>
    <x v="1"/>
    <n v="30100"/>
    <n v="0"/>
    <n v="30100"/>
    <x v="28"/>
    <x v="0"/>
    <s v="Side Collision"/>
    <x v="1"/>
    <x v="2"/>
    <x v="4"/>
    <s v="Springfield"/>
    <s v="6724 Andromedia St"/>
    <x v="6"/>
    <x v="0"/>
    <x v="1"/>
    <x v="0"/>
    <x v="3"/>
    <s v="No"/>
    <n v="87780"/>
    <n v="7980"/>
    <n v="7980"/>
    <n v="71820"/>
    <s v="Honda"/>
    <s v="CRV"/>
    <n v="2011"/>
    <x v="1"/>
  </r>
  <r>
    <n v="991553"/>
    <d v="1991-12-12T00:00:00"/>
    <n v="231"/>
    <x v="0"/>
    <s v="250/500"/>
    <n v="500"/>
    <n v="92081"/>
    <n v="0"/>
    <n v="467654"/>
    <n v="37"/>
    <x v="1"/>
    <x v="1"/>
    <x v="4"/>
    <x v="2"/>
    <x v="13"/>
    <x v="0"/>
    <n v="0"/>
    <n v="0"/>
    <n v="0"/>
    <x v="55"/>
    <x v="0"/>
    <s v="Rear Collision"/>
    <x v="0"/>
    <x v="2"/>
    <x v="0"/>
    <s v="Hillsdale"/>
    <s v="4291 Sky Hwy"/>
    <x v="8"/>
    <x v="0"/>
    <x v="0"/>
    <x v="2"/>
    <x v="1"/>
    <s v="Unknown"/>
    <n v="71190"/>
    <n v="0"/>
    <n v="7910"/>
    <n v="63280"/>
    <s v="Mercedes"/>
    <s v="C300"/>
    <n v="1997"/>
    <x v="0"/>
  </r>
  <r>
    <n v="727443"/>
    <d v="2013-07-01T00:00:00"/>
    <n v="186"/>
    <x v="0"/>
    <s v="100/300"/>
    <n v="500"/>
    <n v="92285"/>
    <n v="0"/>
    <n v="471148"/>
    <n v="38"/>
    <x v="1"/>
    <x v="0"/>
    <x v="4"/>
    <x v="12"/>
    <x v="5"/>
    <x v="0"/>
    <n v="70300"/>
    <n v="-70900"/>
    <n v="-600"/>
    <x v="53"/>
    <x v="1"/>
    <s v=" "/>
    <x v="3"/>
    <x v="1"/>
    <x v="2"/>
    <s v="Hillsdale"/>
    <s v="5650 Rock Ave"/>
    <x v="2"/>
    <x v="0"/>
    <x v="1"/>
    <x v="0"/>
    <x v="3"/>
    <s v="Yes"/>
    <n v="3600"/>
    <n v="400"/>
    <n v="400"/>
    <n v="2800"/>
    <s v="Honda"/>
    <s v="Civic"/>
    <n v="1999"/>
    <x v="1"/>
  </r>
  <r>
    <n v="378587"/>
    <d v="1998-12-16T00:00:00"/>
    <n v="229"/>
    <x v="0"/>
    <s v="250/500"/>
    <n v="2000"/>
    <n v="110759"/>
    <n v="3000000"/>
    <n v="468202"/>
    <n v="41"/>
    <x v="1"/>
    <x v="0"/>
    <x v="1"/>
    <x v="4"/>
    <x v="13"/>
    <x v="1"/>
    <n v="65400"/>
    <n v="0"/>
    <n v="65400"/>
    <x v="48"/>
    <x v="0"/>
    <s v="Side Collision"/>
    <x v="0"/>
    <x v="3"/>
    <x v="2"/>
    <s v="Columbus"/>
    <s v="6888 Elm Ridge"/>
    <x v="6"/>
    <x v="0"/>
    <x v="2"/>
    <x v="0"/>
    <x v="2"/>
    <s v="No"/>
    <n v="62640"/>
    <n v="10440"/>
    <n v="10440"/>
    <n v="41760"/>
    <s v="Mercedes"/>
    <s v="C300"/>
    <n v="2009"/>
    <x v="1"/>
  </r>
  <r>
    <n v="420948"/>
    <d v="2015-01-03T00:00:00"/>
    <n v="180"/>
    <x v="2"/>
    <s v="100/300"/>
    <n v="500"/>
    <n v="127246"/>
    <n v="0"/>
    <n v="456959"/>
    <n v="36"/>
    <x v="1"/>
    <x v="0"/>
    <x v="5"/>
    <x v="5"/>
    <x v="19"/>
    <x v="0"/>
    <n v="0"/>
    <n v="0"/>
    <n v="0"/>
    <x v="45"/>
    <x v="2"/>
    <s v="Front Collision"/>
    <x v="1"/>
    <x v="4"/>
    <x v="2"/>
    <s v="Northbrook"/>
    <s v="2352 Sky Drive"/>
    <x v="2"/>
    <x v="1"/>
    <x v="0"/>
    <x v="2"/>
    <x v="3"/>
    <s v="Unknown"/>
    <n v="69630"/>
    <n v="12660"/>
    <n v="6330"/>
    <n v="50640"/>
    <s v="Toyota"/>
    <s v="Corolla"/>
    <n v="1998"/>
    <x v="1"/>
  </r>
  <r>
    <n v="457188"/>
    <d v="1994-04-01T00:00:00"/>
    <n v="188"/>
    <x v="2"/>
    <s v="250/500"/>
    <n v="1000"/>
    <n v="134024"/>
    <n v="0"/>
    <n v="447274"/>
    <n v="33"/>
    <x v="2"/>
    <x v="0"/>
    <x v="4"/>
    <x v="9"/>
    <x v="13"/>
    <x v="2"/>
    <n v="0"/>
    <n v="-68800"/>
    <n v="-68800"/>
    <x v="42"/>
    <x v="2"/>
    <s v="Rear Collision"/>
    <x v="1"/>
    <x v="0"/>
    <x v="2"/>
    <s v="Hillsdale"/>
    <s v="5280 Pine Ave"/>
    <x v="1"/>
    <x v="1"/>
    <x v="0"/>
    <x v="0"/>
    <x v="1"/>
    <s v="Unknown"/>
    <n v="76010"/>
    <n v="13820"/>
    <n v="6910"/>
    <n v="55280"/>
    <s v="Dodge"/>
    <s v="RAM"/>
    <n v="1995"/>
    <x v="0"/>
  </r>
  <r>
    <n v="118236"/>
    <d v="2000-08-15T00:00:00"/>
    <n v="214"/>
    <x v="0"/>
    <s v="100/300"/>
    <n v="1000"/>
    <n v="1648"/>
    <n v="0"/>
    <n v="608405"/>
    <n v="40"/>
    <x v="1"/>
    <x v="0"/>
    <x v="6"/>
    <x v="10"/>
    <x v="4"/>
    <x v="1"/>
    <n v="57700"/>
    <n v="-43500"/>
    <n v="14200"/>
    <x v="56"/>
    <x v="0"/>
    <s v="Rear Collision"/>
    <x v="2"/>
    <x v="3"/>
    <x v="4"/>
    <s v="Northbrook"/>
    <s v="6638 Tree Drive"/>
    <x v="18"/>
    <x v="0"/>
    <x v="2"/>
    <x v="0"/>
    <x v="1"/>
    <s v="Yes"/>
    <n v="44220"/>
    <n v="8040"/>
    <n v="4020"/>
    <n v="32160"/>
    <s v="Accura"/>
    <s v="MDX"/>
    <n v="2000"/>
    <x v="1"/>
  </r>
  <r>
    <n v="987524"/>
    <d v="2014-11-13T00:00:00"/>
    <n v="178"/>
    <x v="2"/>
    <s v="250/500"/>
    <n v="500"/>
    <n v="138114"/>
    <n v="0"/>
    <n v="472253"/>
    <n v="38"/>
    <x v="1"/>
    <x v="1"/>
    <x v="5"/>
    <x v="6"/>
    <x v="6"/>
    <x v="0"/>
    <n v="0"/>
    <n v="0"/>
    <n v="0"/>
    <x v="2"/>
    <x v="2"/>
    <s v="Rear Collision"/>
    <x v="1"/>
    <x v="3"/>
    <x v="2"/>
    <s v="Northbrook"/>
    <s v="5678 Lincoln Drive"/>
    <x v="16"/>
    <x v="1"/>
    <x v="2"/>
    <x v="1"/>
    <x v="2"/>
    <s v="No"/>
    <n v="57200"/>
    <n v="5200"/>
    <n v="10400"/>
    <n v="41600"/>
    <s v="BMW"/>
    <s v="M5"/>
    <n v="2011"/>
    <x v="1"/>
  </r>
  <r>
    <n v="490596"/>
    <d v="2011-02-04T00:00:00"/>
    <n v="55"/>
    <x v="2"/>
    <s v="500/1000"/>
    <n v="500"/>
    <n v="119844"/>
    <n v="8000000"/>
    <n v="438923"/>
    <n v="35"/>
    <x v="1"/>
    <x v="0"/>
    <x v="0"/>
    <x v="7"/>
    <x v="15"/>
    <x v="0"/>
    <n v="0"/>
    <n v="0"/>
    <n v="0"/>
    <x v="44"/>
    <x v="1"/>
    <s v=" "/>
    <x v="1"/>
    <x v="0"/>
    <x v="4"/>
    <s v="Columbus"/>
    <s v="4496 Pine Lane"/>
    <x v="10"/>
    <x v="0"/>
    <x v="2"/>
    <x v="1"/>
    <x v="2"/>
    <s v="No"/>
    <n v="3080"/>
    <n v="560"/>
    <n v="560"/>
    <n v="1960"/>
    <s v="Nissan"/>
    <s v="Ultima"/>
    <n v="1998"/>
    <x v="1"/>
  </r>
  <r>
    <n v="524215"/>
    <d v="1990-06-24T00:00:00"/>
    <n v="90"/>
    <x v="0"/>
    <s v="250/500"/>
    <n v="2000"/>
    <n v="95127"/>
    <n v="0"/>
    <n v="607131"/>
    <n v="31"/>
    <x v="2"/>
    <x v="1"/>
    <x v="1"/>
    <x v="6"/>
    <x v="10"/>
    <x v="1"/>
    <n v="42100"/>
    <n v="0"/>
    <n v="42100"/>
    <x v="10"/>
    <x v="0"/>
    <s v="Rear Collision"/>
    <x v="2"/>
    <x v="3"/>
    <x v="0"/>
    <s v="Hillsdale"/>
    <s v="8845 5th Ave"/>
    <x v="23"/>
    <x v="0"/>
    <x v="0"/>
    <x v="0"/>
    <x v="1"/>
    <s v="Yes"/>
    <n v="75790"/>
    <n v="13780"/>
    <n v="6890"/>
    <n v="55120"/>
    <s v="Accura"/>
    <s v="RSX"/>
    <n v="2007"/>
    <x v="1"/>
  </r>
  <r>
    <n v="913464"/>
    <d v="2009-01-21T00:00:00"/>
    <n v="135"/>
    <x v="1"/>
    <s v="500/1000"/>
    <n v="2000"/>
    <n v="134124"/>
    <n v="0"/>
    <n v="601701"/>
    <n v="30"/>
    <x v="2"/>
    <x v="1"/>
    <x v="0"/>
    <x v="13"/>
    <x v="8"/>
    <x v="0"/>
    <n v="37100"/>
    <n v="-46500"/>
    <n v="-9400"/>
    <x v="16"/>
    <x v="2"/>
    <s v="Rear Collision"/>
    <x v="1"/>
    <x v="4"/>
    <x v="4"/>
    <s v="Riverwood"/>
    <s v="9317 Apache Ave"/>
    <x v="22"/>
    <x v="1"/>
    <x v="2"/>
    <x v="1"/>
    <x v="3"/>
    <s v="No"/>
    <n v="32670"/>
    <n v="5940"/>
    <n v="2970"/>
    <n v="23760"/>
    <s v="Honda"/>
    <s v="Accord"/>
    <n v="2003"/>
    <x v="1"/>
  </r>
  <r>
    <n v="398484"/>
    <d v="1992-11-07T00:00:00"/>
    <n v="277"/>
    <x v="2"/>
    <s v="250/500"/>
    <n v="2000"/>
    <n v="117757"/>
    <n v="0"/>
    <n v="469220"/>
    <n v="46"/>
    <x v="0"/>
    <x v="1"/>
    <x v="2"/>
    <x v="12"/>
    <x v="17"/>
    <x v="0"/>
    <n v="0"/>
    <n v="-65500"/>
    <n v="-65500"/>
    <x v="27"/>
    <x v="1"/>
    <s v=" "/>
    <x v="1"/>
    <x v="0"/>
    <x v="1"/>
    <s v="Arlington"/>
    <s v="8638 3rd Ave"/>
    <x v="15"/>
    <x v="0"/>
    <x v="1"/>
    <x v="2"/>
    <x v="2"/>
    <s v="No"/>
    <n v="3870"/>
    <n v="430"/>
    <n v="860"/>
    <n v="2580"/>
    <s v="Jeep"/>
    <s v="Wrangler"/>
    <n v="2010"/>
    <x v="1"/>
  </r>
  <r>
    <n v="752504"/>
    <d v="1997-05-15T00:00:00"/>
    <n v="211"/>
    <x v="1"/>
    <s v="250/500"/>
    <n v="1000"/>
    <n v="105509"/>
    <n v="0"/>
    <n v="433250"/>
    <n v="38"/>
    <x v="1"/>
    <x v="1"/>
    <x v="3"/>
    <x v="10"/>
    <x v="17"/>
    <x v="2"/>
    <n v="0"/>
    <n v="0"/>
    <n v="0"/>
    <x v="35"/>
    <x v="0"/>
    <s v="Front Collision"/>
    <x v="2"/>
    <x v="2"/>
    <x v="2"/>
    <s v="Columbus"/>
    <s v="3061 Francis Hwy"/>
    <x v="11"/>
    <x v="0"/>
    <x v="1"/>
    <x v="1"/>
    <x v="2"/>
    <s v="Yes"/>
    <n v="91520"/>
    <n v="8320"/>
    <n v="16640"/>
    <n v="66560"/>
    <s v="BMW"/>
    <s v="X6"/>
    <n v="2005"/>
    <x v="0"/>
  </r>
  <r>
    <n v="449263"/>
    <d v="1992-03-20T00:00:00"/>
    <n v="156"/>
    <x v="2"/>
    <s v="250/500"/>
    <n v="500"/>
    <n v="147948"/>
    <n v="0"/>
    <n v="444413"/>
    <n v="32"/>
    <x v="2"/>
    <x v="0"/>
    <x v="3"/>
    <x v="5"/>
    <x v="3"/>
    <x v="3"/>
    <n v="0"/>
    <n v="0"/>
    <n v="0"/>
    <x v="6"/>
    <x v="0"/>
    <s v="Front Collision"/>
    <x v="0"/>
    <x v="3"/>
    <x v="2"/>
    <s v="Northbrook"/>
    <s v="1173 Andromedia Ave"/>
    <x v="12"/>
    <x v="0"/>
    <x v="0"/>
    <x v="0"/>
    <x v="2"/>
    <s v="Yes"/>
    <n v="74690"/>
    <n v="6790"/>
    <n v="13580"/>
    <n v="54320"/>
    <s v="Dodge"/>
    <s v="RAM"/>
    <n v="2008"/>
    <x v="0"/>
  </r>
  <r>
    <n v="844007"/>
    <d v="1995-07-17T00:00:00"/>
    <n v="84"/>
    <x v="1"/>
    <s v="500/1000"/>
    <n v="2000"/>
    <n v="182738"/>
    <n v="0"/>
    <n v="433593"/>
    <n v="30"/>
    <x v="2"/>
    <x v="0"/>
    <x v="2"/>
    <x v="7"/>
    <x v="15"/>
    <x v="1"/>
    <n v="0"/>
    <n v="-15900"/>
    <n v="-15900"/>
    <x v="14"/>
    <x v="1"/>
    <s v=" "/>
    <x v="3"/>
    <x v="0"/>
    <x v="1"/>
    <s v="Springfield"/>
    <s v="6068 2nd St"/>
    <x v="10"/>
    <x v="0"/>
    <x v="0"/>
    <x v="0"/>
    <x v="2"/>
    <s v="Unknown"/>
    <n v="4620"/>
    <n v="420"/>
    <n v="840"/>
    <n v="3360"/>
    <s v="Audi"/>
    <s v="A5"/>
    <n v="1998"/>
    <x v="1"/>
  </r>
  <r>
    <n v="686522"/>
    <d v="2000-12-27T00:00:00"/>
    <n v="136"/>
    <x v="1"/>
    <s v="100/300"/>
    <n v="500"/>
    <n v="116962"/>
    <n v="0"/>
    <n v="458143"/>
    <n v="32"/>
    <x v="2"/>
    <x v="1"/>
    <x v="6"/>
    <x v="2"/>
    <x v="11"/>
    <x v="1"/>
    <n v="0"/>
    <n v="0"/>
    <n v="0"/>
    <x v="56"/>
    <x v="0"/>
    <s v="Side Collision"/>
    <x v="0"/>
    <x v="0"/>
    <x v="0"/>
    <s v="Arlington"/>
    <s v="7937 Weaver Ridge"/>
    <x v="13"/>
    <x v="0"/>
    <x v="0"/>
    <x v="1"/>
    <x v="1"/>
    <s v="No"/>
    <n v="55000"/>
    <n v="10000"/>
    <n v="10000"/>
    <n v="35000"/>
    <s v="Toyota"/>
    <s v="Camry"/>
    <n v="2008"/>
    <x v="0"/>
  </r>
  <r>
    <n v="670142"/>
    <d v="1999-08-06T00:00:00"/>
    <n v="310"/>
    <x v="1"/>
    <s v="100/300"/>
    <n v="500"/>
    <n v="151634"/>
    <n v="0"/>
    <n v="474167"/>
    <n v="48"/>
    <x v="0"/>
    <x v="1"/>
    <x v="6"/>
    <x v="12"/>
    <x v="0"/>
    <x v="3"/>
    <n v="11000"/>
    <n v="0"/>
    <n v="11000"/>
    <x v="58"/>
    <x v="2"/>
    <s v="Rear Collision"/>
    <x v="0"/>
    <x v="0"/>
    <x v="0"/>
    <s v="Springfield"/>
    <s v="2823 Weaver Lane"/>
    <x v="20"/>
    <x v="2"/>
    <x v="0"/>
    <x v="1"/>
    <x v="0"/>
    <s v="No"/>
    <n v="59400"/>
    <n v="13200"/>
    <n v="6600"/>
    <n v="39600"/>
    <s v="Saab"/>
    <s v="93"/>
    <n v="1996"/>
    <x v="0"/>
  </r>
  <r>
    <n v="607687"/>
    <d v="2007-03-03T00:00:00"/>
    <n v="123"/>
    <x v="0"/>
    <s v="500/1000"/>
    <n v="2000"/>
    <n v="127021"/>
    <n v="0"/>
    <n v="476413"/>
    <n v="34"/>
    <x v="1"/>
    <x v="1"/>
    <x v="5"/>
    <x v="2"/>
    <x v="0"/>
    <x v="0"/>
    <n v="16100"/>
    <n v="-61200"/>
    <n v="-45100"/>
    <x v="44"/>
    <x v="2"/>
    <s v="Side Collision"/>
    <x v="2"/>
    <x v="2"/>
    <x v="6"/>
    <s v="Columbus"/>
    <s v="1809 Sky St"/>
    <x v="21"/>
    <x v="1"/>
    <x v="2"/>
    <x v="0"/>
    <x v="3"/>
    <s v="Unknown"/>
    <n v="55260"/>
    <n v="6140"/>
    <n v="0"/>
    <n v="49120"/>
    <s v="Nissan"/>
    <s v="Ultima"/>
    <n v="2000"/>
    <x v="1"/>
  </r>
  <r>
    <n v="967713"/>
    <d v="1997-12-25T00:00:00"/>
    <n v="243"/>
    <x v="2"/>
    <s v="250/500"/>
    <n v="500"/>
    <n v="80911"/>
    <n v="0"/>
    <n v="600208"/>
    <n v="44"/>
    <x v="1"/>
    <x v="0"/>
    <x v="6"/>
    <x v="0"/>
    <x v="15"/>
    <x v="1"/>
    <n v="33200"/>
    <n v="0"/>
    <n v="33200"/>
    <x v="35"/>
    <x v="2"/>
    <s v="Side Collision"/>
    <x v="1"/>
    <x v="3"/>
    <x v="5"/>
    <s v="Springfield"/>
    <s v="9352 Washington Ave"/>
    <x v="15"/>
    <x v="1"/>
    <x v="1"/>
    <x v="2"/>
    <x v="3"/>
    <s v="Yes"/>
    <n v="51400"/>
    <n v="5140"/>
    <n v="10280"/>
    <n v="35980"/>
    <s v="Honda"/>
    <s v="Civic"/>
    <n v="1996"/>
    <x v="1"/>
  </r>
  <r>
    <n v="291902"/>
    <d v="2013-11-06T00:00:00"/>
    <n v="36"/>
    <x v="2"/>
    <s v="500/1000"/>
    <n v="1000"/>
    <n v="111581"/>
    <n v="0"/>
    <n v="618926"/>
    <n v="37"/>
    <x v="1"/>
    <x v="1"/>
    <x v="3"/>
    <x v="1"/>
    <x v="1"/>
    <x v="0"/>
    <n v="0"/>
    <n v="-59800"/>
    <n v="-59800"/>
    <x v="26"/>
    <x v="2"/>
    <s v="Side Collision"/>
    <x v="1"/>
    <x v="4"/>
    <x v="2"/>
    <s v="Columbus"/>
    <s v="2697 Oak Drive"/>
    <x v="3"/>
    <x v="1"/>
    <x v="0"/>
    <x v="0"/>
    <x v="2"/>
    <s v="Unknown"/>
    <n v="48780"/>
    <n v="5420"/>
    <n v="10840"/>
    <n v="32520"/>
    <s v="Dodge"/>
    <s v="Neon"/>
    <n v="2008"/>
    <x v="1"/>
  </r>
  <r>
    <n v="149839"/>
    <d v="1990-09-21T00:00:00"/>
    <n v="146"/>
    <x v="0"/>
    <s v="100/300"/>
    <n v="1000"/>
    <n v="145765"/>
    <n v="5000000"/>
    <n v="606219"/>
    <n v="31"/>
    <x v="2"/>
    <x v="1"/>
    <x v="5"/>
    <x v="3"/>
    <x v="6"/>
    <x v="2"/>
    <n v="0"/>
    <n v="0"/>
    <n v="0"/>
    <x v="50"/>
    <x v="2"/>
    <s v="Rear Collision"/>
    <x v="0"/>
    <x v="4"/>
    <x v="1"/>
    <s v="Riverwood"/>
    <s v="1110 4th Drive"/>
    <x v="5"/>
    <x v="1"/>
    <x v="2"/>
    <x v="0"/>
    <x v="2"/>
    <s v="Unknown"/>
    <n v="52380"/>
    <n v="5820"/>
    <n v="5820"/>
    <n v="40740"/>
    <s v="Toyota"/>
    <s v="Highlander"/>
    <n v="2010"/>
    <x v="1"/>
  </r>
  <r>
    <n v="840225"/>
    <d v="1999-10-05T00:00:00"/>
    <n v="154"/>
    <x v="0"/>
    <s v="100/300"/>
    <n v="1000"/>
    <n v="104136"/>
    <n v="0"/>
    <n v="448436"/>
    <n v="34"/>
    <x v="1"/>
    <x v="1"/>
    <x v="6"/>
    <x v="7"/>
    <x v="18"/>
    <x v="0"/>
    <n v="53100"/>
    <n v="-43900"/>
    <n v="9200"/>
    <x v="47"/>
    <x v="2"/>
    <s v="Side Collision"/>
    <x v="2"/>
    <x v="3"/>
    <x v="4"/>
    <s v="Hillsdale"/>
    <s v="7535 5th Lane"/>
    <x v="22"/>
    <x v="2"/>
    <x v="1"/>
    <x v="2"/>
    <x v="2"/>
    <s v="Yes"/>
    <n v="74360"/>
    <n v="13520"/>
    <n v="13520"/>
    <n v="47320"/>
    <s v="Toyota"/>
    <s v="Highlander"/>
    <n v="2005"/>
    <x v="0"/>
  </r>
  <r>
    <n v="643226"/>
    <d v="1992-04-07T00:00:00"/>
    <n v="204"/>
    <x v="0"/>
    <s v="250/500"/>
    <n v="1000"/>
    <n v="169383"/>
    <n v="7000000"/>
    <n v="447976"/>
    <n v="40"/>
    <x v="1"/>
    <x v="0"/>
    <x v="4"/>
    <x v="9"/>
    <x v="15"/>
    <x v="1"/>
    <n v="44000"/>
    <n v="-20800"/>
    <n v="23200"/>
    <x v="21"/>
    <x v="0"/>
    <s v="Front Collision"/>
    <x v="1"/>
    <x v="0"/>
    <x v="2"/>
    <s v="Northbrook"/>
    <s v="9043 Maple Hwy"/>
    <x v="13"/>
    <x v="0"/>
    <x v="1"/>
    <x v="0"/>
    <x v="1"/>
    <s v="Unknown"/>
    <n v="53400"/>
    <n v="5340"/>
    <n v="5340"/>
    <n v="42720"/>
    <s v="Honda"/>
    <s v="CRV"/>
    <n v="2003"/>
    <x v="1"/>
  </r>
  <r>
    <n v="535879"/>
    <d v="2009-03-05T00:00:00"/>
    <n v="458"/>
    <x v="1"/>
    <s v="100/300"/>
    <n v="1000"/>
    <n v="168569"/>
    <n v="0"/>
    <n v="472236"/>
    <n v="59"/>
    <x v="3"/>
    <x v="1"/>
    <x v="4"/>
    <x v="9"/>
    <x v="10"/>
    <x v="0"/>
    <n v="31400"/>
    <n v="0"/>
    <n v="31400"/>
    <x v="4"/>
    <x v="0"/>
    <s v="Front Collision"/>
    <x v="2"/>
    <x v="0"/>
    <x v="1"/>
    <s v="Hillsdale"/>
    <s v="3777 Maple Ave"/>
    <x v="6"/>
    <x v="0"/>
    <x v="1"/>
    <x v="2"/>
    <x v="0"/>
    <s v="Yes"/>
    <n v="71800"/>
    <n v="14360"/>
    <n v="14360"/>
    <n v="43080"/>
    <s v="Jeep"/>
    <s v="Grand Cherokee"/>
    <n v="1995"/>
    <x v="1"/>
  </r>
  <r>
    <n v="746630"/>
    <d v="1997-02-10T00:00:00"/>
    <n v="147"/>
    <x v="1"/>
    <s v="250/500"/>
    <n v="500"/>
    <n v="105492"/>
    <n v="6000000"/>
    <n v="468232"/>
    <n v="31"/>
    <x v="2"/>
    <x v="1"/>
    <x v="1"/>
    <x v="5"/>
    <x v="19"/>
    <x v="2"/>
    <n v="51900"/>
    <n v="0"/>
    <n v="51900"/>
    <x v="29"/>
    <x v="0"/>
    <s v="Front Collision"/>
    <x v="0"/>
    <x v="3"/>
    <x v="2"/>
    <s v="Northbrook"/>
    <s v="5608 Solo St"/>
    <x v="15"/>
    <x v="0"/>
    <x v="1"/>
    <x v="1"/>
    <x v="1"/>
    <s v="Unknown"/>
    <n v="68240"/>
    <n v="8530"/>
    <n v="0"/>
    <n v="59710"/>
    <s v="Toyota"/>
    <s v="Corolla"/>
    <n v="2013"/>
    <x v="0"/>
  </r>
  <r>
    <n v="598308"/>
    <d v="1992-01-28T00:00:00"/>
    <n v="279"/>
    <x v="1"/>
    <s v="250/500"/>
    <n v="2000"/>
    <n v="133397"/>
    <n v="6000000"/>
    <n v="620819"/>
    <n v="45"/>
    <x v="0"/>
    <x v="1"/>
    <x v="0"/>
    <x v="6"/>
    <x v="3"/>
    <x v="3"/>
    <n v="61100"/>
    <n v="-30700"/>
    <n v="30400"/>
    <x v="37"/>
    <x v="2"/>
    <s v="Rear Collision"/>
    <x v="0"/>
    <x v="3"/>
    <x v="0"/>
    <s v="Arlington"/>
    <s v="6981 Weaver St"/>
    <x v="7"/>
    <x v="1"/>
    <x v="1"/>
    <x v="0"/>
    <x v="1"/>
    <s v="Unknown"/>
    <n v="61050"/>
    <n v="11100"/>
    <n v="11100"/>
    <n v="38850"/>
    <s v="Dodge"/>
    <s v="RAM"/>
    <n v="2011"/>
    <x v="0"/>
  </r>
  <r>
    <n v="720356"/>
    <d v="2013-09-16T00:00:00"/>
    <n v="308"/>
    <x v="0"/>
    <s v="100/300"/>
    <n v="1000"/>
    <n v="101361"/>
    <n v="6000000"/>
    <n v="452349"/>
    <n v="47"/>
    <x v="0"/>
    <x v="1"/>
    <x v="2"/>
    <x v="0"/>
    <x v="9"/>
    <x v="2"/>
    <n v="45700"/>
    <n v="-41400"/>
    <n v="4300"/>
    <x v="28"/>
    <x v="3"/>
    <s v=" "/>
    <x v="1"/>
    <x v="1"/>
    <x v="2"/>
    <s v="Springfield"/>
    <s v="4369 Maple Lane"/>
    <x v="2"/>
    <x v="0"/>
    <x v="1"/>
    <x v="0"/>
    <x v="3"/>
    <s v="Yes"/>
    <n v="5590"/>
    <n v="860"/>
    <n v="860"/>
    <n v="3870"/>
    <s v="Suburu"/>
    <s v="Impreza"/>
    <n v="2002"/>
    <x v="1"/>
  </r>
  <r>
    <n v="724752"/>
    <d v="2008-05-16T00:00:00"/>
    <n v="284"/>
    <x v="2"/>
    <s v="500/1000"/>
    <n v="500"/>
    <n v="9583"/>
    <n v="0"/>
    <n v="464646"/>
    <n v="48"/>
    <x v="0"/>
    <x v="1"/>
    <x v="1"/>
    <x v="1"/>
    <x v="19"/>
    <x v="0"/>
    <n v="47900"/>
    <n v="0"/>
    <n v="47900"/>
    <x v="12"/>
    <x v="2"/>
    <s v="Side Collision"/>
    <x v="0"/>
    <x v="2"/>
    <x v="2"/>
    <s v="Columbus"/>
    <s v="6931 Elm St"/>
    <x v="4"/>
    <x v="1"/>
    <x v="1"/>
    <x v="1"/>
    <x v="1"/>
    <s v="Unknown"/>
    <n v="46860"/>
    <n v="8520"/>
    <n v="8520"/>
    <n v="29820"/>
    <s v="Volkswagen"/>
    <s v="Passat"/>
    <n v="1998"/>
    <x v="1"/>
  </r>
  <r>
    <n v="148498"/>
    <d v="2002-01-04T00:00:00"/>
    <n v="108"/>
    <x v="1"/>
    <s v="250/500"/>
    <n v="2000"/>
    <n v="111204"/>
    <n v="6000000"/>
    <n v="472209"/>
    <n v="31"/>
    <x v="2"/>
    <x v="1"/>
    <x v="1"/>
    <x v="6"/>
    <x v="4"/>
    <x v="2"/>
    <n v="52800"/>
    <n v="-54300"/>
    <n v="-1500"/>
    <x v="6"/>
    <x v="3"/>
    <s v=" "/>
    <x v="1"/>
    <x v="1"/>
    <x v="0"/>
    <s v="Arlington"/>
    <s v="7583 Washington Ave"/>
    <x v="0"/>
    <x v="0"/>
    <x v="2"/>
    <x v="0"/>
    <x v="2"/>
    <s v="No"/>
    <n v="4290"/>
    <n v="780"/>
    <n v="780"/>
    <n v="2730"/>
    <s v="Volkswagen"/>
    <s v="Passat"/>
    <n v="1998"/>
    <x v="1"/>
  </r>
  <r>
    <n v="110122"/>
    <d v="2002-04-02T00:00:00"/>
    <n v="421"/>
    <x v="1"/>
    <s v="250/500"/>
    <n v="2000"/>
    <n v="120626"/>
    <n v="0"/>
    <n v="459955"/>
    <n v="57"/>
    <x v="3"/>
    <x v="1"/>
    <x v="2"/>
    <x v="3"/>
    <x v="3"/>
    <x v="2"/>
    <n v="69900"/>
    <n v="0"/>
    <n v="69900"/>
    <x v="49"/>
    <x v="2"/>
    <s v="Front Collision"/>
    <x v="1"/>
    <x v="0"/>
    <x v="5"/>
    <s v="Arlington"/>
    <s v="7552 3rd St"/>
    <x v="9"/>
    <x v="1"/>
    <x v="0"/>
    <x v="1"/>
    <x v="1"/>
    <s v="No"/>
    <n v="78500"/>
    <n v="15700"/>
    <n v="7850"/>
    <n v="54950"/>
    <s v="Audi"/>
    <s v="A3"/>
    <n v="2015"/>
    <x v="1"/>
  </r>
  <r>
    <n v="281388"/>
    <d v="1998-07-16T00:00:00"/>
    <n v="266"/>
    <x v="2"/>
    <s v="500/1000"/>
    <n v="1000"/>
    <n v="76367"/>
    <n v="0"/>
    <n v="473389"/>
    <n v="42"/>
    <x v="1"/>
    <x v="0"/>
    <x v="2"/>
    <x v="5"/>
    <x v="9"/>
    <x v="2"/>
    <n v="12800"/>
    <n v="-49700"/>
    <n v="-36900"/>
    <x v="56"/>
    <x v="0"/>
    <s v="Side Collision"/>
    <x v="2"/>
    <x v="0"/>
    <x v="0"/>
    <s v="Northbrook"/>
    <s v="1654 Pine St"/>
    <x v="11"/>
    <x v="0"/>
    <x v="0"/>
    <x v="0"/>
    <x v="2"/>
    <s v="Yes"/>
    <n v="70830"/>
    <n v="7870"/>
    <n v="7870"/>
    <n v="55090"/>
    <s v="Jeep"/>
    <s v="Grand Cherokee"/>
    <n v="2005"/>
    <x v="1"/>
  </r>
  <r>
    <n v="728600"/>
    <d v="2002-08-15T00:00:00"/>
    <n v="412"/>
    <x v="2"/>
    <s v="250/500"/>
    <n v="500"/>
    <n v="104256"/>
    <n v="0"/>
    <n v="616767"/>
    <n v="56"/>
    <x v="3"/>
    <x v="0"/>
    <x v="4"/>
    <x v="11"/>
    <x v="11"/>
    <x v="2"/>
    <n v="0"/>
    <n v="-66100"/>
    <n v="-66100"/>
    <x v="39"/>
    <x v="2"/>
    <s v="Front Collision"/>
    <x v="2"/>
    <x v="0"/>
    <x v="0"/>
    <s v="Springfield"/>
    <s v="6058 Andromedia Hwy"/>
    <x v="4"/>
    <x v="1"/>
    <x v="2"/>
    <x v="1"/>
    <x v="0"/>
    <s v="No"/>
    <n v="68040"/>
    <n v="15120"/>
    <n v="7560"/>
    <n v="45360"/>
    <s v="Suburu"/>
    <s v="Forrestor"/>
    <n v="1997"/>
    <x v="1"/>
  </r>
  <r>
    <n v="231548"/>
    <d v="1999-09-07T00:00:00"/>
    <n v="31"/>
    <x v="2"/>
    <s v="100/300"/>
    <n v="2000"/>
    <n v="126348"/>
    <n v="4000000"/>
    <n v="442948"/>
    <n v="32"/>
    <x v="2"/>
    <x v="1"/>
    <x v="6"/>
    <x v="6"/>
    <x v="10"/>
    <x v="0"/>
    <n v="46800"/>
    <n v="-87300"/>
    <n v="-40500"/>
    <x v="57"/>
    <x v="0"/>
    <s v="Side Collision"/>
    <x v="0"/>
    <x v="2"/>
    <x v="4"/>
    <s v="Hillsdale"/>
    <s v="6536 MLK Hwy"/>
    <x v="16"/>
    <x v="0"/>
    <x v="1"/>
    <x v="2"/>
    <x v="1"/>
    <s v="Unknown"/>
    <n v="63600"/>
    <n v="5300"/>
    <n v="10600"/>
    <n v="47700"/>
    <s v="Audi"/>
    <s v="A5"/>
    <n v="1997"/>
    <x v="0"/>
  </r>
  <r>
    <n v="531160"/>
    <d v="2012-01-12T00:00:00"/>
    <n v="465"/>
    <x v="2"/>
    <s v="250/500"/>
    <n v="500"/>
    <n v="100699"/>
    <n v="6000000"/>
    <n v="458936"/>
    <n v="63"/>
    <x v="3"/>
    <x v="1"/>
    <x v="3"/>
    <x v="2"/>
    <x v="2"/>
    <x v="2"/>
    <n v="0"/>
    <n v="0"/>
    <n v="0"/>
    <x v="52"/>
    <x v="0"/>
    <s v="Side Collision"/>
    <x v="1"/>
    <x v="3"/>
    <x v="4"/>
    <s v="Columbus"/>
    <s v="8198 Embaracadero Lane"/>
    <x v="2"/>
    <x v="0"/>
    <x v="2"/>
    <x v="1"/>
    <x v="2"/>
    <s v="Unknown"/>
    <n v="43560"/>
    <n v="4840"/>
    <n v="4840"/>
    <n v="33880"/>
    <s v="Suburu"/>
    <s v="Legacy"/>
    <n v="2015"/>
    <x v="1"/>
  </r>
  <r>
    <n v="889003"/>
    <d v="1996-08-18T00:00:00"/>
    <n v="126"/>
    <x v="0"/>
    <s v="250/500"/>
    <n v="1000"/>
    <n v="132826"/>
    <n v="0"/>
    <n v="613921"/>
    <n v="31"/>
    <x v="2"/>
    <x v="0"/>
    <x v="3"/>
    <x v="2"/>
    <x v="19"/>
    <x v="1"/>
    <n v="42300"/>
    <n v="-45800"/>
    <n v="-3500"/>
    <x v="5"/>
    <x v="0"/>
    <s v="Front Collision"/>
    <x v="2"/>
    <x v="0"/>
    <x v="4"/>
    <s v="Hillsdale"/>
    <s v="3447 Solo Ave"/>
    <x v="18"/>
    <x v="0"/>
    <x v="2"/>
    <x v="0"/>
    <x v="3"/>
    <s v="No"/>
    <n v="60840"/>
    <n v="13520"/>
    <n v="6760"/>
    <n v="40560"/>
    <s v="Suburu"/>
    <s v="Forrestor"/>
    <n v="2011"/>
    <x v="1"/>
  </r>
  <r>
    <n v="193213"/>
    <d v="1996-03-11T00:00:00"/>
    <n v="407"/>
    <x v="0"/>
    <s v="100/300"/>
    <n v="1000"/>
    <n v="125008"/>
    <n v="5000000"/>
    <n v="474598"/>
    <n v="55"/>
    <x v="3"/>
    <x v="1"/>
    <x v="1"/>
    <x v="4"/>
    <x v="3"/>
    <x v="0"/>
    <n v="0"/>
    <n v="-57700"/>
    <n v="-57700"/>
    <x v="42"/>
    <x v="2"/>
    <s v="Side Collision"/>
    <x v="2"/>
    <x v="0"/>
    <x v="4"/>
    <s v="Arlington"/>
    <s v="1806 Weaver Ridge"/>
    <x v="5"/>
    <x v="1"/>
    <x v="1"/>
    <x v="2"/>
    <x v="2"/>
    <s v="Yes"/>
    <n v="68160"/>
    <n v="11360"/>
    <n v="11360"/>
    <n v="45440"/>
    <s v="Ford"/>
    <s v="Escape"/>
    <n v="2010"/>
    <x v="1"/>
  </r>
  <r>
    <n v="557218"/>
    <d v="1997-11-23T00:00:00"/>
    <n v="101"/>
    <x v="2"/>
    <s v="500/1000"/>
    <n v="500"/>
    <n v="9827"/>
    <n v="6000000"/>
    <n v="440865"/>
    <n v="27"/>
    <x v="2"/>
    <x v="1"/>
    <x v="5"/>
    <x v="10"/>
    <x v="17"/>
    <x v="3"/>
    <n v="30800"/>
    <n v="-43700"/>
    <n v="-12900"/>
    <x v="6"/>
    <x v="3"/>
    <s v=" "/>
    <x v="1"/>
    <x v="1"/>
    <x v="0"/>
    <s v="Arlington"/>
    <s v="7930 Texas Ave"/>
    <x v="10"/>
    <x v="0"/>
    <x v="2"/>
    <x v="0"/>
    <x v="1"/>
    <s v="No"/>
    <n v="5170"/>
    <n v="940"/>
    <n v="470"/>
    <n v="3760"/>
    <s v="Toyota"/>
    <s v="Camry"/>
    <n v="2001"/>
    <x v="1"/>
  </r>
  <r>
    <n v="125591"/>
    <d v="2013-08-08T00:00:00"/>
    <n v="187"/>
    <x v="1"/>
    <s v="500/1000"/>
    <n v="1000"/>
    <n v="141206"/>
    <n v="5000000"/>
    <n v="450947"/>
    <n v="37"/>
    <x v="1"/>
    <x v="1"/>
    <x v="3"/>
    <x v="9"/>
    <x v="1"/>
    <x v="1"/>
    <n v="60100"/>
    <n v="0"/>
    <n v="60100"/>
    <x v="29"/>
    <x v="0"/>
    <s v="Side Collision"/>
    <x v="2"/>
    <x v="4"/>
    <x v="5"/>
    <s v="Riverwood"/>
    <s v="7082 Oak Ridge"/>
    <x v="7"/>
    <x v="0"/>
    <x v="1"/>
    <x v="1"/>
    <x v="2"/>
    <s v="Unknown"/>
    <n v="57700"/>
    <n v="5770"/>
    <n v="5770"/>
    <n v="46160"/>
    <s v="Nissan"/>
    <s v="Maxima"/>
    <n v="2000"/>
    <x v="1"/>
  </r>
  <r>
    <n v="227244"/>
    <d v="1996-11-30T00:00:00"/>
    <n v="252"/>
    <x v="1"/>
    <s v="500/1000"/>
    <n v="2000"/>
    <n v="10667"/>
    <n v="0"/>
    <n v="473370"/>
    <n v="46"/>
    <x v="0"/>
    <x v="1"/>
    <x v="6"/>
    <x v="11"/>
    <x v="0"/>
    <x v="2"/>
    <n v="0"/>
    <n v="0"/>
    <n v="0"/>
    <x v="8"/>
    <x v="2"/>
    <s v="Front Collision"/>
    <x v="2"/>
    <x v="3"/>
    <x v="1"/>
    <s v="Northbend"/>
    <s v="6357 Texas Lane"/>
    <x v="9"/>
    <x v="1"/>
    <x v="2"/>
    <x v="1"/>
    <x v="0"/>
    <s v="No"/>
    <n v="89520"/>
    <n v="14920"/>
    <n v="14920"/>
    <n v="59680"/>
    <s v="Audi"/>
    <s v="A3"/>
    <n v="2014"/>
    <x v="1"/>
  </r>
  <r>
    <n v="791425"/>
    <d v="1997-06-18T00:00:00"/>
    <n v="229"/>
    <x v="1"/>
    <s v="250/500"/>
    <n v="2000"/>
    <n v="158554"/>
    <n v="0"/>
    <n v="463153"/>
    <n v="43"/>
    <x v="1"/>
    <x v="0"/>
    <x v="4"/>
    <x v="9"/>
    <x v="1"/>
    <x v="1"/>
    <n v="42600"/>
    <n v="-44400"/>
    <n v="-1800"/>
    <x v="33"/>
    <x v="1"/>
    <s v=" "/>
    <x v="1"/>
    <x v="1"/>
    <x v="4"/>
    <s v="Hillsdale"/>
    <s v="9322 Rock Hwy"/>
    <x v="19"/>
    <x v="0"/>
    <x v="2"/>
    <x v="0"/>
    <x v="1"/>
    <s v="Yes"/>
    <n v="4620"/>
    <n v="420"/>
    <n v="840"/>
    <n v="3360"/>
    <s v="Volkswagen"/>
    <s v="Jetta"/>
    <n v="2012"/>
    <x v="1"/>
  </r>
  <r>
    <n v="354455"/>
    <d v="2007-04-19T00:00:00"/>
    <n v="246"/>
    <x v="1"/>
    <s v="250/500"/>
    <n v="1000"/>
    <n v="141608"/>
    <n v="0"/>
    <n v="612546"/>
    <n v="39"/>
    <x v="1"/>
    <x v="1"/>
    <x v="6"/>
    <x v="0"/>
    <x v="11"/>
    <x v="1"/>
    <n v="0"/>
    <n v="-36600"/>
    <n v="-36600"/>
    <x v="35"/>
    <x v="0"/>
    <s v="Rear Collision"/>
    <x v="1"/>
    <x v="4"/>
    <x v="4"/>
    <s v="Northbrook"/>
    <s v="6684 Solo Lane"/>
    <x v="14"/>
    <x v="0"/>
    <x v="0"/>
    <x v="1"/>
    <x v="2"/>
    <s v="Unknown"/>
    <n v="45180"/>
    <n v="5020"/>
    <n v="5020"/>
    <n v="35140"/>
    <s v="Honda"/>
    <s v="CRV"/>
    <n v="2004"/>
    <x v="1"/>
  </r>
  <r>
    <n v="601042"/>
    <d v="2007-09-19T00:00:00"/>
    <n v="190"/>
    <x v="0"/>
    <s v="250/500"/>
    <n v="500"/>
    <n v="124603"/>
    <n v="0"/>
    <n v="442919"/>
    <n v="38"/>
    <x v="1"/>
    <x v="0"/>
    <x v="6"/>
    <x v="0"/>
    <x v="9"/>
    <x v="3"/>
    <n v="61900"/>
    <n v="-50000"/>
    <n v="11900"/>
    <x v="22"/>
    <x v="0"/>
    <s v="Side Collision"/>
    <x v="2"/>
    <x v="3"/>
    <x v="2"/>
    <s v="Riverwood"/>
    <s v="4885 Oak Lane"/>
    <x v="8"/>
    <x v="0"/>
    <x v="0"/>
    <x v="1"/>
    <x v="1"/>
    <s v="No"/>
    <n v="45100"/>
    <n v="9020"/>
    <n v="4510"/>
    <n v="31570"/>
    <s v="Nissan"/>
    <s v="Maxima"/>
    <n v="2013"/>
    <x v="1"/>
  </r>
  <r>
    <n v="433663"/>
    <d v="1996-12-21T00:00:00"/>
    <n v="95"/>
    <x v="1"/>
    <s v="500/1000"/>
    <n v="2000"/>
    <n v="135664"/>
    <n v="0"/>
    <n v="449352"/>
    <n v="32"/>
    <x v="2"/>
    <x v="0"/>
    <x v="3"/>
    <x v="1"/>
    <x v="5"/>
    <x v="1"/>
    <n v="67800"/>
    <n v="-48600"/>
    <n v="19200"/>
    <x v="43"/>
    <x v="2"/>
    <s v="Side Collision"/>
    <x v="2"/>
    <x v="0"/>
    <x v="0"/>
    <s v="Springfield"/>
    <s v="7846 Andromedia Drive"/>
    <x v="7"/>
    <x v="1"/>
    <x v="0"/>
    <x v="1"/>
    <x v="2"/>
    <s v="Yes"/>
    <n v="83160"/>
    <n v="15120"/>
    <n v="15120"/>
    <n v="52920"/>
    <s v="Toyota"/>
    <s v="Camry"/>
    <n v="2003"/>
    <x v="1"/>
  </r>
  <r>
    <n v="471938"/>
    <d v="2008-02-03T00:00:00"/>
    <n v="205"/>
    <x v="2"/>
    <s v="100/300"/>
    <n v="2000"/>
    <n v="13877"/>
    <n v="4000000"/>
    <n v="470104"/>
    <n v="42"/>
    <x v="1"/>
    <x v="1"/>
    <x v="4"/>
    <x v="7"/>
    <x v="8"/>
    <x v="1"/>
    <n v="0"/>
    <n v="0"/>
    <n v="0"/>
    <x v="24"/>
    <x v="0"/>
    <s v="Rear Collision"/>
    <x v="1"/>
    <x v="0"/>
    <x v="4"/>
    <s v="Columbus"/>
    <s v="3915 Embaracadero St"/>
    <x v="4"/>
    <x v="0"/>
    <x v="2"/>
    <x v="2"/>
    <x v="3"/>
    <s v="No"/>
    <n v="86130"/>
    <n v="15660"/>
    <n v="15660"/>
    <n v="54810"/>
    <s v="Chevrolet"/>
    <s v="Silverado"/>
    <n v="1995"/>
    <x v="1"/>
  </r>
  <r>
    <n v="564654"/>
    <d v="2003-07-16T00:00:00"/>
    <n v="41"/>
    <x v="0"/>
    <s v="100/300"/>
    <n v="1000"/>
    <n v="100414"/>
    <n v="0"/>
    <n v="459889"/>
    <n v="25"/>
    <x v="2"/>
    <x v="0"/>
    <x v="3"/>
    <x v="7"/>
    <x v="0"/>
    <x v="0"/>
    <n v="35400"/>
    <n v="0"/>
    <n v="35400"/>
    <x v="11"/>
    <x v="2"/>
    <s v="Front Collision"/>
    <x v="0"/>
    <x v="2"/>
    <x v="5"/>
    <s v="Hillsdale"/>
    <s v="4242 Rock Lane"/>
    <x v="21"/>
    <x v="1"/>
    <x v="2"/>
    <x v="0"/>
    <x v="2"/>
    <s v="No"/>
    <n v="48000"/>
    <n v="9600"/>
    <n v="4800"/>
    <n v="33600"/>
    <s v="Dodge"/>
    <s v="RAM"/>
    <n v="1995"/>
    <x v="1"/>
  </r>
  <r>
    <n v="645723"/>
    <d v="1991-05-05T00:00:00"/>
    <n v="137"/>
    <x v="0"/>
    <s v="500/1000"/>
    <n v="500"/>
    <n v="110707"/>
    <n v="0"/>
    <n v="478868"/>
    <n v="35"/>
    <x v="1"/>
    <x v="1"/>
    <x v="4"/>
    <x v="9"/>
    <x v="9"/>
    <x v="0"/>
    <n v="0"/>
    <n v="-45300"/>
    <n v="-45300"/>
    <x v="56"/>
    <x v="1"/>
    <s v=" "/>
    <x v="1"/>
    <x v="0"/>
    <x v="1"/>
    <s v="Hillsdale"/>
    <s v="7405 Oak St"/>
    <x v="7"/>
    <x v="0"/>
    <x v="2"/>
    <x v="1"/>
    <x v="1"/>
    <s v="Yes"/>
    <n v="3300"/>
    <n v="600"/>
    <n v="600"/>
    <n v="2100"/>
    <s v="Saab"/>
    <s v="92x"/>
    <n v="2008"/>
    <x v="1"/>
  </r>
  <r>
    <n v="573572"/>
    <d v="1991-06-16T00:00:00"/>
    <n v="194"/>
    <x v="2"/>
    <s v="100/300"/>
    <n v="500"/>
    <n v="142996"/>
    <n v="0"/>
    <n v="463307"/>
    <n v="34"/>
    <x v="1"/>
    <x v="1"/>
    <x v="6"/>
    <x v="9"/>
    <x v="2"/>
    <x v="0"/>
    <n v="67800"/>
    <n v="0"/>
    <n v="67800"/>
    <x v="37"/>
    <x v="2"/>
    <s v="Rear Collision"/>
    <x v="1"/>
    <x v="4"/>
    <x v="2"/>
    <s v="Northbend"/>
    <s v="9633 4th St"/>
    <x v="20"/>
    <x v="1"/>
    <x v="2"/>
    <x v="0"/>
    <x v="0"/>
    <s v="Yes"/>
    <n v="57200"/>
    <n v="11440"/>
    <n v="5720"/>
    <n v="40040"/>
    <s v="Toyota"/>
    <s v="Camry"/>
    <n v="2005"/>
    <x v="1"/>
  </r>
  <r>
    <n v="437960"/>
    <d v="2001-04-03T00:00:00"/>
    <n v="128"/>
    <x v="1"/>
    <s v="250/500"/>
    <n v="1000"/>
    <n v="107499"/>
    <n v="0"/>
    <n v="453620"/>
    <n v="35"/>
    <x v="1"/>
    <x v="1"/>
    <x v="2"/>
    <x v="12"/>
    <x v="3"/>
    <x v="0"/>
    <n v="0"/>
    <n v="-48800"/>
    <n v="-48800"/>
    <x v="5"/>
    <x v="1"/>
    <s v=" "/>
    <x v="3"/>
    <x v="0"/>
    <x v="1"/>
    <s v="Columbus"/>
    <s v="3492 Britain St"/>
    <x v="14"/>
    <x v="0"/>
    <x v="1"/>
    <x v="2"/>
    <x v="1"/>
    <s v="Unknown"/>
    <n v="7590"/>
    <n v="1380"/>
    <n v="690"/>
    <n v="5520"/>
    <s v="Accura"/>
    <s v="MDX"/>
    <n v="2012"/>
    <x v="1"/>
  </r>
  <r>
    <n v="649800"/>
    <d v="2014-03-16T00:00:00"/>
    <n v="150"/>
    <x v="0"/>
    <s v="500/1000"/>
    <n v="1000"/>
    <n v="1007"/>
    <n v="0"/>
    <n v="466238"/>
    <n v="37"/>
    <x v="1"/>
    <x v="1"/>
    <x v="1"/>
    <x v="10"/>
    <x v="2"/>
    <x v="3"/>
    <n v="30400"/>
    <n v="-89400"/>
    <n v="-59000"/>
    <x v="35"/>
    <x v="0"/>
    <s v="Rear Collision"/>
    <x v="2"/>
    <x v="0"/>
    <x v="1"/>
    <s v="Arlington"/>
    <s v="7973 4th St"/>
    <x v="10"/>
    <x v="0"/>
    <x v="2"/>
    <x v="1"/>
    <x v="0"/>
    <s v="Unknown"/>
    <n v="80080"/>
    <n v="12320"/>
    <n v="12320"/>
    <n v="55440"/>
    <s v="Chevrolet"/>
    <s v="Silverado"/>
    <n v="2013"/>
    <x v="1"/>
  </r>
  <r>
    <n v="544225"/>
    <d v="2010-08-03T00:00:00"/>
    <n v="104"/>
    <x v="0"/>
    <s v="100/300"/>
    <n v="500"/>
    <n v="105285"/>
    <n v="0"/>
    <n v="607697"/>
    <n v="30"/>
    <x v="2"/>
    <x v="1"/>
    <x v="0"/>
    <x v="9"/>
    <x v="8"/>
    <x v="1"/>
    <n v="0"/>
    <n v="-70100"/>
    <n v="-70100"/>
    <x v="46"/>
    <x v="1"/>
    <s v=" "/>
    <x v="1"/>
    <x v="0"/>
    <x v="4"/>
    <s v="Riverwood"/>
    <s v="3952 Andromedia Lane"/>
    <x v="1"/>
    <x v="0"/>
    <x v="2"/>
    <x v="1"/>
    <x v="1"/>
    <s v="Yes"/>
    <n v="4800"/>
    <n v="960"/>
    <n v="480"/>
    <n v="3360"/>
    <s v="BMW"/>
    <s v="3 Series"/>
    <n v="2006"/>
    <x v="1"/>
  </r>
  <r>
    <n v="390256"/>
    <d v="2009-11-25T00:00:00"/>
    <n v="163"/>
    <x v="1"/>
    <s v="500/1000"/>
    <n v="1000"/>
    <n v="120033"/>
    <n v="4000000"/>
    <n v="477631"/>
    <n v="37"/>
    <x v="1"/>
    <x v="1"/>
    <x v="4"/>
    <x v="0"/>
    <x v="18"/>
    <x v="2"/>
    <n v="0"/>
    <n v="-36400"/>
    <n v="-36400"/>
    <x v="38"/>
    <x v="1"/>
    <s v=" "/>
    <x v="1"/>
    <x v="0"/>
    <x v="4"/>
    <s v="Springfield"/>
    <s v="6702 Andromedia St"/>
    <x v="2"/>
    <x v="0"/>
    <x v="1"/>
    <x v="2"/>
    <x v="3"/>
    <s v="Yes"/>
    <n v="3900"/>
    <n v="390"/>
    <n v="780"/>
    <n v="2730"/>
    <s v="Volkswagen"/>
    <s v="Jetta"/>
    <n v="2008"/>
    <x v="0"/>
  </r>
  <r>
    <n v="488597"/>
    <d v="2001-05-08T00:00:00"/>
    <n v="80"/>
    <x v="2"/>
    <s v="100/300"/>
    <n v="1000"/>
    <n v="1343"/>
    <n v="0"/>
    <n v="443625"/>
    <n v="26"/>
    <x v="2"/>
    <x v="0"/>
    <x v="3"/>
    <x v="11"/>
    <x v="6"/>
    <x v="1"/>
    <n v="64600"/>
    <n v="0"/>
    <n v="64600"/>
    <x v="28"/>
    <x v="0"/>
    <s v="Front Collision"/>
    <x v="1"/>
    <x v="3"/>
    <x v="0"/>
    <s v="Arlington"/>
    <s v="5455 Oak Hwy"/>
    <x v="11"/>
    <x v="0"/>
    <x v="1"/>
    <x v="1"/>
    <x v="1"/>
    <s v="No"/>
    <n v="90400"/>
    <n v="9040"/>
    <n v="9040"/>
    <n v="72320"/>
    <s v="BMW"/>
    <s v="3 Series"/>
    <n v="1995"/>
    <x v="1"/>
  </r>
  <r>
    <n v="133889"/>
    <d v="2004-06-14T00:00:00"/>
    <n v="65"/>
    <x v="0"/>
    <s v="250/500"/>
    <n v="2000"/>
    <n v="14416"/>
    <n v="5000000"/>
    <n v="472223"/>
    <n v="29"/>
    <x v="2"/>
    <x v="1"/>
    <x v="0"/>
    <x v="2"/>
    <x v="14"/>
    <x v="2"/>
    <n v="0"/>
    <n v="0"/>
    <n v="0"/>
    <x v="37"/>
    <x v="2"/>
    <s v="Rear Collision"/>
    <x v="1"/>
    <x v="3"/>
    <x v="5"/>
    <s v="Columbus"/>
    <s v="2253 Maple Ave"/>
    <x v="7"/>
    <x v="1"/>
    <x v="0"/>
    <x v="1"/>
    <x v="1"/>
    <s v="Unknown"/>
    <n v="62900"/>
    <n v="6290"/>
    <n v="12580"/>
    <n v="44030"/>
    <s v="Jeep"/>
    <s v="Grand Cherokee"/>
    <n v="1998"/>
    <x v="1"/>
  </r>
  <r>
    <n v="931901"/>
    <d v="1994-08-07T00:00:00"/>
    <n v="179"/>
    <x v="0"/>
    <s v="100/300"/>
    <n v="1000"/>
    <n v="143342"/>
    <n v="6000000"/>
    <n v="608328"/>
    <n v="32"/>
    <x v="2"/>
    <x v="1"/>
    <x v="2"/>
    <x v="9"/>
    <x v="4"/>
    <x v="2"/>
    <n v="53800"/>
    <n v="0"/>
    <n v="53800"/>
    <x v="12"/>
    <x v="0"/>
    <s v="Rear Collision"/>
    <x v="0"/>
    <x v="0"/>
    <x v="5"/>
    <s v="Arlington"/>
    <s v="7897 Lincoln St"/>
    <x v="15"/>
    <x v="0"/>
    <x v="0"/>
    <x v="0"/>
    <x v="0"/>
    <s v="No"/>
    <n v="54200"/>
    <n v="5420"/>
    <n v="10840"/>
    <n v="37940"/>
    <s v="Nissan"/>
    <s v="Ultima"/>
    <n v="2014"/>
    <x v="0"/>
  </r>
  <r>
    <n v="769475"/>
    <d v="2004-08-26T00:00:00"/>
    <n v="372"/>
    <x v="0"/>
    <s v="500/1000"/>
    <n v="2000"/>
    <n v="136857"/>
    <n v="0"/>
    <n v="474860"/>
    <n v="50"/>
    <x v="0"/>
    <x v="1"/>
    <x v="0"/>
    <x v="4"/>
    <x v="12"/>
    <x v="1"/>
    <n v="0"/>
    <n v="0"/>
    <n v="0"/>
    <x v="28"/>
    <x v="2"/>
    <s v="Side Collision"/>
    <x v="0"/>
    <x v="0"/>
    <x v="2"/>
    <s v="Northbend"/>
    <s v="8811 Maple Hwy"/>
    <x v="22"/>
    <x v="1"/>
    <x v="2"/>
    <x v="2"/>
    <x v="0"/>
    <s v="Yes"/>
    <n v="51800"/>
    <n v="5180"/>
    <n v="10360"/>
    <n v="36260"/>
    <s v="Accura"/>
    <s v="MDX"/>
    <n v="2003"/>
    <x v="1"/>
  </r>
  <r>
    <n v="844062"/>
    <d v="1990-05-25T00:00:00"/>
    <n v="398"/>
    <x v="0"/>
    <s v="250/500"/>
    <n v="500"/>
    <n v="86219"/>
    <n v="0"/>
    <n v="606858"/>
    <n v="55"/>
    <x v="3"/>
    <x v="0"/>
    <x v="4"/>
    <x v="12"/>
    <x v="9"/>
    <x v="3"/>
    <n v="69400"/>
    <n v="0"/>
    <n v="69400"/>
    <x v="43"/>
    <x v="1"/>
    <s v=" "/>
    <x v="3"/>
    <x v="0"/>
    <x v="0"/>
    <s v="Northbend"/>
    <s v="8167 Apache Ave"/>
    <x v="2"/>
    <x v="0"/>
    <x v="1"/>
    <x v="2"/>
    <x v="2"/>
    <s v="Unknown"/>
    <n v="6600"/>
    <n v="600"/>
    <n v="1200"/>
    <n v="4800"/>
    <s v="Accura"/>
    <s v="MDX"/>
    <n v="2012"/>
    <x v="1"/>
  </r>
  <r>
    <n v="844129"/>
    <d v="1990-09-20T00:00:00"/>
    <n v="213"/>
    <x v="0"/>
    <s v="250/500"/>
    <n v="500"/>
    <n v="87146"/>
    <n v="0"/>
    <n v="477938"/>
    <n v="35"/>
    <x v="1"/>
    <x v="0"/>
    <x v="0"/>
    <x v="4"/>
    <x v="9"/>
    <x v="0"/>
    <n v="58500"/>
    <n v="-77700"/>
    <n v="-19200"/>
    <x v="12"/>
    <x v="0"/>
    <s v="Side Collision"/>
    <x v="2"/>
    <x v="2"/>
    <x v="0"/>
    <s v="Northbrook"/>
    <s v="5475 Rock Lane"/>
    <x v="21"/>
    <x v="0"/>
    <x v="0"/>
    <x v="2"/>
    <x v="1"/>
    <s v="Yes"/>
    <n v="74140"/>
    <n v="13480"/>
    <n v="6740"/>
    <n v="53920"/>
    <s v="Ford"/>
    <s v="Escape"/>
    <n v="2007"/>
    <x v="1"/>
  </r>
  <r>
    <n v="732169"/>
    <d v="2000-11-05T00:00:00"/>
    <n v="79"/>
    <x v="0"/>
    <s v="500/1000"/>
    <n v="500"/>
    <n v="186304"/>
    <n v="0"/>
    <n v="462698"/>
    <n v="25"/>
    <x v="2"/>
    <x v="1"/>
    <x v="2"/>
    <x v="7"/>
    <x v="12"/>
    <x v="1"/>
    <n v="53400"/>
    <n v="-35200"/>
    <n v="18200"/>
    <x v="55"/>
    <x v="0"/>
    <s v="Front Collision"/>
    <x v="2"/>
    <x v="2"/>
    <x v="1"/>
    <s v="Northbend"/>
    <s v="8215 Flute Drive"/>
    <x v="5"/>
    <x v="0"/>
    <x v="2"/>
    <x v="2"/>
    <x v="3"/>
    <s v="Unknown"/>
    <n v="67800"/>
    <n v="13560"/>
    <n v="6780"/>
    <n v="47460"/>
    <s v="Mercedes"/>
    <s v="C300"/>
    <n v="1995"/>
    <x v="1"/>
  </r>
  <r>
    <n v="221854"/>
    <d v="1994-10-03T00:00:00"/>
    <n v="232"/>
    <x v="0"/>
    <s v="250/500"/>
    <n v="2000"/>
    <n v="118164"/>
    <n v="0"/>
    <n v="454552"/>
    <n v="44"/>
    <x v="1"/>
    <x v="0"/>
    <x v="5"/>
    <x v="6"/>
    <x v="19"/>
    <x v="0"/>
    <n v="25800"/>
    <n v="0"/>
    <n v="25800"/>
    <x v="42"/>
    <x v="0"/>
    <s v="Rear Collision"/>
    <x v="0"/>
    <x v="2"/>
    <x v="2"/>
    <s v="Northbend"/>
    <s v="1320 Flute Lane"/>
    <x v="9"/>
    <x v="0"/>
    <x v="1"/>
    <x v="0"/>
    <x v="3"/>
    <s v="Yes"/>
    <n v="55400"/>
    <n v="5540"/>
    <n v="11080"/>
    <n v="38780"/>
    <s v="Jeep"/>
    <s v="Grand Cherokee"/>
    <n v="2002"/>
    <x v="0"/>
  </r>
  <r>
    <n v="776950"/>
    <d v="2005-04-11T00:00:00"/>
    <n v="230"/>
    <x v="2"/>
    <s v="500/1000"/>
    <n v="1000"/>
    <n v="106074"/>
    <n v="0"/>
    <n v="471585"/>
    <n v="37"/>
    <x v="1"/>
    <x v="0"/>
    <x v="1"/>
    <x v="4"/>
    <x v="1"/>
    <x v="2"/>
    <n v="0"/>
    <n v="-51500"/>
    <n v="-51500"/>
    <x v="21"/>
    <x v="0"/>
    <s v="Rear Collision"/>
    <x v="0"/>
    <x v="4"/>
    <x v="0"/>
    <s v="Columbus"/>
    <s v="1229 5th Ave"/>
    <x v="12"/>
    <x v="0"/>
    <x v="0"/>
    <x v="2"/>
    <x v="2"/>
    <s v="Unknown"/>
    <n v="49100"/>
    <n v="9820"/>
    <n v="4910"/>
    <n v="34370"/>
    <s v="Suburu"/>
    <s v="Impreza"/>
    <n v="1996"/>
    <x v="0"/>
  </r>
  <r>
    <n v="291006"/>
    <d v="1990-05-16T00:00:00"/>
    <n v="234"/>
    <x v="1"/>
    <s v="100/300"/>
    <n v="500"/>
    <n v="95156"/>
    <n v="0"/>
    <n v="455426"/>
    <n v="41"/>
    <x v="1"/>
    <x v="1"/>
    <x v="6"/>
    <x v="10"/>
    <x v="17"/>
    <x v="0"/>
    <n v="59400"/>
    <n v="-78600"/>
    <n v="-19200"/>
    <x v="42"/>
    <x v="2"/>
    <s v="Side Collision"/>
    <x v="0"/>
    <x v="0"/>
    <x v="0"/>
    <s v="Riverwood"/>
    <s v="3884 Pine Lane"/>
    <x v="19"/>
    <x v="1"/>
    <x v="2"/>
    <x v="2"/>
    <x v="3"/>
    <s v="Unknown"/>
    <n v="98280"/>
    <n v="15120"/>
    <n v="7560"/>
    <n v="75600"/>
    <s v="Chevrolet"/>
    <s v="Tahoe"/>
    <n v="2007"/>
    <x v="0"/>
  </r>
  <r>
    <n v="845751"/>
    <d v="2004-09-11T00:00:00"/>
    <n v="240"/>
    <x v="1"/>
    <s v="100/300"/>
    <n v="500"/>
    <n v="153371"/>
    <n v="9000000"/>
    <n v="469856"/>
    <n v="40"/>
    <x v="1"/>
    <x v="1"/>
    <x v="6"/>
    <x v="9"/>
    <x v="15"/>
    <x v="2"/>
    <n v="0"/>
    <n v="-70900"/>
    <n v="-70900"/>
    <x v="3"/>
    <x v="2"/>
    <s v="Rear Collision"/>
    <x v="2"/>
    <x v="2"/>
    <x v="1"/>
    <s v="Northbend"/>
    <s v="7108 Tree St"/>
    <x v="22"/>
    <x v="3"/>
    <x v="0"/>
    <x v="1"/>
    <x v="0"/>
    <s v="Unknown"/>
    <n v="66550"/>
    <n v="6050"/>
    <n v="12100"/>
    <n v="48400"/>
    <s v="Ford"/>
    <s v="Escape"/>
    <n v="2008"/>
    <x v="1"/>
  </r>
  <r>
    <n v="889764"/>
    <d v="1993-11-30T00:00:00"/>
    <n v="143"/>
    <x v="0"/>
    <s v="500/1000"/>
    <n v="1000"/>
    <n v="120009"/>
    <n v="0"/>
    <n v="454191"/>
    <n v="33"/>
    <x v="2"/>
    <x v="1"/>
    <x v="2"/>
    <x v="0"/>
    <x v="2"/>
    <x v="3"/>
    <n v="38400"/>
    <n v="-5700"/>
    <n v="32700"/>
    <x v="47"/>
    <x v="2"/>
    <s v="Side Collision"/>
    <x v="0"/>
    <x v="2"/>
    <x v="4"/>
    <s v="Arlington"/>
    <s v="8014 Embaracadero Drive"/>
    <x v="18"/>
    <x v="1"/>
    <x v="1"/>
    <x v="2"/>
    <x v="0"/>
    <s v="Unknown"/>
    <n v="70400"/>
    <n v="14080"/>
    <n v="7040"/>
    <n v="49280"/>
    <s v="Accura"/>
    <s v="RSX"/>
    <n v="2002"/>
    <x v="1"/>
  </r>
  <r>
    <n v="929306"/>
    <d v="2003-03-06T00:00:00"/>
    <n v="266"/>
    <x v="1"/>
    <s v="100/300"/>
    <n v="500"/>
    <n v="109383"/>
    <n v="4000000"/>
    <n v="468454"/>
    <n v="42"/>
    <x v="1"/>
    <x v="0"/>
    <x v="2"/>
    <x v="12"/>
    <x v="2"/>
    <x v="1"/>
    <n v="0"/>
    <n v="-49600"/>
    <n v="-49600"/>
    <x v="31"/>
    <x v="2"/>
    <s v="Side Collision"/>
    <x v="0"/>
    <x v="4"/>
    <x v="4"/>
    <s v="Springfield"/>
    <s v="4937 Flute Drive"/>
    <x v="22"/>
    <x v="1"/>
    <x v="1"/>
    <x v="0"/>
    <x v="3"/>
    <s v="No"/>
    <n v="53280"/>
    <n v="4440"/>
    <n v="8880"/>
    <n v="39960"/>
    <s v="Suburu"/>
    <s v="Impreza"/>
    <n v="2015"/>
    <x v="0"/>
  </r>
  <r>
    <n v="515457"/>
    <d v="1996-12-18T00:00:00"/>
    <n v="89"/>
    <x v="1"/>
    <s v="250/500"/>
    <n v="1000"/>
    <n v="98893"/>
    <n v="0"/>
    <n v="614187"/>
    <n v="32"/>
    <x v="2"/>
    <x v="1"/>
    <x v="4"/>
    <x v="0"/>
    <x v="5"/>
    <x v="3"/>
    <n v="27600"/>
    <n v="0"/>
    <n v="27600"/>
    <x v="48"/>
    <x v="0"/>
    <s v="Front Collision"/>
    <x v="2"/>
    <x v="3"/>
    <x v="2"/>
    <s v="Columbus"/>
    <s v="2889 Francis St"/>
    <x v="20"/>
    <x v="0"/>
    <x v="1"/>
    <x v="2"/>
    <x v="2"/>
    <s v="Yes"/>
    <n v="84590"/>
    <n v="15380"/>
    <n v="15380"/>
    <n v="53830"/>
    <s v="Dodge"/>
    <s v="Neon"/>
    <n v="1999"/>
    <x v="1"/>
  </r>
  <r>
    <n v="556270"/>
    <d v="1995-02-21T00:00:00"/>
    <n v="229"/>
    <x v="1"/>
    <s v="500/1000"/>
    <n v="1000"/>
    <n v="133194"/>
    <n v="0"/>
    <n v="433974"/>
    <n v="37"/>
    <x v="1"/>
    <x v="1"/>
    <x v="3"/>
    <x v="13"/>
    <x v="4"/>
    <x v="1"/>
    <n v="0"/>
    <n v="-55400"/>
    <n v="-55400"/>
    <x v="52"/>
    <x v="0"/>
    <s v="Rear Collision"/>
    <x v="2"/>
    <x v="3"/>
    <x v="2"/>
    <s v="Columbus"/>
    <s v="7504 Flute Drive"/>
    <x v="18"/>
    <x v="0"/>
    <x v="2"/>
    <x v="1"/>
    <x v="0"/>
    <s v="Yes"/>
    <n v="54560"/>
    <n v="9920"/>
    <n v="9920"/>
    <n v="34720"/>
    <s v="Saab"/>
    <s v="95"/>
    <n v="2004"/>
    <x v="1"/>
  </r>
  <r>
    <n v="908935"/>
    <d v="2009-12-11T00:00:00"/>
    <n v="245"/>
    <x v="2"/>
    <s v="500/1000"/>
    <n v="1000"/>
    <n v="136145"/>
    <n v="0"/>
    <n v="604833"/>
    <n v="40"/>
    <x v="1"/>
    <x v="0"/>
    <x v="1"/>
    <x v="11"/>
    <x v="6"/>
    <x v="3"/>
    <n v="39300"/>
    <n v="0"/>
    <n v="39300"/>
    <x v="11"/>
    <x v="0"/>
    <s v="Rear Collision"/>
    <x v="1"/>
    <x v="4"/>
    <x v="3"/>
    <s v="Northbend"/>
    <s v="7570 Cherokee Drive"/>
    <x v="11"/>
    <x v="0"/>
    <x v="0"/>
    <x v="1"/>
    <x v="0"/>
    <s v="Yes"/>
    <n v="82170"/>
    <n v="7470"/>
    <n v="7470"/>
    <n v="67230"/>
    <s v="Suburu"/>
    <s v="Forrestor"/>
    <n v="1999"/>
    <x v="1"/>
  </r>
  <r>
    <n v="525862"/>
    <d v="2000-10-18T00:00:00"/>
    <n v="50"/>
    <x v="0"/>
    <s v="250/500"/>
    <n v="2000"/>
    <n v="118851"/>
    <n v="0"/>
    <n v="447469"/>
    <n v="44"/>
    <x v="1"/>
    <x v="0"/>
    <x v="5"/>
    <x v="11"/>
    <x v="3"/>
    <x v="3"/>
    <n v="0"/>
    <n v="-65800"/>
    <n v="-65800"/>
    <x v="13"/>
    <x v="2"/>
    <s v="Front Collision"/>
    <x v="2"/>
    <x v="0"/>
    <x v="2"/>
    <s v="Northbend"/>
    <s v="4710 Lincoln Hwy"/>
    <x v="12"/>
    <x v="1"/>
    <x v="1"/>
    <x v="0"/>
    <x v="0"/>
    <s v="No"/>
    <n v="61100"/>
    <n v="6110"/>
    <n v="12220"/>
    <n v="42770"/>
    <s v="Dodge"/>
    <s v="Neon"/>
    <n v="2008"/>
    <x v="1"/>
  </r>
  <r>
    <n v="490514"/>
    <d v="2007-02-09T00:00:00"/>
    <n v="230"/>
    <x v="1"/>
    <s v="500/1000"/>
    <n v="2000"/>
    <n v="110183"/>
    <n v="0"/>
    <n v="451529"/>
    <n v="43"/>
    <x v="1"/>
    <x v="0"/>
    <x v="4"/>
    <x v="8"/>
    <x v="18"/>
    <x v="1"/>
    <n v="28900"/>
    <n v="0"/>
    <n v="28900"/>
    <x v="17"/>
    <x v="2"/>
    <s v="Front Collision"/>
    <x v="1"/>
    <x v="0"/>
    <x v="2"/>
    <s v="Arlington"/>
    <s v="7511 1st Ave"/>
    <x v="5"/>
    <x v="1"/>
    <x v="1"/>
    <x v="1"/>
    <x v="2"/>
    <s v="Yes"/>
    <n v="51900"/>
    <n v="5190"/>
    <n v="10380"/>
    <n v="36330"/>
    <s v="BMW"/>
    <s v="M5"/>
    <n v="2011"/>
    <x v="0"/>
  </r>
  <r>
    <n v="774895"/>
    <d v="2006-10-28T00:00:00"/>
    <n v="17"/>
    <x v="2"/>
    <s v="250/500"/>
    <n v="1000"/>
    <n v="84095"/>
    <n v="0"/>
    <n v="431202"/>
    <n v="39"/>
    <x v="1"/>
    <x v="1"/>
    <x v="6"/>
    <x v="12"/>
    <x v="10"/>
    <x v="3"/>
    <n v="32500"/>
    <n v="-80800"/>
    <n v="-48300"/>
    <x v="33"/>
    <x v="3"/>
    <s v=" "/>
    <x v="3"/>
    <x v="0"/>
    <x v="0"/>
    <s v="Arlington"/>
    <s v="7042 Maple Ridge"/>
    <x v="10"/>
    <x v="0"/>
    <x v="1"/>
    <x v="2"/>
    <x v="3"/>
    <s v="Unknown"/>
    <n v="3440"/>
    <n v="430"/>
    <n v="430"/>
    <n v="2580"/>
    <s v="Suburu"/>
    <s v="Legacy"/>
    <n v="2002"/>
    <x v="1"/>
  </r>
  <r>
    <n v="974522"/>
    <d v="2000-01-27T00:00:00"/>
    <n v="163"/>
    <x v="1"/>
    <s v="250/500"/>
    <n v="1000"/>
    <n v="150321"/>
    <n v="0"/>
    <n v="448190"/>
    <n v="36"/>
    <x v="1"/>
    <x v="0"/>
    <x v="0"/>
    <x v="6"/>
    <x v="18"/>
    <x v="0"/>
    <n v="55700"/>
    <n v="-49900"/>
    <n v="5800"/>
    <x v="25"/>
    <x v="0"/>
    <s v="Side Collision"/>
    <x v="2"/>
    <x v="4"/>
    <x v="4"/>
    <s v="Springfield"/>
    <s v="4475 Lincoln Ridge"/>
    <x v="17"/>
    <x v="0"/>
    <x v="0"/>
    <x v="2"/>
    <x v="3"/>
    <s v="No"/>
    <n v="51390"/>
    <n v="5710"/>
    <n v="11420"/>
    <n v="34260"/>
    <s v="Toyota"/>
    <s v="Corolla"/>
    <n v="2013"/>
    <x v="1"/>
  </r>
  <r>
    <n v="669809"/>
    <d v="2002-04-05T00:00:00"/>
    <n v="29"/>
    <x v="0"/>
    <s v="100/300"/>
    <n v="1000"/>
    <n v="17225"/>
    <n v="0"/>
    <n v="453713"/>
    <n v="32"/>
    <x v="2"/>
    <x v="0"/>
    <x v="4"/>
    <x v="6"/>
    <x v="4"/>
    <x v="0"/>
    <n v="0"/>
    <n v="-21500"/>
    <n v="-21500"/>
    <x v="6"/>
    <x v="0"/>
    <s v="Side Collision"/>
    <x v="0"/>
    <x v="3"/>
    <x v="4"/>
    <s v="Columbus"/>
    <s v="9439 MLK St"/>
    <x v="9"/>
    <x v="0"/>
    <x v="1"/>
    <x v="1"/>
    <x v="0"/>
    <s v="Unknown"/>
    <n v="76900"/>
    <n v="7690"/>
    <n v="7690"/>
    <n v="61520"/>
    <s v="Jeep"/>
    <s v="Wrangler"/>
    <n v="1995"/>
    <x v="1"/>
  </r>
  <r>
    <n v="182953"/>
    <d v="2013-04-30T00:00:00"/>
    <n v="232"/>
    <x v="1"/>
    <s v="100/300"/>
    <n v="500"/>
    <n v="94403"/>
    <n v="0"/>
    <n v="440153"/>
    <n v="42"/>
    <x v="1"/>
    <x v="0"/>
    <x v="5"/>
    <x v="11"/>
    <x v="14"/>
    <x v="1"/>
    <n v="0"/>
    <n v="-58400"/>
    <n v="-58400"/>
    <x v="45"/>
    <x v="0"/>
    <s v="Rear Collision"/>
    <x v="1"/>
    <x v="3"/>
    <x v="4"/>
    <s v="Riverwood"/>
    <s v="8269 Sky Hwy"/>
    <x v="20"/>
    <x v="0"/>
    <x v="0"/>
    <x v="2"/>
    <x v="2"/>
    <s v="Unknown"/>
    <n v="77000"/>
    <n v="15400"/>
    <n v="7700"/>
    <n v="53900"/>
    <s v="Toyota"/>
    <s v="Highlander"/>
    <n v="2015"/>
    <x v="0"/>
  </r>
  <r>
    <n v="836349"/>
    <d v="2013-05-01T00:00:00"/>
    <n v="235"/>
    <x v="2"/>
    <s v="500/1000"/>
    <n v="2000"/>
    <n v="145361"/>
    <n v="4000000"/>
    <n v="619570"/>
    <n v="39"/>
    <x v="1"/>
    <x v="0"/>
    <x v="6"/>
    <x v="0"/>
    <x v="11"/>
    <x v="1"/>
    <n v="0"/>
    <n v="0"/>
    <n v="0"/>
    <x v="6"/>
    <x v="0"/>
    <s v="Side Collision"/>
    <x v="0"/>
    <x v="3"/>
    <x v="5"/>
    <s v="Hillsdale"/>
    <s v="5663 Oak Lane"/>
    <x v="16"/>
    <x v="0"/>
    <x v="1"/>
    <x v="1"/>
    <x v="2"/>
    <s v="Unknown"/>
    <n v="60320"/>
    <n v="9280"/>
    <n v="9280"/>
    <n v="41760"/>
    <s v="Chevrolet"/>
    <s v="Tahoe"/>
    <n v="2012"/>
    <x v="0"/>
  </r>
  <r>
    <n v="591269"/>
    <d v="1999-01-09T00:00:00"/>
    <n v="295"/>
    <x v="1"/>
    <s v="100/300"/>
    <n v="500"/>
    <n v="167288"/>
    <n v="0"/>
    <n v="478947"/>
    <n v="46"/>
    <x v="0"/>
    <x v="1"/>
    <x v="4"/>
    <x v="3"/>
    <x v="7"/>
    <x v="0"/>
    <n v="0"/>
    <n v="0"/>
    <n v="0"/>
    <x v="4"/>
    <x v="0"/>
    <s v="Rear Collision"/>
    <x v="1"/>
    <x v="2"/>
    <x v="2"/>
    <s v="Columbus"/>
    <s v="4633 5th Lane"/>
    <x v="0"/>
    <x v="0"/>
    <x v="0"/>
    <x v="0"/>
    <x v="3"/>
    <s v="No"/>
    <n v="60700"/>
    <n v="12140"/>
    <n v="6070"/>
    <n v="42490"/>
    <s v="Honda"/>
    <s v="Civic"/>
    <n v="1997"/>
    <x v="1"/>
  </r>
  <r>
    <n v="550127"/>
    <d v="2007-07-04T00:00:00"/>
    <n v="22"/>
    <x v="1"/>
    <s v="250/500"/>
    <n v="1000"/>
    <n v="124805"/>
    <n v="0"/>
    <n v="443550"/>
    <n v="21"/>
    <x v="4"/>
    <x v="1"/>
    <x v="4"/>
    <x v="8"/>
    <x v="9"/>
    <x v="0"/>
    <n v="37500"/>
    <n v="-54000"/>
    <n v="-16500"/>
    <x v="11"/>
    <x v="2"/>
    <s v="Rear Collision"/>
    <x v="2"/>
    <x v="0"/>
    <x v="0"/>
    <s v="Arlington"/>
    <s v="9682 Cherokee Ridge"/>
    <x v="19"/>
    <x v="1"/>
    <x v="0"/>
    <x v="0"/>
    <x v="0"/>
    <s v="Unknown"/>
    <n v="53280"/>
    <n v="5920"/>
    <n v="0"/>
    <n v="47360"/>
    <s v="Chevrolet"/>
    <s v="Malibu"/>
    <n v="2015"/>
    <x v="1"/>
  </r>
  <r>
    <n v="663190"/>
    <d v="1994-02-05T00:00:00"/>
    <n v="286"/>
    <x v="2"/>
    <s v="100/300"/>
    <n v="500"/>
    <n v="156443"/>
    <n v="3000000"/>
    <n v="477644"/>
    <n v="43"/>
    <x v="1"/>
    <x v="1"/>
    <x v="0"/>
    <x v="5"/>
    <x v="9"/>
    <x v="3"/>
    <n v="77500"/>
    <n v="-32800"/>
    <n v="44700"/>
    <x v="49"/>
    <x v="0"/>
    <s v="Rear Collision"/>
    <x v="1"/>
    <x v="2"/>
    <x v="2"/>
    <s v="Northbrook"/>
    <s v="4755 1st St"/>
    <x v="22"/>
    <x v="0"/>
    <x v="1"/>
    <x v="2"/>
    <x v="0"/>
    <s v="Yes"/>
    <n v="34290"/>
    <n v="3810"/>
    <n v="3810"/>
    <n v="26670"/>
    <s v="Jeep"/>
    <s v="Grand Cherokee"/>
    <n v="2013"/>
    <x v="1"/>
  </r>
  <r>
    <n v="109392"/>
    <d v="2006-07-12T00:00:00"/>
    <n v="257"/>
    <x v="0"/>
    <s v="100/300"/>
    <n v="1000"/>
    <n v="128088"/>
    <n v="0"/>
    <n v="433981"/>
    <n v="44"/>
    <x v="1"/>
    <x v="0"/>
    <x v="0"/>
    <x v="6"/>
    <x v="16"/>
    <x v="1"/>
    <n v="59400"/>
    <n v="-32200"/>
    <n v="27200"/>
    <x v="38"/>
    <x v="0"/>
    <s v="Rear Collision"/>
    <x v="2"/>
    <x v="3"/>
    <x v="4"/>
    <s v="Riverwood"/>
    <s v="5312 Francis Ridge"/>
    <x v="7"/>
    <x v="0"/>
    <x v="2"/>
    <x v="1"/>
    <x v="3"/>
    <s v="No"/>
    <n v="46980"/>
    <n v="0"/>
    <n v="5220"/>
    <n v="41760"/>
    <s v="Accura"/>
    <s v="TL"/>
    <n v="2002"/>
    <x v="1"/>
  </r>
  <r>
    <n v="215278"/>
    <d v="2007-10-24T00:00:00"/>
    <n v="94"/>
    <x v="1"/>
    <s v="100/300"/>
    <n v="500"/>
    <n v="72266"/>
    <n v="0"/>
    <n v="433696"/>
    <n v="26"/>
    <x v="2"/>
    <x v="0"/>
    <x v="0"/>
    <x v="8"/>
    <x v="6"/>
    <x v="0"/>
    <n v="50300"/>
    <n v="0"/>
    <n v="50300"/>
    <x v="48"/>
    <x v="2"/>
    <s v="Front Collision"/>
    <x v="0"/>
    <x v="2"/>
    <x v="3"/>
    <s v="Springfield"/>
    <s v="1705 Weaver St"/>
    <x v="13"/>
    <x v="1"/>
    <x v="0"/>
    <x v="0"/>
    <x v="0"/>
    <s v="Yes"/>
    <n v="36700"/>
    <n v="3670"/>
    <n v="7340"/>
    <n v="25690"/>
    <s v="Nissan"/>
    <s v="Pathfinder"/>
    <n v="2010"/>
    <x v="1"/>
  </r>
  <r>
    <n v="674570"/>
    <d v="2001-12-08T00:00:00"/>
    <n v="124"/>
    <x v="0"/>
    <s v="250/500"/>
    <n v="1000"/>
    <n v="123514"/>
    <n v="0"/>
    <n v="443567"/>
    <n v="28"/>
    <x v="2"/>
    <x v="0"/>
    <x v="0"/>
    <x v="8"/>
    <x v="6"/>
    <x v="0"/>
    <n v="0"/>
    <n v="-32100"/>
    <n v="-32100"/>
    <x v="4"/>
    <x v="2"/>
    <s v="Side Collision"/>
    <x v="2"/>
    <x v="3"/>
    <x v="3"/>
    <s v="Hillsdale"/>
    <s v="1643 Washington Hwy"/>
    <x v="3"/>
    <x v="1"/>
    <x v="1"/>
    <x v="1"/>
    <x v="3"/>
    <s v="Unknown"/>
    <n v="60200"/>
    <n v="6020"/>
    <n v="6020"/>
    <n v="48160"/>
    <s v="Volkswagen"/>
    <s v="Passat"/>
    <n v="2012"/>
    <x v="1"/>
  </r>
  <r>
    <n v="681486"/>
    <d v="2007-03-24T00:00:00"/>
    <n v="141"/>
    <x v="1"/>
    <s v="500/1000"/>
    <n v="1000"/>
    <n v="134704"/>
    <n v="0"/>
    <n v="430665"/>
    <n v="30"/>
    <x v="2"/>
    <x v="0"/>
    <x v="4"/>
    <x v="2"/>
    <x v="3"/>
    <x v="2"/>
    <n v="0"/>
    <n v="-82100"/>
    <n v="-82100"/>
    <x v="12"/>
    <x v="3"/>
    <s v=" "/>
    <x v="1"/>
    <x v="1"/>
    <x v="0"/>
    <s v="Northbend"/>
    <s v="6516 Solo Drive"/>
    <x v="13"/>
    <x v="0"/>
    <x v="1"/>
    <x v="0"/>
    <x v="0"/>
    <s v="Yes"/>
    <n v="6480"/>
    <n v="540"/>
    <n v="1080"/>
    <n v="4860"/>
    <s v="Honda"/>
    <s v="Civic"/>
    <n v="1996"/>
    <x v="1"/>
  </r>
  <r>
    <n v="941851"/>
    <d v="1991-07-16T00:00:00"/>
    <n v="3"/>
    <x v="0"/>
    <s v="500/1000"/>
    <n v="1000"/>
    <n v="13108"/>
    <n v="0"/>
    <n v="431289"/>
    <n v="38"/>
    <x v="1"/>
    <x v="1"/>
    <x v="3"/>
    <x v="0"/>
    <x v="12"/>
    <x v="3"/>
    <n v="0"/>
    <n v="0"/>
    <n v="0"/>
    <x v="2"/>
    <x v="0"/>
    <s v="Front Collision"/>
    <x v="1"/>
    <x v="2"/>
    <x v="5"/>
    <s v="Northbrook"/>
    <s v="6045 Andromedia St"/>
    <x v="3"/>
    <x v="0"/>
    <x v="0"/>
    <x v="1"/>
    <x v="3"/>
    <s v="Unknown"/>
    <n v="87200"/>
    <n v="17440"/>
    <n v="8720"/>
    <n v="61040"/>
    <s v="Honda"/>
    <s v="Accord"/>
    <n v="2006"/>
    <x v="1"/>
  </r>
  <r>
    <n v="186934"/>
    <d v="2014-01-05T00:00:00"/>
    <n v="285"/>
    <x v="2"/>
    <s v="100/300"/>
    <n v="1000"/>
    <n v="143679"/>
    <n v="0"/>
    <n v="608177"/>
    <n v="41"/>
    <x v="1"/>
    <x v="1"/>
    <x v="1"/>
    <x v="5"/>
    <x v="0"/>
    <x v="0"/>
    <n v="70900"/>
    <n v="0"/>
    <n v="70900"/>
    <x v="27"/>
    <x v="0"/>
    <s v="Rear Collision"/>
    <x v="0"/>
    <x v="2"/>
    <x v="0"/>
    <s v="Northbend"/>
    <s v="3092 Texas Drive"/>
    <x v="6"/>
    <x v="0"/>
    <x v="0"/>
    <x v="2"/>
    <x v="2"/>
    <s v="Unknown"/>
    <n v="108480"/>
    <n v="18080"/>
    <n v="18080"/>
    <n v="72320"/>
    <s v="Volkswagen"/>
    <s v="Passat"/>
    <n v="2015"/>
    <x v="1"/>
  </r>
  <r>
    <n v="918516"/>
    <d v="2003-02-17T00:00:00"/>
    <n v="130"/>
    <x v="0"/>
    <s v="250/500"/>
    <n v="500"/>
    <n v="138349"/>
    <n v="3000000"/>
    <n v="442797"/>
    <n v="34"/>
    <x v="1"/>
    <x v="1"/>
    <x v="3"/>
    <x v="3"/>
    <x v="3"/>
    <x v="1"/>
    <n v="35100"/>
    <n v="0"/>
    <n v="35100"/>
    <x v="48"/>
    <x v="2"/>
    <s v="Side Collision"/>
    <x v="1"/>
    <x v="0"/>
    <x v="5"/>
    <s v="Arlington"/>
    <s v="7629 5th St"/>
    <x v="15"/>
    <x v="1"/>
    <x v="1"/>
    <x v="2"/>
    <x v="2"/>
    <s v="Yes"/>
    <n v="67500"/>
    <n v="7500"/>
    <n v="7500"/>
    <n v="52500"/>
    <s v="Suburu"/>
    <s v="Impreza"/>
    <n v="1996"/>
    <x v="1"/>
  </r>
  <r>
    <n v="533940"/>
    <d v="2011-11-18T00:00:00"/>
    <n v="458"/>
    <x v="2"/>
    <s v="500/1000"/>
    <n v="2000"/>
    <n v="135692"/>
    <n v="5000000"/>
    <n v="441714"/>
    <n v="62"/>
    <x v="3"/>
    <x v="0"/>
    <x v="2"/>
    <x v="11"/>
    <x v="4"/>
    <x v="0"/>
    <n v="0"/>
    <n v="0"/>
    <n v="0"/>
    <x v="33"/>
    <x v="0"/>
    <s v="Rear Collision"/>
    <x v="0"/>
    <x v="3"/>
    <x v="2"/>
    <s v="Arlington"/>
    <s v="6128 Elm Lane"/>
    <x v="23"/>
    <x v="0"/>
    <x v="1"/>
    <x v="1"/>
    <x v="3"/>
    <s v="Yes"/>
    <n v="46980"/>
    <n v="5220"/>
    <n v="5220"/>
    <n v="36540"/>
    <s v="Audi"/>
    <s v="A5"/>
    <n v="1998"/>
    <x v="1"/>
  </r>
  <r>
    <n v="556080"/>
    <d v="1996-11-11T00:00:00"/>
    <n v="456"/>
    <x v="0"/>
    <s v="250/500"/>
    <n v="1000"/>
    <n v="76619"/>
    <n v="0"/>
    <n v="612260"/>
    <n v="60"/>
    <x v="3"/>
    <x v="1"/>
    <x v="2"/>
    <x v="2"/>
    <x v="14"/>
    <x v="0"/>
    <n v="0"/>
    <n v="0"/>
    <n v="0"/>
    <x v="33"/>
    <x v="3"/>
    <s v=" "/>
    <x v="1"/>
    <x v="0"/>
    <x v="4"/>
    <s v="Columbus"/>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2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7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item="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2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item="0" hier="-1"/>
  </pageFields>
  <dataFields count="1">
    <dataField name="Sum of Total Claim Amount" fld="33"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2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211"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24" firstHeaderRow="1" firstDataRow="1" firstDataCol="1"/>
  <pivotFields count="42">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21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h="1"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rowHeight="241300"/>
  <slicer name="Policy State" xr10:uid="{3994DD8D-6AB5-46B7-AF04-F1EAB1415F21}" cache="Datenschnitt_Policy_State" caption="Policy State" rowHeight="241300"/>
  <slicer name="Age Group" xr10:uid="{660E31CC-E4E3-4342-8ABF-CB23ECBD203A}" cache="Datenschnitt_Age_Group" caption="Age Group" columnCount="2" rowHeight="241300"/>
  <slicer name="Education Level" xr10:uid="{199C6D49-4B79-4AE0-92D4-2CA3BA0C6651}" cache="Datenschnitt_Insured_Education_Level" caption="Education Level" columnCount="2" rowHeight="241300"/>
  <slicer name="Relationship" xr10:uid="{2423FEF5-3505-4476-AB95-06718BB8A6DE}" cache="Datenschnitt_Insured_Relationship" caption="Relationship" rowHeight="241300"/>
  <slicer name="Incident Type" xr10:uid="{3FAB1B42-E073-4BC3-B5D7-8B69A7A56804}" cache="Datenschnitt_Incident_Type" caption="Incident Type" rowHeight="241300"/>
  <slicer name="Incident Severity" xr10:uid="{CE2BC64A-FA71-47C5-8135-E68D6280D4F7}" cache="Datenschnitt_Incident_Severity" caption="Incident Severity" rowHeight="241300"/>
  <slicer name="Gender" xr10:uid="{15FB342C-4314-499C-A843-3C95266E45F7}" cache="Datenschnitt_Insured_Gender" caption="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0">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24"/>
    <tableColumn id="3" xr3:uid="{69D2ADF2-CDFD-4677-8B0B-DD73B335C0DE}" uniqueName="3" name="Months As Customer" queryTableFieldId="3"/>
    <tableColumn id="4" xr3:uid="{126B3630-520A-4B50-A257-0A3550D308B5}" uniqueName="4" name="Policy State" queryTableFieldId="4" dataDxfId="23"/>
    <tableColumn id="5" xr3:uid="{F544A1C6-6DF6-484F-BB88-D171FE7F956A}" uniqueName="5" name="Policy CSL" queryTableFieldId="5" dataDxfId="22"/>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3">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1"/>
    <tableColumn id="12" xr3:uid="{0226E7D4-E90E-4A23-B327-DC8FDFD4D803}" uniqueName="12" name="Insured Education Level" queryTableFieldId="12" dataDxfId="20"/>
    <tableColumn id="13" xr3:uid="{1539276B-5C49-45B7-AF01-5B522DAAF526}" uniqueName="13" name="Insured Occupation" queryTableFieldId="13" dataDxfId="19"/>
    <tableColumn id="14" xr3:uid="{24C7EBC9-0C05-41E8-94B0-5C68767529FB}" uniqueName="14" name="Insured Hobbies" queryTableFieldId="14" dataDxfId="18"/>
    <tableColumn id="15" xr3:uid="{9E0557F2-F5C8-4B33-BA91-EA7DF139B8F1}" uniqueName="15" name="Insured Relationship" queryTableFieldId="15" dataDxfId="17"/>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16"/>
    <tableColumn id="20" xr3:uid="{591B5984-1E1C-4C38-BC2F-219117343446}" uniqueName="20" name="Incident Type" queryTableFieldId="20" dataDxfId="15"/>
    <tableColumn id="21" xr3:uid="{A34D0C7A-969F-4807-9156-A8F99AD9A716}" uniqueName="21" name="Collision Type" queryTableFieldId="21" dataDxfId="14"/>
    <tableColumn id="22" xr3:uid="{715448B8-83EA-4F94-99AC-5515065D7859}" uniqueName="22" name="Incident Severity" queryTableFieldId="22" dataDxfId="13"/>
    <tableColumn id="23" xr3:uid="{5EE1EFAC-43FE-4B11-8EDB-368B60806903}" uniqueName="23" name="Authorities Contacted" queryTableFieldId="23" dataDxfId="12"/>
    <tableColumn id="24" xr3:uid="{7BBDC2A0-78AC-4927-AF53-F3152FE0602F}" uniqueName="24" name="Incident State" queryTableFieldId="24" dataDxfId="11"/>
    <tableColumn id="25" xr3:uid="{1CDAC1A4-D7F9-4BB2-A5BE-F1156BE43057}" uniqueName="25" name="Incident City" queryTableFieldId="25" dataDxfId="10"/>
    <tableColumn id="26" xr3:uid="{D9F84642-4759-4229-AF6F-46112040026A}" uniqueName="26" name="Incident Location" queryTableFieldId="26" dataDxfId="9"/>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8"/>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7"/>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6"/>
    <tableColumn id="38" xr3:uid="{18B48976-8B98-449C-9B23-3575ACA59B24}" uniqueName="38" name="Car Model" queryTableFieldId="38" dataDxfId="5"/>
    <tableColumn id="39" xr3:uid="{EB9F74C2-EF2A-4923-8743-E03EFD526D12}" uniqueName="39" name="Car Year" queryTableFieldId="39"/>
    <tableColumn id="40" xr3:uid="{42556533-F46F-414E-A42B-DB25A5168DA5}" uniqueName="40" name="Fraud Reported" queryTableFieldId="40" dataDxfId="4"/>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1" headerRowBorderDxfId="2">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Benutzerdefiniert 13">
      <a:dk1>
        <a:sysClr val="windowText" lastClr="000000"/>
      </a:dk1>
      <a:lt1>
        <a:srgbClr val="FFFFFF"/>
      </a:lt1>
      <a:dk2>
        <a:srgbClr val="262626"/>
      </a:dk2>
      <a:lt2>
        <a:srgbClr val="D8D8D8"/>
      </a:lt2>
      <a:accent1>
        <a:srgbClr val="4F81BD"/>
      </a:accent1>
      <a:accent2>
        <a:srgbClr val="F59E2B"/>
      </a:accent2>
      <a:accent3>
        <a:srgbClr val="67C84C"/>
      </a:accent3>
      <a:accent4>
        <a:srgbClr val="D43E3A"/>
      </a:accent4>
      <a:accent5>
        <a:srgbClr val="F59E2B"/>
      </a:accent5>
      <a:accent6>
        <a:srgbClr val="542378"/>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H16" sqref="H16"/>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15" customFormat="1" x14ac:dyDescent="0.25">
      <c r="A1" s="15" t="s">
        <v>1273</v>
      </c>
    </row>
    <row r="2" spans="1:41" s="15" customFormat="1" x14ac:dyDescent="0.25"/>
    <row r="3" spans="1:41" s="15" customFormat="1" x14ac:dyDescent="0.25"/>
    <row r="5" spans="1:41" x14ac:dyDescent="0.25">
      <c r="A5" s="3" t="s">
        <v>1118</v>
      </c>
      <c r="B5" s="3" t="s">
        <v>1119</v>
      </c>
      <c r="C5" s="3" t="s">
        <v>1120</v>
      </c>
      <c r="D5" s="3" t="s">
        <v>1121</v>
      </c>
      <c r="E5" s="3" t="s">
        <v>1122</v>
      </c>
      <c r="F5" s="3" t="s">
        <v>1123</v>
      </c>
      <c r="G5" s="3" t="s">
        <v>1124</v>
      </c>
      <c r="H5" s="3" t="s">
        <v>1125</v>
      </c>
      <c r="I5" s="3" t="s">
        <v>1126</v>
      </c>
      <c r="J5" s="3" t="s">
        <v>1075</v>
      </c>
      <c r="K5" s="3" t="s">
        <v>1163</v>
      </c>
      <c r="L5" s="3" t="s">
        <v>1272</v>
      </c>
      <c r="M5" s="3" t="s">
        <v>1127</v>
      </c>
      <c r="N5" s="3" t="s">
        <v>1128</v>
      </c>
      <c r="O5" s="3" t="s">
        <v>1129</v>
      </c>
      <c r="P5" s="3" t="s">
        <v>1143</v>
      </c>
      <c r="Q5" s="3" t="s">
        <v>1144</v>
      </c>
      <c r="R5" s="3" t="s">
        <v>1145</v>
      </c>
      <c r="S5" s="3" t="s">
        <v>1146</v>
      </c>
      <c r="T5" s="3" t="s">
        <v>1147</v>
      </c>
      <c r="U5" s="3" t="s">
        <v>1148</v>
      </c>
      <c r="V5" s="3" t="s">
        <v>1149</v>
      </c>
      <c r="W5" s="3" t="s">
        <v>1150</v>
      </c>
      <c r="X5" s="3" t="s">
        <v>1151</v>
      </c>
      <c r="Y5" s="3" t="s">
        <v>1152</v>
      </c>
      <c r="Z5" s="3" t="s">
        <v>1153</v>
      </c>
      <c r="AA5" s="3" t="s">
        <v>1154</v>
      </c>
      <c r="AB5" s="3" t="s">
        <v>1155</v>
      </c>
      <c r="AC5" s="3" t="s">
        <v>1156</v>
      </c>
      <c r="AD5" s="3" t="s">
        <v>1157</v>
      </c>
      <c r="AE5" s="3" t="s">
        <v>1158</v>
      </c>
      <c r="AF5" s="3" t="s">
        <v>1076</v>
      </c>
      <c r="AG5" s="3" t="s">
        <v>1138</v>
      </c>
      <c r="AH5" s="3" t="s">
        <v>1137</v>
      </c>
      <c r="AI5" s="3" t="s">
        <v>1136</v>
      </c>
      <c r="AJ5" s="3" t="s">
        <v>1135</v>
      </c>
      <c r="AK5" s="3" t="s">
        <v>1134</v>
      </c>
      <c r="AL5" s="3" t="s">
        <v>1133</v>
      </c>
      <c r="AM5" s="3" t="s">
        <v>1132</v>
      </c>
      <c r="AN5" s="3" t="s">
        <v>1131</v>
      </c>
      <c r="AO5" s="3" t="s">
        <v>1130</v>
      </c>
    </row>
    <row r="6" spans="1:41" x14ac:dyDescent="0.25">
      <c r="A6">
        <v>521585</v>
      </c>
      <c r="B6" s="1">
        <v>41929</v>
      </c>
      <c r="C6">
        <v>328</v>
      </c>
      <c r="D6" s="2" t="s">
        <v>1276</v>
      </c>
      <c r="E6" s="2" t="s">
        <v>0</v>
      </c>
      <c r="F6">
        <v>1000</v>
      </c>
      <c r="G6">
        <v>140691</v>
      </c>
      <c r="H6">
        <v>0</v>
      </c>
      <c r="I6">
        <v>466132</v>
      </c>
      <c r="J6">
        <v>48</v>
      </c>
      <c r="K6" t="str">
        <f>IF(insurance_claims[[#This Row],[Age]]&lt;24,"15 - 24",IF(insurance_claims[[#This Row],[Age]]&lt;34,"25 - 34",IF(insurance_claims[[#This Row],[Age]]&lt;45,"35 - 44",IF(insurance_claims[[#This Row],[Age]]&lt;55,"45 - 54","45 - 64"))))</f>
        <v>45 - 54</v>
      </c>
      <c r="L6" s="2" t="s">
        <v>1079</v>
      </c>
      <c r="M6" s="2" t="s">
        <v>1140</v>
      </c>
      <c r="N6" s="2" t="s">
        <v>1080</v>
      </c>
      <c r="O6" s="2" t="s">
        <v>1081</v>
      </c>
      <c r="P6" s="2" t="s">
        <v>1159</v>
      </c>
      <c r="Q6">
        <v>53300</v>
      </c>
      <c r="R6">
        <v>0</v>
      </c>
      <c r="S6">
        <v>53300</v>
      </c>
      <c r="T6" s="1">
        <v>42029</v>
      </c>
      <c r="U6" s="2" t="s">
        <v>1</v>
      </c>
      <c r="V6" s="2" t="s">
        <v>2</v>
      </c>
      <c r="W6" s="2" t="s">
        <v>3</v>
      </c>
      <c r="X6" s="2" t="s">
        <v>4</v>
      </c>
      <c r="Y6" s="2" t="s">
        <v>5</v>
      </c>
      <c r="Z6" s="2" t="s">
        <v>6</v>
      </c>
      <c r="AA6" s="2" t="s">
        <v>7</v>
      </c>
      <c r="AB6">
        <v>5</v>
      </c>
      <c r="AC6">
        <v>1</v>
      </c>
      <c r="AD6" s="2" t="s">
        <v>1077</v>
      </c>
      <c r="AE6">
        <v>1</v>
      </c>
      <c r="AF6">
        <v>2</v>
      </c>
      <c r="AG6" s="2" t="s">
        <v>1077</v>
      </c>
      <c r="AH6">
        <v>71610</v>
      </c>
      <c r="AI6">
        <v>6510</v>
      </c>
      <c r="AJ6">
        <v>13020</v>
      </c>
      <c r="AK6">
        <v>52080</v>
      </c>
      <c r="AL6" s="2" t="s">
        <v>8</v>
      </c>
      <c r="AM6" s="2" t="s">
        <v>9</v>
      </c>
      <c r="AN6">
        <v>2004</v>
      </c>
      <c r="AO6" s="2" t="s">
        <v>1077</v>
      </c>
    </row>
    <row r="7" spans="1:41" x14ac:dyDescent="0.25">
      <c r="A7">
        <v>342868</v>
      </c>
      <c r="B7" s="1">
        <v>38895</v>
      </c>
      <c r="C7">
        <v>228</v>
      </c>
      <c r="D7" s="2" t="s">
        <v>1277</v>
      </c>
      <c r="E7" s="2"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s="2" t="s">
        <v>1079</v>
      </c>
      <c r="M7" s="2" t="s">
        <v>1140</v>
      </c>
      <c r="N7" s="2" t="s">
        <v>1082</v>
      </c>
      <c r="O7" s="2" t="s">
        <v>1083</v>
      </c>
      <c r="P7" s="2" t="s">
        <v>1161</v>
      </c>
      <c r="Q7">
        <v>0</v>
      </c>
      <c r="R7">
        <v>0</v>
      </c>
      <c r="S7">
        <v>0</v>
      </c>
      <c r="T7" s="1">
        <v>42025</v>
      </c>
      <c r="U7" s="2" t="s">
        <v>10</v>
      </c>
      <c r="V7" s="2" t="s">
        <v>1084</v>
      </c>
      <c r="W7" s="2" t="s">
        <v>11</v>
      </c>
      <c r="X7" s="2" t="s">
        <v>4</v>
      </c>
      <c r="Y7" s="2" t="s">
        <v>12</v>
      </c>
      <c r="Z7" s="2" t="s">
        <v>13</v>
      </c>
      <c r="AA7" s="2" t="s">
        <v>14</v>
      </c>
      <c r="AB7">
        <v>8</v>
      </c>
      <c r="AC7">
        <v>1</v>
      </c>
      <c r="AD7" s="2" t="s">
        <v>1085</v>
      </c>
      <c r="AE7">
        <v>0</v>
      </c>
      <c r="AF7">
        <v>0</v>
      </c>
      <c r="AG7" s="2" t="s">
        <v>1085</v>
      </c>
      <c r="AH7">
        <v>5070</v>
      </c>
      <c r="AI7">
        <v>780</v>
      </c>
      <c r="AJ7">
        <v>780</v>
      </c>
      <c r="AK7">
        <v>3510</v>
      </c>
      <c r="AL7" s="2" t="s">
        <v>15</v>
      </c>
      <c r="AM7" s="2" t="s">
        <v>16</v>
      </c>
      <c r="AN7">
        <v>2007</v>
      </c>
      <c r="AO7" s="2" t="s">
        <v>1077</v>
      </c>
    </row>
    <row r="8" spans="1:41" x14ac:dyDescent="0.25">
      <c r="A8">
        <v>687698</v>
      </c>
      <c r="B8" s="1">
        <v>36775</v>
      </c>
      <c r="C8">
        <v>134</v>
      </c>
      <c r="D8" s="2" t="s">
        <v>1276</v>
      </c>
      <c r="E8" s="2"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s="2" t="s">
        <v>1086</v>
      </c>
      <c r="M8" s="2" t="s">
        <v>1141</v>
      </c>
      <c r="N8" s="2" t="s">
        <v>1087</v>
      </c>
      <c r="O8" s="2" t="s">
        <v>1088</v>
      </c>
      <c r="P8" s="2" t="s">
        <v>1160</v>
      </c>
      <c r="Q8">
        <v>35100</v>
      </c>
      <c r="R8">
        <v>0</v>
      </c>
      <c r="S8">
        <v>35100</v>
      </c>
      <c r="T8" s="1">
        <v>42057</v>
      </c>
      <c r="U8" s="2" t="s">
        <v>1089</v>
      </c>
      <c r="V8" s="2" t="s">
        <v>18</v>
      </c>
      <c r="W8" s="2" t="s">
        <v>11</v>
      </c>
      <c r="X8" s="2" t="s">
        <v>4</v>
      </c>
      <c r="Y8" s="2" t="s">
        <v>19</v>
      </c>
      <c r="Z8" s="2" t="s">
        <v>6</v>
      </c>
      <c r="AA8" s="2" t="s">
        <v>20</v>
      </c>
      <c r="AB8">
        <v>7</v>
      </c>
      <c r="AC8">
        <v>3</v>
      </c>
      <c r="AD8" s="2" t="s">
        <v>1078</v>
      </c>
      <c r="AE8">
        <v>2</v>
      </c>
      <c r="AF8">
        <v>3</v>
      </c>
      <c r="AG8" s="2" t="s">
        <v>1078</v>
      </c>
      <c r="AH8">
        <v>34650</v>
      </c>
      <c r="AI8">
        <v>7700</v>
      </c>
      <c r="AJ8">
        <v>3850</v>
      </c>
      <c r="AK8">
        <v>23100</v>
      </c>
      <c r="AL8" s="2" t="s">
        <v>21</v>
      </c>
      <c r="AM8" s="2" t="s">
        <v>22</v>
      </c>
      <c r="AN8">
        <v>2007</v>
      </c>
      <c r="AO8" s="2" t="s">
        <v>1078</v>
      </c>
    </row>
    <row r="9" spans="1:41" x14ac:dyDescent="0.25">
      <c r="A9">
        <v>227811</v>
      </c>
      <c r="B9" s="1">
        <v>33018</v>
      </c>
      <c r="C9">
        <v>256</v>
      </c>
      <c r="D9" s="2" t="s">
        <v>1275</v>
      </c>
      <c r="E9" s="2"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s="2" t="s">
        <v>1086</v>
      </c>
      <c r="M9" s="2" t="s">
        <v>1141</v>
      </c>
      <c r="N9" s="2" t="s">
        <v>1090</v>
      </c>
      <c r="O9" s="2" t="s">
        <v>1088</v>
      </c>
      <c r="P9" s="2" t="s">
        <v>1162</v>
      </c>
      <c r="Q9">
        <v>48900</v>
      </c>
      <c r="R9">
        <v>-62400</v>
      </c>
      <c r="S9">
        <v>-13500</v>
      </c>
      <c r="T9" s="1">
        <v>42014</v>
      </c>
      <c r="U9" s="2" t="s">
        <v>1</v>
      </c>
      <c r="V9" s="2" t="s">
        <v>23</v>
      </c>
      <c r="W9" s="2" t="s">
        <v>3</v>
      </c>
      <c r="X9" s="2" t="s">
        <v>4</v>
      </c>
      <c r="Y9" s="2" t="s">
        <v>1276</v>
      </c>
      <c r="Z9" s="2" t="s">
        <v>24</v>
      </c>
      <c r="AA9" s="2" t="s">
        <v>25</v>
      </c>
      <c r="AB9">
        <v>5</v>
      </c>
      <c r="AC9">
        <v>1</v>
      </c>
      <c r="AD9" s="2" t="s">
        <v>1085</v>
      </c>
      <c r="AE9">
        <v>1</v>
      </c>
      <c r="AF9">
        <v>2</v>
      </c>
      <c r="AG9" s="2" t="s">
        <v>1078</v>
      </c>
      <c r="AH9">
        <v>63400</v>
      </c>
      <c r="AI9">
        <v>6340</v>
      </c>
      <c r="AJ9">
        <v>6340</v>
      </c>
      <c r="AK9">
        <v>50720</v>
      </c>
      <c r="AL9" s="2" t="s">
        <v>26</v>
      </c>
      <c r="AM9" s="2" t="s">
        <v>27</v>
      </c>
      <c r="AN9">
        <v>2014</v>
      </c>
      <c r="AO9" s="2" t="s">
        <v>1077</v>
      </c>
    </row>
    <row r="10" spans="1:41" x14ac:dyDescent="0.25">
      <c r="A10">
        <v>367455</v>
      </c>
      <c r="B10" s="1">
        <v>41796</v>
      </c>
      <c r="C10">
        <v>228</v>
      </c>
      <c r="D10" s="2" t="s">
        <v>1275</v>
      </c>
      <c r="E10" s="2"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s="2" t="s">
        <v>1079</v>
      </c>
      <c r="M10" s="2" t="s">
        <v>29</v>
      </c>
      <c r="N10" s="2" t="s">
        <v>1087</v>
      </c>
      <c r="O10" s="2" t="s">
        <v>1088</v>
      </c>
      <c r="P10" s="2" t="s">
        <v>1162</v>
      </c>
      <c r="Q10">
        <v>66000</v>
      </c>
      <c r="R10">
        <v>-46000</v>
      </c>
      <c r="S10">
        <v>20000</v>
      </c>
      <c r="T10" s="1">
        <v>42052</v>
      </c>
      <c r="U10" s="2" t="s">
        <v>10</v>
      </c>
      <c r="V10" s="2" t="s">
        <v>1084</v>
      </c>
      <c r="W10" s="2" t="s">
        <v>11</v>
      </c>
      <c r="X10" s="2" t="s">
        <v>30</v>
      </c>
      <c r="Y10" s="2" t="s">
        <v>19</v>
      </c>
      <c r="Z10" s="2" t="s">
        <v>24</v>
      </c>
      <c r="AA10" s="2" t="s">
        <v>31</v>
      </c>
      <c r="AB10">
        <v>20</v>
      </c>
      <c r="AC10">
        <v>1</v>
      </c>
      <c r="AD10" s="2" t="s">
        <v>1078</v>
      </c>
      <c r="AE10">
        <v>0</v>
      </c>
      <c r="AF10">
        <v>1</v>
      </c>
      <c r="AG10" s="2" t="s">
        <v>1078</v>
      </c>
      <c r="AH10">
        <v>6500</v>
      </c>
      <c r="AI10">
        <v>1300</v>
      </c>
      <c r="AJ10">
        <v>650</v>
      </c>
      <c r="AK10">
        <v>4550</v>
      </c>
      <c r="AL10" s="2" t="s">
        <v>32</v>
      </c>
      <c r="AM10" s="2" t="s">
        <v>33</v>
      </c>
      <c r="AN10">
        <v>2009</v>
      </c>
      <c r="AO10" s="2" t="s">
        <v>1078</v>
      </c>
    </row>
    <row r="11" spans="1:41" x14ac:dyDescent="0.25">
      <c r="A11">
        <v>104594</v>
      </c>
      <c r="B11" s="1">
        <v>39002</v>
      </c>
      <c r="C11">
        <v>256</v>
      </c>
      <c r="D11" s="2" t="s">
        <v>1276</v>
      </c>
      <c r="E11" s="2"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s="2" t="s">
        <v>1086</v>
      </c>
      <c r="M11" s="2" t="s">
        <v>1141</v>
      </c>
      <c r="N11" s="2" t="s">
        <v>1091</v>
      </c>
      <c r="O11" s="2" t="s">
        <v>1092</v>
      </c>
      <c r="P11" s="2" t="s">
        <v>1162</v>
      </c>
      <c r="Q11">
        <v>0</v>
      </c>
      <c r="R11">
        <v>0</v>
      </c>
      <c r="S11">
        <v>0</v>
      </c>
      <c r="T11" s="1">
        <v>42006</v>
      </c>
      <c r="U11" s="2" t="s">
        <v>1089</v>
      </c>
      <c r="V11" s="2" t="s">
        <v>18</v>
      </c>
      <c r="W11" s="2" t="s">
        <v>3</v>
      </c>
      <c r="X11" s="2" t="s">
        <v>34</v>
      </c>
      <c r="Y11" s="2" t="s">
        <v>5</v>
      </c>
      <c r="Z11" s="2" t="s">
        <v>24</v>
      </c>
      <c r="AA11" s="2" t="s">
        <v>35</v>
      </c>
      <c r="AB11">
        <v>19</v>
      </c>
      <c r="AC11">
        <v>3</v>
      </c>
      <c r="AD11" s="2" t="s">
        <v>1078</v>
      </c>
      <c r="AE11">
        <v>0</v>
      </c>
      <c r="AF11">
        <v>2</v>
      </c>
      <c r="AG11" s="2" t="s">
        <v>1078</v>
      </c>
      <c r="AH11">
        <v>64100</v>
      </c>
      <c r="AI11">
        <v>6410</v>
      </c>
      <c r="AJ11">
        <v>6410</v>
      </c>
      <c r="AK11">
        <v>51280</v>
      </c>
      <c r="AL11" s="2" t="s">
        <v>8</v>
      </c>
      <c r="AM11" s="2" t="s">
        <v>36</v>
      </c>
      <c r="AN11">
        <v>2003</v>
      </c>
      <c r="AO11" s="2" t="s">
        <v>1077</v>
      </c>
    </row>
    <row r="12" spans="1:41" x14ac:dyDescent="0.25">
      <c r="A12">
        <v>413978</v>
      </c>
      <c r="B12" s="1">
        <v>36681</v>
      </c>
      <c r="C12">
        <v>137</v>
      </c>
      <c r="D12" s="2" t="s">
        <v>1277</v>
      </c>
      <c r="E12" s="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s="2" t="s">
        <v>1079</v>
      </c>
      <c r="M12" s="2" t="s">
        <v>1141</v>
      </c>
      <c r="N12" s="2" t="s">
        <v>1093</v>
      </c>
      <c r="O12" s="2" t="s">
        <v>1088</v>
      </c>
      <c r="P12" s="2" t="s">
        <v>1159</v>
      </c>
      <c r="Q12">
        <v>0</v>
      </c>
      <c r="R12">
        <v>-77000</v>
      </c>
      <c r="S12">
        <v>-77000</v>
      </c>
      <c r="T12" s="1">
        <v>42017</v>
      </c>
      <c r="U12" s="2" t="s">
        <v>1089</v>
      </c>
      <c r="V12" s="2" t="s">
        <v>23</v>
      </c>
      <c r="W12" s="2" t="s">
        <v>11</v>
      </c>
      <c r="X12" s="2" t="s">
        <v>4</v>
      </c>
      <c r="Y12" s="2" t="s">
        <v>19</v>
      </c>
      <c r="Z12" s="2" t="s">
        <v>37</v>
      </c>
      <c r="AA12" s="2" t="s">
        <v>38</v>
      </c>
      <c r="AB12">
        <v>0</v>
      </c>
      <c r="AC12">
        <v>3</v>
      </c>
      <c r="AD12" s="2" t="s">
        <v>1085</v>
      </c>
      <c r="AE12">
        <v>0</v>
      </c>
      <c r="AF12">
        <v>0</v>
      </c>
      <c r="AG12" s="2" t="s">
        <v>1085</v>
      </c>
      <c r="AH12">
        <v>78650</v>
      </c>
      <c r="AI12">
        <v>21450</v>
      </c>
      <c r="AJ12">
        <v>7150</v>
      </c>
      <c r="AK12">
        <v>50050</v>
      </c>
      <c r="AL12" s="2" t="s">
        <v>39</v>
      </c>
      <c r="AM12" s="2" t="s">
        <v>40</v>
      </c>
      <c r="AN12">
        <v>2012</v>
      </c>
      <c r="AO12" s="2" t="s">
        <v>1078</v>
      </c>
    </row>
    <row r="13" spans="1:41" x14ac:dyDescent="0.25">
      <c r="A13">
        <v>429027</v>
      </c>
      <c r="B13" s="1">
        <v>32907</v>
      </c>
      <c r="C13">
        <v>165</v>
      </c>
      <c r="D13" s="2" t="s">
        <v>1275</v>
      </c>
      <c r="E13" s="2"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s="2" t="s">
        <v>1079</v>
      </c>
      <c r="M13" s="2" t="s">
        <v>29</v>
      </c>
      <c r="N13" s="2" t="s">
        <v>1091</v>
      </c>
      <c r="O13" s="2" t="s">
        <v>1094</v>
      </c>
      <c r="P13" s="2" t="s">
        <v>1162</v>
      </c>
      <c r="Q13">
        <v>0</v>
      </c>
      <c r="R13">
        <v>0</v>
      </c>
      <c r="S13">
        <v>0</v>
      </c>
      <c r="T13" s="1">
        <v>42062</v>
      </c>
      <c r="U13" s="2" t="s">
        <v>1089</v>
      </c>
      <c r="V13" s="2" t="s">
        <v>23</v>
      </c>
      <c r="W13" s="2" t="s">
        <v>41</v>
      </c>
      <c r="X13" s="2" t="s">
        <v>4</v>
      </c>
      <c r="Y13" s="2" t="s">
        <v>12</v>
      </c>
      <c r="Z13" s="2" t="s">
        <v>6</v>
      </c>
      <c r="AA13" s="2" t="s">
        <v>42</v>
      </c>
      <c r="AB13">
        <v>23</v>
      </c>
      <c r="AC13">
        <v>3</v>
      </c>
      <c r="AD13" s="2" t="s">
        <v>1085</v>
      </c>
      <c r="AE13">
        <v>2</v>
      </c>
      <c r="AF13">
        <v>2</v>
      </c>
      <c r="AG13" s="2" t="s">
        <v>1077</v>
      </c>
      <c r="AH13">
        <v>51590</v>
      </c>
      <c r="AI13">
        <v>9380</v>
      </c>
      <c r="AJ13">
        <v>9380</v>
      </c>
      <c r="AK13">
        <v>32830</v>
      </c>
      <c r="AL13" s="2" t="s">
        <v>43</v>
      </c>
      <c r="AM13" s="2" t="s">
        <v>44</v>
      </c>
      <c r="AN13">
        <v>2015</v>
      </c>
      <c r="AO13" s="2" t="s">
        <v>1078</v>
      </c>
    </row>
    <row r="14" spans="1:41" x14ac:dyDescent="0.25">
      <c r="A14">
        <v>485665</v>
      </c>
      <c r="B14" s="1">
        <v>35466</v>
      </c>
      <c r="C14">
        <v>27</v>
      </c>
      <c r="D14" s="2" t="s">
        <v>1275</v>
      </c>
      <c r="E14" s="2"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s="2" t="s">
        <v>1086</v>
      </c>
      <c r="M14" s="2" t="s">
        <v>1141</v>
      </c>
      <c r="N14" s="2" t="s">
        <v>1095</v>
      </c>
      <c r="O14" s="2" t="s">
        <v>1096</v>
      </c>
      <c r="P14" s="2" t="s">
        <v>1160</v>
      </c>
      <c r="Q14">
        <v>0</v>
      </c>
      <c r="R14">
        <v>0</v>
      </c>
      <c r="S14">
        <v>0</v>
      </c>
      <c r="T14" s="1">
        <v>42034</v>
      </c>
      <c r="U14" s="2" t="s">
        <v>1</v>
      </c>
      <c r="V14" s="2" t="s">
        <v>23</v>
      </c>
      <c r="W14" s="2" t="s">
        <v>41</v>
      </c>
      <c r="X14" s="2" t="s">
        <v>4</v>
      </c>
      <c r="Y14" s="2" t="s">
        <v>45</v>
      </c>
      <c r="Z14" s="2" t="s">
        <v>24</v>
      </c>
      <c r="AA14" s="2" t="s">
        <v>46</v>
      </c>
      <c r="AB14">
        <v>21</v>
      </c>
      <c r="AC14">
        <v>1</v>
      </c>
      <c r="AD14" s="2" t="s">
        <v>1078</v>
      </c>
      <c r="AE14">
        <v>1</v>
      </c>
      <c r="AF14">
        <v>1</v>
      </c>
      <c r="AG14" s="2" t="s">
        <v>1077</v>
      </c>
      <c r="AH14">
        <v>27700</v>
      </c>
      <c r="AI14">
        <v>2770</v>
      </c>
      <c r="AJ14">
        <v>2770</v>
      </c>
      <c r="AK14">
        <v>22160</v>
      </c>
      <c r="AL14" s="2" t="s">
        <v>47</v>
      </c>
      <c r="AM14" s="2" t="s">
        <v>48</v>
      </c>
      <c r="AN14">
        <v>2012</v>
      </c>
      <c r="AO14" s="2" t="s">
        <v>1078</v>
      </c>
    </row>
    <row r="15" spans="1:41" x14ac:dyDescent="0.25">
      <c r="A15">
        <v>636550</v>
      </c>
      <c r="B15" s="1">
        <v>40749</v>
      </c>
      <c r="C15">
        <v>212</v>
      </c>
      <c r="D15" s="2" t="s">
        <v>1275</v>
      </c>
      <c r="E15" s="2"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s="2" t="s">
        <v>1079</v>
      </c>
      <c r="M15" s="2" t="s">
        <v>1141</v>
      </c>
      <c r="N15" s="2" t="s">
        <v>1097</v>
      </c>
      <c r="O15" s="2" t="s">
        <v>1098</v>
      </c>
      <c r="P15" s="2" t="s">
        <v>1159</v>
      </c>
      <c r="Q15">
        <v>0</v>
      </c>
      <c r="R15">
        <v>-39300</v>
      </c>
      <c r="S15">
        <v>-39300</v>
      </c>
      <c r="T15" s="1">
        <v>42009</v>
      </c>
      <c r="U15" s="2" t="s">
        <v>1</v>
      </c>
      <c r="V15" s="2" t="s">
        <v>18</v>
      </c>
      <c r="W15" s="2" t="s">
        <v>41</v>
      </c>
      <c r="X15" s="2" t="s">
        <v>49</v>
      </c>
      <c r="Y15" s="2" t="s">
        <v>50</v>
      </c>
      <c r="Z15" s="2" t="s">
        <v>51</v>
      </c>
      <c r="AA15" s="2" t="s">
        <v>52</v>
      </c>
      <c r="AB15">
        <v>14</v>
      </c>
      <c r="AC15">
        <v>1</v>
      </c>
      <c r="AD15" s="2" t="s">
        <v>1078</v>
      </c>
      <c r="AE15">
        <v>2</v>
      </c>
      <c r="AF15">
        <v>1</v>
      </c>
      <c r="AG15" s="2" t="s">
        <v>1085</v>
      </c>
      <c r="AH15">
        <v>42300</v>
      </c>
      <c r="AI15">
        <v>4700</v>
      </c>
      <c r="AJ15">
        <v>4700</v>
      </c>
      <c r="AK15">
        <v>32900</v>
      </c>
      <c r="AL15" s="2" t="s">
        <v>8</v>
      </c>
      <c r="AM15" s="2" t="s">
        <v>9</v>
      </c>
      <c r="AN15">
        <v>1996</v>
      </c>
      <c r="AO15" s="2" t="s">
        <v>1078</v>
      </c>
    </row>
    <row r="16" spans="1:41" x14ac:dyDescent="0.25">
      <c r="A16">
        <v>543610</v>
      </c>
      <c r="B16" s="1">
        <v>37402</v>
      </c>
      <c r="C16">
        <v>235</v>
      </c>
      <c r="D16" s="2" t="s">
        <v>1276</v>
      </c>
      <c r="E16" s="2"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s="2" t="s">
        <v>1086</v>
      </c>
      <c r="M16" s="2" t="s">
        <v>1139</v>
      </c>
      <c r="N16" s="2" t="s">
        <v>1099</v>
      </c>
      <c r="O16" s="2" t="s">
        <v>1100</v>
      </c>
      <c r="P16" s="2" t="s">
        <v>1161</v>
      </c>
      <c r="Q16">
        <v>38400</v>
      </c>
      <c r="R16">
        <v>0</v>
      </c>
      <c r="S16">
        <v>38400</v>
      </c>
      <c r="T16" s="1">
        <v>42010</v>
      </c>
      <c r="U16" s="2" t="s">
        <v>1</v>
      </c>
      <c r="V16" s="2" t="s">
        <v>23</v>
      </c>
      <c r="W16" s="2" t="s">
        <v>41</v>
      </c>
      <c r="X16" s="2" t="s">
        <v>4</v>
      </c>
      <c r="Y16" s="2" t="s">
        <v>19</v>
      </c>
      <c r="Z16" s="2" t="s">
        <v>53</v>
      </c>
      <c r="AA16" s="2" t="s">
        <v>54</v>
      </c>
      <c r="AB16">
        <v>22</v>
      </c>
      <c r="AC16">
        <v>1</v>
      </c>
      <c r="AD16" s="2" t="s">
        <v>1077</v>
      </c>
      <c r="AE16">
        <v>2</v>
      </c>
      <c r="AF16">
        <v>2</v>
      </c>
      <c r="AG16" s="2" t="s">
        <v>1085</v>
      </c>
      <c r="AH16">
        <v>87010</v>
      </c>
      <c r="AI16">
        <v>7910</v>
      </c>
      <c r="AJ16">
        <v>15820</v>
      </c>
      <c r="AK16">
        <v>63280</v>
      </c>
      <c r="AL16" s="2" t="s">
        <v>55</v>
      </c>
      <c r="AM16" s="2" t="s">
        <v>56</v>
      </c>
      <c r="AN16">
        <v>2002</v>
      </c>
      <c r="AO16" s="2" t="s">
        <v>1078</v>
      </c>
    </row>
    <row r="17" spans="1:41" x14ac:dyDescent="0.25">
      <c r="A17">
        <v>214618</v>
      </c>
      <c r="B17" s="1">
        <v>36309</v>
      </c>
      <c r="C17">
        <v>447</v>
      </c>
      <c r="D17" s="2" t="s">
        <v>1276</v>
      </c>
      <c r="E17" s="2"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s="2" t="s">
        <v>1086</v>
      </c>
      <c r="M17" s="2" t="s">
        <v>57</v>
      </c>
      <c r="N17" s="2" t="s">
        <v>1099</v>
      </c>
      <c r="O17" s="2" t="s">
        <v>1101</v>
      </c>
      <c r="P17" s="2" t="s">
        <v>1161</v>
      </c>
      <c r="Q17">
        <v>0</v>
      </c>
      <c r="R17">
        <v>-51000</v>
      </c>
      <c r="S17">
        <v>-51000</v>
      </c>
      <c r="T17" s="1">
        <v>42050</v>
      </c>
      <c r="U17" s="2" t="s">
        <v>1089</v>
      </c>
      <c r="V17" s="2" t="s">
        <v>23</v>
      </c>
      <c r="W17" s="2" t="s">
        <v>3</v>
      </c>
      <c r="X17" s="2" t="s">
        <v>34</v>
      </c>
      <c r="Y17" s="2" t="s">
        <v>5</v>
      </c>
      <c r="Z17" s="2" t="s">
        <v>37</v>
      </c>
      <c r="AA17" s="2" t="s">
        <v>58</v>
      </c>
      <c r="AB17">
        <v>21</v>
      </c>
      <c r="AC17">
        <v>3</v>
      </c>
      <c r="AD17" s="2" t="s">
        <v>1077</v>
      </c>
      <c r="AE17">
        <v>1</v>
      </c>
      <c r="AF17">
        <v>2</v>
      </c>
      <c r="AG17" s="2" t="s">
        <v>1077</v>
      </c>
      <c r="AH17">
        <v>114920</v>
      </c>
      <c r="AI17">
        <v>17680</v>
      </c>
      <c r="AJ17">
        <v>17680</v>
      </c>
      <c r="AK17">
        <v>79560</v>
      </c>
      <c r="AL17" s="2" t="s">
        <v>43</v>
      </c>
      <c r="AM17" s="2" t="s">
        <v>59</v>
      </c>
      <c r="AN17">
        <v>2006</v>
      </c>
      <c r="AO17" s="2" t="s">
        <v>1078</v>
      </c>
    </row>
    <row r="18" spans="1:41" x14ac:dyDescent="0.25">
      <c r="A18">
        <v>842643</v>
      </c>
      <c r="B18" s="1">
        <v>35754</v>
      </c>
      <c r="C18">
        <v>60</v>
      </c>
      <c r="D18" s="2" t="s">
        <v>1276</v>
      </c>
      <c r="E18" s="2"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s="2" t="s">
        <v>1079</v>
      </c>
      <c r="M18" s="2" t="s">
        <v>1140</v>
      </c>
      <c r="N18" s="2" t="s">
        <v>1102</v>
      </c>
      <c r="O18" s="2" t="s">
        <v>1083</v>
      </c>
      <c r="P18" s="2" t="s">
        <v>1159</v>
      </c>
      <c r="Q18">
        <v>0</v>
      </c>
      <c r="R18">
        <v>0</v>
      </c>
      <c r="S18">
        <v>0</v>
      </c>
      <c r="T18" s="1">
        <v>42026</v>
      </c>
      <c r="U18" s="2" t="s">
        <v>1</v>
      </c>
      <c r="V18" s="2" t="s">
        <v>18</v>
      </c>
      <c r="W18" s="2" t="s">
        <v>41</v>
      </c>
      <c r="X18" s="2" t="s">
        <v>60</v>
      </c>
      <c r="Y18" s="2" t="s">
        <v>5</v>
      </c>
      <c r="Z18" s="2" t="s">
        <v>53</v>
      </c>
      <c r="AA18" s="2" t="s">
        <v>61</v>
      </c>
      <c r="AB18">
        <v>9</v>
      </c>
      <c r="AC18">
        <v>1</v>
      </c>
      <c r="AD18" s="2" t="s">
        <v>1077</v>
      </c>
      <c r="AE18">
        <v>1</v>
      </c>
      <c r="AF18">
        <v>0</v>
      </c>
      <c r="AG18" s="2" t="s">
        <v>1078</v>
      </c>
      <c r="AH18">
        <v>56520</v>
      </c>
      <c r="AI18">
        <v>4710</v>
      </c>
      <c r="AJ18">
        <v>9420</v>
      </c>
      <c r="AK18">
        <v>42390</v>
      </c>
      <c r="AL18" s="2" t="s">
        <v>8</v>
      </c>
      <c r="AM18" s="2" t="s">
        <v>36</v>
      </c>
      <c r="AN18">
        <v>2000</v>
      </c>
      <c r="AO18" s="2" t="s">
        <v>1078</v>
      </c>
    </row>
    <row r="19" spans="1:41" x14ac:dyDescent="0.25">
      <c r="A19">
        <v>626808</v>
      </c>
      <c r="B19" s="1">
        <v>41208</v>
      </c>
      <c r="C19">
        <v>121</v>
      </c>
      <c r="D19" s="2" t="s">
        <v>1276</v>
      </c>
      <c r="E19" s="2"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s="2" t="s">
        <v>1086</v>
      </c>
      <c r="M19" s="2" t="s">
        <v>1140</v>
      </c>
      <c r="N19" s="2" t="s">
        <v>1090</v>
      </c>
      <c r="O19" s="2" t="s">
        <v>1092</v>
      </c>
      <c r="P19" s="2" t="s">
        <v>1159</v>
      </c>
      <c r="Q19">
        <v>52800</v>
      </c>
      <c r="R19">
        <v>-32800</v>
      </c>
      <c r="S19">
        <v>20000</v>
      </c>
      <c r="T19" s="1">
        <v>42012</v>
      </c>
      <c r="U19" s="2" t="s">
        <v>62</v>
      </c>
      <c r="V19" s="2" t="s">
        <v>1084</v>
      </c>
      <c r="W19" s="2" t="s">
        <v>11</v>
      </c>
      <c r="X19" s="2" t="s">
        <v>30</v>
      </c>
      <c r="Y19" s="2" t="s">
        <v>5</v>
      </c>
      <c r="Z19" s="2" t="s">
        <v>37</v>
      </c>
      <c r="AA19" s="2" t="s">
        <v>63</v>
      </c>
      <c r="AB19">
        <v>5</v>
      </c>
      <c r="AC19">
        <v>1</v>
      </c>
      <c r="AD19" s="2" t="s">
        <v>1078</v>
      </c>
      <c r="AE19">
        <v>1</v>
      </c>
      <c r="AF19">
        <v>1</v>
      </c>
      <c r="AG19" s="2" t="s">
        <v>1078</v>
      </c>
      <c r="AH19">
        <v>7280</v>
      </c>
      <c r="AI19">
        <v>1120</v>
      </c>
      <c r="AJ19">
        <v>1120</v>
      </c>
      <c r="AK19">
        <v>5040</v>
      </c>
      <c r="AL19" s="2" t="s">
        <v>47</v>
      </c>
      <c r="AM19" s="2" t="s">
        <v>64</v>
      </c>
      <c r="AN19">
        <v>2010</v>
      </c>
      <c r="AO19" s="2" t="s">
        <v>1078</v>
      </c>
    </row>
    <row r="20" spans="1:41" x14ac:dyDescent="0.25">
      <c r="A20">
        <v>644081</v>
      </c>
      <c r="B20" s="1">
        <v>36157</v>
      </c>
      <c r="C20">
        <v>180</v>
      </c>
      <c r="D20" s="2" t="s">
        <v>1276</v>
      </c>
      <c r="E20" s="2"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s="2" t="s">
        <v>1086</v>
      </c>
      <c r="M20" s="2" t="s">
        <v>65</v>
      </c>
      <c r="N20" s="2" t="s">
        <v>1082</v>
      </c>
      <c r="O20" s="2" t="s">
        <v>1088</v>
      </c>
      <c r="P20" s="2" t="s">
        <v>1161</v>
      </c>
      <c r="Q20">
        <v>41300</v>
      </c>
      <c r="R20">
        <v>-55500</v>
      </c>
      <c r="S20">
        <v>-14200</v>
      </c>
      <c r="T20" s="1">
        <v>42019</v>
      </c>
      <c r="U20" s="2" t="s">
        <v>1</v>
      </c>
      <c r="V20" s="2" t="s">
        <v>18</v>
      </c>
      <c r="W20" s="2" t="s">
        <v>41</v>
      </c>
      <c r="X20" s="2" t="s">
        <v>4</v>
      </c>
      <c r="Y20" s="2" t="s">
        <v>5</v>
      </c>
      <c r="Z20" s="2" t="s">
        <v>37</v>
      </c>
      <c r="AA20" s="2" t="s">
        <v>66</v>
      </c>
      <c r="AB20">
        <v>12</v>
      </c>
      <c r="AC20">
        <v>1</v>
      </c>
      <c r="AD20" s="2" t="s">
        <v>1078</v>
      </c>
      <c r="AE20">
        <v>0</v>
      </c>
      <c r="AF20">
        <v>2</v>
      </c>
      <c r="AG20" s="2" t="s">
        <v>1077</v>
      </c>
      <c r="AH20">
        <v>46200</v>
      </c>
      <c r="AI20">
        <v>4200</v>
      </c>
      <c r="AJ20">
        <v>8400</v>
      </c>
      <c r="AK20">
        <v>33600</v>
      </c>
      <c r="AL20" s="2" t="s">
        <v>21</v>
      </c>
      <c r="AM20" s="2" t="s">
        <v>67</v>
      </c>
      <c r="AN20">
        <v>2003</v>
      </c>
      <c r="AO20" s="2" t="s">
        <v>1077</v>
      </c>
    </row>
    <row r="21" spans="1:41" x14ac:dyDescent="0.25">
      <c r="A21">
        <v>892874</v>
      </c>
      <c r="B21" s="1">
        <v>33896</v>
      </c>
      <c r="C21">
        <v>473</v>
      </c>
      <c r="D21" s="2" t="s">
        <v>1277</v>
      </c>
      <c r="E21" s="2"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s="2" t="s">
        <v>1086</v>
      </c>
      <c r="M21" s="2" t="s">
        <v>1140</v>
      </c>
      <c r="N21" s="2" t="s">
        <v>1103</v>
      </c>
      <c r="O21" s="2" t="s">
        <v>1104</v>
      </c>
      <c r="P21" s="2" t="s">
        <v>1161</v>
      </c>
      <c r="Q21">
        <v>55700</v>
      </c>
      <c r="R21">
        <v>0</v>
      </c>
      <c r="S21">
        <v>55700</v>
      </c>
      <c r="T21" s="1">
        <v>42033</v>
      </c>
      <c r="U21" s="2" t="s">
        <v>1089</v>
      </c>
      <c r="V21" s="2" t="s">
        <v>2</v>
      </c>
      <c r="W21" s="2" t="s">
        <v>3</v>
      </c>
      <c r="X21" s="2" t="s">
        <v>49</v>
      </c>
      <c r="Y21" s="2" t="s">
        <v>45</v>
      </c>
      <c r="Z21" s="2" t="s">
        <v>51</v>
      </c>
      <c r="AA21" s="2" t="s">
        <v>68</v>
      </c>
      <c r="AB21">
        <v>12</v>
      </c>
      <c r="AC21">
        <v>4</v>
      </c>
      <c r="AD21" s="2" t="s">
        <v>1077</v>
      </c>
      <c r="AE21">
        <v>0</v>
      </c>
      <c r="AF21">
        <v>0</v>
      </c>
      <c r="AG21" s="2" t="s">
        <v>1078</v>
      </c>
      <c r="AH21">
        <v>63120</v>
      </c>
      <c r="AI21">
        <v>10520</v>
      </c>
      <c r="AJ21">
        <v>10520</v>
      </c>
      <c r="AK21">
        <v>42080</v>
      </c>
      <c r="AL21" s="2" t="s">
        <v>32</v>
      </c>
      <c r="AM21" s="2" t="s">
        <v>69</v>
      </c>
      <c r="AN21">
        <v>1999</v>
      </c>
      <c r="AO21" s="2" t="s">
        <v>1077</v>
      </c>
    </row>
    <row r="22" spans="1:41" x14ac:dyDescent="0.25">
      <c r="A22">
        <v>558938</v>
      </c>
      <c r="B22" s="1">
        <v>38511</v>
      </c>
      <c r="C22">
        <v>70</v>
      </c>
      <c r="D22" s="2" t="s">
        <v>1276</v>
      </c>
      <c r="E22" s="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s="2" t="s">
        <v>1079</v>
      </c>
      <c r="M22" s="2" t="s">
        <v>65</v>
      </c>
      <c r="N22" s="2" t="s">
        <v>1082</v>
      </c>
      <c r="O22" s="2" t="s">
        <v>1105</v>
      </c>
      <c r="P22" s="2" t="s">
        <v>1160</v>
      </c>
      <c r="Q22">
        <v>63600</v>
      </c>
      <c r="R22">
        <v>0</v>
      </c>
      <c r="S22">
        <v>63600</v>
      </c>
      <c r="T22" s="1">
        <v>42057</v>
      </c>
      <c r="U22" s="2" t="s">
        <v>1089</v>
      </c>
      <c r="V22" s="2" t="s">
        <v>18</v>
      </c>
      <c r="W22" s="2" t="s">
        <v>3</v>
      </c>
      <c r="X22" s="2" t="s">
        <v>49</v>
      </c>
      <c r="Y22" s="2" t="s">
        <v>19</v>
      </c>
      <c r="Z22" s="2" t="s">
        <v>13</v>
      </c>
      <c r="AA22" s="2" t="s">
        <v>70</v>
      </c>
      <c r="AB22">
        <v>0</v>
      </c>
      <c r="AC22">
        <v>3</v>
      </c>
      <c r="AD22" s="2" t="s">
        <v>1085</v>
      </c>
      <c r="AE22">
        <v>1</v>
      </c>
      <c r="AF22">
        <v>2</v>
      </c>
      <c r="AG22" s="2" t="s">
        <v>1077</v>
      </c>
      <c r="AH22">
        <v>52110</v>
      </c>
      <c r="AI22">
        <v>5790</v>
      </c>
      <c r="AJ22">
        <v>5790</v>
      </c>
      <c r="AK22">
        <v>40530</v>
      </c>
      <c r="AL22" s="2" t="s">
        <v>39</v>
      </c>
      <c r="AM22" s="2" t="s">
        <v>71</v>
      </c>
      <c r="AN22">
        <v>2012</v>
      </c>
      <c r="AO22" s="2" t="s">
        <v>1078</v>
      </c>
    </row>
    <row r="23" spans="1:41" x14ac:dyDescent="0.25">
      <c r="A23">
        <v>275265</v>
      </c>
      <c r="B23" s="1">
        <v>38306</v>
      </c>
      <c r="C23">
        <v>140</v>
      </c>
      <c r="D23" s="2" t="s">
        <v>1277</v>
      </c>
      <c r="E23" s="2"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s="2" t="s">
        <v>1079</v>
      </c>
      <c r="M23" s="2" t="s">
        <v>57</v>
      </c>
      <c r="N23" s="2" t="s">
        <v>1082</v>
      </c>
      <c r="O23" s="2" t="s">
        <v>1083</v>
      </c>
      <c r="P23" s="2" t="s">
        <v>1162</v>
      </c>
      <c r="Q23">
        <v>53500</v>
      </c>
      <c r="R23">
        <v>0</v>
      </c>
      <c r="S23">
        <v>53500</v>
      </c>
      <c r="T23" s="1">
        <v>42010</v>
      </c>
      <c r="U23" s="2" t="s">
        <v>1</v>
      </c>
      <c r="V23" s="2" t="s">
        <v>2</v>
      </c>
      <c r="W23" s="2" t="s">
        <v>41</v>
      </c>
      <c r="X23" s="2" t="s">
        <v>4</v>
      </c>
      <c r="Y23" s="2" t="s">
        <v>45</v>
      </c>
      <c r="Z23" s="2" t="s">
        <v>53</v>
      </c>
      <c r="AA23" s="2" t="s">
        <v>72</v>
      </c>
      <c r="AB23">
        <v>9</v>
      </c>
      <c r="AC23">
        <v>1</v>
      </c>
      <c r="AD23" s="2" t="s">
        <v>1078</v>
      </c>
      <c r="AE23">
        <v>0</v>
      </c>
      <c r="AF23">
        <v>2</v>
      </c>
      <c r="AG23" s="2" t="s">
        <v>1077</v>
      </c>
      <c r="AH23">
        <v>77880</v>
      </c>
      <c r="AI23">
        <v>14160</v>
      </c>
      <c r="AJ23">
        <v>7080</v>
      </c>
      <c r="AK23">
        <v>56640</v>
      </c>
      <c r="AL23" s="2" t="s">
        <v>73</v>
      </c>
      <c r="AM23" s="2" t="s">
        <v>74</v>
      </c>
      <c r="AN23">
        <v>2015</v>
      </c>
      <c r="AO23" s="2" t="s">
        <v>1078</v>
      </c>
    </row>
    <row r="24" spans="1:41" x14ac:dyDescent="0.25">
      <c r="A24">
        <v>921202</v>
      </c>
      <c r="B24" s="1">
        <v>42001</v>
      </c>
      <c r="C24">
        <v>160</v>
      </c>
      <c r="D24" s="2" t="s">
        <v>1276</v>
      </c>
      <c r="E24" s="2"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s="2" t="s">
        <v>1086</v>
      </c>
      <c r="M24" s="2" t="s">
        <v>1140</v>
      </c>
      <c r="N24" s="2" t="s">
        <v>1080</v>
      </c>
      <c r="O24" s="2" t="s">
        <v>1106</v>
      </c>
      <c r="P24" s="2" t="s">
        <v>1161</v>
      </c>
      <c r="Q24">
        <v>45500</v>
      </c>
      <c r="R24">
        <v>-37800</v>
      </c>
      <c r="S24">
        <v>7700</v>
      </c>
      <c r="T24" s="1">
        <v>42023</v>
      </c>
      <c r="U24" s="2" t="s">
        <v>1</v>
      </c>
      <c r="V24" s="2" t="s">
        <v>2</v>
      </c>
      <c r="W24" s="2" t="s">
        <v>41</v>
      </c>
      <c r="X24" s="2" t="s">
        <v>49</v>
      </c>
      <c r="Y24" s="2" t="s">
        <v>19</v>
      </c>
      <c r="Z24" s="2" t="s">
        <v>75</v>
      </c>
      <c r="AA24" s="2" t="s">
        <v>76</v>
      </c>
      <c r="AB24">
        <v>19</v>
      </c>
      <c r="AC24">
        <v>1</v>
      </c>
      <c r="AD24" s="2" t="s">
        <v>1077</v>
      </c>
      <c r="AE24">
        <v>1</v>
      </c>
      <c r="AF24">
        <v>0</v>
      </c>
      <c r="AG24" s="2" t="s">
        <v>1078</v>
      </c>
      <c r="AH24">
        <v>72930</v>
      </c>
      <c r="AI24">
        <v>6630</v>
      </c>
      <c r="AJ24">
        <v>13260</v>
      </c>
      <c r="AK24">
        <v>53040</v>
      </c>
      <c r="AL24" s="2" t="s">
        <v>32</v>
      </c>
      <c r="AM24" s="2" t="s">
        <v>77</v>
      </c>
      <c r="AN24">
        <v>2015</v>
      </c>
      <c r="AO24" s="2" t="s">
        <v>1078</v>
      </c>
    </row>
    <row r="25" spans="1:41" x14ac:dyDescent="0.25">
      <c r="A25">
        <v>143972</v>
      </c>
      <c r="B25" s="1">
        <v>33818</v>
      </c>
      <c r="C25">
        <v>196</v>
      </c>
      <c r="D25" s="2" t="s">
        <v>1277</v>
      </c>
      <c r="E25" s="2"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s="2" t="s">
        <v>1086</v>
      </c>
      <c r="M25" s="2" t="s">
        <v>57</v>
      </c>
      <c r="N25" s="2" t="s">
        <v>1107</v>
      </c>
      <c r="O25" s="2" t="s">
        <v>1098</v>
      </c>
      <c r="P25" s="2" t="s">
        <v>1160</v>
      </c>
      <c r="Q25">
        <v>57000</v>
      </c>
      <c r="R25">
        <v>-27300</v>
      </c>
      <c r="S25">
        <v>29700</v>
      </c>
      <c r="T25" s="1">
        <v>42057</v>
      </c>
      <c r="U25" s="2" t="s">
        <v>1089</v>
      </c>
      <c r="V25" s="2" t="s">
        <v>2</v>
      </c>
      <c r="W25" s="2" t="s">
        <v>3</v>
      </c>
      <c r="X25" s="2" t="s">
        <v>4</v>
      </c>
      <c r="Y25" s="2" t="s">
        <v>12</v>
      </c>
      <c r="Z25" s="2" t="s">
        <v>6</v>
      </c>
      <c r="AA25" s="2" t="s">
        <v>78</v>
      </c>
      <c r="AB25">
        <v>8</v>
      </c>
      <c r="AC25">
        <v>3</v>
      </c>
      <c r="AD25" s="2" t="s">
        <v>1085</v>
      </c>
      <c r="AE25">
        <v>2</v>
      </c>
      <c r="AF25">
        <v>0</v>
      </c>
      <c r="AG25" s="2" t="s">
        <v>1078</v>
      </c>
      <c r="AH25">
        <v>60400</v>
      </c>
      <c r="AI25">
        <v>6040</v>
      </c>
      <c r="AJ25">
        <v>6040</v>
      </c>
      <c r="AK25">
        <v>48320</v>
      </c>
      <c r="AL25" s="2" t="s">
        <v>39</v>
      </c>
      <c r="AM25" s="2" t="s">
        <v>40</v>
      </c>
      <c r="AN25">
        <v>2014</v>
      </c>
      <c r="AO25" s="2" t="s">
        <v>1078</v>
      </c>
    </row>
    <row r="26" spans="1:41" x14ac:dyDescent="0.25">
      <c r="A26">
        <v>183430</v>
      </c>
      <c r="B26" s="1">
        <v>37432</v>
      </c>
      <c r="C26">
        <v>460</v>
      </c>
      <c r="D26" s="2" t="s">
        <v>1277</v>
      </c>
      <c r="E26" s="2"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s="2" t="s">
        <v>1079</v>
      </c>
      <c r="M26" s="2" t="s">
        <v>1142</v>
      </c>
      <c r="N26" s="2" t="s">
        <v>1095</v>
      </c>
      <c r="O26" s="2" t="s">
        <v>1092</v>
      </c>
      <c r="P26" s="2" t="s">
        <v>1160</v>
      </c>
      <c r="Q26">
        <v>0</v>
      </c>
      <c r="R26">
        <v>0</v>
      </c>
      <c r="S26">
        <v>0</v>
      </c>
      <c r="T26" s="1">
        <v>42005</v>
      </c>
      <c r="U26" s="2" t="s">
        <v>1089</v>
      </c>
      <c r="V26" s="2" t="s">
        <v>18</v>
      </c>
      <c r="W26" s="2" t="s">
        <v>11</v>
      </c>
      <c r="X26" s="2" t="s">
        <v>4</v>
      </c>
      <c r="Y26" s="2" t="s">
        <v>19</v>
      </c>
      <c r="Z26" s="2" t="s">
        <v>6</v>
      </c>
      <c r="AA26" s="2" t="s">
        <v>79</v>
      </c>
      <c r="AB26">
        <v>20</v>
      </c>
      <c r="AC26">
        <v>3</v>
      </c>
      <c r="AD26" s="2" t="s">
        <v>1078</v>
      </c>
      <c r="AE26">
        <v>1</v>
      </c>
      <c r="AF26">
        <v>0</v>
      </c>
      <c r="AG26" s="2" t="s">
        <v>1085</v>
      </c>
      <c r="AH26">
        <v>47160</v>
      </c>
      <c r="AI26">
        <v>0</v>
      </c>
      <c r="AJ26">
        <v>5240</v>
      </c>
      <c r="AK26">
        <v>41920</v>
      </c>
      <c r="AL26" s="2" t="s">
        <v>73</v>
      </c>
      <c r="AM26" s="2" t="s">
        <v>80</v>
      </c>
      <c r="AN26">
        <v>2011</v>
      </c>
      <c r="AO26" s="2" t="s">
        <v>1078</v>
      </c>
    </row>
    <row r="27" spans="1:41" x14ac:dyDescent="0.25">
      <c r="A27">
        <v>431876</v>
      </c>
      <c r="B27" s="1">
        <v>38683</v>
      </c>
      <c r="C27">
        <v>217</v>
      </c>
      <c r="D27" s="2" t="s">
        <v>1275</v>
      </c>
      <c r="E27" s="2"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s="2" t="s">
        <v>1086</v>
      </c>
      <c r="M27" s="2" t="s">
        <v>29</v>
      </c>
      <c r="N27" s="2" t="s">
        <v>1082</v>
      </c>
      <c r="O27" s="2" t="s">
        <v>1101</v>
      </c>
      <c r="P27" s="2" t="s">
        <v>1160</v>
      </c>
      <c r="Q27">
        <v>46700</v>
      </c>
      <c r="R27">
        <v>0</v>
      </c>
      <c r="S27">
        <v>46700</v>
      </c>
      <c r="T27" s="1">
        <v>42045</v>
      </c>
      <c r="U27" s="2" t="s">
        <v>1089</v>
      </c>
      <c r="V27" s="2" t="s">
        <v>2</v>
      </c>
      <c r="W27" s="2" t="s">
        <v>41</v>
      </c>
      <c r="X27" s="2" t="s">
        <v>4</v>
      </c>
      <c r="Y27" s="2" t="s">
        <v>5</v>
      </c>
      <c r="Z27" s="2" t="s">
        <v>24</v>
      </c>
      <c r="AA27" s="2" t="s">
        <v>81</v>
      </c>
      <c r="AB27">
        <v>15</v>
      </c>
      <c r="AC27">
        <v>3</v>
      </c>
      <c r="AD27" s="2" t="s">
        <v>1085</v>
      </c>
      <c r="AE27">
        <v>1</v>
      </c>
      <c r="AF27">
        <v>2</v>
      </c>
      <c r="AG27" s="2" t="s">
        <v>1085</v>
      </c>
      <c r="AH27">
        <v>37840</v>
      </c>
      <c r="AI27">
        <v>0</v>
      </c>
      <c r="AJ27">
        <v>4730</v>
      </c>
      <c r="AK27">
        <v>33110</v>
      </c>
      <c r="AL27" s="2" t="s">
        <v>32</v>
      </c>
      <c r="AM27" s="2" t="s">
        <v>33</v>
      </c>
      <c r="AN27">
        <v>1996</v>
      </c>
      <c r="AO27" s="2" t="s">
        <v>1078</v>
      </c>
    </row>
    <row r="28" spans="1:41" x14ac:dyDescent="0.25">
      <c r="A28">
        <v>285496</v>
      </c>
      <c r="B28" s="1">
        <v>34481</v>
      </c>
      <c r="C28">
        <v>370</v>
      </c>
      <c r="D28" s="2" t="s">
        <v>1275</v>
      </c>
      <c r="E28" s="2"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s="2" t="s">
        <v>1079</v>
      </c>
      <c r="M28" s="2" t="s">
        <v>57</v>
      </c>
      <c r="N28" s="2" t="s">
        <v>1093</v>
      </c>
      <c r="O28" s="2" t="s">
        <v>1108</v>
      </c>
      <c r="P28" s="2" t="s">
        <v>1161</v>
      </c>
      <c r="Q28">
        <v>72700</v>
      </c>
      <c r="R28">
        <v>-68200</v>
      </c>
      <c r="S28">
        <v>4500</v>
      </c>
      <c r="T28" s="1">
        <v>42015</v>
      </c>
      <c r="U28" s="2" t="s">
        <v>1089</v>
      </c>
      <c r="V28" s="2" t="s">
        <v>18</v>
      </c>
      <c r="W28" s="2" t="s">
        <v>3</v>
      </c>
      <c r="X28" s="2" t="s">
        <v>60</v>
      </c>
      <c r="Y28" s="2" t="s">
        <v>5</v>
      </c>
      <c r="Z28" s="2" t="s">
        <v>51</v>
      </c>
      <c r="AA28" s="2" t="s">
        <v>82</v>
      </c>
      <c r="AB28">
        <v>20</v>
      </c>
      <c r="AC28">
        <v>3</v>
      </c>
      <c r="AD28" s="2" t="s">
        <v>1078</v>
      </c>
      <c r="AE28">
        <v>0</v>
      </c>
      <c r="AF28">
        <v>0</v>
      </c>
      <c r="AG28" s="2" t="s">
        <v>1077</v>
      </c>
      <c r="AH28">
        <v>71520</v>
      </c>
      <c r="AI28">
        <v>17880</v>
      </c>
      <c r="AJ28">
        <v>5960</v>
      </c>
      <c r="AK28">
        <v>47680</v>
      </c>
      <c r="AL28" s="2" t="s">
        <v>73</v>
      </c>
      <c r="AM28" s="2" t="s">
        <v>83</v>
      </c>
      <c r="AN28">
        <v>2000</v>
      </c>
      <c r="AO28" s="2" t="s">
        <v>1077</v>
      </c>
    </row>
    <row r="29" spans="1:41" x14ac:dyDescent="0.25">
      <c r="A29">
        <v>115399</v>
      </c>
      <c r="B29" s="1">
        <v>33277</v>
      </c>
      <c r="C29">
        <v>413</v>
      </c>
      <c r="D29" s="2" t="s">
        <v>1277</v>
      </c>
      <c r="E29" s="2"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s="2" t="s">
        <v>1079</v>
      </c>
      <c r="M29" s="2" t="s">
        <v>1140</v>
      </c>
      <c r="N29" s="2" t="s">
        <v>1097</v>
      </c>
      <c r="O29" s="2" t="s">
        <v>1109</v>
      </c>
      <c r="P29" s="2" t="s">
        <v>1160</v>
      </c>
      <c r="Q29">
        <v>0</v>
      </c>
      <c r="R29">
        <v>-31000</v>
      </c>
      <c r="S29">
        <v>-31000</v>
      </c>
      <c r="T29" s="1">
        <v>42023</v>
      </c>
      <c r="U29" s="2" t="s">
        <v>1</v>
      </c>
      <c r="V29" s="2" t="s">
        <v>23</v>
      </c>
      <c r="W29" s="2" t="s">
        <v>41</v>
      </c>
      <c r="X29" s="2" t="s">
        <v>60</v>
      </c>
      <c r="Y29" s="2" t="s">
        <v>45</v>
      </c>
      <c r="Z29" s="2" t="s">
        <v>53</v>
      </c>
      <c r="AA29" s="2" t="s">
        <v>84</v>
      </c>
      <c r="AB29">
        <v>15</v>
      </c>
      <c r="AC29">
        <v>1</v>
      </c>
      <c r="AD29" s="2" t="s">
        <v>1085</v>
      </c>
      <c r="AE29">
        <v>2</v>
      </c>
      <c r="AF29">
        <v>2</v>
      </c>
      <c r="AG29" s="2" t="s">
        <v>1085</v>
      </c>
      <c r="AH29">
        <v>98160</v>
      </c>
      <c r="AI29">
        <v>8180</v>
      </c>
      <c r="AJ29">
        <v>16360</v>
      </c>
      <c r="AK29">
        <v>73620</v>
      </c>
      <c r="AL29" s="2" t="s">
        <v>21</v>
      </c>
      <c r="AM29" s="2" t="s">
        <v>22</v>
      </c>
      <c r="AN29">
        <v>2011</v>
      </c>
      <c r="AO29" s="2" t="s">
        <v>1077</v>
      </c>
    </row>
    <row r="30" spans="1:41" x14ac:dyDescent="0.25">
      <c r="A30">
        <v>736882</v>
      </c>
      <c r="B30" s="1">
        <v>35097</v>
      </c>
      <c r="C30">
        <v>237</v>
      </c>
      <c r="D30" s="2" t="s">
        <v>1277</v>
      </c>
      <c r="E30" s="2"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s="2" t="s">
        <v>1079</v>
      </c>
      <c r="M30" s="2" t="s">
        <v>65</v>
      </c>
      <c r="N30" s="2" t="s">
        <v>1080</v>
      </c>
      <c r="O30" s="2" t="s">
        <v>1110</v>
      </c>
      <c r="P30" s="2" t="s">
        <v>1159</v>
      </c>
      <c r="Q30">
        <v>0</v>
      </c>
      <c r="R30">
        <v>-53500</v>
      </c>
      <c r="S30">
        <v>-53500</v>
      </c>
      <c r="T30" s="1">
        <v>42059</v>
      </c>
      <c r="U30" s="2" t="s">
        <v>1</v>
      </c>
      <c r="V30" s="2" t="s">
        <v>18</v>
      </c>
      <c r="W30" s="2" t="s">
        <v>11</v>
      </c>
      <c r="X30" s="2" t="s">
        <v>49</v>
      </c>
      <c r="Y30" s="2" t="s">
        <v>12</v>
      </c>
      <c r="Z30" s="2" t="s">
        <v>13</v>
      </c>
      <c r="AA30" s="2" t="s">
        <v>85</v>
      </c>
      <c r="AB30">
        <v>6</v>
      </c>
      <c r="AC30">
        <v>1</v>
      </c>
      <c r="AD30" s="2" t="s">
        <v>1078</v>
      </c>
      <c r="AE30">
        <v>1</v>
      </c>
      <c r="AF30">
        <v>3</v>
      </c>
      <c r="AG30" s="2" t="s">
        <v>1078</v>
      </c>
      <c r="AH30">
        <v>77880</v>
      </c>
      <c r="AI30">
        <v>7080</v>
      </c>
      <c r="AJ30">
        <v>14160</v>
      </c>
      <c r="AK30">
        <v>56640</v>
      </c>
      <c r="AL30" s="2" t="s">
        <v>55</v>
      </c>
      <c r="AM30" s="2" t="s">
        <v>86</v>
      </c>
      <c r="AN30">
        <v>2005</v>
      </c>
      <c r="AO30" s="2" t="s">
        <v>1078</v>
      </c>
    </row>
    <row r="31" spans="1:41" x14ac:dyDescent="0.25">
      <c r="A31">
        <v>699044</v>
      </c>
      <c r="B31" s="1">
        <v>41613</v>
      </c>
      <c r="C31">
        <v>8</v>
      </c>
      <c r="D31" s="2" t="s">
        <v>1276</v>
      </c>
      <c r="E31" s="2"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s="2" t="s">
        <v>1079</v>
      </c>
      <c r="M31" s="2" t="s">
        <v>1139</v>
      </c>
      <c r="N31" s="2" t="s">
        <v>1087</v>
      </c>
      <c r="O31" s="2" t="s">
        <v>1111</v>
      </c>
      <c r="P31" s="2" t="s">
        <v>1160</v>
      </c>
      <c r="Q31">
        <v>0</v>
      </c>
      <c r="R31">
        <v>0</v>
      </c>
      <c r="S31">
        <v>0</v>
      </c>
      <c r="T31" s="1">
        <v>42013</v>
      </c>
      <c r="U31" s="2" t="s">
        <v>1089</v>
      </c>
      <c r="V31" s="2" t="s">
        <v>18</v>
      </c>
      <c r="W31" s="2" t="s">
        <v>3</v>
      </c>
      <c r="X31" s="2" t="s">
        <v>49</v>
      </c>
      <c r="Y31" s="2" t="s">
        <v>1276</v>
      </c>
      <c r="Z31" s="2" t="s">
        <v>24</v>
      </c>
      <c r="AA31" s="2" t="s">
        <v>87</v>
      </c>
      <c r="AB31">
        <v>16</v>
      </c>
      <c r="AC31">
        <v>3</v>
      </c>
      <c r="AD31" s="2" t="s">
        <v>1078</v>
      </c>
      <c r="AE31">
        <v>1</v>
      </c>
      <c r="AF31">
        <v>3</v>
      </c>
      <c r="AG31" s="2" t="s">
        <v>1077</v>
      </c>
      <c r="AH31">
        <v>71500</v>
      </c>
      <c r="AI31">
        <v>16500</v>
      </c>
      <c r="AJ31">
        <v>11000</v>
      </c>
      <c r="AK31">
        <v>44000</v>
      </c>
      <c r="AL31" s="2" t="s">
        <v>55</v>
      </c>
      <c r="AM31" s="2" t="s">
        <v>86</v>
      </c>
      <c r="AN31">
        <v>2006</v>
      </c>
      <c r="AO31" s="2" t="s">
        <v>1077</v>
      </c>
    </row>
    <row r="32" spans="1:41" x14ac:dyDescent="0.25">
      <c r="A32">
        <v>863236</v>
      </c>
      <c r="B32" s="1">
        <v>33136</v>
      </c>
      <c r="C32">
        <v>257</v>
      </c>
      <c r="D32" s="2" t="s">
        <v>1277</v>
      </c>
      <c r="E32" s="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s="2" t="s">
        <v>1079</v>
      </c>
      <c r="M32" s="2" t="s">
        <v>57</v>
      </c>
      <c r="N32" s="2" t="s">
        <v>1093</v>
      </c>
      <c r="O32" s="2" t="s">
        <v>1096</v>
      </c>
      <c r="P32" s="2" t="s">
        <v>1160</v>
      </c>
      <c r="Q32">
        <v>0</v>
      </c>
      <c r="R32">
        <v>-29200</v>
      </c>
      <c r="S32">
        <v>-29200</v>
      </c>
      <c r="T32" s="1">
        <v>42032</v>
      </c>
      <c r="U32" s="2" t="s">
        <v>62</v>
      </c>
      <c r="V32" s="2" t="s">
        <v>1084</v>
      </c>
      <c r="W32" s="2" t="s">
        <v>11</v>
      </c>
      <c r="X32" s="2" t="s">
        <v>4</v>
      </c>
      <c r="Y32" s="2" t="s">
        <v>88</v>
      </c>
      <c r="Z32" s="2" t="s">
        <v>24</v>
      </c>
      <c r="AA32" s="2" t="s">
        <v>89</v>
      </c>
      <c r="AB32">
        <v>4</v>
      </c>
      <c r="AC32">
        <v>1</v>
      </c>
      <c r="AD32" s="2" t="s">
        <v>1077</v>
      </c>
      <c r="AE32">
        <v>1</v>
      </c>
      <c r="AF32">
        <v>3</v>
      </c>
      <c r="AG32" s="2" t="s">
        <v>1077</v>
      </c>
      <c r="AH32">
        <v>9020</v>
      </c>
      <c r="AI32">
        <v>1640</v>
      </c>
      <c r="AJ32">
        <v>820</v>
      </c>
      <c r="AK32">
        <v>6560</v>
      </c>
      <c r="AL32" s="2" t="s">
        <v>47</v>
      </c>
      <c r="AM32" s="2" t="s">
        <v>48</v>
      </c>
      <c r="AN32">
        <v>2005</v>
      </c>
      <c r="AO32" s="2" t="s">
        <v>1078</v>
      </c>
    </row>
    <row r="33" spans="1:41" x14ac:dyDescent="0.25">
      <c r="A33">
        <v>608513</v>
      </c>
      <c r="B33" s="1">
        <v>37455</v>
      </c>
      <c r="C33">
        <v>202</v>
      </c>
      <c r="D33" s="2" t="s">
        <v>1277</v>
      </c>
      <c r="E33" s="2"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s="2" t="s">
        <v>1079</v>
      </c>
      <c r="M33" s="2" t="s">
        <v>1142</v>
      </c>
      <c r="N33" s="2" t="s">
        <v>1099</v>
      </c>
      <c r="O33" s="2" t="s">
        <v>1109</v>
      </c>
      <c r="P33" s="2" t="s">
        <v>1161</v>
      </c>
      <c r="Q33">
        <v>31000</v>
      </c>
      <c r="R33">
        <v>-30200</v>
      </c>
      <c r="S33">
        <v>800</v>
      </c>
      <c r="T33" s="1">
        <v>42011</v>
      </c>
      <c r="U33" s="2" t="s">
        <v>10</v>
      </c>
      <c r="V33" s="2" t="s">
        <v>1084</v>
      </c>
      <c r="W33" s="2" t="s">
        <v>11</v>
      </c>
      <c r="X33" s="2" t="s">
        <v>30</v>
      </c>
      <c r="Y33" s="2" t="s">
        <v>12</v>
      </c>
      <c r="Z33" s="2" t="s">
        <v>75</v>
      </c>
      <c r="AA33" s="2" t="s">
        <v>90</v>
      </c>
      <c r="AB33">
        <v>5</v>
      </c>
      <c r="AC33">
        <v>1</v>
      </c>
      <c r="AD33" s="2" t="s">
        <v>1077</v>
      </c>
      <c r="AE33">
        <v>2</v>
      </c>
      <c r="AF33">
        <v>1</v>
      </c>
      <c r="AG33" s="2" t="s">
        <v>1085</v>
      </c>
      <c r="AH33">
        <v>5720</v>
      </c>
      <c r="AI33">
        <v>1040</v>
      </c>
      <c r="AJ33">
        <v>520</v>
      </c>
      <c r="AK33">
        <v>4160</v>
      </c>
      <c r="AL33" s="2" t="s">
        <v>73</v>
      </c>
      <c r="AM33" s="2" t="s">
        <v>83</v>
      </c>
      <c r="AN33">
        <v>2003</v>
      </c>
      <c r="AO33" s="2" t="s">
        <v>1077</v>
      </c>
    </row>
    <row r="34" spans="1:41" x14ac:dyDescent="0.25">
      <c r="A34">
        <v>914088</v>
      </c>
      <c r="B34" s="1">
        <v>32912</v>
      </c>
      <c r="C34">
        <v>224</v>
      </c>
      <c r="D34" s="2" t="s">
        <v>1276</v>
      </c>
      <c r="E34" s="2"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s="2" t="s">
        <v>1086</v>
      </c>
      <c r="M34" s="2" t="s">
        <v>1142</v>
      </c>
      <c r="N34" s="2" t="s">
        <v>1087</v>
      </c>
      <c r="O34" s="2" t="s">
        <v>1110</v>
      </c>
      <c r="P34" s="2" t="s">
        <v>1161</v>
      </c>
      <c r="Q34">
        <v>0</v>
      </c>
      <c r="R34">
        <v>-55600</v>
      </c>
      <c r="S34">
        <v>-55600</v>
      </c>
      <c r="T34" s="1">
        <v>42012</v>
      </c>
      <c r="U34" s="2" t="s">
        <v>1</v>
      </c>
      <c r="V34" s="2" t="s">
        <v>2</v>
      </c>
      <c r="W34" s="2" t="s">
        <v>11</v>
      </c>
      <c r="X34" s="2" t="s">
        <v>49</v>
      </c>
      <c r="Y34" s="2" t="s">
        <v>5</v>
      </c>
      <c r="Z34" s="2" t="s">
        <v>53</v>
      </c>
      <c r="AA34" s="2" t="s">
        <v>91</v>
      </c>
      <c r="AB34">
        <v>21</v>
      </c>
      <c r="AC34">
        <v>1</v>
      </c>
      <c r="AD34" s="2" t="s">
        <v>1078</v>
      </c>
      <c r="AE34">
        <v>1</v>
      </c>
      <c r="AF34">
        <v>0</v>
      </c>
      <c r="AG34" s="2" t="s">
        <v>1077</v>
      </c>
      <c r="AH34">
        <v>69840</v>
      </c>
      <c r="AI34">
        <v>7760</v>
      </c>
      <c r="AJ34">
        <v>15520</v>
      </c>
      <c r="AK34">
        <v>46560</v>
      </c>
      <c r="AL34" s="2" t="s">
        <v>21</v>
      </c>
      <c r="AM34" s="2" t="s">
        <v>67</v>
      </c>
      <c r="AN34">
        <v>2009</v>
      </c>
      <c r="AO34" s="2" t="s">
        <v>1078</v>
      </c>
    </row>
    <row r="35" spans="1:41" x14ac:dyDescent="0.25">
      <c r="A35">
        <v>596785</v>
      </c>
      <c r="B35" s="1">
        <v>41702</v>
      </c>
      <c r="C35">
        <v>241</v>
      </c>
      <c r="D35" s="2" t="s">
        <v>1275</v>
      </c>
      <c r="E35" s="2"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s="2" t="s">
        <v>1086</v>
      </c>
      <c r="M35" s="2" t="s">
        <v>1141</v>
      </c>
      <c r="N35" s="2" t="s">
        <v>1082</v>
      </c>
      <c r="O35" s="2" t="s">
        <v>1112</v>
      </c>
      <c r="P35" s="2" t="s">
        <v>1162</v>
      </c>
      <c r="Q35">
        <v>0</v>
      </c>
      <c r="R35">
        <v>0</v>
      </c>
      <c r="S35">
        <v>0</v>
      </c>
      <c r="T35" s="1">
        <v>42050</v>
      </c>
      <c r="U35" s="2" t="s">
        <v>1</v>
      </c>
      <c r="V35" s="2" t="s">
        <v>18</v>
      </c>
      <c r="W35" s="2" t="s">
        <v>11</v>
      </c>
      <c r="X35" s="2" t="s">
        <v>4</v>
      </c>
      <c r="Y35" s="2" t="s">
        <v>5</v>
      </c>
      <c r="Z35" s="2" t="s">
        <v>75</v>
      </c>
      <c r="AA35" s="2" t="s">
        <v>92</v>
      </c>
      <c r="AB35">
        <v>5</v>
      </c>
      <c r="AC35">
        <v>1</v>
      </c>
      <c r="AD35" s="2" t="s">
        <v>1078</v>
      </c>
      <c r="AE35">
        <v>2</v>
      </c>
      <c r="AF35">
        <v>2</v>
      </c>
      <c r="AG35" s="2" t="s">
        <v>1078</v>
      </c>
      <c r="AH35">
        <v>91650</v>
      </c>
      <c r="AI35">
        <v>14100</v>
      </c>
      <c r="AJ35">
        <v>14100</v>
      </c>
      <c r="AK35">
        <v>63450</v>
      </c>
      <c r="AL35" s="2" t="s">
        <v>32</v>
      </c>
      <c r="AM35" s="2" t="s">
        <v>77</v>
      </c>
      <c r="AN35">
        <v>2011</v>
      </c>
      <c r="AO35" s="2" t="s">
        <v>1078</v>
      </c>
    </row>
    <row r="36" spans="1:41" x14ac:dyDescent="0.25">
      <c r="A36">
        <v>908616</v>
      </c>
      <c r="B36" s="1">
        <v>36574</v>
      </c>
      <c r="C36">
        <v>64</v>
      </c>
      <c r="D36" s="2" t="s">
        <v>1275</v>
      </c>
      <c r="E36" s="2"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s="2" t="s">
        <v>1079</v>
      </c>
      <c r="M36" s="2" t="s">
        <v>1139</v>
      </c>
      <c r="N36" s="2" t="s">
        <v>1093</v>
      </c>
      <c r="O36" s="2" t="s">
        <v>1113</v>
      </c>
      <c r="P36" s="2" t="s">
        <v>1159</v>
      </c>
      <c r="Q36">
        <v>53200</v>
      </c>
      <c r="R36">
        <v>0</v>
      </c>
      <c r="S36">
        <v>53200</v>
      </c>
      <c r="T36" s="1">
        <v>42022</v>
      </c>
      <c r="U36" s="2" t="s">
        <v>1089</v>
      </c>
      <c r="V36" s="2" t="s">
        <v>2</v>
      </c>
      <c r="W36" s="2" t="s">
        <v>3</v>
      </c>
      <c r="X36" s="2" t="s">
        <v>60</v>
      </c>
      <c r="Y36" s="2" t="s">
        <v>5</v>
      </c>
      <c r="Z36" s="2" t="s">
        <v>6</v>
      </c>
      <c r="AA36" s="2" t="s">
        <v>93</v>
      </c>
      <c r="AB36">
        <v>22</v>
      </c>
      <c r="AC36">
        <v>4</v>
      </c>
      <c r="AD36" s="2" t="s">
        <v>1078</v>
      </c>
      <c r="AE36">
        <v>0</v>
      </c>
      <c r="AF36">
        <v>0</v>
      </c>
      <c r="AG36" s="2" t="s">
        <v>1085</v>
      </c>
      <c r="AH36">
        <v>75600</v>
      </c>
      <c r="AI36">
        <v>12600</v>
      </c>
      <c r="AJ36">
        <v>12600</v>
      </c>
      <c r="AK36">
        <v>50400</v>
      </c>
      <c r="AL36" s="2" t="s">
        <v>47</v>
      </c>
      <c r="AM36" s="2" t="s">
        <v>94</v>
      </c>
      <c r="AN36">
        <v>2005</v>
      </c>
      <c r="AO36" s="2" t="s">
        <v>1078</v>
      </c>
    </row>
    <row r="37" spans="1:41" x14ac:dyDescent="0.25">
      <c r="A37">
        <v>666333</v>
      </c>
      <c r="B37" s="1">
        <v>39618</v>
      </c>
      <c r="C37">
        <v>166</v>
      </c>
      <c r="D37" s="2" t="s">
        <v>1275</v>
      </c>
      <c r="E37" s="2"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s="2" t="s">
        <v>1079</v>
      </c>
      <c r="M37" s="2" t="s">
        <v>1142</v>
      </c>
      <c r="N37" s="2" t="s">
        <v>1080</v>
      </c>
      <c r="O37" s="2" t="s">
        <v>1083</v>
      </c>
      <c r="P37" s="2" t="s">
        <v>1159</v>
      </c>
      <c r="Q37">
        <v>27500</v>
      </c>
      <c r="R37">
        <v>0</v>
      </c>
      <c r="S37">
        <v>27500</v>
      </c>
      <c r="T37" s="1">
        <v>42063</v>
      </c>
      <c r="U37" s="2" t="s">
        <v>1089</v>
      </c>
      <c r="V37" s="2" t="s">
        <v>2</v>
      </c>
      <c r="W37" s="2" t="s">
        <v>3</v>
      </c>
      <c r="X37" s="2" t="s">
        <v>4</v>
      </c>
      <c r="Y37" s="2" t="s">
        <v>45</v>
      </c>
      <c r="Z37" s="2" t="s">
        <v>13</v>
      </c>
      <c r="AA37" s="2" t="s">
        <v>95</v>
      </c>
      <c r="AB37">
        <v>10</v>
      </c>
      <c r="AC37">
        <v>3</v>
      </c>
      <c r="AD37" s="2" t="s">
        <v>1078</v>
      </c>
      <c r="AE37">
        <v>2</v>
      </c>
      <c r="AF37">
        <v>2</v>
      </c>
      <c r="AG37" s="2" t="s">
        <v>1085</v>
      </c>
      <c r="AH37">
        <v>67140</v>
      </c>
      <c r="AI37">
        <v>7460</v>
      </c>
      <c r="AJ37">
        <v>7460</v>
      </c>
      <c r="AK37">
        <v>52220</v>
      </c>
      <c r="AL37" s="2" t="s">
        <v>55</v>
      </c>
      <c r="AM37" s="2" t="s">
        <v>56</v>
      </c>
      <c r="AN37">
        <v>2006</v>
      </c>
      <c r="AO37" s="2" t="s">
        <v>1077</v>
      </c>
    </row>
    <row r="38" spans="1:41" x14ac:dyDescent="0.25">
      <c r="A38">
        <v>336614</v>
      </c>
      <c r="B38" s="1">
        <v>37834</v>
      </c>
      <c r="C38">
        <v>155</v>
      </c>
      <c r="D38" s="2" t="s">
        <v>1275</v>
      </c>
      <c r="E38" s="2"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s="2" t="s">
        <v>1086</v>
      </c>
      <c r="M38" s="2" t="s">
        <v>29</v>
      </c>
      <c r="N38" s="2" t="s">
        <v>1114</v>
      </c>
      <c r="O38" s="2" t="s">
        <v>1106</v>
      </c>
      <c r="P38" s="2" t="s">
        <v>1161</v>
      </c>
      <c r="Q38">
        <v>81100</v>
      </c>
      <c r="R38">
        <v>0</v>
      </c>
      <c r="S38">
        <v>81100</v>
      </c>
      <c r="T38" s="1">
        <v>42059</v>
      </c>
      <c r="U38" s="2" t="s">
        <v>1089</v>
      </c>
      <c r="V38" s="2" t="s">
        <v>23</v>
      </c>
      <c r="W38" s="2" t="s">
        <v>41</v>
      </c>
      <c r="X38" s="2" t="s">
        <v>4</v>
      </c>
      <c r="Y38" s="2" t="s">
        <v>19</v>
      </c>
      <c r="Z38" s="2" t="s">
        <v>24</v>
      </c>
      <c r="AA38" s="2" t="s">
        <v>96</v>
      </c>
      <c r="AB38">
        <v>16</v>
      </c>
      <c r="AC38">
        <v>3</v>
      </c>
      <c r="AD38" s="2" t="s">
        <v>1077</v>
      </c>
      <c r="AE38">
        <v>2</v>
      </c>
      <c r="AF38">
        <v>3</v>
      </c>
      <c r="AG38" s="2" t="s">
        <v>1078</v>
      </c>
      <c r="AH38">
        <v>29790</v>
      </c>
      <c r="AI38">
        <v>3310</v>
      </c>
      <c r="AJ38">
        <v>3310</v>
      </c>
      <c r="AK38">
        <v>23170</v>
      </c>
      <c r="AL38" s="2" t="s">
        <v>97</v>
      </c>
      <c r="AM38" s="2" t="s">
        <v>98</v>
      </c>
      <c r="AN38">
        <v>2008</v>
      </c>
      <c r="AO38" s="2" t="s">
        <v>1078</v>
      </c>
    </row>
    <row r="39" spans="1:41" x14ac:dyDescent="0.25">
      <c r="A39">
        <v>584859</v>
      </c>
      <c r="B39" s="1">
        <v>33698</v>
      </c>
      <c r="C39">
        <v>114</v>
      </c>
      <c r="D39" s="2" t="s">
        <v>1275</v>
      </c>
      <c r="E39" s="2"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s="2" t="s">
        <v>1079</v>
      </c>
      <c r="M39" s="2" t="s">
        <v>57</v>
      </c>
      <c r="N39" s="2" t="s">
        <v>1115</v>
      </c>
      <c r="O39" s="2" t="s">
        <v>1113</v>
      </c>
      <c r="P39" s="2" t="s">
        <v>1159</v>
      </c>
      <c r="Q39">
        <v>51400</v>
      </c>
      <c r="R39">
        <v>-64000</v>
      </c>
      <c r="S39">
        <v>-12600</v>
      </c>
      <c r="T39" s="1">
        <v>42013</v>
      </c>
      <c r="U39" s="2" t="s">
        <v>1089</v>
      </c>
      <c r="V39" s="2" t="s">
        <v>23</v>
      </c>
      <c r="W39" s="2" t="s">
        <v>3</v>
      </c>
      <c r="X39" s="2" t="s">
        <v>60</v>
      </c>
      <c r="Y39" s="2" t="s">
        <v>19</v>
      </c>
      <c r="Z39" s="2" t="s">
        <v>51</v>
      </c>
      <c r="AA39" s="2" t="s">
        <v>99</v>
      </c>
      <c r="AB39">
        <v>1</v>
      </c>
      <c r="AC39">
        <v>3</v>
      </c>
      <c r="AD39" s="2" t="s">
        <v>1078</v>
      </c>
      <c r="AE39">
        <v>1</v>
      </c>
      <c r="AF39">
        <v>2</v>
      </c>
      <c r="AG39" s="2" t="s">
        <v>1085</v>
      </c>
      <c r="AH39">
        <v>77110</v>
      </c>
      <c r="AI39">
        <v>14020</v>
      </c>
      <c r="AJ39">
        <v>14020</v>
      </c>
      <c r="AK39">
        <v>49070</v>
      </c>
      <c r="AL39" s="2" t="s">
        <v>73</v>
      </c>
      <c r="AM39" s="2" t="s">
        <v>80</v>
      </c>
      <c r="AN39">
        <v>2015</v>
      </c>
      <c r="AO39" s="2" t="s">
        <v>1078</v>
      </c>
    </row>
    <row r="40" spans="1:41" x14ac:dyDescent="0.25">
      <c r="A40">
        <v>990493</v>
      </c>
      <c r="B40" s="1">
        <v>33251</v>
      </c>
      <c r="C40">
        <v>149</v>
      </c>
      <c r="D40" s="2" t="s">
        <v>1275</v>
      </c>
      <c r="E40" s="2"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s="2" t="s">
        <v>1079</v>
      </c>
      <c r="M40" s="2" t="s">
        <v>1141</v>
      </c>
      <c r="N40" s="2" t="s">
        <v>1093</v>
      </c>
      <c r="O40" s="2" t="s">
        <v>1106</v>
      </c>
      <c r="P40" s="2" t="s">
        <v>1160</v>
      </c>
      <c r="Q40">
        <v>0</v>
      </c>
      <c r="R40">
        <v>0</v>
      </c>
      <c r="S40">
        <v>0</v>
      </c>
      <c r="T40" s="1">
        <v>42047</v>
      </c>
      <c r="U40" s="2" t="s">
        <v>1</v>
      </c>
      <c r="V40" s="2" t="s">
        <v>2</v>
      </c>
      <c r="W40" s="2" t="s">
        <v>41</v>
      </c>
      <c r="X40" s="2" t="s">
        <v>34</v>
      </c>
      <c r="Y40" s="2" t="s">
        <v>45</v>
      </c>
      <c r="Z40" s="2" t="s">
        <v>51</v>
      </c>
      <c r="AA40" s="2" t="s">
        <v>100</v>
      </c>
      <c r="AB40">
        <v>17</v>
      </c>
      <c r="AC40">
        <v>1</v>
      </c>
      <c r="AD40" s="2" t="s">
        <v>1077</v>
      </c>
      <c r="AE40">
        <v>0</v>
      </c>
      <c r="AF40">
        <v>1</v>
      </c>
      <c r="AG40" s="2" t="s">
        <v>1077</v>
      </c>
      <c r="AH40">
        <v>64800</v>
      </c>
      <c r="AI40">
        <v>10800</v>
      </c>
      <c r="AJ40">
        <v>5400</v>
      </c>
      <c r="AK40">
        <v>48600</v>
      </c>
      <c r="AL40" s="2" t="s">
        <v>43</v>
      </c>
      <c r="AM40" s="2" t="s">
        <v>59</v>
      </c>
      <c r="AN40">
        <v>1999</v>
      </c>
      <c r="AO40" s="2" t="s">
        <v>1078</v>
      </c>
    </row>
    <row r="41" spans="1:41" x14ac:dyDescent="0.25">
      <c r="A41">
        <v>129872</v>
      </c>
      <c r="B41" s="1">
        <v>40398</v>
      </c>
      <c r="C41">
        <v>147</v>
      </c>
      <c r="D41" s="2" t="s">
        <v>1276</v>
      </c>
      <c r="E41" s="2"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s="2" t="s">
        <v>1079</v>
      </c>
      <c r="M41" s="2" t="s">
        <v>57</v>
      </c>
      <c r="N41" s="2" t="s">
        <v>1080</v>
      </c>
      <c r="O41" s="2" t="s">
        <v>1083</v>
      </c>
      <c r="P41" s="2" t="s">
        <v>1161</v>
      </c>
      <c r="Q41">
        <v>53300</v>
      </c>
      <c r="R41">
        <v>-49200</v>
      </c>
      <c r="S41">
        <v>4100</v>
      </c>
      <c r="T41" s="1">
        <v>42028</v>
      </c>
      <c r="U41" s="2" t="s">
        <v>1</v>
      </c>
      <c r="V41" s="2" t="s">
        <v>23</v>
      </c>
      <c r="W41" s="2" t="s">
        <v>3</v>
      </c>
      <c r="X41" s="2" t="s">
        <v>49</v>
      </c>
      <c r="Y41" s="2" t="s">
        <v>45</v>
      </c>
      <c r="Z41" s="2" t="s">
        <v>37</v>
      </c>
      <c r="AA41" s="2" t="s">
        <v>101</v>
      </c>
      <c r="AB41">
        <v>15</v>
      </c>
      <c r="AC41">
        <v>1</v>
      </c>
      <c r="AD41" s="2" t="s">
        <v>1077</v>
      </c>
      <c r="AE41">
        <v>2</v>
      </c>
      <c r="AF41">
        <v>0</v>
      </c>
      <c r="AG41" s="2" t="s">
        <v>1077</v>
      </c>
      <c r="AH41">
        <v>53100</v>
      </c>
      <c r="AI41">
        <v>10620</v>
      </c>
      <c r="AJ41">
        <v>5310</v>
      </c>
      <c r="AK41">
        <v>37170</v>
      </c>
      <c r="AL41" s="2" t="s">
        <v>15</v>
      </c>
      <c r="AM41" s="2" t="s">
        <v>102</v>
      </c>
      <c r="AN41">
        <v>1995</v>
      </c>
      <c r="AO41" s="2" t="s">
        <v>1077</v>
      </c>
    </row>
    <row r="42" spans="1:41" x14ac:dyDescent="0.25">
      <c r="A42">
        <v>200152</v>
      </c>
      <c r="B42" s="1">
        <v>37689</v>
      </c>
      <c r="C42">
        <v>62</v>
      </c>
      <c r="D42" s="2" t="s">
        <v>1275</v>
      </c>
      <c r="E42" s="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s="2" t="s">
        <v>1086</v>
      </c>
      <c r="M42" s="2" t="s">
        <v>1139</v>
      </c>
      <c r="N42" s="2" t="s">
        <v>1102</v>
      </c>
      <c r="O42" s="2" t="s">
        <v>1098</v>
      </c>
      <c r="P42" s="2" t="s">
        <v>1162</v>
      </c>
      <c r="Q42">
        <v>0</v>
      </c>
      <c r="R42">
        <v>0</v>
      </c>
      <c r="S42">
        <v>0</v>
      </c>
      <c r="T42" s="1">
        <v>42013</v>
      </c>
      <c r="U42" s="2" t="s">
        <v>1</v>
      </c>
      <c r="V42" s="2" t="s">
        <v>18</v>
      </c>
      <c r="W42" s="2" t="s">
        <v>41</v>
      </c>
      <c r="X42" s="2" t="s">
        <v>4</v>
      </c>
      <c r="Y42" s="2" t="s">
        <v>19</v>
      </c>
      <c r="Z42" s="2" t="s">
        <v>75</v>
      </c>
      <c r="AA42" s="2" t="s">
        <v>103</v>
      </c>
      <c r="AB42">
        <v>3</v>
      </c>
      <c r="AC42">
        <v>1</v>
      </c>
      <c r="AD42" s="2" t="s">
        <v>1085</v>
      </c>
      <c r="AE42">
        <v>1</v>
      </c>
      <c r="AF42">
        <v>1</v>
      </c>
      <c r="AG42" s="2" t="s">
        <v>1077</v>
      </c>
      <c r="AH42">
        <v>60200</v>
      </c>
      <c r="AI42">
        <v>6020</v>
      </c>
      <c r="AJ42">
        <v>6020</v>
      </c>
      <c r="AK42">
        <v>48160</v>
      </c>
      <c r="AL42" s="2" t="s">
        <v>73</v>
      </c>
      <c r="AM42" s="2" t="s">
        <v>83</v>
      </c>
      <c r="AN42">
        <v>2004</v>
      </c>
      <c r="AO42" s="2" t="s">
        <v>1077</v>
      </c>
    </row>
    <row r="43" spans="1:41" x14ac:dyDescent="0.25">
      <c r="A43">
        <v>933293</v>
      </c>
      <c r="B43" s="1">
        <v>34003</v>
      </c>
      <c r="C43">
        <v>289</v>
      </c>
      <c r="D43" s="2" t="s">
        <v>1275</v>
      </c>
      <c r="E43" s="2"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s="2" t="s">
        <v>1086</v>
      </c>
      <c r="M43" s="2" t="s">
        <v>1142</v>
      </c>
      <c r="N43" s="2" t="s">
        <v>1097</v>
      </c>
      <c r="O43" s="2" t="s">
        <v>1096</v>
      </c>
      <c r="P43" s="2" t="s">
        <v>1162</v>
      </c>
      <c r="Q43">
        <v>0</v>
      </c>
      <c r="R43">
        <v>0</v>
      </c>
      <c r="S43">
        <v>0</v>
      </c>
      <c r="T43" s="1">
        <v>42022</v>
      </c>
      <c r="U43" s="2" t="s">
        <v>62</v>
      </c>
      <c r="V43" s="2" t="s">
        <v>1084</v>
      </c>
      <c r="W43" s="2" t="s">
        <v>11</v>
      </c>
      <c r="X43" s="2" t="s">
        <v>30</v>
      </c>
      <c r="Y43" s="2" t="s">
        <v>45</v>
      </c>
      <c r="Z43" s="2" t="s">
        <v>24</v>
      </c>
      <c r="AA43" s="2" t="s">
        <v>104</v>
      </c>
      <c r="AB43">
        <v>16</v>
      </c>
      <c r="AC43">
        <v>1</v>
      </c>
      <c r="AD43" s="2" t="s">
        <v>1078</v>
      </c>
      <c r="AE43">
        <v>1</v>
      </c>
      <c r="AF43">
        <v>1</v>
      </c>
      <c r="AG43" s="2" t="s">
        <v>1077</v>
      </c>
      <c r="AH43">
        <v>5330</v>
      </c>
      <c r="AI43">
        <v>1230</v>
      </c>
      <c r="AJ43">
        <v>820</v>
      </c>
      <c r="AK43">
        <v>3280</v>
      </c>
      <c r="AL43" s="2" t="s">
        <v>73</v>
      </c>
      <c r="AM43" s="2" t="s">
        <v>74</v>
      </c>
      <c r="AN43">
        <v>2001</v>
      </c>
      <c r="AO43" s="2" t="s">
        <v>1078</v>
      </c>
    </row>
    <row r="44" spans="1:41" x14ac:dyDescent="0.25">
      <c r="A44">
        <v>485664</v>
      </c>
      <c r="B44" s="1">
        <v>37585</v>
      </c>
      <c r="C44">
        <v>431</v>
      </c>
      <c r="D44" s="2" t="s">
        <v>1277</v>
      </c>
      <c r="E44" s="2"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s="2" t="s">
        <v>1086</v>
      </c>
      <c r="M44" s="2" t="s">
        <v>1140</v>
      </c>
      <c r="N44" s="2" t="s">
        <v>1080</v>
      </c>
      <c r="O44" s="2" t="s">
        <v>1092</v>
      </c>
      <c r="P44" s="2" t="s">
        <v>1162</v>
      </c>
      <c r="Q44">
        <v>65700</v>
      </c>
      <c r="R44">
        <v>0</v>
      </c>
      <c r="S44">
        <v>65700</v>
      </c>
      <c r="T44" s="1">
        <v>42025</v>
      </c>
      <c r="U44" s="2" t="s">
        <v>1089</v>
      </c>
      <c r="V44" s="2" t="s">
        <v>18</v>
      </c>
      <c r="W44" s="2" t="s">
        <v>3</v>
      </c>
      <c r="X44" s="2" t="s">
        <v>4</v>
      </c>
      <c r="Y44" s="2" t="s">
        <v>19</v>
      </c>
      <c r="Z44" s="2" t="s">
        <v>51</v>
      </c>
      <c r="AA44" s="2" t="s">
        <v>105</v>
      </c>
      <c r="AB44">
        <v>4</v>
      </c>
      <c r="AC44">
        <v>3</v>
      </c>
      <c r="AD44" s="2" t="s">
        <v>1085</v>
      </c>
      <c r="AE44">
        <v>2</v>
      </c>
      <c r="AF44">
        <v>0</v>
      </c>
      <c r="AG44" s="2" t="s">
        <v>1085</v>
      </c>
      <c r="AH44">
        <v>62300</v>
      </c>
      <c r="AI44">
        <v>12460</v>
      </c>
      <c r="AJ44">
        <v>6230</v>
      </c>
      <c r="AK44">
        <v>43610</v>
      </c>
      <c r="AL44" s="2" t="s">
        <v>106</v>
      </c>
      <c r="AM44" s="2" t="s">
        <v>107</v>
      </c>
      <c r="AN44">
        <v>2007</v>
      </c>
      <c r="AO44" s="2" t="s">
        <v>1078</v>
      </c>
    </row>
    <row r="45" spans="1:41" x14ac:dyDescent="0.25">
      <c r="A45">
        <v>982871</v>
      </c>
      <c r="B45" s="1">
        <v>35638</v>
      </c>
      <c r="C45">
        <v>199</v>
      </c>
      <c r="D45" s="2" t="s">
        <v>1277</v>
      </c>
      <c r="E45" s="2"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s="2" t="s">
        <v>1079</v>
      </c>
      <c r="M45" s="2" t="s">
        <v>1142</v>
      </c>
      <c r="N45" s="2" t="s">
        <v>1091</v>
      </c>
      <c r="O45" s="2" t="s">
        <v>1113</v>
      </c>
      <c r="P45" s="2" t="s">
        <v>1159</v>
      </c>
      <c r="Q45">
        <v>48500</v>
      </c>
      <c r="R45">
        <v>0</v>
      </c>
      <c r="S45">
        <v>48500</v>
      </c>
      <c r="T45" s="1">
        <v>42012</v>
      </c>
      <c r="U45" s="2" t="s">
        <v>1</v>
      </c>
      <c r="V45" s="2" t="s">
        <v>23</v>
      </c>
      <c r="W45" s="2" t="s">
        <v>3</v>
      </c>
      <c r="X45" s="2" t="s">
        <v>60</v>
      </c>
      <c r="Y45" s="2" t="s">
        <v>50</v>
      </c>
      <c r="Z45" s="2" t="s">
        <v>6</v>
      </c>
      <c r="AA45" s="2" t="s">
        <v>108</v>
      </c>
      <c r="AB45">
        <v>4</v>
      </c>
      <c r="AC45">
        <v>1</v>
      </c>
      <c r="AD45" s="2" t="s">
        <v>1085</v>
      </c>
      <c r="AE45">
        <v>0</v>
      </c>
      <c r="AF45">
        <v>3</v>
      </c>
      <c r="AG45" s="2" t="s">
        <v>1078</v>
      </c>
      <c r="AH45">
        <v>60170</v>
      </c>
      <c r="AI45">
        <v>10940</v>
      </c>
      <c r="AJ45">
        <v>10940</v>
      </c>
      <c r="AK45">
        <v>38290</v>
      </c>
      <c r="AL45" s="2" t="s">
        <v>39</v>
      </c>
      <c r="AM45" s="2" t="s">
        <v>40</v>
      </c>
      <c r="AN45">
        <v>2011</v>
      </c>
      <c r="AO45" s="2" t="s">
        <v>1077</v>
      </c>
    </row>
    <row r="46" spans="1:41" x14ac:dyDescent="0.25">
      <c r="A46">
        <v>206213</v>
      </c>
      <c r="B46" s="1">
        <v>34827</v>
      </c>
      <c r="C46">
        <v>79</v>
      </c>
      <c r="D46" s="2" t="s">
        <v>1275</v>
      </c>
      <c r="E46" s="2"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s="2" t="s">
        <v>1079</v>
      </c>
      <c r="M46" s="2" t="s">
        <v>29</v>
      </c>
      <c r="N46" s="2" t="s">
        <v>1091</v>
      </c>
      <c r="O46" s="2" t="s">
        <v>1110</v>
      </c>
      <c r="P46" s="2" t="s">
        <v>1161</v>
      </c>
      <c r="Q46">
        <v>0</v>
      </c>
      <c r="R46">
        <v>-55700</v>
      </c>
      <c r="S46">
        <v>-55700</v>
      </c>
      <c r="T46" s="1">
        <v>42007</v>
      </c>
      <c r="U46" s="2" t="s">
        <v>1</v>
      </c>
      <c r="V46" s="2" t="s">
        <v>18</v>
      </c>
      <c r="W46" s="2" t="s">
        <v>11</v>
      </c>
      <c r="X46" s="2" t="s">
        <v>60</v>
      </c>
      <c r="Y46" s="2" t="s">
        <v>45</v>
      </c>
      <c r="Z46" s="2" t="s">
        <v>6</v>
      </c>
      <c r="AA46" s="2" t="s">
        <v>109</v>
      </c>
      <c r="AB46">
        <v>19</v>
      </c>
      <c r="AC46">
        <v>1</v>
      </c>
      <c r="AD46" s="2" t="s">
        <v>1078</v>
      </c>
      <c r="AE46">
        <v>2</v>
      </c>
      <c r="AF46">
        <v>2</v>
      </c>
      <c r="AG46" s="2" t="s">
        <v>1085</v>
      </c>
      <c r="AH46">
        <v>40000</v>
      </c>
      <c r="AI46">
        <v>8000</v>
      </c>
      <c r="AJ46">
        <v>4000</v>
      </c>
      <c r="AK46">
        <v>28000</v>
      </c>
      <c r="AL46" s="2" t="s">
        <v>97</v>
      </c>
      <c r="AM46" s="2" t="s">
        <v>110</v>
      </c>
      <c r="AN46">
        <v>2010</v>
      </c>
      <c r="AO46" s="2" t="s">
        <v>1078</v>
      </c>
    </row>
    <row r="47" spans="1:41" x14ac:dyDescent="0.25">
      <c r="A47">
        <v>616337</v>
      </c>
      <c r="B47" s="1">
        <v>41151</v>
      </c>
      <c r="C47">
        <v>116</v>
      </c>
      <c r="D47" s="2" t="s">
        <v>1277</v>
      </c>
      <c r="E47" s="2"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s="2" t="s">
        <v>1079</v>
      </c>
      <c r="M47" s="2" t="s">
        <v>29</v>
      </c>
      <c r="N47" s="2" t="s">
        <v>1103</v>
      </c>
      <c r="O47" s="2" t="s">
        <v>1109</v>
      </c>
      <c r="P47" s="2" t="s">
        <v>1162</v>
      </c>
      <c r="Q47">
        <v>0</v>
      </c>
      <c r="R47">
        <v>-24100</v>
      </c>
      <c r="S47">
        <v>-24100</v>
      </c>
      <c r="T47" s="1">
        <v>42005</v>
      </c>
      <c r="U47" s="2" t="s">
        <v>1</v>
      </c>
      <c r="V47" s="2" t="s">
        <v>2</v>
      </c>
      <c r="W47" s="2" t="s">
        <v>3</v>
      </c>
      <c r="X47" s="2" t="s">
        <v>4</v>
      </c>
      <c r="Y47" s="2" t="s">
        <v>45</v>
      </c>
      <c r="Z47" s="2" t="s">
        <v>75</v>
      </c>
      <c r="AA47" s="2" t="s">
        <v>111</v>
      </c>
      <c r="AB47">
        <v>1</v>
      </c>
      <c r="AC47">
        <v>1</v>
      </c>
      <c r="AD47" s="2" t="s">
        <v>1085</v>
      </c>
      <c r="AE47">
        <v>1</v>
      </c>
      <c r="AF47">
        <v>1</v>
      </c>
      <c r="AG47" s="2" t="s">
        <v>1085</v>
      </c>
      <c r="AH47">
        <v>97080</v>
      </c>
      <c r="AI47">
        <v>16180</v>
      </c>
      <c r="AJ47">
        <v>16180</v>
      </c>
      <c r="AK47">
        <v>64720</v>
      </c>
      <c r="AL47" s="2" t="s">
        <v>97</v>
      </c>
      <c r="AM47" s="2" t="s">
        <v>112</v>
      </c>
      <c r="AN47">
        <v>2001</v>
      </c>
      <c r="AO47" s="2" t="s">
        <v>1077</v>
      </c>
    </row>
    <row r="48" spans="1:41" x14ac:dyDescent="0.25">
      <c r="A48">
        <v>448961</v>
      </c>
      <c r="B48" s="1">
        <v>38837</v>
      </c>
      <c r="C48">
        <v>37</v>
      </c>
      <c r="D48" s="2" t="s">
        <v>1275</v>
      </c>
      <c r="E48" s="2"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s="2" t="s">
        <v>1086</v>
      </c>
      <c r="M48" s="2" t="s">
        <v>65</v>
      </c>
      <c r="N48" s="2" t="s">
        <v>1093</v>
      </c>
      <c r="O48" s="2" t="s">
        <v>1105</v>
      </c>
      <c r="P48" s="2" t="s">
        <v>1159</v>
      </c>
      <c r="Q48">
        <v>0</v>
      </c>
      <c r="R48">
        <v>-67400</v>
      </c>
      <c r="S48">
        <v>-67400</v>
      </c>
      <c r="T48" s="1">
        <v>42020</v>
      </c>
      <c r="U48" s="2" t="s">
        <v>1089</v>
      </c>
      <c r="V48" s="2" t="s">
        <v>2</v>
      </c>
      <c r="W48" s="2" t="s">
        <v>11</v>
      </c>
      <c r="X48" s="2" t="s">
        <v>49</v>
      </c>
      <c r="Y48" s="2" t="s">
        <v>5</v>
      </c>
      <c r="Z48" s="2" t="s">
        <v>37</v>
      </c>
      <c r="AA48" s="2" t="s">
        <v>113</v>
      </c>
      <c r="AB48">
        <v>17</v>
      </c>
      <c r="AC48">
        <v>3</v>
      </c>
      <c r="AD48" s="2" t="s">
        <v>1077</v>
      </c>
      <c r="AE48">
        <v>1</v>
      </c>
      <c r="AF48">
        <v>0</v>
      </c>
      <c r="AG48" s="2" t="s">
        <v>1078</v>
      </c>
      <c r="AH48">
        <v>51660</v>
      </c>
      <c r="AI48">
        <v>5740</v>
      </c>
      <c r="AJ48">
        <v>5740</v>
      </c>
      <c r="AK48">
        <v>40180</v>
      </c>
      <c r="AL48" s="2" t="s">
        <v>21</v>
      </c>
      <c r="AM48" s="2" t="s">
        <v>22</v>
      </c>
      <c r="AN48">
        <v>2010</v>
      </c>
      <c r="AO48" s="2" t="s">
        <v>1078</v>
      </c>
    </row>
    <row r="49" spans="1:41" x14ac:dyDescent="0.25">
      <c r="A49">
        <v>790442</v>
      </c>
      <c r="B49" s="1">
        <v>37724</v>
      </c>
      <c r="C49">
        <v>106</v>
      </c>
      <c r="D49" s="2" t="s">
        <v>1276</v>
      </c>
      <c r="E49" s="2"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s="2" t="s">
        <v>1086</v>
      </c>
      <c r="M49" s="2" t="s">
        <v>1141</v>
      </c>
      <c r="N49" s="2" t="s">
        <v>1103</v>
      </c>
      <c r="O49" s="2" t="s">
        <v>1083</v>
      </c>
      <c r="P49" s="2" t="s">
        <v>1160</v>
      </c>
      <c r="Q49">
        <v>49700</v>
      </c>
      <c r="R49">
        <v>-60200</v>
      </c>
      <c r="S49">
        <v>-10500</v>
      </c>
      <c r="T49" s="1">
        <v>42045</v>
      </c>
      <c r="U49" s="2" t="s">
        <v>1</v>
      </c>
      <c r="V49" s="2" t="s">
        <v>18</v>
      </c>
      <c r="W49" s="2" t="s">
        <v>41</v>
      </c>
      <c r="X49" s="2" t="s">
        <v>49</v>
      </c>
      <c r="Y49" s="2" t="s">
        <v>50</v>
      </c>
      <c r="Z49" s="2" t="s">
        <v>24</v>
      </c>
      <c r="AA49" s="2" t="s">
        <v>114</v>
      </c>
      <c r="AB49">
        <v>23</v>
      </c>
      <c r="AC49">
        <v>1</v>
      </c>
      <c r="AD49" s="2" t="s">
        <v>1078</v>
      </c>
      <c r="AE49">
        <v>2</v>
      </c>
      <c r="AF49">
        <v>2</v>
      </c>
      <c r="AG49" s="2" t="s">
        <v>1078</v>
      </c>
      <c r="AH49">
        <v>51120</v>
      </c>
      <c r="AI49">
        <v>5680</v>
      </c>
      <c r="AJ49">
        <v>5680</v>
      </c>
      <c r="AK49">
        <v>39760</v>
      </c>
      <c r="AL49" s="2" t="s">
        <v>15</v>
      </c>
      <c r="AM49" s="2" t="s">
        <v>16</v>
      </c>
      <c r="AN49">
        <v>2005</v>
      </c>
      <c r="AO49" s="2" t="s">
        <v>1078</v>
      </c>
    </row>
    <row r="50" spans="1:41" x14ac:dyDescent="0.25">
      <c r="A50">
        <v>108844</v>
      </c>
      <c r="B50" s="1">
        <v>39421</v>
      </c>
      <c r="C50">
        <v>269</v>
      </c>
      <c r="D50" s="2" t="s">
        <v>1275</v>
      </c>
      <c r="E50" s="2"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s="2" t="s">
        <v>1079</v>
      </c>
      <c r="M50" s="2" t="s">
        <v>1142</v>
      </c>
      <c r="N50" s="2" t="s">
        <v>1097</v>
      </c>
      <c r="O50" s="2" t="s">
        <v>1083</v>
      </c>
      <c r="P50" s="2" t="s">
        <v>1162</v>
      </c>
      <c r="Q50">
        <v>36400</v>
      </c>
      <c r="R50">
        <v>-28700</v>
      </c>
      <c r="S50">
        <v>7700</v>
      </c>
      <c r="T50" s="1">
        <v>42049</v>
      </c>
      <c r="U50" s="2" t="s">
        <v>1</v>
      </c>
      <c r="V50" s="2" t="s">
        <v>23</v>
      </c>
      <c r="W50" s="2" t="s">
        <v>11</v>
      </c>
      <c r="X50" s="2" t="s">
        <v>49</v>
      </c>
      <c r="Y50" s="2" t="s">
        <v>5</v>
      </c>
      <c r="Z50" s="2" t="s">
        <v>37</v>
      </c>
      <c r="AA50" s="2" t="s">
        <v>115</v>
      </c>
      <c r="AB50">
        <v>14</v>
      </c>
      <c r="AC50">
        <v>1</v>
      </c>
      <c r="AD50" s="2" t="s">
        <v>1077</v>
      </c>
      <c r="AE50">
        <v>0</v>
      </c>
      <c r="AF50">
        <v>2</v>
      </c>
      <c r="AG50" s="2" t="s">
        <v>1085</v>
      </c>
      <c r="AH50">
        <v>56400</v>
      </c>
      <c r="AI50">
        <v>11280</v>
      </c>
      <c r="AJ50">
        <v>11280</v>
      </c>
      <c r="AK50">
        <v>33840</v>
      </c>
      <c r="AL50" s="2" t="s">
        <v>47</v>
      </c>
      <c r="AM50" s="2" t="s">
        <v>64</v>
      </c>
      <c r="AN50">
        <v>2014</v>
      </c>
      <c r="AO50" s="2" t="s">
        <v>1078</v>
      </c>
    </row>
    <row r="51" spans="1:41" x14ac:dyDescent="0.25">
      <c r="A51">
        <v>430029</v>
      </c>
      <c r="B51" s="1">
        <v>38950</v>
      </c>
      <c r="C51">
        <v>265</v>
      </c>
      <c r="D51" s="2" t="s">
        <v>1275</v>
      </c>
      <c r="E51" s="2"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s="2" t="s">
        <v>1086</v>
      </c>
      <c r="M51" s="2" t="s">
        <v>1140</v>
      </c>
      <c r="N51" s="2" t="s">
        <v>1102</v>
      </c>
      <c r="O51" s="2" t="s">
        <v>1106</v>
      </c>
      <c r="P51" s="2" t="s">
        <v>1159</v>
      </c>
      <c r="Q51">
        <v>0</v>
      </c>
      <c r="R51">
        <v>0</v>
      </c>
      <c r="S51">
        <v>0</v>
      </c>
      <c r="T51" s="1">
        <v>42056</v>
      </c>
      <c r="U51" s="2" t="s">
        <v>1089</v>
      </c>
      <c r="V51" s="2" t="s">
        <v>18</v>
      </c>
      <c r="W51" s="2" t="s">
        <v>41</v>
      </c>
      <c r="X51" s="2" t="s">
        <v>49</v>
      </c>
      <c r="Y51" s="2" t="s">
        <v>19</v>
      </c>
      <c r="Z51" s="2" t="s">
        <v>24</v>
      </c>
      <c r="AA51" s="2" t="s">
        <v>116</v>
      </c>
      <c r="AB51">
        <v>17</v>
      </c>
      <c r="AC51">
        <v>3</v>
      </c>
      <c r="AD51" s="2" t="s">
        <v>1078</v>
      </c>
      <c r="AE51">
        <v>2</v>
      </c>
      <c r="AF51">
        <v>3</v>
      </c>
      <c r="AG51" s="2" t="s">
        <v>1085</v>
      </c>
      <c r="AH51">
        <v>55120</v>
      </c>
      <c r="AI51">
        <v>6890</v>
      </c>
      <c r="AJ51">
        <v>0</v>
      </c>
      <c r="AK51">
        <v>48230</v>
      </c>
      <c r="AL51" s="2" t="s">
        <v>32</v>
      </c>
      <c r="AM51" s="2" t="s">
        <v>69</v>
      </c>
      <c r="AN51">
        <v>2002</v>
      </c>
      <c r="AO51" s="2" t="s">
        <v>1078</v>
      </c>
    </row>
    <row r="52" spans="1:41" x14ac:dyDescent="0.25">
      <c r="A52">
        <v>529112</v>
      </c>
      <c r="B52" s="1">
        <v>32881</v>
      </c>
      <c r="C52">
        <v>163</v>
      </c>
      <c r="D52" s="2" t="s">
        <v>1277</v>
      </c>
      <c r="E52" s="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s="2" t="s">
        <v>1086</v>
      </c>
      <c r="M52" s="2" t="s">
        <v>29</v>
      </c>
      <c r="N52" s="2" t="s">
        <v>1095</v>
      </c>
      <c r="O52" s="2" t="s">
        <v>1111</v>
      </c>
      <c r="P52" s="2" t="s">
        <v>1159</v>
      </c>
      <c r="Q52">
        <v>35300</v>
      </c>
      <c r="R52">
        <v>0</v>
      </c>
      <c r="S52">
        <v>35300</v>
      </c>
      <c r="T52" s="1">
        <v>42053</v>
      </c>
      <c r="U52" s="2" t="s">
        <v>1089</v>
      </c>
      <c r="V52" s="2" t="s">
        <v>18</v>
      </c>
      <c r="W52" s="2" t="s">
        <v>41</v>
      </c>
      <c r="X52" s="2" t="s">
        <v>34</v>
      </c>
      <c r="Y52" s="2" t="s">
        <v>50</v>
      </c>
      <c r="Z52" s="2" t="s">
        <v>53</v>
      </c>
      <c r="AA52" s="2" t="s">
        <v>117</v>
      </c>
      <c r="AB52">
        <v>11</v>
      </c>
      <c r="AC52">
        <v>3</v>
      </c>
      <c r="AD52" s="2" t="s">
        <v>1077</v>
      </c>
      <c r="AE52">
        <v>1</v>
      </c>
      <c r="AF52">
        <v>1</v>
      </c>
      <c r="AG52" s="2" t="s">
        <v>1085</v>
      </c>
      <c r="AH52">
        <v>77110</v>
      </c>
      <c r="AI52">
        <v>0</v>
      </c>
      <c r="AJ52">
        <v>14020</v>
      </c>
      <c r="AK52">
        <v>63090</v>
      </c>
      <c r="AL52" s="2" t="s">
        <v>118</v>
      </c>
      <c r="AM52" s="2" t="s">
        <v>119</v>
      </c>
      <c r="AN52">
        <v>2014</v>
      </c>
      <c r="AO52" s="2" t="s">
        <v>1078</v>
      </c>
    </row>
    <row r="53" spans="1:41" x14ac:dyDescent="0.25">
      <c r="A53">
        <v>939631</v>
      </c>
      <c r="B53" s="1">
        <v>32950</v>
      </c>
      <c r="C53">
        <v>355</v>
      </c>
      <c r="D53" s="2" t="s">
        <v>1276</v>
      </c>
      <c r="E53" s="2"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s="2" t="s">
        <v>1079</v>
      </c>
      <c r="M53" s="2" t="s">
        <v>65</v>
      </c>
      <c r="N53" s="2" t="s">
        <v>1095</v>
      </c>
      <c r="O53" s="2" t="s">
        <v>1110</v>
      </c>
      <c r="P53" s="2" t="s">
        <v>1159</v>
      </c>
      <c r="Q53">
        <v>0</v>
      </c>
      <c r="R53">
        <v>0</v>
      </c>
      <c r="S53">
        <v>0</v>
      </c>
      <c r="T53" s="1">
        <v>42014</v>
      </c>
      <c r="U53" s="2" t="s">
        <v>1089</v>
      </c>
      <c r="V53" s="2" t="s">
        <v>23</v>
      </c>
      <c r="W53" s="2" t="s">
        <v>3</v>
      </c>
      <c r="X53" s="2" t="s">
        <v>34</v>
      </c>
      <c r="Y53" s="2" t="s">
        <v>45</v>
      </c>
      <c r="Z53" s="2" t="s">
        <v>24</v>
      </c>
      <c r="AA53" s="2" t="s">
        <v>120</v>
      </c>
      <c r="AB53">
        <v>19</v>
      </c>
      <c r="AC53">
        <v>3</v>
      </c>
      <c r="AD53" s="2" t="s">
        <v>1078</v>
      </c>
      <c r="AE53">
        <v>2</v>
      </c>
      <c r="AF53">
        <v>1</v>
      </c>
      <c r="AG53" s="2" t="s">
        <v>1078</v>
      </c>
      <c r="AH53">
        <v>62800</v>
      </c>
      <c r="AI53">
        <v>6280</v>
      </c>
      <c r="AJ53">
        <v>6280</v>
      </c>
      <c r="AK53">
        <v>50240</v>
      </c>
      <c r="AL53" s="2" t="s">
        <v>43</v>
      </c>
      <c r="AM53" s="2" t="s">
        <v>59</v>
      </c>
      <c r="AN53">
        <v>2003</v>
      </c>
      <c r="AO53" s="2" t="s">
        <v>1077</v>
      </c>
    </row>
    <row r="54" spans="1:41" x14ac:dyDescent="0.25">
      <c r="A54">
        <v>866931</v>
      </c>
      <c r="B54" s="1">
        <v>39454</v>
      </c>
      <c r="C54">
        <v>175</v>
      </c>
      <c r="D54" s="2" t="s">
        <v>1277</v>
      </c>
      <c r="E54" s="2"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s="2" t="s">
        <v>1086</v>
      </c>
      <c r="M54" s="2" t="s">
        <v>1141</v>
      </c>
      <c r="N54" s="2" t="s">
        <v>1102</v>
      </c>
      <c r="O54" s="2" t="s">
        <v>1100</v>
      </c>
      <c r="P54" s="2" t="s">
        <v>1161</v>
      </c>
      <c r="Q54">
        <v>0</v>
      </c>
      <c r="R54">
        <v>0</v>
      </c>
      <c r="S54">
        <v>0</v>
      </c>
      <c r="T54" s="1">
        <v>42061</v>
      </c>
      <c r="U54" s="2" t="s">
        <v>10</v>
      </c>
      <c r="V54" s="2" t="s">
        <v>1084</v>
      </c>
      <c r="W54" s="2" t="s">
        <v>121</v>
      </c>
      <c r="X54" s="2" t="s">
        <v>4</v>
      </c>
      <c r="Y54" s="2" t="s">
        <v>19</v>
      </c>
      <c r="Z54" s="2" t="s">
        <v>24</v>
      </c>
      <c r="AA54" s="2" t="s">
        <v>122</v>
      </c>
      <c r="AB54">
        <v>5</v>
      </c>
      <c r="AC54">
        <v>1</v>
      </c>
      <c r="AD54" s="2" t="s">
        <v>1085</v>
      </c>
      <c r="AE54">
        <v>2</v>
      </c>
      <c r="AF54">
        <v>0</v>
      </c>
      <c r="AG54" s="2" t="s">
        <v>1077</v>
      </c>
      <c r="AH54">
        <v>7290</v>
      </c>
      <c r="AI54">
        <v>810</v>
      </c>
      <c r="AJ54">
        <v>810</v>
      </c>
      <c r="AK54">
        <v>5670</v>
      </c>
      <c r="AL54" s="2" t="s">
        <v>123</v>
      </c>
      <c r="AM54" s="2" t="s">
        <v>124</v>
      </c>
      <c r="AN54">
        <v>1995</v>
      </c>
      <c r="AO54" s="2" t="s">
        <v>1078</v>
      </c>
    </row>
    <row r="55" spans="1:41" x14ac:dyDescent="0.25">
      <c r="A55">
        <v>582011</v>
      </c>
      <c r="B55" s="1">
        <v>35499</v>
      </c>
      <c r="C55">
        <v>192</v>
      </c>
      <c r="D55" s="2" t="s">
        <v>1275</v>
      </c>
      <c r="E55" s="2"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s="2" t="s">
        <v>1086</v>
      </c>
      <c r="M55" s="2" t="s">
        <v>1139</v>
      </c>
      <c r="N55" s="2" t="s">
        <v>1099</v>
      </c>
      <c r="O55" s="2" t="s">
        <v>1104</v>
      </c>
      <c r="P55" s="2" t="s">
        <v>1159</v>
      </c>
      <c r="Q55">
        <v>0</v>
      </c>
      <c r="R55">
        <v>-40300</v>
      </c>
      <c r="S55">
        <v>-40300</v>
      </c>
      <c r="T55" s="1">
        <v>42005</v>
      </c>
      <c r="U55" s="2" t="s">
        <v>1</v>
      </c>
      <c r="V55" s="2" t="s">
        <v>18</v>
      </c>
      <c r="W55" s="2" t="s">
        <v>41</v>
      </c>
      <c r="X55" s="2" t="s">
        <v>49</v>
      </c>
      <c r="Y55" s="2" t="s">
        <v>45</v>
      </c>
      <c r="Z55" s="2" t="s">
        <v>37</v>
      </c>
      <c r="AA55" s="2" t="s">
        <v>125</v>
      </c>
      <c r="AB55">
        <v>19</v>
      </c>
      <c r="AC55">
        <v>1</v>
      </c>
      <c r="AD55" s="2" t="s">
        <v>1078</v>
      </c>
      <c r="AE55">
        <v>0</v>
      </c>
      <c r="AF55">
        <v>0</v>
      </c>
      <c r="AG55" s="2" t="s">
        <v>1085</v>
      </c>
      <c r="AH55">
        <v>76600</v>
      </c>
      <c r="AI55">
        <v>15320</v>
      </c>
      <c r="AJ55">
        <v>7660</v>
      </c>
      <c r="AK55">
        <v>53620</v>
      </c>
      <c r="AL55" s="2" t="s">
        <v>15</v>
      </c>
      <c r="AM55" s="2" t="s">
        <v>102</v>
      </c>
      <c r="AN55">
        <v>2000</v>
      </c>
      <c r="AO55" s="2" t="s">
        <v>1078</v>
      </c>
    </row>
    <row r="56" spans="1:41" x14ac:dyDescent="0.25">
      <c r="A56">
        <v>691189</v>
      </c>
      <c r="B56" s="1">
        <v>37996</v>
      </c>
      <c r="C56">
        <v>430</v>
      </c>
      <c r="D56" s="2" t="s">
        <v>1276</v>
      </c>
      <c r="E56" s="2"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s="2" t="s">
        <v>1079</v>
      </c>
      <c r="M56" s="2" t="s">
        <v>1140</v>
      </c>
      <c r="N56" s="2" t="s">
        <v>1095</v>
      </c>
      <c r="O56" s="2" t="s">
        <v>1092</v>
      </c>
      <c r="P56" s="2" t="s">
        <v>1160</v>
      </c>
      <c r="Q56">
        <v>0</v>
      </c>
      <c r="R56">
        <v>0</v>
      </c>
      <c r="S56">
        <v>0</v>
      </c>
      <c r="T56" s="1">
        <v>42007</v>
      </c>
      <c r="U56" s="2" t="s">
        <v>1089</v>
      </c>
      <c r="V56" s="2" t="s">
        <v>23</v>
      </c>
      <c r="W56" s="2" t="s">
        <v>11</v>
      </c>
      <c r="X56" s="2" t="s">
        <v>34</v>
      </c>
      <c r="Y56" s="2" t="s">
        <v>19</v>
      </c>
      <c r="Z56" s="2" t="s">
        <v>13</v>
      </c>
      <c r="AA56" s="2" t="s">
        <v>126</v>
      </c>
      <c r="AB56">
        <v>19</v>
      </c>
      <c r="AC56">
        <v>3</v>
      </c>
      <c r="AD56" s="2" t="s">
        <v>1085</v>
      </c>
      <c r="AE56">
        <v>0</v>
      </c>
      <c r="AF56">
        <v>3</v>
      </c>
      <c r="AG56" s="2" t="s">
        <v>1077</v>
      </c>
      <c r="AH56">
        <v>81800</v>
      </c>
      <c r="AI56">
        <v>16360</v>
      </c>
      <c r="AJ56">
        <v>8180</v>
      </c>
      <c r="AK56">
        <v>57260</v>
      </c>
      <c r="AL56" s="2" t="s">
        <v>39</v>
      </c>
      <c r="AM56" s="2" t="s">
        <v>40</v>
      </c>
      <c r="AN56">
        <v>1998</v>
      </c>
      <c r="AO56" s="2" t="s">
        <v>1078</v>
      </c>
    </row>
    <row r="57" spans="1:41" x14ac:dyDescent="0.25">
      <c r="A57">
        <v>537546</v>
      </c>
      <c r="B57" s="1">
        <v>34566</v>
      </c>
      <c r="C57">
        <v>91</v>
      </c>
      <c r="D57" s="2" t="s">
        <v>1275</v>
      </c>
      <c r="E57" s="2"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s="2" t="s">
        <v>1086</v>
      </c>
      <c r="M57" s="2" t="s">
        <v>1142</v>
      </c>
      <c r="N57" s="2" t="s">
        <v>1115</v>
      </c>
      <c r="O57" s="2" t="s">
        <v>1111</v>
      </c>
      <c r="P57" s="2" t="s">
        <v>1159</v>
      </c>
      <c r="Q57">
        <v>0</v>
      </c>
      <c r="R57">
        <v>0</v>
      </c>
      <c r="S57">
        <v>0</v>
      </c>
      <c r="T57" s="1">
        <v>42021</v>
      </c>
      <c r="U57" s="2" t="s">
        <v>10</v>
      </c>
      <c r="V57" s="2" t="s">
        <v>1084</v>
      </c>
      <c r="W57" s="2" t="s">
        <v>121</v>
      </c>
      <c r="X57" s="2" t="s">
        <v>30</v>
      </c>
      <c r="Y57" s="2" t="s">
        <v>19</v>
      </c>
      <c r="Z57" s="2" t="s">
        <v>24</v>
      </c>
      <c r="AA57" s="2" t="s">
        <v>127</v>
      </c>
      <c r="AB57">
        <v>4</v>
      </c>
      <c r="AC57">
        <v>1</v>
      </c>
      <c r="AD57" s="2" t="s">
        <v>1085</v>
      </c>
      <c r="AE57">
        <v>1</v>
      </c>
      <c r="AF57">
        <v>2</v>
      </c>
      <c r="AG57" s="2" t="s">
        <v>1085</v>
      </c>
      <c r="AH57">
        <v>7260</v>
      </c>
      <c r="AI57">
        <v>1320</v>
      </c>
      <c r="AJ57">
        <v>660</v>
      </c>
      <c r="AK57">
        <v>5280</v>
      </c>
      <c r="AL57" s="2" t="s">
        <v>97</v>
      </c>
      <c r="AM57" s="2" t="s">
        <v>110</v>
      </c>
      <c r="AN57">
        <v>2008</v>
      </c>
      <c r="AO57" s="2" t="s">
        <v>1078</v>
      </c>
    </row>
    <row r="58" spans="1:41" x14ac:dyDescent="0.25">
      <c r="A58">
        <v>394975</v>
      </c>
      <c r="B58" s="1">
        <v>37409</v>
      </c>
      <c r="C58">
        <v>217</v>
      </c>
      <c r="D58" s="2" t="s">
        <v>1277</v>
      </c>
      <c r="E58" s="2"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s="2" t="s">
        <v>1079</v>
      </c>
      <c r="M58" s="2" t="s">
        <v>65</v>
      </c>
      <c r="N58" s="2" t="s">
        <v>1090</v>
      </c>
      <c r="O58" s="2" t="s">
        <v>1112</v>
      </c>
      <c r="P58" s="2" t="s">
        <v>1161</v>
      </c>
      <c r="Q58">
        <v>0</v>
      </c>
      <c r="R58">
        <v>0</v>
      </c>
      <c r="S58">
        <v>0</v>
      </c>
      <c r="T58" s="1">
        <v>42057</v>
      </c>
      <c r="U58" s="2" t="s">
        <v>10</v>
      </c>
      <c r="V58" s="2" t="s">
        <v>1084</v>
      </c>
      <c r="W58" s="2" t="s">
        <v>11</v>
      </c>
      <c r="X58" s="2" t="s">
        <v>30</v>
      </c>
      <c r="Y58" s="2" t="s">
        <v>45</v>
      </c>
      <c r="Z58" s="2" t="s">
        <v>53</v>
      </c>
      <c r="AA58" s="2" t="s">
        <v>128</v>
      </c>
      <c r="AB58">
        <v>8</v>
      </c>
      <c r="AC58">
        <v>1</v>
      </c>
      <c r="AD58" s="2" t="s">
        <v>1085</v>
      </c>
      <c r="AE58">
        <v>2</v>
      </c>
      <c r="AF58">
        <v>1</v>
      </c>
      <c r="AG58" s="2" t="s">
        <v>1077</v>
      </c>
      <c r="AH58">
        <v>4300</v>
      </c>
      <c r="AI58">
        <v>430</v>
      </c>
      <c r="AJ58">
        <v>430</v>
      </c>
      <c r="AK58">
        <v>3440</v>
      </c>
      <c r="AL58" s="2" t="s">
        <v>47</v>
      </c>
      <c r="AM58" s="2" t="s">
        <v>94</v>
      </c>
      <c r="AN58">
        <v>2000</v>
      </c>
      <c r="AO58" s="2" t="s">
        <v>1078</v>
      </c>
    </row>
    <row r="59" spans="1:41" x14ac:dyDescent="0.25">
      <c r="A59">
        <v>729634</v>
      </c>
      <c r="B59" s="1">
        <v>34452</v>
      </c>
      <c r="C59">
        <v>223</v>
      </c>
      <c r="D59" s="2" t="s">
        <v>1277</v>
      </c>
      <c r="E59" s="2"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s="2" t="s">
        <v>1086</v>
      </c>
      <c r="M59" s="2" t="s">
        <v>1142</v>
      </c>
      <c r="N59" s="2" t="s">
        <v>1097</v>
      </c>
      <c r="O59" s="2" t="s">
        <v>1104</v>
      </c>
      <c r="P59" s="2" t="s">
        <v>1159</v>
      </c>
      <c r="Q59">
        <v>88400</v>
      </c>
      <c r="R59">
        <v>-46500</v>
      </c>
      <c r="S59">
        <v>41900</v>
      </c>
      <c r="T59" s="1">
        <v>42031</v>
      </c>
      <c r="U59" s="2" t="s">
        <v>1089</v>
      </c>
      <c r="V59" s="2" t="s">
        <v>2</v>
      </c>
      <c r="W59" s="2" t="s">
        <v>3</v>
      </c>
      <c r="X59" s="2" t="s">
        <v>4</v>
      </c>
      <c r="Y59" s="2" t="s">
        <v>50</v>
      </c>
      <c r="Z59" s="2" t="s">
        <v>6</v>
      </c>
      <c r="AA59" s="2" t="s">
        <v>129</v>
      </c>
      <c r="AB59">
        <v>7</v>
      </c>
      <c r="AC59">
        <v>3</v>
      </c>
      <c r="AD59" s="2" t="s">
        <v>1077</v>
      </c>
      <c r="AE59">
        <v>1</v>
      </c>
      <c r="AF59">
        <v>0</v>
      </c>
      <c r="AG59" s="2" t="s">
        <v>1085</v>
      </c>
      <c r="AH59">
        <v>70510</v>
      </c>
      <c r="AI59">
        <v>12820</v>
      </c>
      <c r="AJ59">
        <v>12820</v>
      </c>
      <c r="AK59">
        <v>44870</v>
      </c>
      <c r="AL59" s="2" t="s">
        <v>73</v>
      </c>
      <c r="AM59" s="2" t="s">
        <v>83</v>
      </c>
      <c r="AN59">
        <v>1999</v>
      </c>
      <c r="AO59" s="2" t="s">
        <v>1078</v>
      </c>
    </row>
    <row r="60" spans="1:41" x14ac:dyDescent="0.25">
      <c r="A60">
        <v>282195</v>
      </c>
      <c r="B60" s="1">
        <v>41868</v>
      </c>
      <c r="C60">
        <v>195</v>
      </c>
      <c r="D60" s="2" t="s">
        <v>1276</v>
      </c>
      <c r="E60" s="2"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s="2" t="s">
        <v>1079</v>
      </c>
      <c r="M60" s="2" t="s">
        <v>1141</v>
      </c>
      <c r="N60" s="2" t="s">
        <v>1082</v>
      </c>
      <c r="O60" s="2" t="s">
        <v>1104</v>
      </c>
      <c r="P60" s="2" t="s">
        <v>1161</v>
      </c>
      <c r="Q60">
        <v>47600</v>
      </c>
      <c r="R60">
        <v>-39600</v>
      </c>
      <c r="S60">
        <v>8000</v>
      </c>
      <c r="T60" s="1">
        <v>42062</v>
      </c>
      <c r="U60" s="2" t="s">
        <v>62</v>
      </c>
      <c r="V60" s="2" t="s">
        <v>1084</v>
      </c>
      <c r="W60" s="2" t="s">
        <v>11</v>
      </c>
      <c r="X60" s="2" t="s">
        <v>4</v>
      </c>
      <c r="Y60" s="2" t="s">
        <v>12</v>
      </c>
      <c r="Z60" s="2" t="s">
        <v>53</v>
      </c>
      <c r="AA60" s="2" t="s">
        <v>130</v>
      </c>
      <c r="AB60">
        <v>5</v>
      </c>
      <c r="AC60">
        <v>1</v>
      </c>
      <c r="AD60" s="2" t="s">
        <v>1078</v>
      </c>
      <c r="AE60">
        <v>0</v>
      </c>
      <c r="AF60">
        <v>1</v>
      </c>
      <c r="AG60" s="2" t="s">
        <v>1077</v>
      </c>
      <c r="AH60">
        <v>2640</v>
      </c>
      <c r="AI60">
        <v>480</v>
      </c>
      <c r="AJ60">
        <v>480</v>
      </c>
      <c r="AK60">
        <v>1680</v>
      </c>
      <c r="AL60" s="2" t="s">
        <v>55</v>
      </c>
      <c r="AM60" s="2" t="s">
        <v>56</v>
      </c>
      <c r="AN60">
        <v>2009</v>
      </c>
      <c r="AO60" s="2" t="s">
        <v>1078</v>
      </c>
    </row>
    <row r="61" spans="1:41" x14ac:dyDescent="0.25">
      <c r="A61">
        <v>420810</v>
      </c>
      <c r="B61" s="1">
        <v>39305</v>
      </c>
      <c r="C61">
        <v>22</v>
      </c>
      <c r="D61" s="2" t="s">
        <v>1276</v>
      </c>
      <c r="E61" s="2"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s="2" t="s">
        <v>1079</v>
      </c>
      <c r="M61" s="2" t="s">
        <v>1141</v>
      </c>
      <c r="N61" s="2" t="s">
        <v>1080</v>
      </c>
      <c r="O61" s="2" t="s">
        <v>1101</v>
      </c>
      <c r="P61" s="2" t="s">
        <v>1161</v>
      </c>
      <c r="Q61">
        <v>71500</v>
      </c>
      <c r="R61">
        <v>0</v>
      </c>
      <c r="S61">
        <v>71500</v>
      </c>
      <c r="T61" s="1">
        <v>42010</v>
      </c>
      <c r="U61" s="2" t="s">
        <v>1</v>
      </c>
      <c r="V61" s="2" t="s">
        <v>18</v>
      </c>
      <c r="W61" s="2" t="s">
        <v>11</v>
      </c>
      <c r="X61" s="2" t="s">
        <v>34</v>
      </c>
      <c r="Y61" s="2" t="s">
        <v>19</v>
      </c>
      <c r="Z61" s="2" t="s">
        <v>24</v>
      </c>
      <c r="AA61" s="2" t="s">
        <v>131</v>
      </c>
      <c r="AB61">
        <v>3</v>
      </c>
      <c r="AC61">
        <v>1</v>
      </c>
      <c r="AD61" s="2" t="s">
        <v>1077</v>
      </c>
      <c r="AE61">
        <v>1</v>
      </c>
      <c r="AF61">
        <v>2</v>
      </c>
      <c r="AG61" s="2" t="s">
        <v>1078</v>
      </c>
      <c r="AH61">
        <v>78900</v>
      </c>
      <c r="AI61">
        <v>15780</v>
      </c>
      <c r="AJ61">
        <v>7890</v>
      </c>
      <c r="AK61">
        <v>55230</v>
      </c>
      <c r="AL61" s="2" t="s">
        <v>26</v>
      </c>
      <c r="AM61" s="2" t="s">
        <v>132</v>
      </c>
      <c r="AN61">
        <v>1995</v>
      </c>
      <c r="AO61" s="2" t="s">
        <v>1078</v>
      </c>
    </row>
    <row r="62" spans="1:41" x14ac:dyDescent="0.25">
      <c r="A62">
        <v>524836</v>
      </c>
      <c r="B62" s="1">
        <v>39772</v>
      </c>
      <c r="C62">
        <v>439</v>
      </c>
      <c r="D62" s="2" t="s">
        <v>1277</v>
      </c>
      <c r="E62" s="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s="2" t="s">
        <v>1086</v>
      </c>
      <c r="M62" s="2" t="s">
        <v>1141</v>
      </c>
      <c r="N62" s="2" t="s">
        <v>1093</v>
      </c>
      <c r="O62" s="2" t="s">
        <v>1109</v>
      </c>
      <c r="P62" s="2" t="s">
        <v>1162</v>
      </c>
      <c r="Q62">
        <v>36100</v>
      </c>
      <c r="R62">
        <v>-55000</v>
      </c>
      <c r="S62">
        <v>-18900</v>
      </c>
      <c r="T62" s="1">
        <v>42063</v>
      </c>
      <c r="U62" s="2" t="s">
        <v>1089</v>
      </c>
      <c r="V62" s="2" t="s">
        <v>23</v>
      </c>
      <c r="W62" s="2" t="s">
        <v>3</v>
      </c>
      <c r="X62" s="2" t="s">
        <v>34</v>
      </c>
      <c r="Y62" s="2" t="s">
        <v>5</v>
      </c>
      <c r="Z62" s="2" t="s">
        <v>6</v>
      </c>
      <c r="AA62" s="2" t="s">
        <v>133</v>
      </c>
      <c r="AB62">
        <v>12</v>
      </c>
      <c r="AC62">
        <v>3</v>
      </c>
      <c r="AD62" s="2" t="s">
        <v>1085</v>
      </c>
      <c r="AE62">
        <v>2</v>
      </c>
      <c r="AF62">
        <v>3</v>
      </c>
      <c r="AG62" s="2" t="s">
        <v>1085</v>
      </c>
      <c r="AH62">
        <v>56430</v>
      </c>
      <c r="AI62">
        <v>0</v>
      </c>
      <c r="AJ62">
        <v>6270</v>
      </c>
      <c r="AK62">
        <v>50160</v>
      </c>
      <c r="AL62" s="2" t="s">
        <v>118</v>
      </c>
      <c r="AM62" s="2" t="s">
        <v>134</v>
      </c>
      <c r="AN62">
        <v>2014</v>
      </c>
      <c r="AO62" s="2" t="s">
        <v>1078</v>
      </c>
    </row>
    <row r="63" spans="1:41" x14ac:dyDescent="0.25">
      <c r="A63">
        <v>307195</v>
      </c>
      <c r="B63" s="1">
        <v>34990</v>
      </c>
      <c r="C63">
        <v>94</v>
      </c>
      <c r="D63" s="2" t="s">
        <v>1277</v>
      </c>
      <c r="E63" s="2"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s="2" t="s">
        <v>1086</v>
      </c>
      <c r="M63" s="2" t="s">
        <v>1139</v>
      </c>
      <c r="N63" s="2" t="s">
        <v>1114</v>
      </c>
      <c r="O63" s="2" t="s">
        <v>1105</v>
      </c>
      <c r="P63" s="2" t="s">
        <v>1160</v>
      </c>
      <c r="Q63">
        <v>0</v>
      </c>
      <c r="R63">
        <v>0</v>
      </c>
      <c r="S63">
        <v>0</v>
      </c>
      <c r="T63" s="1">
        <v>42057</v>
      </c>
      <c r="U63" s="2" t="s">
        <v>62</v>
      </c>
      <c r="V63" s="2" t="s">
        <v>1084</v>
      </c>
      <c r="W63" s="2" t="s">
        <v>11</v>
      </c>
      <c r="X63" s="2" t="s">
        <v>30</v>
      </c>
      <c r="Y63" s="2" t="s">
        <v>12</v>
      </c>
      <c r="Z63" s="2" t="s">
        <v>13</v>
      </c>
      <c r="AA63" s="2" t="s">
        <v>135</v>
      </c>
      <c r="AB63">
        <v>19</v>
      </c>
      <c r="AC63">
        <v>1</v>
      </c>
      <c r="AD63" s="2" t="s">
        <v>1078</v>
      </c>
      <c r="AE63">
        <v>1</v>
      </c>
      <c r="AF63">
        <v>3</v>
      </c>
      <c r="AG63" s="2" t="s">
        <v>1078</v>
      </c>
      <c r="AH63">
        <v>2400</v>
      </c>
      <c r="AI63">
        <v>300</v>
      </c>
      <c r="AJ63">
        <v>300</v>
      </c>
      <c r="AK63">
        <v>1800</v>
      </c>
      <c r="AL63" s="2" t="s">
        <v>26</v>
      </c>
      <c r="AM63" s="2" t="s">
        <v>132</v>
      </c>
      <c r="AN63">
        <v>2014</v>
      </c>
      <c r="AO63" s="2" t="s">
        <v>1078</v>
      </c>
    </row>
    <row r="64" spans="1:41" x14ac:dyDescent="0.25">
      <c r="A64">
        <v>623648</v>
      </c>
      <c r="B64" s="1">
        <v>34108</v>
      </c>
      <c r="C64">
        <v>11</v>
      </c>
      <c r="D64" s="2" t="s">
        <v>1275</v>
      </c>
      <c r="E64" s="2"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s="2" t="s">
        <v>1079</v>
      </c>
      <c r="M64" s="2" t="s">
        <v>1141</v>
      </c>
      <c r="N64" s="2" t="s">
        <v>1095</v>
      </c>
      <c r="O64" s="2" t="s">
        <v>1106</v>
      </c>
      <c r="P64" s="2" t="s">
        <v>1159</v>
      </c>
      <c r="Q64">
        <v>56600</v>
      </c>
      <c r="R64">
        <v>-45800</v>
      </c>
      <c r="S64">
        <v>10800</v>
      </c>
      <c r="T64" s="1">
        <v>42011</v>
      </c>
      <c r="U64" s="2" t="s">
        <v>1</v>
      </c>
      <c r="V64" s="2" t="s">
        <v>23</v>
      </c>
      <c r="W64" s="2" t="s">
        <v>41</v>
      </c>
      <c r="X64" s="2" t="s">
        <v>60</v>
      </c>
      <c r="Y64" s="2" t="s">
        <v>45</v>
      </c>
      <c r="Z64" s="2" t="s">
        <v>13</v>
      </c>
      <c r="AA64" s="2" t="s">
        <v>136</v>
      </c>
      <c r="AB64">
        <v>22</v>
      </c>
      <c r="AC64">
        <v>1</v>
      </c>
      <c r="AD64" s="2" t="s">
        <v>1077</v>
      </c>
      <c r="AE64">
        <v>0</v>
      </c>
      <c r="AF64">
        <v>1</v>
      </c>
      <c r="AG64" s="2" t="s">
        <v>1078</v>
      </c>
      <c r="AH64">
        <v>65790</v>
      </c>
      <c r="AI64">
        <v>7310</v>
      </c>
      <c r="AJ64">
        <v>7310</v>
      </c>
      <c r="AK64">
        <v>51170</v>
      </c>
      <c r="AL64" s="2" t="s">
        <v>8</v>
      </c>
      <c r="AM64" s="2" t="s">
        <v>137</v>
      </c>
      <c r="AN64">
        <v>2007</v>
      </c>
      <c r="AO64" s="2" t="s">
        <v>1078</v>
      </c>
    </row>
    <row r="65" spans="1:41" x14ac:dyDescent="0.25">
      <c r="A65">
        <v>485372</v>
      </c>
      <c r="B65" s="1">
        <v>38409</v>
      </c>
      <c r="C65">
        <v>151</v>
      </c>
      <c r="D65" s="2" t="s">
        <v>1276</v>
      </c>
      <c r="E65" s="2"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s="2" t="s">
        <v>1086</v>
      </c>
      <c r="M65" s="2" t="s">
        <v>1140</v>
      </c>
      <c r="N65" s="2" t="s">
        <v>1114</v>
      </c>
      <c r="O65" s="2" t="s">
        <v>1110</v>
      </c>
      <c r="P65" s="2" t="s">
        <v>1160</v>
      </c>
      <c r="Q65">
        <v>94800</v>
      </c>
      <c r="R65">
        <v>-58500</v>
      </c>
      <c r="S65">
        <v>36300</v>
      </c>
      <c r="T65" s="1">
        <v>42010</v>
      </c>
      <c r="U65" s="2" t="s">
        <v>1089</v>
      </c>
      <c r="V65" s="2" t="s">
        <v>2</v>
      </c>
      <c r="W65" s="2" t="s">
        <v>11</v>
      </c>
      <c r="X65" s="2" t="s">
        <v>4</v>
      </c>
      <c r="Y65" s="2" t="s">
        <v>12</v>
      </c>
      <c r="Z65" s="2" t="s">
        <v>51</v>
      </c>
      <c r="AA65" s="2" t="s">
        <v>138</v>
      </c>
      <c r="AB65">
        <v>12</v>
      </c>
      <c r="AC65">
        <v>3</v>
      </c>
      <c r="AD65" s="2" t="s">
        <v>1078</v>
      </c>
      <c r="AE65">
        <v>1</v>
      </c>
      <c r="AF65">
        <v>1</v>
      </c>
      <c r="AG65" s="2" t="s">
        <v>1078</v>
      </c>
      <c r="AH65">
        <v>62920</v>
      </c>
      <c r="AI65">
        <v>11440</v>
      </c>
      <c r="AJ65">
        <v>5720</v>
      </c>
      <c r="AK65">
        <v>45760</v>
      </c>
      <c r="AL65" s="2" t="s">
        <v>55</v>
      </c>
      <c r="AM65" s="2" t="s">
        <v>86</v>
      </c>
      <c r="AN65">
        <v>2000</v>
      </c>
      <c r="AO65" s="2" t="s">
        <v>1078</v>
      </c>
    </row>
    <row r="66" spans="1:41" x14ac:dyDescent="0.25">
      <c r="A66">
        <v>598554</v>
      </c>
      <c r="B66" s="1">
        <v>32918</v>
      </c>
      <c r="C66">
        <v>154</v>
      </c>
      <c r="D66" s="2" t="s">
        <v>1277</v>
      </c>
      <c r="E66" s="2"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s="2" t="s">
        <v>1079</v>
      </c>
      <c r="M66" s="2" t="s">
        <v>1141</v>
      </c>
      <c r="N66" s="2" t="s">
        <v>1082</v>
      </c>
      <c r="O66" s="2" t="s">
        <v>1094</v>
      </c>
      <c r="P66" s="2" t="s">
        <v>1161</v>
      </c>
      <c r="Q66">
        <v>36900</v>
      </c>
      <c r="R66">
        <v>0</v>
      </c>
      <c r="S66">
        <v>36900</v>
      </c>
      <c r="T66" s="1">
        <v>42014</v>
      </c>
      <c r="U66" s="2" t="s">
        <v>1089</v>
      </c>
      <c r="V66" s="2" t="s">
        <v>18</v>
      </c>
      <c r="W66" s="2" t="s">
        <v>3</v>
      </c>
      <c r="X66" s="2" t="s">
        <v>4</v>
      </c>
      <c r="Y66" s="2" t="s">
        <v>19</v>
      </c>
      <c r="Z66" s="2" t="s">
        <v>37</v>
      </c>
      <c r="AA66" s="2" t="s">
        <v>139</v>
      </c>
      <c r="AB66">
        <v>15</v>
      </c>
      <c r="AC66">
        <v>3</v>
      </c>
      <c r="AD66" s="2" t="s">
        <v>1077</v>
      </c>
      <c r="AE66">
        <v>2</v>
      </c>
      <c r="AF66">
        <v>1</v>
      </c>
      <c r="AG66" s="2" t="s">
        <v>1085</v>
      </c>
      <c r="AH66">
        <v>69480</v>
      </c>
      <c r="AI66">
        <v>15440</v>
      </c>
      <c r="AJ66">
        <v>0</v>
      </c>
      <c r="AK66">
        <v>54040</v>
      </c>
      <c r="AL66" s="2" t="s">
        <v>39</v>
      </c>
      <c r="AM66" s="2" t="s">
        <v>71</v>
      </c>
      <c r="AN66">
        <v>2014</v>
      </c>
      <c r="AO66" s="2" t="s">
        <v>1077</v>
      </c>
    </row>
    <row r="67" spans="1:41" x14ac:dyDescent="0.25">
      <c r="A67">
        <v>303987</v>
      </c>
      <c r="B67" s="1">
        <v>34242</v>
      </c>
      <c r="C67">
        <v>245</v>
      </c>
      <c r="D67" s="2" t="s">
        <v>1275</v>
      </c>
      <c r="E67" s="2"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s="2" t="s">
        <v>1079</v>
      </c>
      <c r="M67" s="2" t="s">
        <v>1142</v>
      </c>
      <c r="N67" s="2" t="s">
        <v>1107</v>
      </c>
      <c r="O67" s="2" t="s">
        <v>1112</v>
      </c>
      <c r="P67" s="2" t="s">
        <v>1159</v>
      </c>
      <c r="Q67">
        <v>69100</v>
      </c>
      <c r="R67">
        <v>0</v>
      </c>
      <c r="S67">
        <v>69100</v>
      </c>
      <c r="T67" s="1">
        <v>42046</v>
      </c>
      <c r="U67" s="2" t="s">
        <v>1089</v>
      </c>
      <c r="V67" s="2" t="s">
        <v>2</v>
      </c>
      <c r="W67" s="2" t="s">
        <v>41</v>
      </c>
      <c r="X67" s="2" t="s">
        <v>49</v>
      </c>
      <c r="Y67" s="2" t="s">
        <v>1276</v>
      </c>
      <c r="Z67" s="2" t="s">
        <v>37</v>
      </c>
      <c r="AA67" s="2" t="s">
        <v>140</v>
      </c>
      <c r="AB67">
        <v>23</v>
      </c>
      <c r="AC67">
        <v>3</v>
      </c>
      <c r="AD67" s="2" t="s">
        <v>1078</v>
      </c>
      <c r="AE67">
        <v>0</v>
      </c>
      <c r="AF67">
        <v>3</v>
      </c>
      <c r="AG67" s="2" t="s">
        <v>1078</v>
      </c>
      <c r="AH67">
        <v>44280</v>
      </c>
      <c r="AI67">
        <v>7380</v>
      </c>
      <c r="AJ67">
        <v>3690</v>
      </c>
      <c r="AK67">
        <v>33210</v>
      </c>
      <c r="AL67" s="2" t="s">
        <v>118</v>
      </c>
      <c r="AM67" s="2" t="s">
        <v>141</v>
      </c>
      <c r="AN67">
        <v>1997</v>
      </c>
      <c r="AO67" s="2" t="s">
        <v>1078</v>
      </c>
    </row>
    <row r="68" spans="1:41" x14ac:dyDescent="0.25">
      <c r="A68">
        <v>343161</v>
      </c>
      <c r="B68" s="1">
        <v>41800</v>
      </c>
      <c r="C68">
        <v>119</v>
      </c>
      <c r="D68" s="2" t="s">
        <v>1275</v>
      </c>
      <c r="E68" s="2"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s="2" t="s">
        <v>1079</v>
      </c>
      <c r="M68" s="2" t="s">
        <v>57</v>
      </c>
      <c r="N68" s="2" t="s">
        <v>1090</v>
      </c>
      <c r="O68" s="2" t="s">
        <v>1092</v>
      </c>
      <c r="P68" s="2" t="s">
        <v>1162</v>
      </c>
      <c r="Q68">
        <v>0</v>
      </c>
      <c r="R68">
        <v>-49500</v>
      </c>
      <c r="S68">
        <v>-49500</v>
      </c>
      <c r="T68" s="1">
        <v>42016</v>
      </c>
      <c r="U68" s="2" t="s">
        <v>1</v>
      </c>
      <c r="V68" s="2" t="s">
        <v>2</v>
      </c>
      <c r="W68" s="2" t="s">
        <v>11</v>
      </c>
      <c r="X68" s="2" t="s">
        <v>49</v>
      </c>
      <c r="Y68" s="2" t="s">
        <v>45</v>
      </c>
      <c r="Z68" s="2" t="s">
        <v>51</v>
      </c>
      <c r="AA68" s="2" t="s">
        <v>142</v>
      </c>
      <c r="AB68">
        <v>12</v>
      </c>
      <c r="AC68">
        <v>1</v>
      </c>
      <c r="AD68" s="2" t="s">
        <v>1078</v>
      </c>
      <c r="AE68">
        <v>0</v>
      </c>
      <c r="AF68">
        <v>3</v>
      </c>
      <c r="AG68" s="2" t="s">
        <v>1077</v>
      </c>
      <c r="AH68">
        <v>56300</v>
      </c>
      <c r="AI68">
        <v>5630</v>
      </c>
      <c r="AJ68">
        <v>11260</v>
      </c>
      <c r="AK68">
        <v>39410</v>
      </c>
      <c r="AL68" s="2" t="s">
        <v>97</v>
      </c>
      <c r="AM68" s="2" t="s">
        <v>110</v>
      </c>
      <c r="AN68">
        <v>2011</v>
      </c>
      <c r="AO68" s="2" t="s">
        <v>1078</v>
      </c>
    </row>
    <row r="69" spans="1:41" x14ac:dyDescent="0.25">
      <c r="A69">
        <v>519312</v>
      </c>
      <c r="B69" s="1">
        <v>39749</v>
      </c>
      <c r="C69">
        <v>215</v>
      </c>
      <c r="D69" s="2" t="s">
        <v>1276</v>
      </c>
      <c r="E69" s="2"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s="2" t="s">
        <v>1079</v>
      </c>
      <c r="M69" s="2" t="s">
        <v>1142</v>
      </c>
      <c r="N69" s="2" t="s">
        <v>1103</v>
      </c>
      <c r="O69" s="2" t="s">
        <v>1113</v>
      </c>
      <c r="P69" s="2" t="s">
        <v>1160</v>
      </c>
      <c r="Q69">
        <v>0</v>
      </c>
      <c r="R69">
        <v>-49000</v>
      </c>
      <c r="S69">
        <v>-49000</v>
      </c>
      <c r="T69" s="1">
        <v>42041</v>
      </c>
      <c r="U69" s="2" t="s">
        <v>1089</v>
      </c>
      <c r="V69" s="2" t="s">
        <v>23</v>
      </c>
      <c r="W69" s="2" t="s">
        <v>3</v>
      </c>
      <c r="X69" s="2" t="s">
        <v>34</v>
      </c>
      <c r="Y69" s="2" t="s">
        <v>45</v>
      </c>
      <c r="Z69" s="2" t="s">
        <v>53</v>
      </c>
      <c r="AA69" s="2" t="s">
        <v>143</v>
      </c>
      <c r="AB69">
        <v>20</v>
      </c>
      <c r="AC69">
        <v>3</v>
      </c>
      <c r="AD69" s="2" t="s">
        <v>1077</v>
      </c>
      <c r="AE69">
        <v>2</v>
      </c>
      <c r="AF69">
        <v>2</v>
      </c>
      <c r="AG69" s="2" t="s">
        <v>1077</v>
      </c>
      <c r="AH69">
        <v>68520</v>
      </c>
      <c r="AI69">
        <v>11420</v>
      </c>
      <c r="AJ69">
        <v>5710</v>
      </c>
      <c r="AK69">
        <v>51390</v>
      </c>
      <c r="AL69" s="2" t="s">
        <v>73</v>
      </c>
      <c r="AM69" s="2" t="s">
        <v>74</v>
      </c>
      <c r="AN69">
        <v>2003</v>
      </c>
      <c r="AO69" s="2" t="s">
        <v>1077</v>
      </c>
    </row>
    <row r="70" spans="1:41" x14ac:dyDescent="0.25">
      <c r="A70">
        <v>132902</v>
      </c>
      <c r="B70" s="1">
        <v>39196</v>
      </c>
      <c r="C70">
        <v>295</v>
      </c>
      <c r="D70" s="2" t="s">
        <v>1276</v>
      </c>
      <c r="E70" s="2"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s="2" t="s">
        <v>1079</v>
      </c>
      <c r="M70" s="2" t="s">
        <v>1141</v>
      </c>
      <c r="N70" s="2" t="s">
        <v>1087</v>
      </c>
      <c r="O70" s="2" t="s">
        <v>1109</v>
      </c>
      <c r="P70" s="2" t="s">
        <v>1161</v>
      </c>
      <c r="Q70">
        <v>62400</v>
      </c>
      <c r="R70">
        <v>0</v>
      </c>
      <c r="S70">
        <v>62400</v>
      </c>
      <c r="T70" s="1">
        <v>42024</v>
      </c>
      <c r="U70" s="2" t="s">
        <v>1089</v>
      </c>
      <c r="V70" s="2" t="s">
        <v>18</v>
      </c>
      <c r="W70" s="2" t="s">
        <v>41</v>
      </c>
      <c r="X70" s="2" t="s">
        <v>34</v>
      </c>
      <c r="Y70" s="2" t="s">
        <v>12</v>
      </c>
      <c r="Z70" s="2" t="s">
        <v>13</v>
      </c>
      <c r="AA70" s="2" t="s">
        <v>144</v>
      </c>
      <c r="AB70">
        <v>16</v>
      </c>
      <c r="AC70">
        <v>3</v>
      </c>
      <c r="AD70" s="2" t="s">
        <v>1078</v>
      </c>
      <c r="AE70">
        <v>0</v>
      </c>
      <c r="AF70">
        <v>0</v>
      </c>
      <c r="AG70" s="2" t="s">
        <v>1078</v>
      </c>
      <c r="AH70">
        <v>59130</v>
      </c>
      <c r="AI70">
        <v>6570</v>
      </c>
      <c r="AJ70">
        <v>6570</v>
      </c>
      <c r="AK70">
        <v>45990</v>
      </c>
      <c r="AL70" s="2" t="s">
        <v>55</v>
      </c>
      <c r="AM70" s="2" t="s">
        <v>86</v>
      </c>
      <c r="AN70">
        <v>2006</v>
      </c>
      <c r="AO70" s="2" t="s">
        <v>1077</v>
      </c>
    </row>
    <row r="71" spans="1:41" x14ac:dyDescent="0.25">
      <c r="A71">
        <v>332867</v>
      </c>
      <c r="B71" s="1">
        <v>34316</v>
      </c>
      <c r="C71">
        <v>254</v>
      </c>
      <c r="D71" s="2" t="s">
        <v>1277</v>
      </c>
      <c r="E71" s="2"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s="2" t="s">
        <v>1086</v>
      </c>
      <c r="M71" s="2" t="s">
        <v>1140</v>
      </c>
      <c r="N71" s="2" t="s">
        <v>1099</v>
      </c>
      <c r="O71" s="2" t="s">
        <v>1109</v>
      </c>
      <c r="P71" s="2" t="s">
        <v>1161</v>
      </c>
      <c r="Q71">
        <v>35700</v>
      </c>
      <c r="R71">
        <v>0</v>
      </c>
      <c r="S71">
        <v>35700</v>
      </c>
      <c r="T71" s="1">
        <v>42057</v>
      </c>
      <c r="U71" s="2" t="s">
        <v>1089</v>
      </c>
      <c r="V71" s="2" t="s">
        <v>23</v>
      </c>
      <c r="W71" s="2" t="s">
        <v>11</v>
      </c>
      <c r="X71" s="2" t="s">
        <v>60</v>
      </c>
      <c r="Y71" s="2" t="s">
        <v>19</v>
      </c>
      <c r="Z71" s="2" t="s">
        <v>24</v>
      </c>
      <c r="AA71" s="2" t="s">
        <v>145</v>
      </c>
      <c r="AB71">
        <v>6</v>
      </c>
      <c r="AC71">
        <v>3</v>
      </c>
      <c r="AD71" s="2" t="s">
        <v>1077</v>
      </c>
      <c r="AE71">
        <v>2</v>
      </c>
      <c r="AF71">
        <v>2</v>
      </c>
      <c r="AG71" s="2" t="s">
        <v>1078</v>
      </c>
      <c r="AH71">
        <v>82320</v>
      </c>
      <c r="AI71">
        <v>13720</v>
      </c>
      <c r="AJ71">
        <v>6860</v>
      </c>
      <c r="AK71">
        <v>61740</v>
      </c>
      <c r="AL71" s="2" t="s">
        <v>21</v>
      </c>
      <c r="AM71" s="2" t="s">
        <v>67</v>
      </c>
      <c r="AN71">
        <v>1995</v>
      </c>
      <c r="AO71" s="2" t="s">
        <v>1077</v>
      </c>
    </row>
    <row r="72" spans="1:41" x14ac:dyDescent="0.25">
      <c r="A72">
        <v>356590</v>
      </c>
      <c r="B72" s="1">
        <v>40772</v>
      </c>
      <c r="C72">
        <v>107</v>
      </c>
      <c r="D72" s="2" t="s">
        <v>1277</v>
      </c>
      <c r="E72" s="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s="2" t="s">
        <v>1086</v>
      </c>
      <c r="M72" s="2" t="s">
        <v>57</v>
      </c>
      <c r="N72" s="2" t="s">
        <v>1091</v>
      </c>
      <c r="O72" s="2" t="s">
        <v>1108</v>
      </c>
      <c r="P72" s="2" t="s">
        <v>1161</v>
      </c>
      <c r="Q72">
        <v>43400</v>
      </c>
      <c r="R72">
        <v>-91200</v>
      </c>
      <c r="S72">
        <v>-47800</v>
      </c>
      <c r="T72" s="1">
        <v>42034</v>
      </c>
      <c r="U72" s="2" t="s">
        <v>1</v>
      </c>
      <c r="V72" s="2" t="s">
        <v>2</v>
      </c>
      <c r="W72" s="2" t="s">
        <v>11</v>
      </c>
      <c r="X72" s="2" t="s">
        <v>34</v>
      </c>
      <c r="Y72" s="2" t="s">
        <v>5</v>
      </c>
      <c r="Z72" s="2" t="s">
        <v>37</v>
      </c>
      <c r="AA72" s="2" t="s">
        <v>146</v>
      </c>
      <c r="AB72">
        <v>12</v>
      </c>
      <c r="AC72">
        <v>1</v>
      </c>
      <c r="AD72" s="2" t="s">
        <v>1077</v>
      </c>
      <c r="AE72">
        <v>0</v>
      </c>
      <c r="AF72">
        <v>1</v>
      </c>
      <c r="AG72" s="2" t="s">
        <v>1078</v>
      </c>
      <c r="AH72">
        <v>89700</v>
      </c>
      <c r="AI72">
        <v>13800</v>
      </c>
      <c r="AJ72">
        <v>13800</v>
      </c>
      <c r="AK72">
        <v>62100</v>
      </c>
      <c r="AL72" s="2" t="s">
        <v>43</v>
      </c>
      <c r="AM72" s="2" t="s">
        <v>44</v>
      </c>
      <c r="AN72">
        <v>2009</v>
      </c>
      <c r="AO72" s="2" t="s">
        <v>1077</v>
      </c>
    </row>
    <row r="73" spans="1:41" x14ac:dyDescent="0.25">
      <c r="A73">
        <v>346002</v>
      </c>
      <c r="B73" s="1">
        <v>33105</v>
      </c>
      <c r="C73">
        <v>478</v>
      </c>
      <c r="D73" s="2" t="s">
        <v>1276</v>
      </c>
      <c r="E73" s="2"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s="2" t="s">
        <v>1086</v>
      </c>
      <c r="M73" s="2" t="s">
        <v>29</v>
      </c>
      <c r="N73" s="2" t="s">
        <v>1114</v>
      </c>
      <c r="O73" s="2" t="s">
        <v>1083</v>
      </c>
      <c r="P73" s="2" t="s">
        <v>1162</v>
      </c>
      <c r="Q73">
        <v>59600</v>
      </c>
      <c r="R73">
        <v>0</v>
      </c>
      <c r="S73">
        <v>59600</v>
      </c>
      <c r="T73" s="1">
        <v>42037</v>
      </c>
      <c r="U73" s="2" t="s">
        <v>1089</v>
      </c>
      <c r="V73" s="2" t="s">
        <v>2</v>
      </c>
      <c r="W73" s="2" t="s">
        <v>11</v>
      </c>
      <c r="X73" s="2" t="s">
        <v>34</v>
      </c>
      <c r="Y73" s="2" t="s">
        <v>45</v>
      </c>
      <c r="Z73" s="2" t="s">
        <v>51</v>
      </c>
      <c r="AA73" s="2" t="s">
        <v>147</v>
      </c>
      <c r="AB73">
        <v>17</v>
      </c>
      <c r="AC73">
        <v>3</v>
      </c>
      <c r="AD73" s="2" t="s">
        <v>1078</v>
      </c>
      <c r="AE73">
        <v>1</v>
      </c>
      <c r="AF73">
        <v>1</v>
      </c>
      <c r="AG73" s="2" t="s">
        <v>1078</v>
      </c>
      <c r="AH73">
        <v>33930</v>
      </c>
      <c r="AI73">
        <v>0</v>
      </c>
      <c r="AJ73">
        <v>3770</v>
      </c>
      <c r="AK73">
        <v>30160</v>
      </c>
      <c r="AL73" s="2" t="s">
        <v>97</v>
      </c>
      <c r="AM73" s="2" t="s">
        <v>148</v>
      </c>
      <c r="AN73">
        <v>1998</v>
      </c>
      <c r="AO73" s="2" t="s">
        <v>1078</v>
      </c>
    </row>
    <row r="74" spans="1:41" x14ac:dyDescent="0.25">
      <c r="A74">
        <v>500533</v>
      </c>
      <c r="B74" s="1">
        <v>34376</v>
      </c>
      <c r="C74">
        <v>128</v>
      </c>
      <c r="D74" s="2" t="s">
        <v>1276</v>
      </c>
      <c r="E74" s="2"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s="2" t="s">
        <v>1079</v>
      </c>
      <c r="M74" s="2" t="s">
        <v>1140</v>
      </c>
      <c r="N74" s="2" t="s">
        <v>1082</v>
      </c>
      <c r="O74" s="2" t="s">
        <v>1104</v>
      </c>
      <c r="P74" s="2" t="s">
        <v>1160</v>
      </c>
      <c r="Q74">
        <v>43300</v>
      </c>
      <c r="R74">
        <v>-66200</v>
      </c>
      <c r="S74">
        <v>-22900</v>
      </c>
      <c r="T74" s="1">
        <v>42014</v>
      </c>
      <c r="U74" s="2" t="s">
        <v>1</v>
      </c>
      <c r="V74" s="2" t="s">
        <v>23</v>
      </c>
      <c r="W74" s="2" t="s">
        <v>3</v>
      </c>
      <c r="X74" s="2" t="s">
        <v>60</v>
      </c>
      <c r="Y74" s="2" t="s">
        <v>45</v>
      </c>
      <c r="Z74" s="2" t="s">
        <v>75</v>
      </c>
      <c r="AA74" s="2" t="s">
        <v>149</v>
      </c>
      <c r="AB74">
        <v>8</v>
      </c>
      <c r="AC74">
        <v>1</v>
      </c>
      <c r="AD74" s="2" t="s">
        <v>1078</v>
      </c>
      <c r="AE74">
        <v>0</v>
      </c>
      <c r="AF74">
        <v>3</v>
      </c>
      <c r="AG74" s="2" t="s">
        <v>1078</v>
      </c>
      <c r="AH74">
        <v>68530</v>
      </c>
      <c r="AI74">
        <v>12460</v>
      </c>
      <c r="AJ74">
        <v>6230</v>
      </c>
      <c r="AK74">
        <v>49840</v>
      </c>
      <c r="AL74" s="2" t="s">
        <v>43</v>
      </c>
      <c r="AM74" s="2" t="s">
        <v>44</v>
      </c>
      <c r="AN74">
        <v>1997</v>
      </c>
      <c r="AO74" s="2" t="s">
        <v>1078</v>
      </c>
    </row>
    <row r="75" spans="1:41" x14ac:dyDescent="0.25">
      <c r="A75">
        <v>348209</v>
      </c>
      <c r="B75" s="1">
        <v>34387</v>
      </c>
      <c r="C75">
        <v>338</v>
      </c>
      <c r="D75" s="2" t="s">
        <v>1277</v>
      </c>
      <c r="E75" s="2"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s="2" t="s">
        <v>1079</v>
      </c>
      <c r="M75" s="2" t="s">
        <v>1140</v>
      </c>
      <c r="N75" s="2" t="s">
        <v>1095</v>
      </c>
      <c r="O75" s="2" t="s">
        <v>1110</v>
      </c>
      <c r="P75" s="2" t="s">
        <v>1160</v>
      </c>
      <c r="Q75">
        <v>0</v>
      </c>
      <c r="R75">
        <v>-51500</v>
      </c>
      <c r="S75">
        <v>-51500</v>
      </c>
      <c r="T75" s="1">
        <v>42062</v>
      </c>
      <c r="U75" s="2" t="s">
        <v>62</v>
      </c>
      <c r="V75" s="2" t="s">
        <v>1084</v>
      </c>
      <c r="W75" s="2" t="s">
        <v>11</v>
      </c>
      <c r="X75" s="2" t="s">
        <v>30</v>
      </c>
      <c r="Y75" s="2" t="s">
        <v>50</v>
      </c>
      <c r="Z75" s="2" t="s">
        <v>13</v>
      </c>
      <c r="AA75" s="2" t="s">
        <v>150</v>
      </c>
      <c r="AB75">
        <v>13</v>
      </c>
      <c r="AC75">
        <v>1</v>
      </c>
      <c r="AD75" s="2" t="s">
        <v>1078</v>
      </c>
      <c r="AE75">
        <v>0</v>
      </c>
      <c r="AF75">
        <v>1</v>
      </c>
      <c r="AG75" s="2" t="s">
        <v>1085</v>
      </c>
      <c r="AH75">
        <v>4300</v>
      </c>
      <c r="AI75">
        <v>860</v>
      </c>
      <c r="AJ75">
        <v>860</v>
      </c>
      <c r="AK75">
        <v>2580</v>
      </c>
      <c r="AL75" s="2" t="s">
        <v>55</v>
      </c>
      <c r="AM75" s="2" t="s">
        <v>56</v>
      </c>
      <c r="AN75">
        <v>2004</v>
      </c>
      <c r="AO75" s="2" t="s">
        <v>1078</v>
      </c>
    </row>
    <row r="76" spans="1:41" x14ac:dyDescent="0.25">
      <c r="A76">
        <v>486676</v>
      </c>
      <c r="B76" s="1">
        <v>40770</v>
      </c>
      <c r="C76">
        <v>271</v>
      </c>
      <c r="D76" s="2" t="s">
        <v>1276</v>
      </c>
      <c r="E76" s="2"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s="2" t="s">
        <v>1086</v>
      </c>
      <c r="M76" s="2" t="s">
        <v>29</v>
      </c>
      <c r="N76" s="2" t="s">
        <v>1093</v>
      </c>
      <c r="O76" s="2" t="s">
        <v>1081</v>
      </c>
      <c r="P76" s="2" t="s">
        <v>1160</v>
      </c>
      <c r="Q76">
        <v>56200</v>
      </c>
      <c r="R76">
        <v>-50000</v>
      </c>
      <c r="S76">
        <v>6200</v>
      </c>
      <c r="T76" s="1">
        <v>42055</v>
      </c>
      <c r="U76" s="2" t="s">
        <v>1089</v>
      </c>
      <c r="V76" s="2" t="s">
        <v>2</v>
      </c>
      <c r="W76" s="2" t="s">
        <v>3</v>
      </c>
      <c r="X76" s="2" t="s">
        <v>49</v>
      </c>
      <c r="Y76" s="2" t="s">
        <v>5</v>
      </c>
      <c r="Z76" s="2" t="s">
        <v>51</v>
      </c>
      <c r="AA76" s="2" t="s">
        <v>151</v>
      </c>
      <c r="AB76">
        <v>12</v>
      </c>
      <c r="AC76">
        <v>2</v>
      </c>
      <c r="AD76" s="2" t="s">
        <v>1085</v>
      </c>
      <c r="AE76">
        <v>2</v>
      </c>
      <c r="AF76">
        <v>3</v>
      </c>
      <c r="AG76" s="2" t="s">
        <v>1085</v>
      </c>
      <c r="AH76">
        <v>68310</v>
      </c>
      <c r="AI76">
        <v>12420</v>
      </c>
      <c r="AJ76">
        <v>6210</v>
      </c>
      <c r="AK76">
        <v>49680</v>
      </c>
      <c r="AL76" s="2" t="s">
        <v>43</v>
      </c>
      <c r="AM76" s="2" t="s">
        <v>59</v>
      </c>
      <c r="AN76">
        <v>2003</v>
      </c>
      <c r="AO76" s="2" t="s">
        <v>1077</v>
      </c>
    </row>
    <row r="77" spans="1:41" x14ac:dyDescent="0.25">
      <c r="A77">
        <v>260845</v>
      </c>
      <c r="B77" s="1">
        <v>36110</v>
      </c>
      <c r="C77">
        <v>222</v>
      </c>
      <c r="D77" s="2" t="s">
        <v>1276</v>
      </c>
      <c r="E77" s="2"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s="2" t="s">
        <v>1086</v>
      </c>
      <c r="M77" s="2" t="s">
        <v>1140</v>
      </c>
      <c r="N77" s="2" t="s">
        <v>1090</v>
      </c>
      <c r="O77" s="2" t="s">
        <v>1116</v>
      </c>
      <c r="P77" s="2" t="s">
        <v>1161</v>
      </c>
      <c r="Q77">
        <v>37800</v>
      </c>
      <c r="R77">
        <v>-50300</v>
      </c>
      <c r="S77">
        <v>-12500</v>
      </c>
      <c r="T77" s="1">
        <v>42043</v>
      </c>
      <c r="U77" s="2" t="s">
        <v>1</v>
      </c>
      <c r="V77" s="2" t="s">
        <v>23</v>
      </c>
      <c r="W77" s="2" t="s">
        <v>41</v>
      </c>
      <c r="X77" s="2" t="s">
        <v>49</v>
      </c>
      <c r="Y77" s="2" t="s">
        <v>45</v>
      </c>
      <c r="Z77" s="2" t="s">
        <v>75</v>
      </c>
      <c r="AA77" s="2" t="s">
        <v>152</v>
      </c>
      <c r="AB77">
        <v>7</v>
      </c>
      <c r="AC77">
        <v>1</v>
      </c>
      <c r="AD77" s="2" t="s">
        <v>1078</v>
      </c>
      <c r="AE77">
        <v>0</v>
      </c>
      <c r="AF77">
        <v>2</v>
      </c>
      <c r="AG77" s="2" t="s">
        <v>1078</v>
      </c>
      <c r="AH77">
        <v>61290</v>
      </c>
      <c r="AI77">
        <v>6810</v>
      </c>
      <c r="AJ77">
        <v>6810</v>
      </c>
      <c r="AK77">
        <v>47670</v>
      </c>
      <c r="AL77" s="2" t="s">
        <v>118</v>
      </c>
      <c r="AM77" s="2" t="s">
        <v>119</v>
      </c>
      <c r="AN77">
        <v>1995</v>
      </c>
      <c r="AO77" s="2" t="s">
        <v>1077</v>
      </c>
    </row>
    <row r="78" spans="1:41" x14ac:dyDescent="0.25">
      <c r="A78">
        <v>657045</v>
      </c>
      <c r="B78" s="1">
        <v>35037</v>
      </c>
      <c r="C78">
        <v>199</v>
      </c>
      <c r="D78" s="2" t="s">
        <v>1276</v>
      </c>
      <c r="E78" s="2"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s="2" t="s">
        <v>1086</v>
      </c>
      <c r="M78" s="2" t="s">
        <v>29</v>
      </c>
      <c r="N78" s="2" t="s">
        <v>1087</v>
      </c>
      <c r="O78" s="2" t="s">
        <v>1108</v>
      </c>
      <c r="P78" s="2" t="s">
        <v>1159</v>
      </c>
      <c r="Q78">
        <v>0</v>
      </c>
      <c r="R78">
        <v>0</v>
      </c>
      <c r="S78">
        <v>0</v>
      </c>
      <c r="T78" s="1">
        <v>42046</v>
      </c>
      <c r="U78" s="2" t="s">
        <v>1</v>
      </c>
      <c r="V78" s="2" t="s">
        <v>18</v>
      </c>
      <c r="W78" s="2" t="s">
        <v>11</v>
      </c>
      <c r="X78" s="2" t="s">
        <v>60</v>
      </c>
      <c r="Y78" s="2" t="s">
        <v>50</v>
      </c>
      <c r="Z78" s="2" t="s">
        <v>24</v>
      </c>
      <c r="AA78" s="2" t="s">
        <v>153</v>
      </c>
      <c r="AB78">
        <v>10</v>
      </c>
      <c r="AC78">
        <v>1</v>
      </c>
      <c r="AD78" s="2" t="s">
        <v>1078</v>
      </c>
      <c r="AE78">
        <v>1</v>
      </c>
      <c r="AF78">
        <v>2</v>
      </c>
      <c r="AG78" s="2" t="s">
        <v>1078</v>
      </c>
      <c r="AH78">
        <v>30100</v>
      </c>
      <c r="AI78">
        <v>3010</v>
      </c>
      <c r="AJ78">
        <v>0</v>
      </c>
      <c r="AK78">
        <v>27090</v>
      </c>
      <c r="AL78" s="2" t="s">
        <v>26</v>
      </c>
      <c r="AM78" s="2" t="s">
        <v>154</v>
      </c>
      <c r="AN78">
        <v>1999</v>
      </c>
      <c r="AO78" s="2" t="s">
        <v>1078</v>
      </c>
    </row>
    <row r="79" spans="1:41" x14ac:dyDescent="0.25">
      <c r="A79">
        <v>761189</v>
      </c>
      <c r="B79" s="1">
        <v>37618</v>
      </c>
      <c r="C79">
        <v>215</v>
      </c>
      <c r="D79" s="2" t="s">
        <v>1277</v>
      </c>
      <c r="E79" s="2"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s="2" t="s">
        <v>1086</v>
      </c>
      <c r="M79" s="2" t="s">
        <v>65</v>
      </c>
      <c r="N79" s="2" t="s">
        <v>1103</v>
      </c>
      <c r="O79" s="2" t="s">
        <v>1096</v>
      </c>
      <c r="P79" s="2" t="s">
        <v>1161</v>
      </c>
      <c r="Q79">
        <v>0</v>
      </c>
      <c r="R79">
        <v>-42900</v>
      </c>
      <c r="S79">
        <v>-42900</v>
      </c>
      <c r="T79" s="1">
        <v>42058</v>
      </c>
      <c r="U79" s="2" t="s">
        <v>1089</v>
      </c>
      <c r="V79" s="2" t="s">
        <v>18</v>
      </c>
      <c r="W79" s="2" t="s">
        <v>11</v>
      </c>
      <c r="X79" s="2" t="s">
        <v>34</v>
      </c>
      <c r="Y79" s="2" t="s">
        <v>5</v>
      </c>
      <c r="Z79" s="2" t="s">
        <v>13</v>
      </c>
      <c r="AA79" s="2" t="s">
        <v>155</v>
      </c>
      <c r="AB79">
        <v>7</v>
      </c>
      <c r="AC79">
        <v>3</v>
      </c>
      <c r="AD79" s="2" t="s">
        <v>1078</v>
      </c>
      <c r="AE79">
        <v>2</v>
      </c>
      <c r="AF79">
        <v>0</v>
      </c>
      <c r="AG79" s="2" t="s">
        <v>1077</v>
      </c>
      <c r="AH79">
        <v>57120</v>
      </c>
      <c r="AI79">
        <v>9520</v>
      </c>
      <c r="AJ79">
        <v>4760</v>
      </c>
      <c r="AK79">
        <v>42840</v>
      </c>
      <c r="AL79" s="2" t="s">
        <v>15</v>
      </c>
      <c r="AM79" s="2" t="s">
        <v>102</v>
      </c>
      <c r="AN79">
        <v>2002</v>
      </c>
      <c r="AO79" s="2" t="s">
        <v>1078</v>
      </c>
    </row>
    <row r="80" spans="1:41" x14ac:dyDescent="0.25">
      <c r="A80">
        <v>116700</v>
      </c>
      <c r="B80" s="1">
        <v>36924</v>
      </c>
      <c r="C80">
        <v>120</v>
      </c>
      <c r="D80" s="2" t="s">
        <v>1276</v>
      </c>
      <c r="E80" s="2"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s="2" t="s">
        <v>1086</v>
      </c>
      <c r="M80" s="2" t="s">
        <v>57</v>
      </c>
      <c r="N80" s="2" t="s">
        <v>1103</v>
      </c>
      <c r="O80" s="2" t="s">
        <v>1092</v>
      </c>
      <c r="P80" s="2" t="s">
        <v>1161</v>
      </c>
      <c r="Q80">
        <v>78300</v>
      </c>
      <c r="R80">
        <v>0</v>
      </c>
      <c r="S80">
        <v>78300</v>
      </c>
      <c r="T80" s="1">
        <v>42019</v>
      </c>
      <c r="U80" s="2" t="s">
        <v>1089</v>
      </c>
      <c r="V80" s="2" t="s">
        <v>23</v>
      </c>
      <c r="W80" s="2" t="s">
        <v>41</v>
      </c>
      <c r="X80" s="2" t="s">
        <v>60</v>
      </c>
      <c r="Y80" s="2" t="s">
        <v>5</v>
      </c>
      <c r="Z80" s="2" t="s">
        <v>13</v>
      </c>
      <c r="AA80" s="2" t="s">
        <v>156</v>
      </c>
      <c r="AB80">
        <v>22</v>
      </c>
      <c r="AC80">
        <v>3</v>
      </c>
      <c r="AD80" s="2" t="s">
        <v>1078</v>
      </c>
      <c r="AE80">
        <v>2</v>
      </c>
      <c r="AF80">
        <v>0</v>
      </c>
      <c r="AG80" s="2" t="s">
        <v>1078</v>
      </c>
      <c r="AH80">
        <v>51210</v>
      </c>
      <c r="AI80">
        <v>11380</v>
      </c>
      <c r="AJ80">
        <v>5690</v>
      </c>
      <c r="AK80">
        <v>34140</v>
      </c>
      <c r="AL80" s="2" t="s">
        <v>55</v>
      </c>
      <c r="AM80" s="2" t="s">
        <v>157</v>
      </c>
      <c r="AN80">
        <v>2010</v>
      </c>
      <c r="AO80" s="2" t="s">
        <v>1078</v>
      </c>
    </row>
    <row r="81" spans="1:41" x14ac:dyDescent="0.25">
      <c r="A81">
        <v>166264</v>
      </c>
      <c r="B81" s="1">
        <v>40190</v>
      </c>
      <c r="C81">
        <v>270</v>
      </c>
      <c r="D81" s="2" t="s">
        <v>1276</v>
      </c>
      <c r="E81" s="2"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s="2" t="s">
        <v>1086</v>
      </c>
      <c r="M81" s="2" t="s">
        <v>65</v>
      </c>
      <c r="N81" s="2" t="s">
        <v>1107</v>
      </c>
      <c r="O81" s="2" t="s">
        <v>1096</v>
      </c>
      <c r="P81" s="2" t="s">
        <v>1159</v>
      </c>
      <c r="Q81">
        <v>0</v>
      </c>
      <c r="R81">
        <v>-19700</v>
      </c>
      <c r="S81">
        <v>-19700</v>
      </c>
      <c r="T81" s="1">
        <v>42018</v>
      </c>
      <c r="U81" s="2" t="s">
        <v>1089</v>
      </c>
      <c r="V81" s="2" t="s">
        <v>23</v>
      </c>
      <c r="W81" s="2" t="s">
        <v>11</v>
      </c>
      <c r="X81" s="2" t="s">
        <v>34</v>
      </c>
      <c r="Y81" s="2" t="s">
        <v>19</v>
      </c>
      <c r="Z81" s="2" t="s">
        <v>37</v>
      </c>
      <c r="AA81" s="2" t="s">
        <v>158</v>
      </c>
      <c r="AB81">
        <v>18</v>
      </c>
      <c r="AC81">
        <v>3</v>
      </c>
      <c r="AD81" s="2" t="s">
        <v>1078</v>
      </c>
      <c r="AE81">
        <v>1</v>
      </c>
      <c r="AF81">
        <v>1</v>
      </c>
      <c r="AG81" s="2" t="s">
        <v>1077</v>
      </c>
      <c r="AH81">
        <v>89400</v>
      </c>
      <c r="AI81">
        <v>14900</v>
      </c>
      <c r="AJ81">
        <v>7450</v>
      </c>
      <c r="AK81">
        <v>67050</v>
      </c>
      <c r="AL81" s="2" t="s">
        <v>73</v>
      </c>
      <c r="AM81" s="2" t="s">
        <v>74</v>
      </c>
      <c r="AN81">
        <v>1998</v>
      </c>
      <c r="AO81" s="2" t="s">
        <v>1078</v>
      </c>
    </row>
    <row r="82" spans="1:41" x14ac:dyDescent="0.25">
      <c r="A82">
        <v>527945</v>
      </c>
      <c r="B82" s="1">
        <v>33708</v>
      </c>
      <c r="C82">
        <v>319</v>
      </c>
      <c r="D82" s="2" t="s">
        <v>1277</v>
      </c>
      <c r="E82" s="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s="2" t="s">
        <v>1079</v>
      </c>
      <c r="M82" s="2" t="s">
        <v>65</v>
      </c>
      <c r="N82" s="2" t="s">
        <v>1103</v>
      </c>
      <c r="O82" s="2" t="s">
        <v>1100</v>
      </c>
      <c r="P82" s="2" t="s">
        <v>1161</v>
      </c>
      <c r="Q82">
        <v>0</v>
      </c>
      <c r="R82">
        <v>0</v>
      </c>
      <c r="S82">
        <v>0</v>
      </c>
      <c r="T82" s="1">
        <v>42052</v>
      </c>
      <c r="U82" s="2" t="s">
        <v>1089</v>
      </c>
      <c r="V82" s="2" t="s">
        <v>23</v>
      </c>
      <c r="W82" s="2" t="s">
        <v>41</v>
      </c>
      <c r="X82" s="2" t="s">
        <v>4</v>
      </c>
      <c r="Y82" s="2" t="s">
        <v>45</v>
      </c>
      <c r="Z82" s="2" t="s">
        <v>75</v>
      </c>
      <c r="AA82" s="2" t="s">
        <v>159</v>
      </c>
      <c r="AB82">
        <v>22</v>
      </c>
      <c r="AC82">
        <v>3</v>
      </c>
      <c r="AD82" s="2" t="s">
        <v>1078</v>
      </c>
      <c r="AE82">
        <v>0</v>
      </c>
      <c r="AF82">
        <v>2</v>
      </c>
      <c r="AG82" s="2" t="s">
        <v>1085</v>
      </c>
      <c r="AH82">
        <v>59730</v>
      </c>
      <c r="AI82">
        <v>10860</v>
      </c>
      <c r="AJ82">
        <v>10860</v>
      </c>
      <c r="AK82">
        <v>38010</v>
      </c>
      <c r="AL82" s="2" t="s">
        <v>43</v>
      </c>
      <c r="AM82" s="2" t="s">
        <v>59</v>
      </c>
      <c r="AN82">
        <v>2005</v>
      </c>
      <c r="AO82" s="2" t="s">
        <v>1078</v>
      </c>
    </row>
    <row r="83" spans="1:41" x14ac:dyDescent="0.25">
      <c r="A83">
        <v>627540</v>
      </c>
      <c r="B83" s="1">
        <v>40319</v>
      </c>
      <c r="C83">
        <v>194</v>
      </c>
      <c r="D83" s="2" t="s">
        <v>1276</v>
      </c>
      <c r="E83" s="2"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s="2" t="s">
        <v>1086</v>
      </c>
      <c r="M83" s="2" t="s">
        <v>1142</v>
      </c>
      <c r="N83" s="2" t="s">
        <v>1095</v>
      </c>
      <c r="O83" s="2" t="s">
        <v>1110</v>
      </c>
      <c r="P83" s="2" t="s">
        <v>1159</v>
      </c>
      <c r="Q83">
        <v>0</v>
      </c>
      <c r="R83">
        <v>-45000</v>
      </c>
      <c r="S83">
        <v>-45000</v>
      </c>
      <c r="T83" s="1">
        <v>42028</v>
      </c>
      <c r="U83" s="2" t="s">
        <v>10</v>
      </c>
      <c r="V83" s="2" t="s">
        <v>1084</v>
      </c>
      <c r="W83" s="2" t="s">
        <v>11</v>
      </c>
      <c r="X83" s="2" t="s">
        <v>30</v>
      </c>
      <c r="Y83" s="2" t="s">
        <v>5</v>
      </c>
      <c r="Z83" s="2" t="s">
        <v>37</v>
      </c>
      <c r="AA83" s="2" t="s">
        <v>160</v>
      </c>
      <c r="AB83">
        <v>15</v>
      </c>
      <c r="AC83">
        <v>1</v>
      </c>
      <c r="AD83" s="2" t="s">
        <v>1077</v>
      </c>
      <c r="AE83">
        <v>2</v>
      </c>
      <c r="AF83">
        <v>2</v>
      </c>
      <c r="AG83" s="2" t="s">
        <v>1077</v>
      </c>
      <c r="AH83">
        <v>8060</v>
      </c>
      <c r="AI83">
        <v>1240</v>
      </c>
      <c r="AJ83">
        <v>1240</v>
      </c>
      <c r="AK83">
        <v>5580</v>
      </c>
      <c r="AL83" s="2" t="s">
        <v>8</v>
      </c>
      <c r="AM83" s="2" t="s">
        <v>36</v>
      </c>
      <c r="AN83">
        <v>2004</v>
      </c>
      <c r="AO83" s="2" t="s">
        <v>1078</v>
      </c>
    </row>
    <row r="84" spans="1:41" x14ac:dyDescent="0.25">
      <c r="A84">
        <v>279422</v>
      </c>
      <c r="B84" s="1">
        <v>41574</v>
      </c>
      <c r="C84">
        <v>227</v>
      </c>
      <c r="D84" s="2" t="s">
        <v>1276</v>
      </c>
      <c r="E84" s="2"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s="2" t="s">
        <v>1086</v>
      </c>
      <c r="M84" s="2" t="s">
        <v>1141</v>
      </c>
      <c r="N84" s="2" t="s">
        <v>1107</v>
      </c>
      <c r="O84" s="2" t="s">
        <v>1111</v>
      </c>
      <c r="P84" s="2" t="s">
        <v>1162</v>
      </c>
      <c r="Q84">
        <v>0</v>
      </c>
      <c r="R84">
        <v>0</v>
      </c>
      <c r="S84">
        <v>0</v>
      </c>
      <c r="T84" s="1">
        <v>42025</v>
      </c>
      <c r="U84" s="2" t="s">
        <v>1</v>
      </c>
      <c r="V84" s="2" t="s">
        <v>18</v>
      </c>
      <c r="W84" s="2" t="s">
        <v>3</v>
      </c>
      <c r="X84" s="2" t="s">
        <v>34</v>
      </c>
      <c r="Y84" s="2" t="s">
        <v>5</v>
      </c>
      <c r="Z84" s="2" t="s">
        <v>75</v>
      </c>
      <c r="AA84" s="2" t="s">
        <v>161</v>
      </c>
      <c r="AB84">
        <v>16</v>
      </c>
      <c r="AC84">
        <v>1</v>
      </c>
      <c r="AD84" s="2" t="s">
        <v>1085</v>
      </c>
      <c r="AE84">
        <v>1</v>
      </c>
      <c r="AF84">
        <v>2</v>
      </c>
      <c r="AG84" s="2" t="s">
        <v>1085</v>
      </c>
      <c r="AH84">
        <v>72200</v>
      </c>
      <c r="AI84">
        <v>14440</v>
      </c>
      <c r="AJ84">
        <v>7220</v>
      </c>
      <c r="AK84">
        <v>50540</v>
      </c>
      <c r="AL84" s="2" t="s">
        <v>97</v>
      </c>
      <c r="AM84" s="2" t="s">
        <v>110</v>
      </c>
      <c r="AN84">
        <v>2013</v>
      </c>
      <c r="AO84" s="2" t="s">
        <v>1077</v>
      </c>
    </row>
    <row r="85" spans="1:41" x14ac:dyDescent="0.25">
      <c r="A85">
        <v>484200</v>
      </c>
      <c r="B85" s="1">
        <v>34619</v>
      </c>
      <c r="C85">
        <v>137</v>
      </c>
      <c r="D85" s="2" t="s">
        <v>1276</v>
      </c>
      <c r="E85" s="2"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s="2" t="s">
        <v>1079</v>
      </c>
      <c r="M85" s="2" t="s">
        <v>57</v>
      </c>
      <c r="N85" s="2" t="s">
        <v>1099</v>
      </c>
      <c r="O85" s="2" t="s">
        <v>1108</v>
      </c>
      <c r="P85" s="2" t="s">
        <v>1159</v>
      </c>
      <c r="Q85">
        <v>52700</v>
      </c>
      <c r="R85">
        <v>-40600</v>
      </c>
      <c r="S85">
        <v>12100</v>
      </c>
      <c r="T85" s="1">
        <v>42054</v>
      </c>
      <c r="U85" s="2" t="s">
        <v>1089</v>
      </c>
      <c r="V85" s="2" t="s">
        <v>2</v>
      </c>
      <c r="W85" s="2" t="s">
        <v>11</v>
      </c>
      <c r="X85" s="2" t="s">
        <v>60</v>
      </c>
      <c r="Y85" s="2" t="s">
        <v>50</v>
      </c>
      <c r="Z85" s="2" t="s">
        <v>24</v>
      </c>
      <c r="AA85" s="2" t="s">
        <v>162</v>
      </c>
      <c r="AB85">
        <v>6</v>
      </c>
      <c r="AC85">
        <v>3</v>
      </c>
      <c r="AD85" s="2" t="s">
        <v>1078</v>
      </c>
      <c r="AE85">
        <v>1</v>
      </c>
      <c r="AF85">
        <v>2</v>
      </c>
      <c r="AG85" s="2" t="s">
        <v>1078</v>
      </c>
      <c r="AH85">
        <v>50800</v>
      </c>
      <c r="AI85">
        <v>10160</v>
      </c>
      <c r="AJ85">
        <v>10160</v>
      </c>
      <c r="AK85">
        <v>30480</v>
      </c>
      <c r="AL85" s="2" t="s">
        <v>32</v>
      </c>
      <c r="AM85" s="2" t="s">
        <v>69</v>
      </c>
      <c r="AN85">
        <v>2005</v>
      </c>
      <c r="AO85" s="2" t="s">
        <v>1078</v>
      </c>
    </row>
    <row r="86" spans="1:41" x14ac:dyDescent="0.25">
      <c r="A86">
        <v>645258</v>
      </c>
      <c r="B86" s="1">
        <v>35615</v>
      </c>
      <c r="C86">
        <v>244</v>
      </c>
      <c r="D86" s="2" t="s">
        <v>1276</v>
      </c>
      <c r="E86" s="2"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s="2" t="s">
        <v>1086</v>
      </c>
      <c r="M86" s="2" t="s">
        <v>1139</v>
      </c>
      <c r="N86" s="2" t="s">
        <v>1099</v>
      </c>
      <c r="O86" s="2" t="s">
        <v>1113</v>
      </c>
      <c r="P86" s="2" t="s">
        <v>1159</v>
      </c>
      <c r="Q86">
        <v>0</v>
      </c>
      <c r="R86">
        <v>0</v>
      </c>
      <c r="S86">
        <v>0</v>
      </c>
      <c r="T86" s="1">
        <v>42007</v>
      </c>
      <c r="U86" s="2" t="s">
        <v>10</v>
      </c>
      <c r="V86" s="2" t="s">
        <v>1084</v>
      </c>
      <c r="W86" s="2" t="s">
        <v>121</v>
      </c>
      <c r="X86" s="2" t="s">
        <v>30</v>
      </c>
      <c r="Y86" s="2" t="s">
        <v>50</v>
      </c>
      <c r="Z86" s="2" t="s">
        <v>75</v>
      </c>
      <c r="AA86" s="2" t="s">
        <v>163</v>
      </c>
      <c r="AB86">
        <v>10</v>
      </c>
      <c r="AC86">
        <v>1</v>
      </c>
      <c r="AD86" s="2" t="s">
        <v>1085</v>
      </c>
      <c r="AE86">
        <v>2</v>
      </c>
      <c r="AF86">
        <v>1</v>
      </c>
      <c r="AG86" s="2" t="s">
        <v>1085</v>
      </c>
      <c r="AH86">
        <v>6600</v>
      </c>
      <c r="AI86">
        <v>660</v>
      </c>
      <c r="AJ86">
        <v>1320</v>
      </c>
      <c r="AK86">
        <v>4620</v>
      </c>
      <c r="AL86" s="2" t="s">
        <v>32</v>
      </c>
      <c r="AM86" s="2" t="s">
        <v>77</v>
      </c>
      <c r="AN86">
        <v>2005</v>
      </c>
      <c r="AO86" s="2" t="s">
        <v>1078</v>
      </c>
    </row>
    <row r="87" spans="1:41" x14ac:dyDescent="0.25">
      <c r="A87">
        <v>694662</v>
      </c>
      <c r="B87" s="1">
        <v>40589</v>
      </c>
      <c r="C87">
        <v>78</v>
      </c>
      <c r="D87" s="2" t="s">
        <v>1275</v>
      </c>
      <c r="E87" s="2"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s="2" t="s">
        <v>1079</v>
      </c>
      <c r="M87" s="2" t="s">
        <v>1139</v>
      </c>
      <c r="N87" s="2" t="s">
        <v>1095</v>
      </c>
      <c r="O87" s="2" t="s">
        <v>1092</v>
      </c>
      <c r="P87" s="2" t="s">
        <v>1161</v>
      </c>
      <c r="Q87">
        <v>0</v>
      </c>
      <c r="R87">
        <v>0</v>
      </c>
      <c r="S87">
        <v>0</v>
      </c>
      <c r="T87" s="1">
        <v>42033</v>
      </c>
      <c r="U87" s="2" t="s">
        <v>10</v>
      </c>
      <c r="V87" s="2" t="s">
        <v>1084</v>
      </c>
      <c r="W87" s="2" t="s">
        <v>11</v>
      </c>
      <c r="X87" s="2" t="s">
        <v>4</v>
      </c>
      <c r="Y87" s="2" t="s">
        <v>19</v>
      </c>
      <c r="Z87" s="2" t="s">
        <v>75</v>
      </c>
      <c r="AA87" s="2" t="s">
        <v>164</v>
      </c>
      <c r="AB87">
        <v>3</v>
      </c>
      <c r="AC87">
        <v>1</v>
      </c>
      <c r="AD87" s="2" t="s">
        <v>1077</v>
      </c>
      <c r="AE87">
        <v>2</v>
      </c>
      <c r="AF87">
        <v>2</v>
      </c>
      <c r="AG87" s="2" t="s">
        <v>1078</v>
      </c>
      <c r="AH87">
        <v>7500</v>
      </c>
      <c r="AI87">
        <v>750</v>
      </c>
      <c r="AJ87">
        <v>1500</v>
      </c>
      <c r="AK87">
        <v>5250</v>
      </c>
      <c r="AL87" s="2" t="s">
        <v>39</v>
      </c>
      <c r="AM87" s="2" t="s">
        <v>71</v>
      </c>
      <c r="AN87">
        <v>2002</v>
      </c>
      <c r="AO87" s="2" t="s">
        <v>1078</v>
      </c>
    </row>
    <row r="88" spans="1:41" x14ac:dyDescent="0.25">
      <c r="A88">
        <v>960680</v>
      </c>
      <c r="B88" s="1">
        <v>34567</v>
      </c>
      <c r="C88">
        <v>200</v>
      </c>
      <c r="D88" s="2" t="s">
        <v>1277</v>
      </c>
      <c r="E88" s="2"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s="2" t="s">
        <v>1079</v>
      </c>
      <c r="M88" s="2" t="s">
        <v>57</v>
      </c>
      <c r="N88" s="2" t="s">
        <v>1099</v>
      </c>
      <c r="O88" s="2" t="s">
        <v>1113</v>
      </c>
      <c r="P88" s="2" t="s">
        <v>1159</v>
      </c>
      <c r="Q88">
        <v>57300</v>
      </c>
      <c r="R88">
        <v>-80600</v>
      </c>
      <c r="S88">
        <v>-23300</v>
      </c>
      <c r="T88" s="1">
        <v>42023</v>
      </c>
      <c r="U88" s="2" t="s">
        <v>10</v>
      </c>
      <c r="V88" s="2" t="s">
        <v>1084</v>
      </c>
      <c r="W88" s="2" t="s">
        <v>121</v>
      </c>
      <c r="X88" s="2" t="s">
        <v>30</v>
      </c>
      <c r="Y88" s="2" t="s">
        <v>12</v>
      </c>
      <c r="Z88" s="2" t="s">
        <v>51</v>
      </c>
      <c r="AA88" s="2" t="s">
        <v>165</v>
      </c>
      <c r="AB88">
        <v>13</v>
      </c>
      <c r="AC88">
        <v>1</v>
      </c>
      <c r="AD88" s="2" t="s">
        <v>1078</v>
      </c>
      <c r="AE88">
        <v>0</v>
      </c>
      <c r="AF88">
        <v>3</v>
      </c>
      <c r="AG88" s="2" t="s">
        <v>1077</v>
      </c>
      <c r="AH88">
        <v>6490</v>
      </c>
      <c r="AI88">
        <v>1180</v>
      </c>
      <c r="AJ88">
        <v>1180</v>
      </c>
      <c r="AK88">
        <v>4130</v>
      </c>
      <c r="AL88" s="2" t="s">
        <v>123</v>
      </c>
      <c r="AM88" s="2" t="s">
        <v>166</v>
      </c>
      <c r="AN88">
        <v>2002</v>
      </c>
      <c r="AO88" s="2" t="s">
        <v>1078</v>
      </c>
    </row>
    <row r="89" spans="1:41" x14ac:dyDescent="0.25">
      <c r="A89">
        <v>498140</v>
      </c>
      <c r="B89" s="1">
        <v>35565</v>
      </c>
      <c r="C89">
        <v>284</v>
      </c>
      <c r="D89" s="2" t="s">
        <v>1277</v>
      </c>
      <c r="E89" s="2"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s="2" t="s">
        <v>1079</v>
      </c>
      <c r="M89" s="2" t="s">
        <v>1139</v>
      </c>
      <c r="N89" s="2" t="s">
        <v>1093</v>
      </c>
      <c r="O89" s="2" t="s">
        <v>1104</v>
      </c>
      <c r="P89" s="2" t="s">
        <v>1161</v>
      </c>
      <c r="Q89">
        <v>0</v>
      </c>
      <c r="R89">
        <v>-44200</v>
      </c>
      <c r="S89">
        <v>-44200</v>
      </c>
      <c r="T89" s="1">
        <v>42023</v>
      </c>
      <c r="U89" s="2" t="s">
        <v>1089</v>
      </c>
      <c r="V89" s="2" t="s">
        <v>2</v>
      </c>
      <c r="W89" s="2" t="s">
        <v>3</v>
      </c>
      <c r="X89" s="2" t="s">
        <v>60</v>
      </c>
      <c r="Y89" s="2" t="s">
        <v>19</v>
      </c>
      <c r="Z89" s="2" t="s">
        <v>51</v>
      </c>
      <c r="AA89" s="2" t="s">
        <v>167</v>
      </c>
      <c r="AB89">
        <v>16</v>
      </c>
      <c r="AC89">
        <v>2</v>
      </c>
      <c r="AD89" s="2" t="s">
        <v>1085</v>
      </c>
      <c r="AE89">
        <v>2</v>
      </c>
      <c r="AF89">
        <v>3</v>
      </c>
      <c r="AG89" s="2" t="s">
        <v>1078</v>
      </c>
      <c r="AH89">
        <v>60940</v>
      </c>
      <c r="AI89">
        <v>5540</v>
      </c>
      <c r="AJ89">
        <v>11080</v>
      </c>
      <c r="AK89">
        <v>44320</v>
      </c>
      <c r="AL89" s="2" t="s">
        <v>43</v>
      </c>
      <c r="AM89" s="2" t="s">
        <v>59</v>
      </c>
      <c r="AN89">
        <v>2013</v>
      </c>
      <c r="AO89" s="2" t="s">
        <v>1077</v>
      </c>
    </row>
    <row r="90" spans="1:41" x14ac:dyDescent="0.25">
      <c r="A90">
        <v>498875</v>
      </c>
      <c r="B90" s="1">
        <v>35364</v>
      </c>
      <c r="C90">
        <v>275</v>
      </c>
      <c r="D90" s="2" t="s">
        <v>1276</v>
      </c>
      <c r="E90" s="2"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s="2" t="s">
        <v>1079</v>
      </c>
      <c r="M90" s="2" t="s">
        <v>57</v>
      </c>
      <c r="N90" s="2" t="s">
        <v>1103</v>
      </c>
      <c r="O90" s="2" t="s">
        <v>1088</v>
      </c>
      <c r="P90" s="2" t="s">
        <v>1160</v>
      </c>
      <c r="Q90">
        <v>35700</v>
      </c>
      <c r="R90">
        <v>0</v>
      </c>
      <c r="S90">
        <v>35700</v>
      </c>
      <c r="T90" s="1">
        <v>42037</v>
      </c>
      <c r="U90" s="2" t="s">
        <v>1089</v>
      </c>
      <c r="V90" s="2" t="s">
        <v>23</v>
      </c>
      <c r="W90" s="2" t="s">
        <v>3</v>
      </c>
      <c r="X90" s="2" t="s">
        <v>34</v>
      </c>
      <c r="Y90" s="2" t="s">
        <v>19</v>
      </c>
      <c r="Z90" s="2" t="s">
        <v>75</v>
      </c>
      <c r="AA90" s="2" t="s">
        <v>168</v>
      </c>
      <c r="AB90">
        <v>13</v>
      </c>
      <c r="AC90">
        <v>3</v>
      </c>
      <c r="AD90" s="2" t="s">
        <v>1077</v>
      </c>
      <c r="AE90">
        <v>0</v>
      </c>
      <c r="AF90">
        <v>1</v>
      </c>
      <c r="AG90" s="2" t="s">
        <v>1085</v>
      </c>
      <c r="AH90">
        <v>58300</v>
      </c>
      <c r="AI90">
        <v>5830</v>
      </c>
      <c r="AJ90">
        <v>11660</v>
      </c>
      <c r="AK90">
        <v>40810</v>
      </c>
      <c r="AL90" s="2" t="s">
        <v>73</v>
      </c>
      <c r="AM90" s="2" t="s">
        <v>74</v>
      </c>
      <c r="AN90">
        <v>2007</v>
      </c>
      <c r="AO90" s="2" t="s">
        <v>1078</v>
      </c>
    </row>
    <row r="91" spans="1:41" x14ac:dyDescent="0.25">
      <c r="A91">
        <v>798177</v>
      </c>
      <c r="B91" s="1">
        <v>38780</v>
      </c>
      <c r="C91">
        <v>153</v>
      </c>
      <c r="D91" s="2" t="s">
        <v>1275</v>
      </c>
      <c r="E91" s="2"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s="2" t="s">
        <v>1086</v>
      </c>
      <c r="M91" s="2" t="s">
        <v>29</v>
      </c>
      <c r="N91" s="2" t="s">
        <v>1097</v>
      </c>
      <c r="O91" s="2" t="s">
        <v>1106</v>
      </c>
      <c r="P91" s="2" t="s">
        <v>1159</v>
      </c>
      <c r="Q91">
        <v>800</v>
      </c>
      <c r="R91">
        <v>0</v>
      </c>
      <c r="S91">
        <v>800</v>
      </c>
      <c r="T91" s="1">
        <v>42034</v>
      </c>
      <c r="U91" s="2" t="s">
        <v>1089</v>
      </c>
      <c r="V91" s="2" t="s">
        <v>23</v>
      </c>
      <c r="W91" s="2" t="s">
        <v>11</v>
      </c>
      <c r="X91" s="2" t="s">
        <v>49</v>
      </c>
      <c r="Y91" s="2" t="s">
        <v>5</v>
      </c>
      <c r="Z91" s="2" t="s">
        <v>6</v>
      </c>
      <c r="AA91" s="2" t="s">
        <v>169</v>
      </c>
      <c r="AB91">
        <v>9</v>
      </c>
      <c r="AC91">
        <v>3</v>
      </c>
      <c r="AD91" s="2" t="s">
        <v>1078</v>
      </c>
      <c r="AE91">
        <v>2</v>
      </c>
      <c r="AF91">
        <v>1</v>
      </c>
      <c r="AG91" s="2" t="s">
        <v>1085</v>
      </c>
      <c r="AH91">
        <v>68400</v>
      </c>
      <c r="AI91">
        <v>11400</v>
      </c>
      <c r="AJ91">
        <v>11400</v>
      </c>
      <c r="AK91">
        <v>45600</v>
      </c>
      <c r="AL91" s="2" t="s">
        <v>55</v>
      </c>
      <c r="AM91" s="2" t="s">
        <v>56</v>
      </c>
      <c r="AN91">
        <v>2007</v>
      </c>
      <c r="AO91" s="2" t="s">
        <v>1078</v>
      </c>
    </row>
    <row r="92" spans="1:41" x14ac:dyDescent="0.25">
      <c r="A92">
        <v>614763</v>
      </c>
      <c r="B92" s="1">
        <v>33240</v>
      </c>
      <c r="C92">
        <v>134</v>
      </c>
      <c r="D92" s="2" t="s">
        <v>1275</v>
      </c>
      <c r="E92" s="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s="2" t="s">
        <v>1086</v>
      </c>
      <c r="M92" s="2" t="s">
        <v>1140</v>
      </c>
      <c r="N92" s="2" t="s">
        <v>1095</v>
      </c>
      <c r="O92" s="2" t="s">
        <v>1106</v>
      </c>
      <c r="P92" s="2" t="s">
        <v>1160</v>
      </c>
      <c r="Q92">
        <v>36400</v>
      </c>
      <c r="R92">
        <v>0</v>
      </c>
      <c r="S92">
        <v>36400</v>
      </c>
      <c r="T92" s="1">
        <v>42012</v>
      </c>
      <c r="U92" s="2" t="s">
        <v>1</v>
      </c>
      <c r="V92" s="2" t="s">
        <v>2</v>
      </c>
      <c r="W92" s="2" t="s">
        <v>41</v>
      </c>
      <c r="X92" s="2" t="s">
        <v>34</v>
      </c>
      <c r="Y92" s="2" t="s">
        <v>12</v>
      </c>
      <c r="Z92" s="2" t="s">
        <v>37</v>
      </c>
      <c r="AA92" s="2" t="s">
        <v>170</v>
      </c>
      <c r="AB92">
        <v>2</v>
      </c>
      <c r="AC92">
        <v>1</v>
      </c>
      <c r="AD92" s="2" t="s">
        <v>1085</v>
      </c>
      <c r="AE92">
        <v>2</v>
      </c>
      <c r="AF92">
        <v>1</v>
      </c>
      <c r="AG92" s="2" t="s">
        <v>1077</v>
      </c>
      <c r="AH92">
        <v>64240</v>
      </c>
      <c r="AI92">
        <v>11680</v>
      </c>
      <c r="AJ92">
        <v>11680</v>
      </c>
      <c r="AK92">
        <v>40880</v>
      </c>
      <c r="AL92" s="2" t="s">
        <v>97</v>
      </c>
      <c r="AM92" s="2" t="s">
        <v>98</v>
      </c>
      <c r="AN92">
        <v>2015</v>
      </c>
      <c r="AO92" s="2" t="s">
        <v>1078</v>
      </c>
    </row>
    <row r="93" spans="1:41" x14ac:dyDescent="0.25">
      <c r="A93">
        <v>679370</v>
      </c>
      <c r="B93" s="1">
        <v>36387</v>
      </c>
      <c r="C93">
        <v>31</v>
      </c>
      <c r="D93" s="2" t="s">
        <v>1275</v>
      </c>
      <c r="E93" s="2"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s="2" t="s">
        <v>1086</v>
      </c>
      <c r="M93" s="2" t="s">
        <v>65</v>
      </c>
      <c r="N93" s="2" t="s">
        <v>1093</v>
      </c>
      <c r="O93" s="2" t="s">
        <v>1110</v>
      </c>
      <c r="P93" s="2" t="s">
        <v>1161</v>
      </c>
      <c r="Q93">
        <v>0</v>
      </c>
      <c r="R93">
        <v>-78600</v>
      </c>
      <c r="S93">
        <v>-78600</v>
      </c>
      <c r="T93" s="1">
        <v>42034</v>
      </c>
      <c r="U93" s="2" t="s">
        <v>62</v>
      </c>
      <c r="V93" s="2" t="s">
        <v>1084</v>
      </c>
      <c r="W93" s="2" t="s">
        <v>121</v>
      </c>
      <c r="X93" s="2" t="s">
        <v>30</v>
      </c>
      <c r="Y93" s="2" t="s">
        <v>45</v>
      </c>
      <c r="Z93" s="2" t="s">
        <v>24</v>
      </c>
      <c r="AA93" s="2" t="s">
        <v>171</v>
      </c>
      <c r="AB93">
        <v>9</v>
      </c>
      <c r="AC93">
        <v>1</v>
      </c>
      <c r="AD93" s="2" t="s">
        <v>1078</v>
      </c>
      <c r="AE93">
        <v>0</v>
      </c>
      <c r="AF93">
        <v>1</v>
      </c>
      <c r="AG93" s="2" t="s">
        <v>1077</v>
      </c>
      <c r="AH93">
        <v>4700</v>
      </c>
      <c r="AI93">
        <v>940</v>
      </c>
      <c r="AJ93">
        <v>470</v>
      </c>
      <c r="AK93">
        <v>3290</v>
      </c>
      <c r="AL93" s="2" t="s">
        <v>21</v>
      </c>
      <c r="AM93" s="2" t="s">
        <v>67</v>
      </c>
      <c r="AN93">
        <v>2002</v>
      </c>
      <c r="AO93" s="2" t="s">
        <v>1078</v>
      </c>
    </row>
    <row r="94" spans="1:41" x14ac:dyDescent="0.25">
      <c r="A94">
        <v>958857</v>
      </c>
      <c r="B94" s="1">
        <v>33618</v>
      </c>
      <c r="C94">
        <v>41</v>
      </c>
      <c r="D94" s="2" t="s">
        <v>1277</v>
      </c>
      <c r="E94" s="2"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s="2" t="s">
        <v>1086</v>
      </c>
      <c r="M94" s="2" t="s">
        <v>65</v>
      </c>
      <c r="N94" s="2" t="s">
        <v>1099</v>
      </c>
      <c r="O94" s="2" t="s">
        <v>1117</v>
      </c>
      <c r="P94" s="2" t="s">
        <v>1161</v>
      </c>
      <c r="Q94">
        <v>0</v>
      </c>
      <c r="R94">
        <v>-56100</v>
      </c>
      <c r="S94">
        <v>-56100</v>
      </c>
      <c r="T94" s="1">
        <v>42011</v>
      </c>
      <c r="U94" s="2" t="s">
        <v>1089</v>
      </c>
      <c r="V94" s="2" t="s">
        <v>2</v>
      </c>
      <c r="W94" s="2" t="s">
        <v>3</v>
      </c>
      <c r="X94" s="2" t="s">
        <v>49</v>
      </c>
      <c r="Y94" s="2" t="s">
        <v>5</v>
      </c>
      <c r="Z94" s="2" t="s">
        <v>6</v>
      </c>
      <c r="AA94" s="2" t="s">
        <v>172</v>
      </c>
      <c r="AB94">
        <v>12</v>
      </c>
      <c r="AC94">
        <v>3</v>
      </c>
      <c r="AD94" s="2" t="s">
        <v>1077</v>
      </c>
      <c r="AE94">
        <v>2</v>
      </c>
      <c r="AF94">
        <v>0</v>
      </c>
      <c r="AG94" s="2" t="s">
        <v>1085</v>
      </c>
      <c r="AH94">
        <v>45120</v>
      </c>
      <c r="AI94">
        <v>0</v>
      </c>
      <c r="AJ94">
        <v>5640</v>
      </c>
      <c r="AK94">
        <v>39480</v>
      </c>
      <c r="AL94" s="2" t="s">
        <v>32</v>
      </c>
      <c r="AM94" s="2" t="s">
        <v>69</v>
      </c>
      <c r="AN94">
        <v>2011</v>
      </c>
      <c r="AO94" s="2" t="s">
        <v>1077</v>
      </c>
    </row>
    <row r="95" spans="1:41" x14ac:dyDescent="0.25">
      <c r="A95">
        <v>686816</v>
      </c>
      <c r="B95" s="1">
        <v>36501</v>
      </c>
      <c r="C95">
        <v>127</v>
      </c>
      <c r="D95" s="2" t="s">
        <v>1276</v>
      </c>
      <c r="E95" s="2"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s="2" t="s">
        <v>1086</v>
      </c>
      <c r="M95" s="2" t="s">
        <v>57</v>
      </c>
      <c r="N95" s="2" t="s">
        <v>1087</v>
      </c>
      <c r="O95" s="2" t="s">
        <v>1088</v>
      </c>
      <c r="P95" s="2" t="s">
        <v>1160</v>
      </c>
      <c r="Q95">
        <v>0</v>
      </c>
      <c r="R95">
        <v>0</v>
      </c>
      <c r="S95">
        <v>0</v>
      </c>
      <c r="T95" s="1">
        <v>42059</v>
      </c>
      <c r="U95" s="2" t="s">
        <v>1089</v>
      </c>
      <c r="V95" s="2" t="s">
        <v>23</v>
      </c>
      <c r="W95" s="2" t="s">
        <v>41</v>
      </c>
      <c r="X95" s="2" t="s">
        <v>34</v>
      </c>
      <c r="Y95" s="2" t="s">
        <v>5</v>
      </c>
      <c r="Z95" s="2" t="s">
        <v>24</v>
      </c>
      <c r="AA95" s="2" t="s">
        <v>173</v>
      </c>
      <c r="AB95">
        <v>12</v>
      </c>
      <c r="AC95">
        <v>2</v>
      </c>
      <c r="AD95" s="2" t="s">
        <v>1077</v>
      </c>
      <c r="AE95">
        <v>1</v>
      </c>
      <c r="AF95">
        <v>1</v>
      </c>
      <c r="AG95" s="2" t="s">
        <v>1085</v>
      </c>
      <c r="AH95">
        <v>66950</v>
      </c>
      <c r="AI95">
        <v>10300</v>
      </c>
      <c r="AJ95">
        <v>10300</v>
      </c>
      <c r="AK95">
        <v>46350</v>
      </c>
      <c r="AL95" s="2" t="s">
        <v>8</v>
      </c>
      <c r="AM95" s="2" t="s">
        <v>137</v>
      </c>
      <c r="AN95">
        <v>1995</v>
      </c>
      <c r="AO95" s="2" t="s">
        <v>1078</v>
      </c>
    </row>
    <row r="96" spans="1:41" x14ac:dyDescent="0.25">
      <c r="A96">
        <v>127754</v>
      </c>
      <c r="B96" s="1">
        <v>34126</v>
      </c>
      <c r="C96">
        <v>61</v>
      </c>
      <c r="D96" s="2" t="s">
        <v>1275</v>
      </c>
      <c r="E96" s="2"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s="2" t="s">
        <v>1086</v>
      </c>
      <c r="M96" s="2" t="s">
        <v>29</v>
      </c>
      <c r="N96" s="2" t="s">
        <v>1091</v>
      </c>
      <c r="O96" s="2" t="s">
        <v>1117</v>
      </c>
      <c r="P96" s="2" t="s">
        <v>1160</v>
      </c>
      <c r="Q96">
        <v>0</v>
      </c>
      <c r="R96">
        <v>-62400</v>
      </c>
      <c r="S96">
        <v>-62400</v>
      </c>
      <c r="T96" s="1">
        <v>42037</v>
      </c>
      <c r="U96" s="2" t="s">
        <v>1</v>
      </c>
      <c r="V96" s="2" t="s">
        <v>2</v>
      </c>
      <c r="W96" s="2" t="s">
        <v>3</v>
      </c>
      <c r="X96" s="2" t="s">
        <v>4</v>
      </c>
      <c r="Y96" s="2" t="s">
        <v>19</v>
      </c>
      <c r="Z96" s="2" t="s">
        <v>6</v>
      </c>
      <c r="AA96" s="2" t="s">
        <v>174</v>
      </c>
      <c r="AB96">
        <v>14</v>
      </c>
      <c r="AC96">
        <v>1</v>
      </c>
      <c r="AD96" s="2" t="s">
        <v>1078</v>
      </c>
      <c r="AE96">
        <v>0</v>
      </c>
      <c r="AF96">
        <v>3</v>
      </c>
      <c r="AG96" s="2" t="s">
        <v>1085</v>
      </c>
      <c r="AH96">
        <v>98340</v>
      </c>
      <c r="AI96">
        <v>8940</v>
      </c>
      <c r="AJ96">
        <v>17880</v>
      </c>
      <c r="AK96">
        <v>71520</v>
      </c>
      <c r="AL96" s="2" t="s">
        <v>118</v>
      </c>
      <c r="AM96" s="2" t="s">
        <v>141</v>
      </c>
      <c r="AN96">
        <v>2004</v>
      </c>
      <c r="AO96" s="2" t="s">
        <v>1077</v>
      </c>
    </row>
    <row r="97" spans="1:41" x14ac:dyDescent="0.25">
      <c r="A97">
        <v>918629</v>
      </c>
      <c r="B97" s="1">
        <v>36802</v>
      </c>
      <c r="C97">
        <v>207</v>
      </c>
      <c r="D97" s="2" t="s">
        <v>1275</v>
      </c>
      <c r="E97" s="2"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s="2" t="s">
        <v>1079</v>
      </c>
      <c r="M97" s="2" t="s">
        <v>1141</v>
      </c>
      <c r="N97" s="2" t="s">
        <v>1115</v>
      </c>
      <c r="O97" s="2" t="s">
        <v>1106</v>
      </c>
      <c r="P97" s="2" t="s">
        <v>1160</v>
      </c>
      <c r="Q97">
        <v>55200</v>
      </c>
      <c r="R97">
        <v>0</v>
      </c>
      <c r="S97">
        <v>55200</v>
      </c>
      <c r="T97" s="1">
        <v>42063</v>
      </c>
      <c r="U97" s="2" t="s">
        <v>62</v>
      </c>
      <c r="V97" s="2" t="s">
        <v>1084</v>
      </c>
      <c r="W97" s="2" t="s">
        <v>121</v>
      </c>
      <c r="X97" s="2" t="s">
        <v>30</v>
      </c>
      <c r="Y97" s="2" t="s">
        <v>45</v>
      </c>
      <c r="Z97" s="2" t="s">
        <v>37</v>
      </c>
      <c r="AA97" s="2" t="s">
        <v>175</v>
      </c>
      <c r="AB97">
        <v>9</v>
      </c>
      <c r="AC97">
        <v>1</v>
      </c>
      <c r="AD97" s="2" t="s">
        <v>1078</v>
      </c>
      <c r="AE97">
        <v>0</v>
      </c>
      <c r="AF97">
        <v>1</v>
      </c>
      <c r="AG97" s="2" t="s">
        <v>1078</v>
      </c>
      <c r="AH97">
        <v>5900</v>
      </c>
      <c r="AI97">
        <v>590</v>
      </c>
      <c r="AJ97">
        <v>590</v>
      </c>
      <c r="AK97">
        <v>4720</v>
      </c>
      <c r="AL97" s="2" t="s">
        <v>97</v>
      </c>
      <c r="AM97" s="2" t="s">
        <v>112</v>
      </c>
      <c r="AN97">
        <v>2007</v>
      </c>
      <c r="AO97" s="2" t="s">
        <v>1078</v>
      </c>
    </row>
    <row r="98" spans="1:41" x14ac:dyDescent="0.25">
      <c r="A98">
        <v>731450</v>
      </c>
      <c r="B98" s="1">
        <v>40541</v>
      </c>
      <c r="C98">
        <v>219</v>
      </c>
      <c r="D98" s="2" t="s">
        <v>1277</v>
      </c>
      <c r="E98" s="2"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s="2" t="s">
        <v>1086</v>
      </c>
      <c r="M98" s="2" t="s">
        <v>1140</v>
      </c>
      <c r="N98" s="2" t="s">
        <v>1099</v>
      </c>
      <c r="O98" s="2" t="s">
        <v>1117</v>
      </c>
      <c r="P98" s="2" t="s">
        <v>1161</v>
      </c>
      <c r="Q98">
        <v>90700</v>
      </c>
      <c r="R98">
        <v>-20800</v>
      </c>
      <c r="S98">
        <v>69900</v>
      </c>
      <c r="T98" s="1">
        <v>42044</v>
      </c>
      <c r="U98" s="2" t="s">
        <v>1089</v>
      </c>
      <c r="V98" s="2" t="s">
        <v>23</v>
      </c>
      <c r="W98" s="2" t="s">
        <v>3</v>
      </c>
      <c r="X98" s="2" t="s">
        <v>60</v>
      </c>
      <c r="Y98" s="2" t="s">
        <v>50</v>
      </c>
      <c r="Z98" s="2" t="s">
        <v>13</v>
      </c>
      <c r="AA98" s="2" t="s">
        <v>176</v>
      </c>
      <c r="AB98">
        <v>3</v>
      </c>
      <c r="AC98">
        <v>3</v>
      </c>
      <c r="AD98" s="2" t="s">
        <v>1078</v>
      </c>
      <c r="AE98">
        <v>1</v>
      </c>
      <c r="AF98">
        <v>1</v>
      </c>
      <c r="AG98" s="2" t="s">
        <v>1085</v>
      </c>
      <c r="AH98">
        <v>70680</v>
      </c>
      <c r="AI98">
        <v>5890</v>
      </c>
      <c r="AJ98">
        <v>11780</v>
      </c>
      <c r="AK98">
        <v>53010</v>
      </c>
      <c r="AL98" s="2" t="s">
        <v>55</v>
      </c>
      <c r="AM98" s="2" t="s">
        <v>157</v>
      </c>
      <c r="AN98">
        <v>2009</v>
      </c>
      <c r="AO98" s="2" t="s">
        <v>1078</v>
      </c>
    </row>
    <row r="99" spans="1:41" x14ac:dyDescent="0.25">
      <c r="A99">
        <v>307447</v>
      </c>
      <c r="B99" s="1">
        <v>32949</v>
      </c>
      <c r="C99">
        <v>271</v>
      </c>
      <c r="D99" s="2" t="s">
        <v>1275</v>
      </c>
      <c r="E99" s="2"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s="2" t="s">
        <v>1086</v>
      </c>
      <c r="M99" s="2" t="s">
        <v>57</v>
      </c>
      <c r="N99" s="2" t="s">
        <v>1082</v>
      </c>
      <c r="O99" s="2" t="s">
        <v>1105</v>
      </c>
      <c r="P99" s="2" t="s">
        <v>1161</v>
      </c>
      <c r="Q99">
        <v>0</v>
      </c>
      <c r="R99">
        <v>0</v>
      </c>
      <c r="S99">
        <v>0</v>
      </c>
      <c r="T99" s="1">
        <v>42023</v>
      </c>
      <c r="U99" s="2" t="s">
        <v>1089</v>
      </c>
      <c r="V99" s="2" t="s">
        <v>18</v>
      </c>
      <c r="W99" s="2" t="s">
        <v>41</v>
      </c>
      <c r="X99" s="2" t="s">
        <v>60</v>
      </c>
      <c r="Y99" s="2" t="s">
        <v>5</v>
      </c>
      <c r="Z99" s="2" t="s">
        <v>53</v>
      </c>
      <c r="AA99" s="2" t="s">
        <v>177</v>
      </c>
      <c r="AB99">
        <v>21</v>
      </c>
      <c r="AC99">
        <v>3</v>
      </c>
      <c r="AD99" s="2" t="s">
        <v>1078</v>
      </c>
      <c r="AE99">
        <v>1</v>
      </c>
      <c r="AF99">
        <v>0</v>
      </c>
      <c r="AG99" s="2" t="s">
        <v>1078</v>
      </c>
      <c r="AH99">
        <v>93720</v>
      </c>
      <c r="AI99">
        <v>17040</v>
      </c>
      <c r="AJ99">
        <v>8520</v>
      </c>
      <c r="AK99">
        <v>68160</v>
      </c>
      <c r="AL99" s="2" t="s">
        <v>15</v>
      </c>
      <c r="AM99" s="2" t="s">
        <v>178</v>
      </c>
      <c r="AN99">
        <v>2005</v>
      </c>
      <c r="AO99" s="2" t="s">
        <v>1078</v>
      </c>
    </row>
    <row r="100" spans="1:41" x14ac:dyDescent="0.25">
      <c r="A100">
        <v>992145</v>
      </c>
      <c r="B100" s="1">
        <v>40969</v>
      </c>
      <c r="C100">
        <v>80</v>
      </c>
      <c r="D100" s="2" t="s">
        <v>1275</v>
      </c>
      <c r="E100" s="2"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s="2" t="s">
        <v>1086</v>
      </c>
      <c r="M100" s="2" t="s">
        <v>1141</v>
      </c>
      <c r="N100" s="2" t="s">
        <v>1090</v>
      </c>
      <c r="O100" s="2" t="s">
        <v>1117</v>
      </c>
      <c r="P100" s="2" t="s">
        <v>1159</v>
      </c>
      <c r="Q100">
        <v>67700</v>
      </c>
      <c r="R100">
        <v>-58400</v>
      </c>
      <c r="S100">
        <v>9300</v>
      </c>
      <c r="T100" s="1">
        <v>42056</v>
      </c>
      <c r="U100" s="2" t="s">
        <v>10</v>
      </c>
      <c r="V100" s="2" t="s">
        <v>1084</v>
      </c>
      <c r="W100" s="2" t="s">
        <v>11</v>
      </c>
      <c r="X100" s="2" t="s">
        <v>30</v>
      </c>
      <c r="Y100" s="2" t="s">
        <v>1276</v>
      </c>
      <c r="Z100" s="2" t="s">
        <v>75</v>
      </c>
      <c r="AA100" s="2" t="s">
        <v>179</v>
      </c>
      <c r="AB100">
        <v>5</v>
      </c>
      <c r="AC100">
        <v>1</v>
      </c>
      <c r="AD100" s="2" t="s">
        <v>1078</v>
      </c>
      <c r="AE100">
        <v>2</v>
      </c>
      <c r="AF100">
        <v>0</v>
      </c>
      <c r="AG100" s="2" t="s">
        <v>1077</v>
      </c>
      <c r="AH100">
        <v>6930</v>
      </c>
      <c r="AI100">
        <v>1260</v>
      </c>
      <c r="AJ100">
        <v>630</v>
      </c>
      <c r="AK100">
        <v>5040</v>
      </c>
      <c r="AL100" s="2" t="s">
        <v>47</v>
      </c>
      <c r="AM100" s="2" t="s">
        <v>64</v>
      </c>
      <c r="AN100">
        <v>2001</v>
      </c>
      <c r="AO100" s="2" t="s">
        <v>1078</v>
      </c>
    </row>
    <row r="101" spans="1:41" x14ac:dyDescent="0.25">
      <c r="A101">
        <v>900628</v>
      </c>
      <c r="B101" s="1">
        <v>38753</v>
      </c>
      <c r="C101">
        <v>325</v>
      </c>
      <c r="D101" s="2" t="s">
        <v>1277</v>
      </c>
      <c r="E101" s="2"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s="2" t="s">
        <v>1086</v>
      </c>
      <c r="M101" s="2" t="s">
        <v>29</v>
      </c>
      <c r="N101" s="2" t="s">
        <v>1102</v>
      </c>
      <c r="O101" s="2" t="s">
        <v>1105</v>
      </c>
      <c r="P101" s="2" t="s">
        <v>1161</v>
      </c>
      <c r="Q101">
        <v>61500</v>
      </c>
      <c r="R101">
        <v>0</v>
      </c>
      <c r="S101">
        <v>61500</v>
      </c>
      <c r="T101" s="1">
        <v>42018</v>
      </c>
      <c r="U101" s="2" t="s">
        <v>1</v>
      </c>
      <c r="V101" s="2" t="s">
        <v>2</v>
      </c>
      <c r="W101" s="2" t="s">
        <v>3</v>
      </c>
      <c r="X101" s="2" t="s">
        <v>34</v>
      </c>
      <c r="Y101" s="2" t="s">
        <v>12</v>
      </c>
      <c r="Z101" s="2" t="s">
        <v>37</v>
      </c>
      <c r="AA101" s="2" t="s">
        <v>180</v>
      </c>
      <c r="AB101">
        <v>11</v>
      </c>
      <c r="AC101">
        <v>1</v>
      </c>
      <c r="AD101" s="2" t="s">
        <v>1077</v>
      </c>
      <c r="AE101">
        <v>0</v>
      </c>
      <c r="AF101">
        <v>3</v>
      </c>
      <c r="AG101" s="2" t="s">
        <v>1078</v>
      </c>
      <c r="AH101">
        <v>72930</v>
      </c>
      <c r="AI101">
        <v>6630</v>
      </c>
      <c r="AJ101">
        <v>6630</v>
      </c>
      <c r="AK101">
        <v>59670</v>
      </c>
      <c r="AL101" s="2" t="s">
        <v>21</v>
      </c>
      <c r="AM101" s="2" t="s">
        <v>22</v>
      </c>
      <c r="AN101">
        <v>2006</v>
      </c>
      <c r="AO101" s="2" t="s">
        <v>1077</v>
      </c>
    </row>
    <row r="102" spans="1:41" x14ac:dyDescent="0.25">
      <c r="A102">
        <v>235220</v>
      </c>
      <c r="B102" s="1">
        <v>41944</v>
      </c>
      <c r="C102">
        <v>29</v>
      </c>
      <c r="D102" s="2" t="s">
        <v>1275</v>
      </c>
      <c r="E102" s="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s="2" t="s">
        <v>1079</v>
      </c>
      <c r="M102" s="2" t="s">
        <v>1139</v>
      </c>
      <c r="N102" s="2" t="s">
        <v>1115</v>
      </c>
      <c r="O102" s="2" t="s">
        <v>1101</v>
      </c>
      <c r="P102" s="2" t="s">
        <v>1160</v>
      </c>
      <c r="Q102">
        <v>0</v>
      </c>
      <c r="R102">
        <v>-71700</v>
      </c>
      <c r="S102">
        <v>-71700</v>
      </c>
      <c r="T102" s="1">
        <v>42026</v>
      </c>
      <c r="U102" s="2" t="s">
        <v>1089</v>
      </c>
      <c r="V102" s="2" t="s">
        <v>18</v>
      </c>
      <c r="W102" s="2" t="s">
        <v>11</v>
      </c>
      <c r="X102" s="2" t="s">
        <v>49</v>
      </c>
      <c r="Y102" s="2" t="s">
        <v>5</v>
      </c>
      <c r="Z102" s="2" t="s">
        <v>51</v>
      </c>
      <c r="AA102" s="2" t="s">
        <v>181</v>
      </c>
      <c r="AB102">
        <v>4</v>
      </c>
      <c r="AC102">
        <v>4</v>
      </c>
      <c r="AD102" s="2" t="s">
        <v>1077</v>
      </c>
      <c r="AE102">
        <v>1</v>
      </c>
      <c r="AF102">
        <v>2</v>
      </c>
      <c r="AG102" s="2" t="s">
        <v>1077</v>
      </c>
      <c r="AH102">
        <v>64890</v>
      </c>
      <c r="AI102">
        <v>7210</v>
      </c>
      <c r="AJ102">
        <v>7210</v>
      </c>
      <c r="AK102">
        <v>50470</v>
      </c>
      <c r="AL102" s="2" t="s">
        <v>39</v>
      </c>
      <c r="AM102" s="2" t="s">
        <v>40</v>
      </c>
      <c r="AN102">
        <v>2013</v>
      </c>
      <c r="AO102" s="2" t="s">
        <v>1077</v>
      </c>
    </row>
    <row r="103" spans="1:41" x14ac:dyDescent="0.25">
      <c r="A103">
        <v>740019</v>
      </c>
      <c r="B103" s="1">
        <v>39981</v>
      </c>
      <c r="C103">
        <v>295</v>
      </c>
      <c r="D103" s="2" t="s">
        <v>1276</v>
      </c>
      <c r="E103" s="2"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s="2" t="s">
        <v>1086</v>
      </c>
      <c r="M103" s="2" t="s">
        <v>65</v>
      </c>
      <c r="N103" s="2" t="s">
        <v>1082</v>
      </c>
      <c r="O103" s="2" t="s">
        <v>1110</v>
      </c>
      <c r="P103" s="2" t="s">
        <v>1159</v>
      </c>
      <c r="Q103">
        <v>0</v>
      </c>
      <c r="R103">
        <v>0</v>
      </c>
      <c r="S103">
        <v>0</v>
      </c>
      <c r="T103" s="1">
        <v>42057</v>
      </c>
      <c r="U103" s="2" t="s">
        <v>62</v>
      </c>
      <c r="V103" s="2" t="s">
        <v>1084</v>
      </c>
      <c r="W103" s="2" t="s">
        <v>121</v>
      </c>
      <c r="X103" s="2" t="s">
        <v>30</v>
      </c>
      <c r="Y103" s="2" t="s">
        <v>45</v>
      </c>
      <c r="Z103" s="2" t="s">
        <v>6</v>
      </c>
      <c r="AA103" s="2" t="s">
        <v>182</v>
      </c>
      <c r="AB103">
        <v>6</v>
      </c>
      <c r="AC103">
        <v>1</v>
      </c>
      <c r="AD103" s="2" t="s">
        <v>1085</v>
      </c>
      <c r="AE103">
        <v>1</v>
      </c>
      <c r="AF103">
        <v>2</v>
      </c>
      <c r="AG103" s="2" t="s">
        <v>1077</v>
      </c>
      <c r="AH103">
        <v>5400</v>
      </c>
      <c r="AI103">
        <v>900</v>
      </c>
      <c r="AJ103">
        <v>900</v>
      </c>
      <c r="AK103">
        <v>3600</v>
      </c>
      <c r="AL103" s="2" t="s">
        <v>8</v>
      </c>
      <c r="AM103" s="2" t="s">
        <v>36</v>
      </c>
      <c r="AN103">
        <v>1999</v>
      </c>
      <c r="AO103" s="2" t="s">
        <v>1078</v>
      </c>
    </row>
    <row r="104" spans="1:41" x14ac:dyDescent="0.25">
      <c r="A104">
        <v>246882</v>
      </c>
      <c r="B104" s="1">
        <v>36423</v>
      </c>
      <c r="C104">
        <v>239</v>
      </c>
      <c r="D104" s="2" t="s">
        <v>1275</v>
      </c>
      <c r="E104" s="2"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s="2" t="s">
        <v>1079</v>
      </c>
      <c r="M104" s="2" t="s">
        <v>65</v>
      </c>
      <c r="N104" s="2" t="s">
        <v>1099</v>
      </c>
      <c r="O104" s="2" t="s">
        <v>1083</v>
      </c>
      <c r="P104" s="2" t="s">
        <v>1161</v>
      </c>
      <c r="Q104">
        <v>0</v>
      </c>
      <c r="R104">
        <v>0</v>
      </c>
      <c r="S104">
        <v>0</v>
      </c>
      <c r="T104" s="1">
        <v>42030</v>
      </c>
      <c r="U104" s="2" t="s">
        <v>10</v>
      </c>
      <c r="V104" s="2" t="s">
        <v>1084</v>
      </c>
      <c r="W104" s="2" t="s">
        <v>121</v>
      </c>
      <c r="X104" s="2" t="s">
        <v>30</v>
      </c>
      <c r="Y104" s="2" t="s">
        <v>50</v>
      </c>
      <c r="Z104" s="2" t="s">
        <v>75</v>
      </c>
      <c r="AA104" s="2" t="s">
        <v>183</v>
      </c>
      <c r="AB104">
        <v>10</v>
      </c>
      <c r="AC104">
        <v>1</v>
      </c>
      <c r="AD104" s="2" t="s">
        <v>1078</v>
      </c>
      <c r="AE104">
        <v>0</v>
      </c>
      <c r="AF104">
        <v>0</v>
      </c>
      <c r="AG104" s="2" t="s">
        <v>1085</v>
      </c>
      <c r="AH104">
        <v>5600</v>
      </c>
      <c r="AI104">
        <v>700</v>
      </c>
      <c r="AJ104">
        <v>700</v>
      </c>
      <c r="AK104">
        <v>4200</v>
      </c>
      <c r="AL104" s="2" t="s">
        <v>43</v>
      </c>
      <c r="AM104" s="2" t="s">
        <v>59</v>
      </c>
      <c r="AN104">
        <v>2007</v>
      </c>
      <c r="AO104" s="2" t="s">
        <v>1078</v>
      </c>
    </row>
    <row r="105" spans="1:41" x14ac:dyDescent="0.25">
      <c r="A105">
        <v>797613</v>
      </c>
      <c r="B105" s="1">
        <v>33165</v>
      </c>
      <c r="C105">
        <v>269</v>
      </c>
      <c r="D105" s="2" t="s">
        <v>1277</v>
      </c>
      <c r="E105" s="2"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s="2" t="s">
        <v>1086</v>
      </c>
      <c r="M105" s="2" t="s">
        <v>65</v>
      </c>
      <c r="N105" s="2" t="s">
        <v>1102</v>
      </c>
      <c r="O105" s="2" t="s">
        <v>1106</v>
      </c>
      <c r="P105" s="2" t="s">
        <v>1161</v>
      </c>
      <c r="Q105">
        <v>0</v>
      </c>
      <c r="R105">
        <v>-72300</v>
      </c>
      <c r="S105">
        <v>-72300</v>
      </c>
      <c r="T105" s="1">
        <v>42028</v>
      </c>
      <c r="U105" s="2" t="s">
        <v>1</v>
      </c>
      <c r="V105" s="2" t="s">
        <v>18</v>
      </c>
      <c r="W105" s="2" t="s">
        <v>11</v>
      </c>
      <c r="X105" s="2" t="s">
        <v>4</v>
      </c>
      <c r="Y105" s="2" t="s">
        <v>5</v>
      </c>
      <c r="Z105" s="2" t="s">
        <v>53</v>
      </c>
      <c r="AA105" s="2" t="s">
        <v>184</v>
      </c>
      <c r="AB105">
        <v>23</v>
      </c>
      <c r="AC105">
        <v>1</v>
      </c>
      <c r="AD105" s="2" t="s">
        <v>1077</v>
      </c>
      <c r="AE105">
        <v>0</v>
      </c>
      <c r="AF105">
        <v>0</v>
      </c>
      <c r="AG105" s="2" t="s">
        <v>1085</v>
      </c>
      <c r="AH105">
        <v>79300</v>
      </c>
      <c r="AI105">
        <v>15860</v>
      </c>
      <c r="AJ105">
        <v>15860</v>
      </c>
      <c r="AK105">
        <v>47580</v>
      </c>
      <c r="AL105" s="2" t="s">
        <v>8</v>
      </c>
      <c r="AM105" s="2" t="s">
        <v>9</v>
      </c>
      <c r="AN105">
        <v>2007</v>
      </c>
      <c r="AO105" s="2" t="s">
        <v>1078</v>
      </c>
    </row>
    <row r="106" spans="1:41" x14ac:dyDescent="0.25">
      <c r="A106">
        <v>193442</v>
      </c>
      <c r="B106" s="1">
        <v>35282</v>
      </c>
      <c r="C106">
        <v>80</v>
      </c>
      <c r="D106" s="2" t="s">
        <v>1275</v>
      </c>
      <c r="E106" s="2"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s="2" t="s">
        <v>1086</v>
      </c>
      <c r="M106" s="2" t="s">
        <v>65</v>
      </c>
      <c r="N106" s="2" t="s">
        <v>1091</v>
      </c>
      <c r="O106" s="2" t="s">
        <v>1117</v>
      </c>
      <c r="P106" s="2" t="s">
        <v>1162</v>
      </c>
      <c r="Q106">
        <v>0</v>
      </c>
      <c r="R106">
        <v>0</v>
      </c>
      <c r="S106">
        <v>0</v>
      </c>
      <c r="T106" s="1">
        <v>42054</v>
      </c>
      <c r="U106" s="2" t="s">
        <v>1</v>
      </c>
      <c r="V106" s="2" t="s">
        <v>2</v>
      </c>
      <c r="W106" s="2" t="s">
        <v>3</v>
      </c>
      <c r="X106" s="2" t="s">
        <v>4</v>
      </c>
      <c r="Y106" s="2" t="s">
        <v>45</v>
      </c>
      <c r="Z106" s="2" t="s">
        <v>53</v>
      </c>
      <c r="AA106" s="2" t="s">
        <v>185</v>
      </c>
      <c r="AB106">
        <v>13</v>
      </c>
      <c r="AC106">
        <v>1</v>
      </c>
      <c r="AD106" s="2" t="s">
        <v>1077</v>
      </c>
      <c r="AE106">
        <v>1</v>
      </c>
      <c r="AF106">
        <v>0</v>
      </c>
      <c r="AG106" s="2" t="s">
        <v>1077</v>
      </c>
      <c r="AH106">
        <v>52800</v>
      </c>
      <c r="AI106">
        <v>10560</v>
      </c>
      <c r="AJ106">
        <v>5280</v>
      </c>
      <c r="AK106">
        <v>36960</v>
      </c>
      <c r="AL106" s="2" t="s">
        <v>8</v>
      </c>
      <c r="AM106" s="2" t="s">
        <v>36</v>
      </c>
      <c r="AN106">
        <v>2004</v>
      </c>
      <c r="AO106" s="2" t="s">
        <v>1078</v>
      </c>
    </row>
    <row r="107" spans="1:41" x14ac:dyDescent="0.25">
      <c r="A107">
        <v>389238</v>
      </c>
      <c r="B107" s="1">
        <v>37048</v>
      </c>
      <c r="C107">
        <v>279</v>
      </c>
      <c r="D107" s="2" t="s">
        <v>1275</v>
      </c>
      <c r="E107" s="2"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s="2" t="s">
        <v>1086</v>
      </c>
      <c r="M107" s="2" t="s">
        <v>1142</v>
      </c>
      <c r="N107" s="2" t="s">
        <v>1093</v>
      </c>
      <c r="O107" s="2" t="s">
        <v>1092</v>
      </c>
      <c r="P107" s="2" t="s">
        <v>1159</v>
      </c>
      <c r="Q107">
        <v>37300</v>
      </c>
      <c r="R107">
        <v>-31700</v>
      </c>
      <c r="S107">
        <v>5600</v>
      </c>
      <c r="T107" s="1">
        <v>42033</v>
      </c>
      <c r="U107" s="2" t="s">
        <v>1089</v>
      </c>
      <c r="V107" s="2" t="s">
        <v>23</v>
      </c>
      <c r="W107" s="2" t="s">
        <v>11</v>
      </c>
      <c r="X107" s="2" t="s">
        <v>34</v>
      </c>
      <c r="Y107" s="2" t="s">
        <v>50</v>
      </c>
      <c r="Z107" s="2" t="s">
        <v>75</v>
      </c>
      <c r="AA107" s="2" t="s">
        <v>186</v>
      </c>
      <c r="AB107">
        <v>16</v>
      </c>
      <c r="AC107">
        <v>3</v>
      </c>
      <c r="AD107" s="2" t="s">
        <v>1085</v>
      </c>
      <c r="AE107">
        <v>2</v>
      </c>
      <c r="AF107">
        <v>3</v>
      </c>
      <c r="AG107" s="2" t="s">
        <v>1078</v>
      </c>
      <c r="AH107">
        <v>28800</v>
      </c>
      <c r="AI107">
        <v>0</v>
      </c>
      <c r="AJ107">
        <v>3600</v>
      </c>
      <c r="AK107">
        <v>25200</v>
      </c>
      <c r="AL107" s="2" t="s">
        <v>55</v>
      </c>
      <c r="AM107" s="2" t="s">
        <v>157</v>
      </c>
      <c r="AN107">
        <v>2013</v>
      </c>
      <c r="AO107" s="2" t="s">
        <v>1078</v>
      </c>
    </row>
    <row r="108" spans="1:41" x14ac:dyDescent="0.25">
      <c r="A108">
        <v>760179</v>
      </c>
      <c r="B108" s="1">
        <v>39166</v>
      </c>
      <c r="C108">
        <v>165</v>
      </c>
      <c r="D108" s="2" t="s">
        <v>1276</v>
      </c>
      <c r="E108" s="2"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s="2" t="s">
        <v>1086</v>
      </c>
      <c r="M108" s="2" t="s">
        <v>29</v>
      </c>
      <c r="N108" s="2" t="s">
        <v>1091</v>
      </c>
      <c r="O108" s="2" t="s">
        <v>1110</v>
      </c>
      <c r="P108" s="2" t="s">
        <v>1161</v>
      </c>
      <c r="Q108">
        <v>35300</v>
      </c>
      <c r="R108">
        <v>-58100</v>
      </c>
      <c r="S108">
        <v>-22800</v>
      </c>
      <c r="T108" s="1">
        <v>42050</v>
      </c>
      <c r="U108" s="2" t="s">
        <v>62</v>
      </c>
      <c r="V108" s="2" t="s">
        <v>1084</v>
      </c>
      <c r="W108" s="2" t="s">
        <v>11</v>
      </c>
      <c r="X108" s="2" t="s">
        <v>4</v>
      </c>
      <c r="Y108" s="2" t="s">
        <v>45</v>
      </c>
      <c r="Z108" s="2" t="s">
        <v>53</v>
      </c>
      <c r="AA108" s="2" t="s">
        <v>187</v>
      </c>
      <c r="AB108">
        <v>3</v>
      </c>
      <c r="AC108">
        <v>1</v>
      </c>
      <c r="AD108" s="2" t="s">
        <v>1078</v>
      </c>
      <c r="AE108">
        <v>1</v>
      </c>
      <c r="AF108">
        <v>1</v>
      </c>
      <c r="AG108" s="2" t="s">
        <v>1078</v>
      </c>
      <c r="AH108">
        <v>2970</v>
      </c>
      <c r="AI108">
        <v>330</v>
      </c>
      <c r="AJ108">
        <v>330</v>
      </c>
      <c r="AK108">
        <v>2310</v>
      </c>
      <c r="AL108" s="2" t="s">
        <v>47</v>
      </c>
      <c r="AM108" s="2" t="s">
        <v>64</v>
      </c>
      <c r="AN108">
        <v>2008</v>
      </c>
      <c r="AO108" s="2" t="s">
        <v>1078</v>
      </c>
    </row>
    <row r="109" spans="1:41" x14ac:dyDescent="0.25">
      <c r="A109">
        <v>939905</v>
      </c>
      <c r="B109" s="1">
        <v>41578</v>
      </c>
      <c r="C109">
        <v>350</v>
      </c>
      <c r="D109" s="2" t="s">
        <v>1276</v>
      </c>
      <c r="E109" s="2"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s="2" t="s">
        <v>1079</v>
      </c>
      <c r="M109" s="2" t="s">
        <v>65</v>
      </c>
      <c r="N109" s="2" t="s">
        <v>1095</v>
      </c>
      <c r="O109" s="2" t="s">
        <v>1112</v>
      </c>
      <c r="P109" s="2" t="s">
        <v>1159</v>
      </c>
      <c r="Q109">
        <v>50500</v>
      </c>
      <c r="R109">
        <v>0</v>
      </c>
      <c r="S109">
        <v>50500</v>
      </c>
      <c r="T109" s="1">
        <v>42047</v>
      </c>
      <c r="U109" s="2" t="s">
        <v>1089</v>
      </c>
      <c r="V109" s="2" t="s">
        <v>2</v>
      </c>
      <c r="W109" s="2" t="s">
        <v>41</v>
      </c>
      <c r="X109" s="2" t="s">
        <v>4</v>
      </c>
      <c r="Y109" s="2" t="s">
        <v>5</v>
      </c>
      <c r="Z109" s="2" t="s">
        <v>53</v>
      </c>
      <c r="AA109" s="2" t="s">
        <v>188</v>
      </c>
      <c r="AB109">
        <v>15</v>
      </c>
      <c r="AC109">
        <v>3</v>
      </c>
      <c r="AD109" s="2" t="s">
        <v>1078</v>
      </c>
      <c r="AE109">
        <v>0</v>
      </c>
      <c r="AF109">
        <v>0</v>
      </c>
      <c r="AG109" s="2" t="s">
        <v>1085</v>
      </c>
      <c r="AH109">
        <v>93480</v>
      </c>
      <c r="AI109">
        <v>15580</v>
      </c>
      <c r="AJ109">
        <v>7790</v>
      </c>
      <c r="AK109">
        <v>70110</v>
      </c>
      <c r="AL109" s="2" t="s">
        <v>26</v>
      </c>
      <c r="AM109" s="2" t="s">
        <v>154</v>
      </c>
      <c r="AN109">
        <v>2014</v>
      </c>
      <c r="AO109" s="2" t="s">
        <v>1078</v>
      </c>
    </row>
    <row r="110" spans="1:41" x14ac:dyDescent="0.25">
      <c r="A110">
        <v>872814</v>
      </c>
      <c r="B110" s="1">
        <v>33768</v>
      </c>
      <c r="C110">
        <v>295</v>
      </c>
      <c r="D110" s="2" t="s">
        <v>1275</v>
      </c>
      <c r="E110" s="2"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s="2" t="s">
        <v>1079</v>
      </c>
      <c r="M110" s="2" t="s">
        <v>65</v>
      </c>
      <c r="N110" s="2" t="s">
        <v>1093</v>
      </c>
      <c r="O110" s="2" t="s">
        <v>1110</v>
      </c>
      <c r="P110" s="2" t="s">
        <v>1159</v>
      </c>
      <c r="Q110">
        <v>34300</v>
      </c>
      <c r="R110">
        <v>-24300</v>
      </c>
      <c r="S110">
        <v>10000</v>
      </c>
      <c r="T110" s="1">
        <v>42005</v>
      </c>
      <c r="U110" s="2" t="s">
        <v>10</v>
      </c>
      <c r="V110" s="2" t="s">
        <v>1084</v>
      </c>
      <c r="W110" s="2" t="s">
        <v>11</v>
      </c>
      <c r="X110" s="2" t="s">
        <v>30</v>
      </c>
      <c r="Y110" s="2" t="s">
        <v>45</v>
      </c>
      <c r="Z110" s="2" t="s">
        <v>6</v>
      </c>
      <c r="AA110" s="2" t="s">
        <v>189</v>
      </c>
      <c r="AB110">
        <v>4</v>
      </c>
      <c r="AC110">
        <v>1</v>
      </c>
      <c r="AD110" s="2" t="s">
        <v>1077</v>
      </c>
      <c r="AE110">
        <v>1</v>
      </c>
      <c r="AF110">
        <v>3</v>
      </c>
      <c r="AG110" s="2" t="s">
        <v>1077</v>
      </c>
      <c r="AH110">
        <v>4320</v>
      </c>
      <c r="AI110">
        <v>480</v>
      </c>
      <c r="AJ110">
        <v>480</v>
      </c>
      <c r="AK110">
        <v>3360</v>
      </c>
      <c r="AL110" s="2" t="s">
        <v>15</v>
      </c>
      <c r="AM110" s="2" t="s">
        <v>16</v>
      </c>
      <c r="AN110">
        <v>2002</v>
      </c>
      <c r="AO110" s="2" t="s">
        <v>1078</v>
      </c>
    </row>
    <row r="111" spans="1:41" x14ac:dyDescent="0.25">
      <c r="A111">
        <v>632627</v>
      </c>
      <c r="B111" s="1">
        <v>33153</v>
      </c>
      <c r="C111">
        <v>464</v>
      </c>
      <c r="D111" s="2" t="s">
        <v>1276</v>
      </c>
      <c r="E111" s="2"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s="2" t="s">
        <v>1086</v>
      </c>
      <c r="M111" s="2" t="s">
        <v>29</v>
      </c>
      <c r="N111" s="2" t="s">
        <v>1093</v>
      </c>
      <c r="O111" s="2" t="s">
        <v>1112</v>
      </c>
      <c r="P111" s="2" t="s">
        <v>1159</v>
      </c>
      <c r="Q111">
        <v>0</v>
      </c>
      <c r="R111">
        <v>-56400</v>
      </c>
      <c r="S111">
        <v>-56400</v>
      </c>
      <c r="T111" s="1">
        <v>42017</v>
      </c>
      <c r="U111" s="2" t="s">
        <v>1089</v>
      </c>
      <c r="V111" s="2" t="s">
        <v>18</v>
      </c>
      <c r="W111" s="2" t="s">
        <v>3</v>
      </c>
      <c r="X111" s="2" t="s">
        <v>4</v>
      </c>
      <c r="Y111" s="2" t="s">
        <v>12</v>
      </c>
      <c r="Z111" s="2" t="s">
        <v>53</v>
      </c>
      <c r="AA111" s="2" t="s">
        <v>190</v>
      </c>
      <c r="AB111">
        <v>6</v>
      </c>
      <c r="AC111">
        <v>3</v>
      </c>
      <c r="AD111" s="2" t="s">
        <v>1085</v>
      </c>
      <c r="AE111">
        <v>0</v>
      </c>
      <c r="AF111">
        <v>2</v>
      </c>
      <c r="AG111" s="2" t="s">
        <v>1077</v>
      </c>
      <c r="AH111">
        <v>79800</v>
      </c>
      <c r="AI111">
        <v>6650</v>
      </c>
      <c r="AJ111">
        <v>19950</v>
      </c>
      <c r="AK111">
        <v>53200</v>
      </c>
      <c r="AL111" s="2" t="s">
        <v>8</v>
      </c>
      <c r="AM111" s="2" t="s">
        <v>36</v>
      </c>
      <c r="AN111">
        <v>2000</v>
      </c>
      <c r="AO111" s="2" t="s">
        <v>1077</v>
      </c>
    </row>
    <row r="112" spans="1:41" x14ac:dyDescent="0.25">
      <c r="A112">
        <v>163161</v>
      </c>
      <c r="B112" s="1">
        <v>36110</v>
      </c>
      <c r="C112">
        <v>298</v>
      </c>
      <c r="D112" s="2" t="s">
        <v>1275</v>
      </c>
      <c r="E112" s="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s="2" t="s">
        <v>1086</v>
      </c>
      <c r="M112" s="2" t="s">
        <v>1141</v>
      </c>
      <c r="N112" s="2" t="s">
        <v>1082</v>
      </c>
      <c r="O112" s="2" t="s">
        <v>1112</v>
      </c>
      <c r="P112" s="2" t="s">
        <v>1161</v>
      </c>
      <c r="Q112">
        <v>28800</v>
      </c>
      <c r="R112">
        <v>0</v>
      </c>
      <c r="S112">
        <v>28800</v>
      </c>
      <c r="T112" s="1">
        <v>42037</v>
      </c>
      <c r="U112" s="2" t="s">
        <v>1</v>
      </c>
      <c r="V112" s="2" t="s">
        <v>23</v>
      </c>
      <c r="W112" s="2" t="s">
        <v>3</v>
      </c>
      <c r="X112" s="2" t="s">
        <v>34</v>
      </c>
      <c r="Y112" s="2" t="s">
        <v>19</v>
      </c>
      <c r="Z112" s="2" t="s">
        <v>75</v>
      </c>
      <c r="AA112" s="2" t="s">
        <v>191</v>
      </c>
      <c r="AB112">
        <v>1</v>
      </c>
      <c r="AC112">
        <v>1</v>
      </c>
      <c r="AD112" s="2" t="s">
        <v>1085</v>
      </c>
      <c r="AE112">
        <v>0</v>
      </c>
      <c r="AF112">
        <v>0</v>
      </c>
      <c r="AG112" s="2" t="s">
        <v>1085</v>
      </c>
      <c r="AH112">
        <v>70590</v>
      </c>
      <c r="AI112">
        <v>10860</v>
      </c>
      <c r="AJ112">
        <v>10860</v>
      </c>
      <c r="AK112">
        <v>48870</v>
      </c>
      <c r="AL112" s="2" t="s">
        <v>8</v>
      </c>
      <c r="AM112" s="2" t="s">
        <v>137</v>
      </c>
      <c r="AN112">
        <v>2000</v>
      </c>
      <c r="AO112" s="2" t="s">
        <v>1077</v>
      </c>
    </row>
    <row r="113" spans="1:41" x14ac:dyDescent="0.25">
      <c r="A113">
        <v>853360</v>
      </c>
      <c r="B113" s="1">
        <v>39990</v>
      </c>
      <c r="C113">
        <v>87</v>
      </c>
      <c r="D113" s="2" t="s">
        <v>1277</v>
      </c>
      <c r="E113" s="2"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s="2" t="s">
        <v>1086</v>
      </c>
      <c r="M113" s="2" t="s">
        <v>1139</v>
      </c>
      <c r="N113" s="2" t="s">
        <v>1087</v>
      </c>
      <c r="O113" s="2" t="s">
        <v>1109</v>
      </c>
      <c r="P113" s="2" t="s">
        <v>1159</v>
      </c>
      <c r="Q113">
        <v>0</v>
      </c>
      <c r="R113">
        <v>-47500</v>
      </c>
      <c r="S113">
        <v>-47500</v>
      </c>
      <c r="T113" s="1">
        <v>42031</v>
      </c>
      <c r="U113" s="2" t="s">
        <v>1089</v>
      </c>
      <c r="V113" s="2" t="s">
        <v>18</v>
      </c>
      <c r="W113" s="2" t="s">
        <v>3</v>
      </c>
      <c r="X113" s="2" t="s">
        <v>34</v>
      </c>
      <c r="Y113" s="2" t="s">
        <v>19</v>
      </c>
      <c r="Z113" s="2" t="s">
        <v>37</v>
      </c>
      <c r="AA113" s="2" t="s">
        <v>192</v>
      </c>
      <c r="AB113">
        <v>16</v>
      </c>
      <c r="AC113">
        <v>3</v>
      </c>
      <c r="AD113" s="2" t="s">
        <v>1078</v>
      </c>
      <c r="AE113">
        <v>0</v>
      </c>
      <c r="AF113">
        <v>3</v>
      </c>
      <c r="AG113" s="2" t="s">
        <v>1077</v>
      </c>
      <c r="AH113">
        <v>60940</v>
      </c>
      <c r="AI113">
        <v>5540</v>
      </c>
      <c r="AJ113">
        <v>11080</v>
      </c>
      <c r="AK113">
        <v>44320</v>
      </c>
      <c r="AL113" s="2" t="s">
        <v>39</v>
      </c>
      <c r="AM113" s="2" t="s">
        <v>193</v>
      </c>
      <c r="AN113">
        <v>2006</v>
      </c>
      <c r="AO113" s="2" t="s">
        <v>1077</v>
      </c>
    </row>
    <row r="114" spans="1:41" x14ac:dyDescent="0.25">
      <c r="A114">
        <v>776860</v>
      </c>
      <c r="B114" s="1">
        <v>39824</v>
      </c>
      <c r="C114">
        <v>261</v>
      </c>
      <c r="D114" s="2" t="s">
        <v>1276</v>
      </c>
      <c r="E114" s="2"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s="2" t="s">
        <v>1086</v>
      </c>
      <c r="M114" s="2" t="s">
        <v>65</v>
      </c>
      <c r="N114" s="2" t="s">
        <v>1093</v>
      </c>
      <c r="O114" s="2" t="s">
        <v>1113</v>
      </c>
      <c r="P114" s="2" t="s">
        <v>1162</v>
      </c>
      <c r="Q114">
        <v>0</v>
      </c>
      <c r="R114">
        <v>0</v>
      </c>
      <c r="S114">
        <v>0</v>
      </c>
      <c r="T114" s="1">
        <v>42016</v>
      </c>
      <c r="U114" s="2" t="s">
        <v>1</v>
      </c>
      <c r="V114" s="2" t="s">
        <v>18</v>
      </c>
      <c r="W114" s="2" t="s">
        <v>11</v>
      </c>
      <c r="X114" s="2" t="s">
        <v>4</v>
      </c>
      <c r="Y114" s="2" t="s">
        <v>5</v>
      </c>
      <c r="Z114" s="2" t="s">
        <v>13</v>
      </c>
      <c r="AA114" s="2" t="s">
        <v>194</v>
      </c>
      <c r="AB114">
        <v>18</v>
      </c>
      <c r="AC114">
        <v>1</v>
      </c>
      <c r="AD114" s="2" t="s">
        <v>1085</v>
      </c>
      <c r="AE114">
        <v>1</v>
      </c>
      <c r="AF114">
        <v>2</v>
      </c>
      <c r="AG114" s="2" t="s">
        <v>1077</v>
      </c>
      <c r="AH114">
        <v>74700</v>
      </c>
      <c r="AI114">
        <v>7470</v>
      </c>
      <c r="AJ114">
        <v>14940</v>
      </c>
      <c r="AK114">
        <v>52290</v>
      </c>
      <c r="AL114" s="2" t="s">
        <v>21</v>
      </c>
      <c r="AM114" s="2" t="s">
        <v>22</v>
      </c>
      <c r="AN114">
        <v>2010</v>
      </c>
      <c r="AO114" s="2" t="s">
        <v>1078</v>
      </c>
    </row>
    <row r="115" spans="1:41" x14ac:dyDescent="0.25">
      <c r="A115">
        <v>149367</v>
      </c>
      <c r="B115" s="1">
        <v>37698</v>
      </c>
      <c r="C115">
        <v>453</v>
      </c>
      <c r="D115" s="2" t="s">
        <v>1277</v>
      </c>
      <c r="E115" s="2"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s="2" t="s">
        <v>1079</v>
      </c>
      <c r="M115" s="2" t="s">
        <v>1141</v>
      </c>
      <c r="N115" s="2" t="s">
        <v>1080</v>
      </c>
      <c r="O115" s="2" t="s">
        <v>1100</v>
      </c>
      <c r="P115" s="2" t="s">
        <v>1162</v>
      </c>
      <c r="Q115">
        <v>52600</v>
      </c>
      <c r="R115">
        <v>-38800</v>
      </c>
      <c r="S115">
        <v>13800</v>
      </c>
      <c r="T115" s="1">
        <v>42010</v>
      </c>
      <c r="U115" s="2" t="s">
        <v>1</v>
      </c>
      <c r="V115" s="2" t="s">
        <v>23</v>
      </c>
      <c r="W115" s="2" t="s">
        <v>3</v>
      </c>
      <c r="X115" s="2" t="s">
        <v>34</v>
      </c>
      <c r="Y115" s="2" t="s">
        <v>50</v>
      </c>
      <c r="Z115" s="2" t="s">
        <v>37</v>
      </c>
      <c r="AA115" s="2" t="s">
        <v>195</v>
      </c>
      <c r="AB115">
        <v>0</v>
      </c>
      <c r="AC115">
        <v>1</v>
      </c>
      <c r="AD115" s="2" t="s">
        <v>1077</v>
      </c>
      <c r="AE115">
        <v>0</v>
      </c>
      <c r="AF115">
        <v>0</v>
      </c>
      <c r="AG115" s="2" t="s">
        <v>1085</v>
      </c>
      <c r="AH115">
        <v>70000</v>
      </c>
      <c r="AI115">
        <v>14000</v>
      </c>
      <c r="AJ115">
        <v>7000</v>
      </c>
      <c r="AK115">
        <v>49000</v>
      </c>
      <c r="AL115" s="2" t="s">
        <v>55</v>
      </c>
      <c r="AM115" s="2" t="s">
        <v>56</v>
      </c>
      <c r="AN115">
        <v>2015</v>
      </c>
      <c r="AO115" s="2" t="s">
        <v>1077</v>
      </c>
    </row>
    <row r="116" spans="1:41" x14ac:dyDescent="0.25">
      <c r="A116">
        <v>395269</v>
      </c>
      <c r="B116" s="1">
        <v>41215</v>
      </c>
      <c r="C116">
        <v>210</v>
      </c>
      <c r="D116" s="2" t="s">
        <v>1275</v>
      </c>
      <c r="E116" s="2"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s="2" t="s">
        <v>1079</v>
      </c>
      <c r="M116" s="2" t="s">
        <v>57</v>
      </c>
      <c r="N116" s="2" t="s">
        <v>1099</v>
      </c>
      <c r="O116" s="2" t="s">
        <v>1111</v>
      </c>
      <c r="P116" s="2" t="s">
        <v>1161</v>
      </c>
      <c r="Q116">
        <v>0</v>
      </c>
      <c r="R116">
        <v>-41000</v>
      </c>
      <c r="S116">
        <v>-41000</v>
      </c>
      <c r="T116" s="1">
        <v>42034</v>
      </c>
      <c r="U116" s="2" t="s">
        <v>1089</v>
      </c>
      <c r="V116" s="2" t="s">
        <v>18</v>
      </c>
      <c r="W116" s="2" t="s">
        <v>41</v>
      </c>
      <c r="X116" s="2" t="s">
        <v>49</v>
      </c>
      <c r="Y116" s="2" t="s">
        <v>45</v>
      </c>
      <c r="Z116" s="2" t="s">
        <v>6</v>
      </c>
      <c r="AA116" s="2" t="s">
        <v>196</v>
      </c>
      <c r="AB116">
        <v>12</v>
      </c>
      <c r="AC116">
        <v>3</v>
      </c>
      <c r="AD116" s="2" t="s">
        <v>1085</v>
      </c>
      <c r="AE116">
        <v>2</v>
      </c>
      <c r="AF116">
        <v>0</v>
      </c>
      <c r="AG116" s="2" t="s">
        <v>1078</v>
      </c>
      <c r="AH116">
        <v>81070</v>
      </c>
      <c r="AI116">
        <v>14740</v>
      </c>
      <c r="AJ116">
        <v>14740</v>
      </c>
      <c r="AK116">
        <v>51590</v>
      </c>
      <c r="AL116" s="2" t="s">
        <v>97</v>
      </c>
      <c r="AM116" s="2" t="s">
        <v>112</v>
      </c>
      <c r="AN116">
        <v>2001</v>
      </c>
      <c r="AO116" s="2" t="s">
        <v>1078</v>
      </c>
    </row>
    <row r="117" spans="1:41" x14ac:dyDescent="0.25">
      <c r="A117">
        <v>143626</v>
      </c>
      <c r="B117" s="1">
        <v>36432</v>
      </c>
      <c r="C117">
        <v>390</v>
      </c>
      <c r="D117" s="2" t="s">
        <v>1276</v>
      </c>
      <c r="E117" s="2"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s="2" t="s">
        <v>1079</v>
      </c>
      <c r="M117" s="2" t="s">
        <v>29</v>
      </c>
      <c r="N117" s="2" t="s">
        <v>1090</v>
      </c>
      <c r="O117" s="2" t="s">
        <v>1083</v>
      </c>
      <c r="P117" s="2" t="s">
        <v>1161</v>
      </c>
      <c r="Q117">
        <v>0</v>
      </c>
      <c r="R117">
        <v>0</v>
      </c>
      <c r="S117">
        <v>0</v>
      </c>
      <c r="T117" s="1">
        <v>42059</v>
      </c>
      <c r="U117" s="2" t="s">
        <v>10</v>
      </c>
      <c r="V117" s="2" t="s">
        <v>1084</v>
      </c>
      <c r="W117" s="2" t="s">
        <v>11</v>
      </c>
      <c r="X117" s="2" t="s">
        <v>30</v>
      </c>
      <c r="Y117" s="2" t="s">
        <v>12</v>
      </c>
      <c r="Z117" s="2" t="s">
        <v>75</v>
      </c>
      <c r="AA117" s="2" t="s">
        <v>197</v>
      </c>
      <c r="AB117">
        <v>9</v>
      </c>
      <c r="AC117">
        <v>1</v>
      </c>
      <c r="AD117" s="2" t="s">
        <v>1077</v>
      </c>
      <c r="AE117">
        <v>1</v>
      </c>
      <c r="AF117">
        <v>1</v>
      </c>
      <c r="AG117" s="2" t="s">
        <v>1077</v>
      </c>
      <c r="AH117">
        <v>7080</v>
      </c>
      <c r="AI117">
        <v>1180</v>
      </c>
      <c r="AJ117">
        <v>1180</v>
      </c>
      <c r="AK117">
        <v>4720</v>
      </c>
      <c r="AL117" s="2" t="s">
        <v>55</v>
      </c>
      <c r="AM117" s="2" t="s">
        <v>56</v>
      </c>
      <c r="AN117">
        <v>2001</v>
      </c>
      <c r="AO117" s="2" t="s">
        <v>1078</v>
      </c>
    </row>
    <row r="118" spans="1:41" x14ac:dyDescent="0.25">
      <c r="A118">
        <v>648397</v>
      </c>
      <c r="B118" s="1">
        <v>36228</v>
      </c>
      <c r="C118">
        <v>258</v>
      </c>
      <c r="D118" s="2" t="s">
        <v>1277</v>
      </c>
      <c r="E118" s="2"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s="2" t="s">
        <v>1079</v>
      </c>
      <c r="M118" s="2" t="s">
        <v>1140</v>
      </c>
      <c r="N118" s="2" t="s">
        <v>1082</v>
      </c>
      <c r="O118" s="2" t="s">
        <v>1105</v>
      </c>
      <c r="P118" s="2" t="s">
        <v>1161</v>
      </c>
      <c r="Q118">
        <v>34400</v>
      </c>
      <c r="R118">
        <v>-56800</v>
      </c>
      <c r="S118">
        <v>-22400</v>
      </c>
      <c r="T118" s="1">
        <v>42028</v>
      </c>
      <c r="U118" s="2" t="s">
        <v>1089</v>
      </c>
      <c r="V118" s="2" t="s">
        <v>2</v>
      </c>
      <c r="W118" s="2" t="s">
        <v>41</v>
      </c>
      <c r="X118" s="2" t="s">
        <v>49</v>
      </c>
      <c r="Y118" s="2" t="s">
        <v>19</v>
      </c>
      <c r="Z118" s="2" t="s">
        <v>13</v>
      </c>
      <c r="AA118" s="2" t="s">
        <v>198</v>
      </c>
      <c r="AB118">
        <v>14</v>
      </c>
      <c r="AC118">
        <v>3</v>
      </c>
      <c r="AD118" s="2" t="s">
        <v>1078</v>
      </c>
      <c r="AE118">
        <v>0</v>
      </c>
      <c r="AF118">
        <v>1</v>
      </c>
      <c r="AG118" s="2" t="s">
        <v>1085</v>
      </c>
      <c r="AH118">
        <v>47700</v>
      </c>
      <c r="AI118">
        <v>4770</v>
      </c>
      <c r="AJ118">
        <v>9540</v>
      </c>
      <c r="AK118">
        <v>33390</v>
      </c>
      <c r="AL118" s="2" t="s">
        <v>32</v>
      </c>
      <c r="AM118" s="2" t="s">
        <v>69</v>
      </c>
      <c r="AN118">
        <v>1997</v>
      </c>
      <c r="AO118" s="2" t="s">
        <v>1077</v>
      </c>
    </row>
    <row r="119" spans="1:41" x14ac:dyDescent="0.25">
      <c r="A119">
        <v>154982</v>
      </c>
      <c r="B119" s="1">
        <v>33282</v>
      </c>
      <c r="C119">
        <v>107</v>
      </c>
      <c r="D119" s="2" t="s">
        <v>1275</v>
      </c>
      <c r="E119" s="2"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s="2" t="s">
        <v>1086</v>
      </c>
      <c r="M119" s="2" t="s">
        <v>1141</v>
      </c>
      <c r="N119" s="2" t="s">
        <v>1082</v>
      </c>
      <c r="O119" s="2" t="s">
        <v>1092</v>
      </c>
      <c r="P119" s="2" t="s">
        <v>1161</v>
      </c>
      <c r="Q119">
        <v>62000</v>
      </c>
      <c r="R119">
        <v>-63100</v>
      </c>
      <c r="S119">
        <v>-1100</v>
      </c>
      <c r="T119" s="1">
        <v>42061</v>
      </c>
      <c r="U119" s="2" t="s">
        <v>1</v>
      </c>
      <c r="V119" s="2" t="s">
        <v>18</v>
      </c>
      <c r="W119" s="2" t="s">
        <v>11</v>
      </c>
      <c r="X119" s="2" t="s">
        <v>4</v>
      </c>
      <c r="Y119" s="2" t="s">
        <v>5</v>
      </c>
      <c r="Z119" s="2" t="s">
        <v>51</v>
      </c>
      <c r="AA119" s="2" t="s">
        <v>199</v>
      </c>
      <c r="AB119">
        <v>16</v>
      </c>
      <c r="AC119">
        <v>1</v>
      </c>
      <c r="AD119" s="2" t="s">
        <v>1078</v>
      </c>
      <c r="AE119">
        <v>0</v>
      </c>
      <c r="AF119">
        <v>3</v>
      </c>
      <c r="AG119" s="2" t="s">
        <v>1078</v>
      </c>
      <c r="AH119">
        <v>51260</v>
      </c>
      <c r="AI119">
        <v>9320</v>
      </c>
      <c r="AJ119">
        <v>9320</v>
      </c>
      <c r="AK119">
        <v>32620</v>
      </c>
      <c r="AL119" s="2" t="s">
        <v>73</v>
      </c>
      <c r="AM119" s="2" t="s">
        <v>74</v>
      </c>
      <c r="AN119">
        <v>2002</v>
      </c>
      <c r="AO119" s="2" t="s">
        <v>1078</v>
      </c>
    </row>
    <row r="120" spans="1:41" x14ac:dyDescent="0.25">
      <c r="A120">
        <v>330591</v>
      </c>
      <c r="B120" s="1">
        <v>34186</v>
      </c>
      <c r="C120">
        <v>225</v>
      </c>
      <c r="D120" s="2" t="s">
        <v>1276</v>
      </c>
      <c r="E120" s="2"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s="2" t="s">
        <v>1079</v>
      </c>
      <c r="M120" s="2" t="s">
        <v>57</v>
      </c>
      <c r="N120" s="2" t="s">
        <v>1099</v>
      </c>
      <c r="O120" s="2" t="s">
        <v>1117</v>
      </c>
      <c r="P120" s="2" t="s">
        <v>1162</v>
      </c>
      <c r="Q120">
        <v>41200</v>
      </c>
      <c r="R120">
        <v>-36200</v>
      </c>
      <c r="S120">
        <v>5000</v>
      </c>
      <c r="T120" s="1">
        <v>42023</v>
      </c>
      <c r="U120" s="2" t="s">
        <v>1089</v>
      </c>
      <c r="V120" s="2" t="s">
        <v>2</v>
      </c>
      <c r="W120" s="2" t="s">
        <v>3</v>
      </c>
      <c r="X120" s="2" t="s">
        <v>4</v>
      </c>
      <c r="Y120" s="2" t="s">
        <v>19</v>
      </c>
      <c r="Z120" s="2" t="s">
        <v>53</v>
      </c>
      <c r="AA120" s="2" t="s">
        <v>200</v>
      </c>
      <c r="AB120">
        <v>20</v>
      </c>
      <c r="AC120">
        <v>3</v>
      </c>
      <c r="AD120" s="2" t="s">
        <v>1085</v>
      </c>
      <c r="AE120">
        <v>2</v>
      </c>
      <c r="AF120">
        <v>2</v>
      </c>
      <c r="AG120" s="2" t="s">
        <v>1078</v>
      </c>
      <c r="AH120">
        <v>70400</v>
      </c>
      <c r="AI120">
        <v>6400</v>
      </c>
      <c r="AJ120">
        <v>12800</v>
      </c>
      <c r="AK120">
        <v>51200</v>
      </c>
      <c r="AL120" s="2" t="s">
        <v>47</v>
      </c>
      <c r="AM120" s="2" t="s">
        <v>64</v>
      </c>
      <c r="AN120">
        <v>2011</v>
      </c>
      <c r="AO120" s="2" t="s">
        <v>1077</v>
      </c>
    </row>
    <row r="121" spans="1:41" x14ac:dyDescent="0.25">
      <c r="A121">
        <v>319232</v>
      </c>
      <c r="B121" s="1">
        <v>35734</v>
      </c>
      <c r="C121">
        <v>164</v>
      </c>
      <c r="D121" s="2" t="s">
        <v>1275</v>
      </c>
      <c r="E121" s="2"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s="2" t="s">
        <v>1086</v>
      </c>
      <c r="M121" s="2" t="s">
        <v>1141</v>
      </c>
      <c r="N121" s="2" t="s">
        <v>1103</v>
      </c>
      <c r="O121" s="2" t="s">
        <v>1106</v>
      </c>
      <c r="P121" s="2" t="s">
        <v>1161</v>
      </c>
      <c r="Q121">
        <v>44300</v>
      </c>
      <c r="R121">
        <v>0</v>
      </c>
      <c r="S121">
        <v>44300</v>
      </c>
      <c r="T121" s="1">
        <v>42021</v>
      </c>
      <c r="U121" s="2" t="s">
        <v>1</v>
      </c>
      <c r="V121" s="2" t="s">
        <v>18</v>
      </c>
      <c r="W121" s="2" t="s">
        <v>11</v>
      </c>
      <c r="X121" s="2" t="s">
        <v>34</v>
      </c>
      <c r="Y121" s="2" t="s">
        <v>19</v>
      </c>
      <c r="Z121" s="2" t="s">
        <v>51</v>
      </c>
      <c r="AA121" s="2" t="s">
        <v>201</v>
      </c>
      <c r="AB121">
        <v>4</v>
      </c>
      <c r="AC121">
        <v>1</v>
      </c>
      <c r="AD121" s="2" t="s">
        <v>1078</v>
      </c>
      <c r="AE121">
        <v>1</v>
      </c>
      <c r="AF121">
        <v>3</v>
      </c>
      <c r="AG121" s="2" t="s">
        <v>1077</v>
      </c>
      <c r="AH121">
        <v>90000</v>
      </c>
      <c r="AI121">
        <v>18000</v>
      </c>
      <c r="AJ121">
        <v>9000</v>
      </c>
      <c r="AK121">
        <v>63000</v>
      </c>
      <c r="AL121" s="2" t="s">
        <v>55</v>
      </c>
      <c r="AM121" s="2" t="s">
        <v>157</v>
      </c>
      <c r="AN121">
        <v>2015</v>
      </c>
      <c r="AO121" s="2" t="s">
        <v>1078</v>
      </c>
    </row>
    <row r="122" spans="1:41" x14ac:dyDescent="0.25">
      <c r="A122">
        <v>531640</v>
      </c>
      <c r="B122" s="1">
        <v>37002</v>
      </c>
      <c r="C122">
        <v>245</v>
      </c>
      <c r="D122" s="2" t="s">
        <v>1276</v>
      </c>
      <c r="E122" s="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s="2" t="s">
        <v>1086</v>
      </c>
      <c r="M122" s="2" t="s">
        <v>29</v>
      </c>
      <c r="N122" s="2" t="s">
        <v>1114</v>
      </c>
      <c r="O122" s="2" t="s">
        <v>1098</v>
      </c>
      <c r="P122" s="2" t="s">
        <v>1159</v>
      </c>
      <c r="Q122">
        <v>58000</v>
      </c>
      <c r="R122">
        <v>0</v>
      </c>
      <c r="S122">
        <v>58000</v>
      </c>
      <c r="T122" s="1">
        <v>42055</v>
      </c>
      <c r="U122" s="2" t="s">
        <v>1089</v>
      </c>
      <c r="V122" s="2" t="s">
        <v>18</v>
      </c>
      <c r="W122" s="2" t="s">
        <v>11</v>
      </c>
      <c r="X122" s="2" t="s">
        <v>4</v>
      </c>
      <c r="Y122" s="2" t="s">
        <v>19</v>
      </c>
      <c r="Z122" s="2" t="s">
        <v>24</v>
      </c>
      <c r="AA122" s="2" t="s">
        <v>202</v>
      </c>
      <c r="AB122">
        <v>7</v>
      </c>
      <c r="AC122">
        <v>3</v>
      </c>
      <c r="AD122" s="2" t="s">
        <v>1085</v>
      </c>
      <c r="AE122">
        <v>0</v>
      </c>
      <c r="AF122">
        <v>1</v>
      </c>
      <c r="AG122" s="2" t="s">
        <v>1085</v>
      </c>
      <c r="AH122">
        <v>72820</v>
      </c>
      <c r="AI122">
        <v>13240</v>
      </c>
      <c r="AJ122">
        <v>6620</v>
      </c>
      <c r="AK122">
        <v>52960</v>
      </c>
      <c r="AL122" s="2" t="s">
        <v>97</v>
      </c>
      <c r="AM122" s="2" t="s">
        <v>98</v>
      </c>
      <c r="AN122">
        <v>2010</v>
      </c>
      <c r="AO122" s="2" t="s">
        <v>1078</v>
      </c>
    </row>
    <row r="123" spans="1:41" x14ac:dyDescent="0.25">
      <c r="A123">
        <v>368050</v>
      </c>
      <c r="B123" s="1">
        <v>41282</v>
      </c>
      <c r="C123">
        <v>255</v>
      </c>
      <c r="D123" s="2" t="s">
        <v>1275</v>
      </c>
      <c r="E123" s="2"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s="2" t="s">
        <v>1079</v>
      </c>
      <c r="M123" s="2" t="s">
        <v>57</v>
      </c>
      <c r="N123" s="2" t="s">
        <v>1097</v>
      </c>
      <c r="O123" s="2" t="s">
        <v>1088</v>
      </c>
      <c r="P123" s="2" t="s">
        <v>1161</v>
      </c>
      <c r="Q123">
        <v>0</v>
      </c>
      <c r="R123">
        <v>0</v>
      </c>
      <c r="S123">
        <v>0</v>
      </c>
      <c r="T123" s="1">
        <v>42057</v>
      </c>
      <c r="U123" s="2" t="s">
        <v>1</v>
      </c>
      <c r="V123" s="2" t="s">
        <v>2</v>
      </c>
      <c r="W123" s="2" t="s">
        <v>11</v>
      </c>
      <c r="X123" s="2" t="s">
        <v>34</v>
      </c>
      <c r="Y123" s="2" t="s">
        <v>5</v>
      </c>
      <c r="Z123" s="2" t="s">
        <v>51</v>
      </c>
      <c r="AA123" s="2" t="s">
        <v>203</v>
      </c>
      <c r="AB123">
        <v>22</v>
      </c>
      <c r="AC123">
        <v>1</v>
      </c>
      <c r="AD123" s="2" t="s">
        <v>1078</v>
      </c>
      <c r="AE123">
        <v>2</v>
      </c>
      <c r="AF123">
        <v>0</v>
      </c>
      <c r="AG123" s="2" t="s">
        <v>1085</v>
      </c>
      <c r="AH123">
        <v>69300</v>
      </c>
      <c r="AI123">
        <v>13860</v>
      </c>
      <c r="AJ123">
        <v>13860</v>
      </c>
      <c r="AK123">
        <v>41580</v>
      </c>
      <c r="AL123" s="2" t="s">
        <v>123</v>
      </c>
      <c r="AM123" s="2" t="s">
        <v>124</v>
      </c>
      <c r="AN123">
        <v>2000</v>
      </c>
      <c r="AO123" s="2" t="s">
        <v>1078</v>
      </c>
    </row>
    <row r="124" spans="1:41" x14ac:dyDescent="0.25">
      <c r="A124">
        <v>253791</v>
      </c>
      <c r="B124" s="1">
        <v>40017</v>
      </c>
      <c r="C124">
        <v>206</v>
      </c>
      <c r="D124" s="2" t="s">
        <v>1275</v>
      </c>
      <c r="E124" s="2"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s="2" t="s">
        <v>1086</v>
      </c>
      <c r="M124" s="2" t="s">
        <v>1140</v>
      </c>
      <c r="N124" s="2" t="s">
        <v>1095</v>
      </c>
      <c r="O124" s="2" t="s">
        <v>1113</v>
      </c>
      <c r="P124" s="2" t="s">
        <v>1161</v>
      </c>
      <c r="Q124">
        <v>0</v>
      </c>
      <c r="R124">
        <v>-53700</v>
      </c>
      <c r="S124">
        <v>-53700</v>
      </c>
      <c r="T124" s="1">
        <v>42027</v>
      </c>
      <c r="U124" s="2" t="s">
        <v>1</v>
      </c>
      <c r="V124" s="2" t="s">
        <v>23</v>
      </c>
      <c r="W124" s="2" t="s">
        <v>3</v>
      </c>
      <c r="X124" s="2" t="s">
        <v>60</v>
      </c>
      <c r="Y124" s="2" t="s">
        <v>19</v>
      </c>
      <c r="Z124" s="2" t="s">
        <v>75</v>
      </c>
      <c r="AA124" s="2" t="s">
        <v>204</v>
      </c>
      <c r="AB124">
        <v>11</v>
      </c>
      <c r="AC124">
        <v>1</v>
      </c>
      <c r="AD124" s="2" t="s">
        <v>1078</v>
      </c>
      <c r="AE124">
        <v>2</v>
      </c>
      <c r="AF124">
        <v>1</v>
      </c>
      <c r="AG124" s="2" t="s">
        <v>1078</v>
      </c>
      <c r="AH124">
        <v>76560</v>
      </c>
      <c r="AI124">
        <v>12760</v>
      </c>
      <c r="AJ124">
        <v>12760</v>
      </c>
      <c r="AK124">
        <v>51040</v>
      </c>
      <c r="AL124" s="2" t="s">
        <v>55</v>
      </c>
      <c r="AM124" s="2" t="s">
        <v>157</v>
      </c>
      <c r="AN124">
        <v>2008</v>
      </c>
      <c r="AO124" s="2" t="s">
        <v>1077</v>
      </c>
    </row>
    <row r="125" spans="1:41" x14ac:dyDescent="0.25">
      <c r="A125">
        <v>155724</v>
      </c>
      <c r="B125" s="1">
        <v>35846</v>
      </c>
      <c r="C125">
        <v>203</v>
      </c>
      <c r="D125" s="2" t="s">
        <v>1275</v>
      </c>
      <c r="E125" s="2"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s="2" t="s">
        <v>1086</v>
      </c>
      <c r="M125" s="2" t="s">
        <v>1139</v>
      </c>
      <c r="N125" s="2" t="s">
        <v>1095</v>
      </c>
      <c r="O125" s="2" t="s">
        <v>1101</v>
      </c>
      <c r="P125" s="2" t="s">
        <v>1161</v>
      </c>
      <c r="Q125">
        <v>0</v>
      </c>
      <c r="R125">
        <v>0</v>
      </c>
      <c r="S125">
        <v>0</v>
      </c>
      <c r="T125" s="1">
        <v>42035</v>
      </c>
      <c r="U125" s="2" t="s">
        <v>1</v>
      </c>
      <c r="V125" s="2" t="s">
        <v>23</v>
      </c>
      <c r="W125" s="2" t="s">
        <v>3</v>
      </c>
      <c r="X125" s="2" t="s">
        <v>60</v>
      </c>
      <c r="Y125" s="2" t="s">
        <v>12</v>
      </c>
      <c r="Z125" s="2" t="s">
        <v>6</v>
      </c>
      <c r="AA125" s="2" t="s">
        <v>205</v>
      </c>
      <c r="AB125">
        <v>7</v>
      </c>
      <c r="AC125">
        <v>1</v>
      </c>
      <c r="AD125" s="2" t="s">
        <v>1085</v>
      </c>
      <c r="AE125">
        <v>0</v>
      </c>
      <c r="AF125">
        <v>1</v>
      </c>
      <c r="AG125" s="2" t="s">
        <v>1077</v>
      </c>
      <c r="AH125">
        <v>55440</v>
      </c>
      <c r="AI125">
        <v>0</v>
      </c>
      <c r="AJ125">
        <v>6160</v>
      </c>
      <c r="AK125">
        <v>49280</v>
      </c>
      <c r="AL125" s="2" t="s">
        <v>39</v>
      </c>
      <c r="AM125" s="2" t="s">
        <v>71</v>
      </c>
      <c r="AN125">
        <v>1999</v>
      </c>
      <c r="AO125" s="2" t="s">
        <v>1077</v>
      </c>
    </row>
    <row r="126" spans="1:41" x14ac:dyDescent="0.25">
      <c r="A126">
        <v>824540</v>
      </c>
      <c r="B126" s="1">
        <v>39520</v>
      </c>
      <c r="C126">
        <v>22</v>
      </c>
      <c r="D126" s="2" t="s">
        <v>1276</v>
      </c>
      <c r="E126" s="2"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s="2" t="s">
        <v>1086</v>
      </c>
      <c r="M126" s="2" t="s">
        <v>65</v>
      </c>
      <c r="N126" s="2" t="s">
        <v>1093</v>
      </c>
      <c r="O126" s="2" t="s">
        <v>1104</v>
      </c>
      <c r="P126" s="2" t="s">
        <v>1161</v>
      </c>
      <c r="Q126">
        <v>51100</v>
      </c>
      <c r="R126">
        <v>0</v>
      </c>
      <c r="S126">
        <v>51100</v>
      </c>
      <c r="T126" s="1">
        <v>42009</v>
      </c>
      <c r="U126" s="2" t="s">
        <v>1089</v>
      </c>
      <c r="V126" s="2" t="s">
        <v>23</v>
      </c>
      <c r="W126" s="2" t="s">
        <v>41</v>
      </c>
      <c r="X126" s="2" t="s">
        <v>49</v>
      </c>
      <c r="Y126" s="2" t="s">
        <v>50</v>
      </c>
      <c r="Z126" s="2" t="s">
        <v>24</v>
      </c>
      <c r="AA126" s="2" t="s">
        <v>206</v>
      </c>
      <c r="AB126">
        <v>0</v>
      </c>
      <c r="AC126">
        <v>4</v>
      </c>
      <c r="AD126" s="2" t="s">
        <v>1077</v>
      </c>
      <c r="AE126">
        <v>1</v>
      </c>
      <c r="AF126">
        <v>0</v>
      </c>
      <c r="AG126" s="2" t="s">
        <v>1078</v>
      </c>
      <c r="AH126">
        <v>77130</v>
      </c>
      <c r="AI126">
        <v>8570</v>
      </c>
      <c r="AJ126">
        <v>17140</v>
      </c>
      <c r="AK126">
        <v>51420</v>
      </c>
      <c r="AL126" s="2" t="s">
        <v>32</v>
      </c>
      <c r="AM126" s="2" t="s">
        <v>69</v>
      </c>
      <c r="AN126">
        <v>1995</v>
      </c>
      <c r="AO126" s="2" t="s">
        <v>1078</v>
      </c>
    </row>
    <row r="127" spans="1:41" x14ac:dyDescent="0.25">
      <c r="A127">
        <v>717392</v>
      </c>
      <c r="B127" s="1">
        <v>35297</v>
      </c>
      <c r="C127">
        <v>211</v>
      </c>
      <c r="D127" s="2" t="s">
        <v>1275</v>
      </c>
      <c r="E127" s="2"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s="2" t="s">
        <v>1086</v>
      </c>
      <c r="M127" s="2" t="s">
        <v>1142</v>
      </c>
      <c r="N127" s="2" t="s">
        <v>1093</v>
      </c>
      <c r="O127" s="2" t="s">
        <v>1108</v>
      </c>
      <c r="P127" s="2" t="s">
        <v>1161</v>
      </c>
      <c r="Q127">
        <v>0</v>
      </c>
      <c r="R127">
        <v>0</v>
      </c>
      <c r="S127">
        <v>0</v>
      </c>
      <c r="T127" s="1">
        <v>42038</v>
      </c>
      <c r="U127" s="2" t="s">
        <v>1</v>
      </c>
      <c r="V127" s="2" t="s">
        <v>18</v>
      </c>
      <c r="W127" s="2" t="s">
        <v>41</v>
      </c>
      <c r="X127" s="2" t="s">
        <v>60</v>
      </c>
      <c r="Y127" s="2" t="s">
        <v>45</v>
      </c>
      <c r="Z127" s="2" t="s">
        <v>53</v>
      </c>
      <c r="AA127" s="2" t="s">
        <v>207</v>
      </c>
      <c r="AB127">
        <v>1</v>
      </c>
      <c r="AC127">
        <v>1</v>
      </c>
      <c r="AD127" s="2" t="s">
        <v>1077</v>
      </c>
      <c r="AE127">
        <v>1</v>
      </c>
      <c r="AF127">
        <v>1</v>
      </c>
      <c r="AG127" s="2" t="s">
        <v>1085</v>
      </c>
      <c r="AH127">
        <v>42000</v>
      </c>
      <c r="AI127">
        <v>7000</v>
      </c>
      <c r="AJ127">
        <v>7000</v>
      </c>
      <c r="AK127">
        <v>28000</v>
      </c>
      <c r="AL127" s="2" t="s">
        <v>97</v>
      </c>
      <c r="AM127" s="2" t="s">
        <v>112</v>
      </c>
      <c r="AN127">
        <v>2011</v>
      </c>
      <c r="AO127" s="2" t="s">
        <v>1078</v>
      </c>
    </row>
    <row r="128" spans="1:41" x14ac:dyDescent="0.25">
      <c r="A128">
        <v>965768</v>
      </c>
      <c r="B128" s="1">
        <v>41847</v>
      </c>
      <c r="C128">
        <v>206</v>
      </c>
      <c r="D128" s="2" t="s">
        <v>1277</v>
      </c>
      <c r="E128" s="2"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s="2" t="s">
        <v>1079</v>
      </c>
      <c r="M128" s="2" t="s">
        <v>1142</v>
      </c>
      <c r="N128" s="2" t="s">
        <v>1080</v>
      </c>
      <c r="O128" s="2" t="s">
        <v>1100</v>
      </c>
      <c r="P128" s="2" t="s">
        <v>1162</v>
      </c>
      <c r="Q128">
        <v>47200</v>
      </c>
      <c r="R128">
        <v>-69700</v>
      </c>
      <c r="S128">
        <v>-22500</v>
      </c>
      <c r="T128" s="1">
        <v>42052</v>
      </c>
      <c r="U128" s="2" t="s">
        <v>1089</v>
      </c>
      <c r="V128" s="2" t="s">
        <v>18</v>
      </c>
      <c r="W128" s="2" t="s">
        <v>41</v>
      </c>
      <c r="X128" s="2" t="s">
        <v>60</v>
      </c>
      <c r="Y128" s="2" t="s">
        <v>19</v>
      </c>
      <c r="Z128" s="2" t="s">
        <v>51</v>
      </c>
      <c r="AA128" s="2" t="s">
        <v>208</v>
      </c>
      <c r="AB128">
        <v>12</v>
      </c>
      <c r="AC128">
        <v>3</v>
      </c>
      <c r="AD128" s="2" t="s">
        <v>1078</v>
      </c>
      <c r="AE128">
        <v>2</v>
      </c>
      <c r="AF128">
        <v>3</v>
      </c>
      <c r="AG128" s="2" t="s">
        <v>1077</v>
      </c>
      <c r="AH128">
        <v>36300</v>
      </c>
      <c r="AI128">
        <v>3300</v>
      </c>
      <c r="AJ128">
        <v>9900</v>
      </c>
      <c r="AK128">
        <v>23100</v>
      </c>
      <c r="AL128" s="2" t="s">
        <v>55</v>
      </c>
      <c r="AM128" s="2" t="s">
        <v>86</v>
      </c>
      <c r="AN128">
        <v>2013</v>
      </c>
      <c r="AO128" s="2" t="s">
        <v>1078</v>
      </c>
    </row>
    <row r="129" spans="1:41" x14ac:dyDescent="0.25">
      <c r="A129">
        <v>414779</v>
      </c>
      <c r="B129" s="1">
        <v>33917</v>
      </c>
      <c r="C129">
        <v>166</v>
      </c>
      <c r="D129" s="2" t="s">
        <v>1275</v>
      </c>
      <c r="E129" s="2"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s="2" t="s">
        <v>1079</v>
      </c>
      <c r="M129" s="2" t="s">
        <v>1140</v>
      </c>
      <c r="N129" s="2" t="s">
        <v>1102</v>
      </c>
      <c r="O129" s="2" t="s">
        <v>1113</v>
      </c>
      <c r="P129" s="2" t="s">
        <v>1162</v>
      </c>
      <c r="Q129">
        <v>59600</v>
      </c>
      <c r="R129">
        <v>-32100</v>
      </c>
      <c r="S129">
        <v>27500</v>
      </c>
      <c r="T129" s="1">
        <v>42013</v>
      </c>
      <c r="U129" s="2" t="s">
        <v>1</v>
      </c>
      <c r="V129" s="2" t="s">
        <v>2</v>
      </c>
      <c r="W129" s="2" t="s">
        <v>41</v>
      </c>
      <c r="X129" s="2" t="s">
        <v>49</v>
      </c>
      <c r="Y129" s="2" t="s">
        <v>45</v>
      </c>
      <c r="Z129" s="2" t="s">
        <v>6</v>
      </c>
      <c r="AA129" s="2" t="s">
        <v>209</v>
      </c>
      <c r="AB129">
        <v>8</v>
      </c>
      <c r="AC129">
        <v>1</v>
      </c>
      <c r="AD129" s="2" t="s">
        <v>1078</v>
      </c>
      <c r="AE129">
        <v>0</v>
      </c>
      <c r="AF129">
        <v>0</v>
      </c>
      <c r="AG129" s="2" t="s">
        <v>1085</v>
      </c>
      <c r="AH129">
        <v>40320</v>
      </c>
      <c r="AI129">
        <v>5760</v>
      </c>
      <c r="AJ129">
        <v>5760</v>
      </c>
      <c r="AK129">
        <v>28800</v>
      </c>
      <c r="AL129" s="2" t="s">
        <v>73</v>
      </c>
      <c r="AM129" s="2" t="s">
        <v>80</v>
      </c>
      <c r="AN129">
        <v>2001</v>
      </c>
      <c r="AO129" s="2" t="s">
        <v>1078</v>
      </c>
    </row>
    <row r="130" spans="1:41" x14ac:dyDescent="0.25">
      <c r="A130">
        <v>428230</v>
      </c>
      <c r="B130" s="1">
        <v>41064</v>
      </c>
      <c r="C130">
        <v>165</v>
      </c>
      <c r="D130" s="2" t="s">
        <v>1277</v>
      </c>
      <c r="E130" s="2"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s="2" t="s">
        <v>1086</v>
      </c>
      <c r="M130" s="2" t="s">
        <v>57</v>
      </c>
      <c r="N130" s="2" t="s">
        <v>1091</v>
      </c>
      <c r="O130" s="2" t="s">
        <v>1117</v>
      </c>
      <c r="P130" s="2" t="s">
        <v>1160</v>
      </c>
      <c r="Q130">
        <v>70500</v>
      </c>
      <c r="R130">
        <v>0</v>
      </c>
      <c r="S130">
        <v>70500</v>
      </c>
      <c r="T130" s="1">
        <v>42043</v>
      </c>
      <c r="U130" s="2" t="s">
        <v>62</v>
      </c>
      <c r="V130" s="2" t="s">
        <v>1084</v>
      </c>
      <c r="W130" s="2" t="s">
        <v>11</v>
      </c>
      <c r="X130" s="2" t="s">
        <v>4</v>
      </c>
      <c r="Y130" s="2" t="s">
        <v>88</v>
      </c>
      <c r="Z130" s="2" t="s">
        <v>75</v>
      </c>
      <c r="AA130" s="2" t="s">
        <v>210</v>
      </c>
      <c r="AB130">
        <v>9</v>
      </c>
      <c r="AC130">
        <v>1</v>
      </c>
      <c r="AD130" s="2" t="s">
        <v>1085</v>
      </c>
      <c r="AE130">
        <v>2</v>
      </c>
      <c r="AF130">
        <v>0</v>
      </c>
      <c r="AG130" s="2" t="s">
        <v>1085</v>
      </c>
      <c r="AH130">
        <v>3960</v>
      </c>
      <c r="AI130">
        <v>330</v>
      </c>
      <c r="AJ130">
        <v>660</v>
      </c>
      <c r="AK130">
        <v>2970</v>
      </c>
      <c r="AL130" s="2" t="s">
        <v>97</v>
      </c>
      <c r="AM130" s="2" t="s">
        <v>110</v>
      </c>
      <c r="AN130">
        <v>1998</v>
      </c>
      <c r="AO130" s="2" t="s">
        <v>1078</v>
      </c>
    </row>
    <row r="131" spans="1:41" x14ac:dyDescent="0.25">
      <c r="A131">
        <v>517240</v>
      </c>
      <c r="B131" s="1">
        <v>37024</v>
      </c>
      <c r="C131">
        <v>274</v>
      </c>
      <c r="D131" s="2" t="s">
        <v>1276</v>
      </c>
      <c r="E131" s="2"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s="2" t="s">
        <v>1079</v>
      </c>
      <c r="M131" s="2" t="s">
        <v>65</v>
      </c>
      <c r="N131" s="2" t="s">
        <v>1115</v>
      </c>
      <c r="O131" s="2" t="s">
        <v>1112</v>
      </c>
      <c r="P131" s="2" t="s">
        <v>1159</v>
      </c>
      <c r="Q131">
        <v>40700</v>
      </c>
      <c r="R131">
        <v>-47300</v>
      </c>
      <c r="S131">
        <v>-6600</v>
      </c>
      <c r="T131" s="1">
        <v>42041</v>
      </c>
      <c r="U131" s="2" t="s">
        <v>1</v>
      </c>
      <c r="V131" s="2" t="s">
        <v>23</v>
      </c>
      <c r="W131" s="2" t="s">
        <v>3</v>
      </c>
      <c r="X131" s="2" t="s">
        <v>34</v>
      </c>
      <c r="Y131" s="2" t="s">
        <v>19</v>
      </c>
      <c r="Z131" s="2" t="s">
        <v>53</v>
      </c>
      <c r="AA131" s="2" t="s">
        <v>211</v>
      </c>
      <c r="AB131">
        <v>22</v>
      </c>
      <c r="AC131">
        <v>1</v>
      </c>
      <c r="AD131" s="2" t="s">
        <v>1077</v>
      </c>
      <c r="AE131">
        <v>0</v>
      </c>
      <c r="AF131">
        <v>3</v>
      </c>
      <c r="AG131" s="2" t="s">
        <v>1077</v>
      </c>
      <c r="AH131">
        <v>63840</v>
      </c>
      <c r="AI131">
        <v>10640</v>
      </c>
      <c r="AJ131">
        <v>10640</v>
      </c>
      <c r="AK131">
        <v>42560</v>
      </c>
      <c r="AL131" s="2" t="s">
        <v>97</v>
      </c>
      <c r="AM131" s="2" t="s">
        <v>112</v>
      </c>
      <c r="AN131">
        <v>2006</v>
      </c>
      <c r="AO131" s="2" t="s">
        <v>1077</v>
      </c>
    </row>
    <row r="132" spans="1:41" x14ac:dyDescent="0.25">
      <c r="A132">
        <v>469874</v>
      </c>
      <c r="B132" s="1">
        <v>40803</v>
      </c>
      <c r="C132">
        <v>81</v>
      </c>
      <c r="D132" s="2" t="s">
        <v>1275</v>
      </c>
      <c r="E132" s="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s="2" t="s">
        <v>1086</v>
      </c>
      <c r="M132" s="2" t="s">
        <v>1139</v>
      </c>
      <c r="N132" s="2" t="s">
        <v>1087</v>
      </c>
      <c r="O132" s="2" t="s">
        <v>1081</v>
      </c>
      <c r="P132" s="2" t="s">
        <v>1159</v>
      </c>
      <c r="Q132">
        <v>42400</v>
      </c>
      <c r="R132">
        <v>0</v>
      </c>
      <c r="S132">
        <v>42400</v>
      </c>
      <c r="T132" s="1">
        <v>42018</v>
      </c>
      <c r="U132" s="2" t="s">
        <v>1089</v>
      </c>
      <c r="V132" s="2" t="s">
        <v>23</v>
      </c>
      <c r="W132" s="2" t="s">
        <v>3</v>
      </c>
      <c r="X132" s="2" t="s">
        <v>34</v>
      </c>
      <c r="Y132" s="2" t="s">
        <v>5</v>
      </c>
      <c r="Z132" s="2" t="s">
        <v>53</v>
      </c>
      <c r="AA132" s="2" t="s">
        <v>212</v>
      </c>
      <c r="AB132">
        <v>0</v>
      </c>
      <c r="AC132">
        <v>3</v>
      </c>
      <c r="AD132" s="2" t="s">
        <v>1085</v>
      </c>
      <c r="AE132">
        <v>1</v>
      </c>
      <c r="AF132">
        <v>2</v>
      </c>
      <c r="AG132" s="2" t="s">
        <v>1085</v>
      </c>
      <c r="AH132">
        <v>44730</v>
      </c>
      <c r="AI132">
        <v>4970</v>
      </c>
      <c r="AJ132">
        <v>4970</v>
      </c>
      <c r="AK132">
        <v>34790</v>
      </c>
      <c r="AL132" s="2" t="s">
        <v>8</v>
      </c>
      <c r="AM132" s="2" t="s">
        <v>9</v>
      </c>
      <c r="AN132">
        <v>2000</v>
      </c>
      <c r="AO132" s="2" t="s">
        <v>1077</v>
      </c>
    </row>
    <row r="133" spans="1:41" x14ac:dyDescent="0.25">
      <c r="A133">
        <v>718428</v>
      </c>
      <c r="B133" s="1">
        <v>40739</v>
      </c>
      <c r="C133">
        <v>280</v>
      </c>
      <c r="D133" s="2" t="s">
        <v>1277</v>
      </c>
      <c r="E133" s="2"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s="2" t="s">
        <v>1079</v>
      </c>
      <c r="M133" s="2" t="s">
        <v>1142</v>
      </c>
      <c r="N133" s="2" t="s">
        <v>1082</v>
      </c>
      <c r="O133" s="2" t="s">
        <v>1098</v>
      </c>
      <c r="P133" s="2" t="s">
        <v>1159</v>
      </c>
      <c r="Q133">
        <v>57900</v>
      </c>
      <c r="R133">
        <v>0</v>
      </c>
      <c r="S133">
        <v>57900</v>
      </c>
      <c r="T133" s="1">
        <v>42026</v>
      </c>
      <c r="U133" s="2" t="s">
        <v>1089</v>
      </c>
      <c r="V133" s="2" t="s">
        <v>23</v>
      </c>
      <c r="W133" s="2" t="s">
        <v>11</v>
      </c>
      <c r="X133" s="2" t="s">
        <v>49</v>
      </c>
      <c r="Y133" s="2" t="s">
        <v>19</v>
      </c>
      <c r="Z133" s="2" t="s">
        <v>24</v>
      </c>
      <c r="AA133" s="2" t="s">
        <v>213</v>
      </c>
      <c r="AB133">
        <v>0</v>
      </c>
      <c r="AC133">
        <v>3</v>
      </c>
      <c r="AD133" s="2" t="s">
        <v>1077</v>
      </c>
      <c r="AE133">
        <v>1</v>
      </c>
      <c r="AF133">
        <v>2</v>
      </c>
      <c r="AG133" s="2" t="s">
        <v>1078</v>
      </c>
      <c r="AH133">
        <v>84720</v>
      </c>
      <c r="AI133">
        <v>14120</v>
      </c>
      <c r="AJ133">
        <v>14120</v>
      </c>
      <c r="AK133">
        <v>56480</v>
      </c>
      <c r="AL133" s="2" t="s">
        <v>55</v>
      </c>
      <c r="AM133" s="2" t="s">
        <v>86</v>
      </c>
      <c r="AN133">
        <v>1999</v>
      </c>
      <c r="AO133" s="2" t="s">
        <v>1078</v>
      </c>
    </row>
    <row r="134" spans="1:41" x14ac:dyDescent="0.25">
      <c r="A134">
        <v>620215</v>
      </c>
      <c r="B134" s="1">
        <v>38560</v>
      </c>
      <c r="C134">
        <v>194</v>
      </c>
      <c r="D134" s="2" t="s">
        <v>1277</v>
      </c>
      <c r="E134" s="2"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s="2" t="s">
        <v>1079</v>
      </c>
      <c r="M134" s="2" t="s">
        <v>1139</v>
      </c>
      <c r="N134" s="2" t="s">
        <v>1114</v>
      </c>
      <c r="O134" s="2" t="s">
        <v>1108</v>
      </c>
      <c r="P134" s="2" t="s">
        <v>1160</v>
      </c>
      <c r="Q134">
        <v>0</v>
      </c>
      <c r="R134">
        <v>0</v>
      </c>
      <c r="S134">
        <v>0</v>
      </c>
      <c r="T134" s="1">
        <v>42058</v>
      </c>
      <c r="U134" s="2" t="s">
        <v>1089</v>
      </c>
      <c r="V134" s="2" t="s">
        <v>23</v>
      </c>
      <c r="W134" s="2" t="s">
        <v>3</v>
      </c>
      <c r="X134" s="2" t="s">
        <v>49</v>
      </c>
      <c r="Y134" s="2" t="s">
        <v>45</v>
      </c>
      <c r="Z134" s="2" t="s">
        <v>6</v>
      </c>
      <c r="AA134" s="2" t="s">
        <v>214</v>
      </c>
      <c r="AB134">
        <v>3</v>
      </c>
      <c r="AC134">
        <v>3</v>
      </c>
      <c r="AD134" s="2" t="s">
        <v>1085</v>
      </c>
      <c r="AE134">
        <v>2</v>
      </c>
      <c r="AF134">
        <v>2</v>
      </c>
      <c r="AG134" s="2" t="s">
        <v>1078</v>
      </c>
      <c r="AH134">
        <v>61500</v>
      </c>
      <c r="AI134">
        <v>6150</v>
      </c>
      <c r="AJ134">
        <v>12300</v>
      </c>
      <c r="AK134">
        <v>43050</v>
      </c>
      <c r="AL134" s="2" t="s">
        <v>21</v>
      </c>
      <c r="AM134" s="2" t="s">
        <v>22</v>
      </c>
      <c r="AN134">
        <v>2012</v>
      </c>
      <c r="AO134" s="2" t="s">
        <v>1078</v>
      </c>
    </row>
    <row r="135" spans="1:41" x14ac:dyDescent="0.25">
      <c r="A135">
        <v>618659</v>
      </c>
      <c r="B135" s="1">
        <v>38643</v>
      </c>
      <c r="C135">
        <v>112</v>
      </c>
      <c r="D135" s="2" t="s">
        <v>1276</v>
      </c>
      <c r="E135" s="2"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s="2" t="s">
        <v>1086</v>
      </c>
      <c r="M135" s="2" t="s">
        <v>1139</v>
      </c>
      <c r="N135" s="2" t="s">
        <v>1091</v>
      </c>
      <c r="O135" s="2" t="s">
        <v>1117</v>
      </c>
      <c r="P135" s="2" t="s">
        <v>1162</v>
      </c>
      <c r="Q135">
        <v>60000</v>
      </c>
      <c r="R135">
        <v>-54800</v>
      </c>
      <c r="S135">
        <v>5200</v>
      </c>
      <c r="T135" s="1">
        <v>42057</v>
      </c>
      <c r="U135" s="2" t="s">
        <v>1089</v>
      </c>
      <c r="V135" s="2" t="s">
        <v>23</v>
      </c>
      <c r="W135" s="2" t="s">
        <v>3</v>
      </c>
      <c r="X135" s="2" t="s">
        <v>60</v>
      </c>
      <c r="Y135" s="2" t="s">
        <v>50</v>
      </c>
      <c r="Z135" s="2" t="s">
        <v>24</v>
      </c>
      <c r="AA135" s="2" t="s">
        <v>215</v>
      </c>
      <c r="AB135">
        <v>21</v>
      </c>
      <c r="AC135">
        <v>3</v>
      </c>
      <c r="AD135" s="2" t="s">
        <v>1085</v>
      </c>
      <c r="AE135">
        <v>0</v>
      </c>
      <c r="AF135">
        <v>1</v>
      </c>
      <c r="AG135" s="2" t="s">
        <v>1085</v>
      </c>
      <c r="AH135">
        <v>51000</v>
      </c>
      <c r="AI135">
        <v>8500</v>
      </c>
      <c r="AJ135">
        <v>8500</v>
      </c>
      <c r="AK135">
        <v>34000</v>
      </c>
      <c r="AL135" s="2" t="s">
        <v>39</v>
      </c>
      <c r="AM135" s="2" t="s">
        <v>40</v>
      </c>
      <c r="AN135">
        <v>2013</v>
      </c>
      <c r="AO135" s="2" t="s">
        <v>1078</v>
      </c>
    </row>
    <row r="136" spans="1:41" x14ac:dyDescent="0.25">
      <c r="A136">
        <v>649082</v>
      </c>
      <c r="B136" s="1">
        <v>35083</v>
      </c>
      <c r="C136">
        <v>24</v>
      </c>
      <c r="D136" s="2" t="s">
        <v>1275</v>
      </c>
      <c r="E136" s="2"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s="2" t="s">
        <v>1086</v>
      </c>
      <c r="M136" s="2" t="s">
        <v>57</v>
      </c>
      <c r="N136" s="2" t="s">
        <v>1082</v>
      </c>
      <c r="O136" s="2" t="s">
        <v>1101</v>
      </c>
      <c r="P136" s="2" t="s">
        <v>1159</v>
      </c>
      <c r="Q136">
        <v>0</v>
      </c>
      <c r="R136">
        <v>-45200</v>
      </c>
      <c r="S136">
        <v>-45200</v>
      </c>
      <c r="T136" s="1">
        <v>42028</v>
      </c>
      <c r="U136" s="2" t="s">
        <v>1</v>
      </c>
      <c r="V136" s="2" t="s">
        <v>2</v>
      </c>
      <c r="W136" s="2" t="s">
        <v>41</v>
      </c>
      <c r="X136" s="2" t="s">
        <v>4</v>
      </c>
      <c r="Y136" s="2" t="s">
        <v>45</v>
      </c>
      <c r="Z136" s="2" t="s">
        <v>53</v>
      </c>
      <c r="AA136" s="2" t="s">
        <v>216</v>
      </c>
      <c r="AB136">
        <v>0</v>
      </c>
      <c r="AC136">
        <v>1</v>
      </c>
      <c r="AD136" s="2" t="s">
        <v>1085</v>
      </c>
      <c r="AE136">
        <v>2</v>
      </c>
      <c r="AF136">
        <v>1</v>
      </c>
      <c r="AG136" s="2" t="s">
        <v>1078</v>
      </c>
      <c r="AH136">
        <v>46800</v>
      </c>
      <c r="AI136">
        <v>4680</v>
      </c>
      <c r="AJ136">
        <v>9360</v>
      </c>
      <c r="AK136">
        <v>32760</v>
      </c>
      <c r="AL136" s="2" t="s">
        <v>106</v>
      </c>
      <c r="AM136" s="2" t="s">
        <v>107</v>
      </c>
      <c r="AN136">
        <v>2002</v>
      </c>
      <c r="AO136" s="2" t="s">
        <v>1078</v>
      </c>
    </row>
    <row r="137" spans="1:41" x14ac:dyDescent="0.25">
      <c r="A137">
        <v>437573</v>
      </c>
      <c r="B137" s="1">
        <v>38624</v>
      </c>
      <c r="C137">
        <v>93</v>
      </c>
      <c r="D137" s="2" t="s">
        <v>1276</v>
      </c>
      <c r="E137" s="2"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s="2" t="s">
        <v>1079</v>
      </c>
      <c r="M137" s="2" t="s">
        <v>1141</v>
      </c>
      <c r="N137" s="2" t="s">
        <v>1099</v>
      </c>
      <c r="O137" s="2" t="s">
        <v>1112</v>
      </c>
      <c r="P137" s="2" t="s">
        <v>1162</v>
      </c>
      <c r="Q137">
        <v>65300</v>
      </c>
      <c r="R137">
        <v>-65600</v>
      </c>
      <c r="S137">
        <v>-300</v>
      </c>
      <c r="T137" s="1">
        <v>42044</v>
      </c>
      <c r="U137" s="2" t="s">
        <v>1</v>
      </c>
      <c r="V137" s="2" t="s">
        <v>2</v>
      </c>
      <c r="W137" s="2" t="s">
        <v>11</v>
      </c>
      <c r="X137" s="2" t="s">
        <v>60</v>
      </c>
      <c r="Y137" s="2" t="s">
        <v>45</v>
      </c>
      <c r="Z137" s="2" t="s">
        <v>53</v>
      </c>
      <c r="AA137" s="2" t="s">
        <v>217</v>
      </c>
      <c r="AB137">
        <v>16</v>
      </c>
      <c r="AC137">
        <v>1</v>
      </c>
      <c r="AD137" s="2" t="s">
        <v>1085</v>
      </c>
      <c r="AE137">
        <v>1</v>
      </c>
      <c r="AF137">
        <v>1</v>
      </c>
      <c r="AG137" s="2" t="s">
        <v>1085</v>
      </c>
      <c r="AH137">
        <v>78120</v>
      </c>
      <c r="AI137">
        <v>17360</v>
      </c>
      <c r="AJ137">
        <v>8680</v>
      </c>
      <c r="AK137">
        <v>52080</v>
      </c>
      <c r="AL137" s="2" t="s">
        <v>97</v>
      </c>
      <c r="AM137" s="2" t="s">
        <v>98</v>
      </c>
      <c r="AN137">
        <v>2006</v>
      </c>
      <c r="AO137" s="2" t="s">
        <v>1078</v>
      </c>
    </row>
    <row r="138" spans="1:41" x14ac:dyDescent="0.25">
      <c r="A138">
        <v>964657</v>
      </c>
      <c r="B138" s="1">
        <v>35479</v>
      </c>
      <c r="C138">
        <v>171</v>
      </c>
      <c r="D138" s="2" t="s">
        <v>1277</v>
      </c>
      <c r="E138" s="2"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s="2" t="s">
        <v>1086</v>
      </c>
      <c r="M138" s="2" t="s">
        <v>65</v>
      </c>
      <c r="N138" s="2" t="s">
        <v>1099</v>
      </c>
      <c r="O138" s="2" t="s">
        <v>1106</v>
      </c>
      <c r="P138" s="2" t="s">
        <v>1161</v>
      </c>
      <c r="Q138">
        <v>84900</v>
      </c>
      <c r="R138">
        <v>0</v>
      </c>
      <c r="S138">
        <v>84900</v>
      </c>
      <c r="T138" s="1">
        <v>42023</v>
      </c>
      <c r="U138" s="2" t="s">
        <v>1</v>
      </c>
      <c r="V138" s="2" t="s">
        <v>18</v>
      </c>
      <c r="W138" s="2" t="s">
        <v>3</v>
      </c>
      <c r="X138" s="2" t="s">
        <v>4</v>
      </c>
      <c r="Y138" s="2" t="s">
        <v>19</v>
      </c>
      <c r="Z138" s="2" t="s">
        <v>37</v>
      </c>
      <c r="AA138" s="2" t="s">
        <v>218</v>
      </c>
      <c r="AB138">
        <v>14</v>
      </c>
      <c r="AC138">
        <v>1</v>
      </c>
      <c r="AD138" s="2" t="s">
        <v>1078</v>
      </c>
      <c r="AE138">
        <v>1</v>
      </c>
      <c r="AF138">
        <v>2</v>
      </c>
      <c r="AG138" s="2" t="s">
        <v>1085</v>
      </c>
      <c r="AH138">
        <v>69200</v>
      </c>
      <c r="AI138">
        <v>13840</v>
      </c>
      <c r="AJ138">
        <v>6920</v>
      </c>
      <c r="AK138">
        <v>48440</v>
      </c>
      <c r="AL138" s="2" t="s">
        <v>123</v>
      </c>
      <c r="AM138" s="2" t="s">
        <v>124</v>
      </c>
      <c r="AN138">
        <v>1996</v>
      </c>
      <c r="AO138" s="2" t="s">
        <v>1077</v>
      </c>
    </row>
    <row r="139" spans="1:41" x14ac:dyDescent="0.25">
      <c r="A139">
        <v>932502</v>
      </c>
      <c r="B139" s="1">
        <v>40309</v>
      </c>
      <c r="C139">
        <v>200</v>
      </c>
      <c r="D139" s="2" t="s">
        <v>1275</v>
      </c>
      <c r="E139" s="2"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s="2" t="s">
        <v>1086</v>
      </c>
      <c r="M139" s="2" t="s">
        <v>57</v>
      </c>
      <c r="N139" s="2" t="s">
        <v>1087</v>
      </c>
      <c r="O139" s="2" t="s">
        <v>1117</v>
      </c>
      <c r="P139" s="2" t="s">
        <v>1161</v>
      </c>
      <c r="Q139">
        <v>45300</v>
      </c>
      <c r="R139">
        <v>-20400</v>
      </c>
      <c r="S139">
        <v>24900</v>
      </c>
      <c r="T139" s="1">
        <v>42005</v>
      </c>
      <c r="U139" s="2" t="s">
        <v>10</v>
      </c>
      <c r="V139" s="2" t="s">
        <v>1084</v>
      </c>
      <c r="W139" s="2" t="s">
        <v>11</v>
      </c>
      <c r="X139" s="2" t="s">
        <v>4</v>
      </c>
      <c r="Y139" s="2" t="s">
        <v>12</v>
      </c>
      <c r="Z139" s="2" t="s">
        <v>13</v>
      </c>
      <c r="AA139" s="2" t="s">
        <v>219</v>
      </c>
      <c r="AB139">
        <v>9</v>
      </c>
      <c r="AC139">
        <v>1</v>
      </c>
      <c r="AD139" s="2" t="s">
        <v>1085</v>
      </c>
      <c r="AE139">
        <v>0</v>
      </c>
      <c r="AF139">
        <v>0</v>
      </c>
      <c r="AG139" s="2" t="s">
        <v>1078</v>
      </c>
      <c r="AH139">
        <v>3690</v>
      </c>
      <c r="AI139">
        <v>410</v>
      </c>
      <c r="AJ139">
        <v>410</v>
      </c>
      <c r="AK139">
        <v>2870</v>
      </c>
      <c r="AL139" s="2" t="s">
        <v>55</v>
      </c>
      <c r="AM139" s="2" t="s">
        <v>86</v>
      </c>
      <c r="AN139">
        <v>2015</v>
      </c>
      <c r="AO139" s="2" t="s">
        <v>1078</v>
      </c>
    </row>
    <row r="140" spans="1:41" x14ac:dyDescent="0.25">
      <c r="A140">
        <v>434507</v>
      </c>
      <c r="B140" s="1">
        <v>39850</v>
      </c>
      <c r="C140">
        <v>120</v>
      </c>
      <c r="D140" s="2" t="s">
        <v>1275</v>
      </c>
      <c r="E140" s="2"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s="2" t="s">
        <v>1086</v>
      </c>
      <c r="M140" s="2" t="s">
        <v>1141</v>
      </c>
      <c r="N140" s="2" t="s">
        <v>1091</v>
      </c>
      <c r="O140" s="2" t="s">
        <v>1096</v>
      </c>
      <c r="P140" s="2" t="s">
        <v>1161</v>
      </c>
      <c r="Q140">
        <v>68900</v>
      </c>
      <c r="R140">
        <v>0</v>
      </c>
      <c r="S140">
        <v>68900</v>
      </c>
      <c r="T140" s="1">
        <v>42011</v>
      </c>
      <c r="U140" s="2" t="s">
        <v>1089</v>
      </c>
      <c r="V140" s="2" t="s">
        <v>18</v>
      </c>
      <c r="W140" s="2" t="s">
        <v>11</v>
      </c>
      <c r="X140" s="2" t="s">
        <v>34</v>
      </c>
      <c r="Y140" s="2" t="s">
        <v>5</v>
      </c>
      <c r="Z140" s="2" t="s">
        <v>37</v>
      </c>
      <c r="AA140" s="2" t="s">
        <v>220</v>
      </c>
      <c r="AB140">
        <v>9</v>
      </c>
      <c r="AC140">
        <v>3</v>
      </c>
      <c r="AD140" s="2" t="s">
        <v>1078</v>
      </c>
      <c r="AE140">
        <v>0</v>
      </c>
      <c r="AF140">
        <v>3</v>
      </c>
      <c r="AG140" s="2" t="s">
        <v>1085</v>
      </c>
      <c r="AH140">
        <v>65500</v>
      </c>
      <c r="AI140">
        <v>6550</v>
      </c>
      <c r="AJ140">
        <v>6550</v>
      </c>
      <c r="AK140">
        <v>52400</v>
      </c>
      <c r="AL140" s="2" t="s">
        <v>97</v>
      </c>
      <c r="AM140" s="2" t="s">
        <v>112</v>
      </c>
      <c r="AN140">
        <v>2010</v>
      </c>
      <c r="AO140" s="2" t="s">
        <v>1078</v>
      </c>
    </row>
    <row r="141" spans="1:41" x14ac:dyDescent="0.25">
      <c r="A141">
        <v>935277</v>
      </c>
      <c r="B141" s="1">
        <v>41464</v>
      </c>
      <c r="C141">
        <v>325</v>
      </c>
      <c r="D141" s="2" t="s">
        <v>1275</v>
      </c>
      <c r="E141" s="2"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s="2" t="s">
        <v>1086</v>
      </c>
      <c r="M141" s="2" t="s">
        <v>57</v>
      </c>
      <c r="N141" s="2" t="s">
        <v>1093</v>
      </c>
      <c r="O141" s="2" t="s">
        <v>1112</v>
      </c>
      <c r="P141" s="2" t="s">
        <v>1159</v>
      </c>
      <c r="Q141">
        <v>46300</v>
      </c>
      <c r="R141">
        <v>-77500</v>
      </c>
      <c r="S141">
        <v>-31200</v>
      </c>
      <c r="T141" s="1">
        <v>42036</v>
      </c>
      <c r="U141" s="2" t="s">
        <v>1089</v>
      </c>
      <c r="V141" s="2" t="s">
        <v>18</v>
      </c>
      <c r="W141" s="2" t="s">
        <v>11</v>
      </c>
      <c r="X141" s="2" t="s">
        <v>34</v>
      </c>
      <c r="Y141" s="2" t="s">
        <v>50</v>
      </c>
      <c r="Z141" s="2" t="s">
        <v>37</v>
      </c>
      <c r="AA141" s="2" t="s">
        <v>221</v>
      </c>
      <c r="AB141">
        <v>21</v>
      </c>
      <c r="AC141">
        <v>3</v>
      </c>
      <c r="AD141" s="2" t="s">
        <v>1085</v>
      </c>
      <c r="AE141">
        <v>1</v>
      </c>
      <c r="AF141">
        <v>2</v>
      </c>
      <c r="AG141" s="2" t="s">
        <v>1077</v>
      </c>
      <c r="AH141">
        <v>76120</v>
      </c>
      <c r="AI141">
        <v>13840</v>
      </c>
      <c r="AJ141">
        <v>6920</v>
      </c>
      <c r="AK141">
        <v>55360</v>
      </c>
      <c r="AL141" s="2" t="s">
        <v>47</v>
      </c>
      <c r="AM141" s="2" t="s">
        <v>48</v>
      </c>
      <c r="AN141">
        <v>1999</v>
      </c>
      <c r="AO141" s="2" t="s">
        <v>1078</v>
      </c>
    </row>
    <row r="142" spans="1:41" x14ac:dyDescent="0.25">
      <c r="A142">
        <v>756054</v>
      </c>
      <c r="B142" s="1">
        <v>33761</v>
      </c>
      <c r="C142">
        <v>124</v>
      </c>
      <c r="D142" s="2" t="s">
        <v>1275</v>
      </c>
      <c r="E142" s="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s="2" t="s">
        <v>1086</v>
      </c>
      <c r="M142" s="2" t="s">
        <v>1140</v>
      </c>
      <c r="N142" s="2" t="s">
        <v>1095</v>
      </c>
      <c r="O142" s="2" t="s">
        <v>1105</v>
      </c>
      <c r="P142" s="2" t="s">
        <v>1161</v>
      </c>
      <c r="Q142">
        <v>0</v>
      </c>
      <c r="R142">
        <v>-43200</v>
      </c>
      <c r="S142">
        <v>-43200</v>
      </c>
      <c r="T142" s="1">
        <v>42056</v>
      </c>
      <c r="U142" s="2" t="s">
        <v>1089</v>
      </c>
      <c r="V142" s="2" t="s">
        <v>23</v>
      </c>
      <c r="W142" s="2" t="s">
        <v>41</v>
      </c>
      <c r="X142" s="2" t="s">
        <v>49</v>
      </c>
      <c r="Y142" s="2" t="s">
        <v>12</v>
      </c>
      <c r="Z142" s="2" t="s">
        <v>37</v>
      </c>
      <c r="AA142" s="2" t="s">
        <v>222</v>
      </c>
      <c r="AB142">
        <v>19</v>
      </c>
      <c r="AC142">
        <v>3</v>
      </c>
      <c r="AD142" s="2" t="s">
        <v>1078</v>
      </c>
      <c r="AE142">
        <v>0</v>
      </c>
      <c r="AF142">
        <v>2</v>
      </c>
      <c r="AG142" s="2" t="s">
        <v>1077</v>
      </c>
      <c r="AH142">
        <v>73560</v>
      </c>
      <c r="AI142">
        <v>12260</v>
      </c>
      <c r="AJ142">
        <v>12260</v>
      </c>
      <c r="AK142">
        <v>49040</v>
      </c>
      <c r="AL142" s="2" t="s">
        <v>97</v>
      </c>
      <c r="AM142" s="2" t="s">
        <v>112</v>
      </c>
      <c r="AN142">
        <v>1995</v>
      </c>
      <c r="AO142" s="2" t="s">
        <v>1078</v>
      </c>
    </row>
    <row r="143" spans="1:41" x14ac:dyDescent="0.25">
      <c r="A143">
        <v>682387</v>
      </c>
      <c r="B143" s="1">
        <v>35862</v>
      </c>
      <c r="C143">
        <v>211</v>
      </c>
      <c r="D143" s="2" t="s">
        <v>1276</v>
      </c>
      <c r="E143" s="2"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s="2" t="s">
        <v>1079</v>
      </c>
      <c r="M143" s="2" t="s">
        <v>1139</v>
      </c>
      <c r="N143" s="2" t="s">
        <v>1082</v>
      </c>
      <c r="O143" s="2" t="s">
        <v>1098</v>
      </c>
      <c r="P143" s="2" t="s">
        <v>1161</v>
      </c>
      <c r="Q143">
        <v>76000</v>
      </c>
      <c r="R143">
        <v>0</v>
      </c>
      <c r="S143">
        <v>76000</v>
      </c>
      <c r="T143" s="1">
        <v>42025</v>
      </c>
      <c r="U143" s="2" t="s">
        <v>1</v>
      </c>
      <c r="V143" s="2" t="s">
        <v>18</v>
      </c>
      <c r="W143" s="2" t="s">
        <v>41</v>
      </c>
      <c r="X143" s="2" t="s">
        <v>4</v>
      </c>
      <c r="Y143" s="2" t="s">
        <v>19</v>
      </c>
      <c r="Z143" s="2" t="s">
        <v>53</v>
      </c>
      <c r="AA143" s="2" t="s">
        <v>223</v>
      </c>
      <c r="AB143">
        <v>2</v>
      </c>
      <c r="AC143">
        <v>1</v>
      </c>
      <c r="AD143" s="2" t="s">
        <v>1077</v>
      </c>
      <c r="AE143">
        <v>0</v>
      </c>
      <c r="AF143">
        <v>1</v>
      </c>
      <c r="AG143" s="2" t="s">
        <v>1085</v>
      </c>
      <c r="AH143">
        <v>52030</v>
      </c>
      <c r="AI143">
        <v>9460</v>
      </c>
      <c r="AJ143">
        <v>4730</v>
      </c>
      <c r="AK143">
        <v>37840</v>
      </c>
      <c r="AL143" s="2" t="s">
        <v>15</v>
      </c>
      <c r="AM143" s="2" t="s">
        <v>16</v>
      </c>
      <c r="AN143">
        <v>2008</v>
      </c>
      <c r="AO143" s="2" t="s">
        <v>1078</v>
      </c>
    </row>
    <row r="144" spans="1:41" x14ac:dyDescent="0.25">
      <c r="A144">
        <v>456604</v>
      </c>
      <c r="B144" s="1">
        <v>38075</v>
      </c>
      <c r="C144">
        <v>287</v>
      </c>
      <c r="D144" s="2" t="s">
        <v>1275</v>
      </c>
      <c r="E144" s="2"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s="2" t="s">
        <v>1079</v>
      </c>
      <c r="M144" s="2" t="s">
        <v>1139</v>
      </c>
      <c r="N144" s="2" t="s">
        <v>1103</v>
      </c>
      <c r="O144" s="2" t="s">
        <v>1113</v>
      </c>
      <c r="P144" s="2" t="s">
        <v>1159</v>
      </c>
      <c r="Q144">
        <v>0</v>
      </c>
      <c r="R144">
        <v>-49000</v>
      </c>
      <c r="S144">
        <v>-49000</v>
      </c>
      <c r="T144" s="1">
        <v>42023</v>
      </c>
      <c r="U144" s="2" t="s">
        <v>10</v>
      </c>
      <c r="V144" s="2" t="s">
        <v>1084</v>
      </c>
      <c r="W144" s="2" t="s">
        <v>121</v>
      </c>
      <c r="X144" s="2" t="s">
        <v>30</v>
      </c>
      <c r="Y144" s="2" t="s">
        <v>5</v>
      </c>
      <c r="Z144" s="2" t="s">
        <v>75</v>
      </c>
      <c r="AA144" s="2" t="s">
        <v>224</v>
      </c>
      <c r="AB144">
        <v>9</v>
      </c>
      <c r="AC144">
        <v>1</v>
      </c>
      <c r="AD144" s="2" t="s">
        <v>1085</v>
      </c>
      <c r="AE144">
        <v>2</v>
      </c>
      <c r="AF144">
        <v>3</v>
      </c>
      <c r="AG144" s="2" t="s">
        <v>1085</v>
      </c>
      <c r="AH144">
        <v>5170</v>
      </c>
      <c r="AI144">
        <v>470</v>
      </c>
      <c r="AJ144">
        <v>940</v>
      </c>
      <c r="AK144">
        <v>3760</v>
      </c>
      <c r="AL144" s="2" t="s">
        <v>73</v>
      </c>
      <c r="AM144" s="2" t="s">
        <v>83</v>
      </c>
      <c r="AN144">
        <v>2001</v>
      </c>
      <c r="AO144" s="2" t="s">
        <v>1078</v>
      </c>
    </row>
    <row r="145" spans="1:41" x14ac:dyDescent="0.25">
      <c r="A145">
        <v>139872</v>
      </c>
      <c r="B145" s="1">
        <v>38869</v>
      </c>
      <c r="C145">
        <v>122</v>
      </c>
      <c r="D145" s="2" t="s">
        <v>1277</v>
      </c>
      <c r="E145" s="2"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s="2" t="s">
        <v>1079</v>
      </c>
      <c r="M145" s="2" t="s">
        <v>1141</v>
      </c>
      <c r="N145" s="2" t="s">
        <v>1082</v>
      </c>
      <c r="O145" s="2" t="s">
        <v>1113</v>
      </c>
      <c r="P145" s="2" t="s">
        <v>1160</v>
      </c>
      <c r="Q145">
        <v>58600</v>
      </c>
      <c r="R145">
        <v>-28700</v>
      </c>
      <c r="S145">
        <v>29900</v>
      </c>
      <c r="T145" s="1">
        <v>42062</v>
      </c>
      <c r="U145" s="2" t="s">
        <v>62</v>
      </c>
      <c r="V145" s="2" t="s">
        <v>1084</v>
      </c>
      <c r="W145" s="2" t="s">
        <v>11</v>
      </c>
      <c r="X145" s="2" t="s">
        <v>30</v>
      </c>
      <c r="Y145" s="2" t="s">
        <v>5</v>
      </c>
      <c r="Z145" s="2" t="s">
        <v>53</v>
      </c>
      <c r="AA145" s="2" t="s">
        <v>225</v>
      </c>
      <c r="AB145">
        <v>5</v>
      </c>
      <c r="AC145">
        <v>1</v>
      </c>
      <c r="AD145" s="2" t="s">
        <v>1085</v>
      </c>
      <c r="AE145">
        <v>2</v>
      </c>
      <c r="AF145">
        <v>1</v>
      </c>
      <c r="AG145" s="2" t="s">
        <v>1077</v>
      </c>
      <c r="AH145">
        <v>8190</v>
      </c>
      <c r="AI145">
        <v>1890</v>
      </c>
      <c r="AJ145">
        <v>1260</v>
      </c>
      <c r="AK145">
        <v>5040</v>
      </c>
      <c r="AL145" s="2" t="s">
        <v>26</v>
      </c>
      <c r="AM145" s="2" t="s">
        <v>132</v>
      </c>
      <c r="AN145">
        <v>2013</v>
      </c>
      <c r="AO145" s="2" t="s">
        <v>1078</v>
      </c>
    </row>
    <row r="146" spans="1:41" x14ac:dyDescent="0.25">
      <c r="A146">
        <v>354105</v>
      </c>
      <c r="B146" s="1">
        <v>34493</v>
      </c>
      <c r="C146">
        <v>22</v>
      </c>
      <c r="D146" s="2" t="s">
        <v>1277</v>
      </c>
      <c r="E146" s="2"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s="2" t="s">
        <v>1079</v>
      </c>
      <c r="M146" s="2" t="s">
        <v>1140</v>
      </c>
      <c r="N146" s="2" t="s">
        <v>1099</v>
      </c>
      <c r="O146" s="2" t="s">
        <v>1106</v>
      </c>
      <c r="P146" s="2" t="s">
        <v>1161</v>
      </c>
      <c r="Q146">
        <v>0</v>
      </c>
      <c r="R146">
        <v>-56200</v>
      </c>
      <c r="S146">
        <v>-56200</v>
      </c>
      <c r="T146" s="1">
        <v>42049</v>
      </c>
      <c r="U146" s="2" t="s">
        <v>1</v>
      </c>
      <c r="V146" s="2" t="s">
        <v>18</v>
      </c>
      <c r="W146" s="2" t="s">
        <v>3</v>
      </c>
      <c r="X146" s="2" t="s">
        <v>60</v>
      </c>
      <c r="Y146" s="2" t="s">
        <v>5</v>
      </c>
      <c r="Z146" s="2" t="s">
        <v>37</v>
      </c>
      <c r="AA146" s="2" t="s">
        <v>226</v>
      </c>
      <c r="AB146">
        <v>14</v>
      </c>
      <c r="AC146">
        <v>1</v>
      </c>
      <c r="AD146" s="2" t="s">
        <v>1085</v>
      </c>
      <c r="AE146">
        <v>2</v>
      </c>
      <c r="AF146">
        <v>3</v>
      </c>
      <c r="AG146" s="2" t="s">
        <v>1085</v>
      </c>
      <c r="AH146">
        <v>70800</v>
      </c>
      <c r="AI146">
        <v>7080</v>
      </c>
      <c r="AJ146">
        <v>14160</v>
      </c>
      <c r="AK146">
        <v>49560</v>
      </c>
      <c r="AL146" s="2" t="s">
        <v>32</v>
      </c>
      <c r="AM146" s="2" t="s">
        <v>69</v>
      </c>
      <c r="AN146">
        <v>2012</v>
      </c>
      <c r="AO146" s="2" t="s">
        <v>1077</v>
      </c>
    </row>
    <row r="147" spans="1:41" x14ac:dyDescent="0.25">
      <c r="A147">
        <v>165485</v>
      </c>
      <c r="B147" s="1">
        <v>35838</v>
      </c>
      <c r="C147">
        <v>106</v>
      </c>
      <c r="D147" s="2" t="s">
        <v>1275</v>
      </c>
      <c r="E147" s="2"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s="2" t="s">
        <v>1086</v>
      </c>
      <c r="M147" s="2" t="s">
        <v>1142</v>
      </c>
      <c r="N147" s="2" t="s">
        <v>1115</v>
      </c>
      <c r="O147" s="2" t="s">
        <v>1113</v>
      </c>
      <c r="P147" s="2" t="s">
        <v>1159</v>
      </c>
      <c r="Q147">
        <v>54100</v>
      </c>
      <c r="R147">
        <v>0</v>
      </c>
      <c r="S147">
        <v>54100</v>
      </c>
      <c r="T147" s="1">
        <v>42036</v>
      </c>
      <c r="U147" s="2" t="s">
        <v>1089</v>
      </c>
      <c r="V147" s="2" t="s">
        <v>18</v>
      </c>
      <c r="W147" s="2" t="s">
        <v>41</v>
      </c>
      <c r="X147" s="2" t="s">
        <v>4</v>
      </c>
      <c r="Y147" s="2" t="s">
        <v>45</v>
      </c>
      <c r="Z147" s="2" t="s">
        <v>37</v>
      </c>
      <c r="AA147" s="2" t="s">
        <v>227</v>
      </c>
      <c r="AB147">
        <v>20</v>
      </c>
      <c r="AC147">
        <v>3</v>
      </c>
      <c r="AD147" s="2" t="s">
        <v>1085</v>
      </c>
      <c r="AE147">
        <v>0</v>
      </c>
      <c r="AF147">
        <v>3</v>
      </c>
      <c r="AG147" s="2" t="s">
        <v>1077</v>
      </c>
      <c r="AH147">
        <v>45630</v>
      </c>
      <c r="AI147">
        <v>5070</v>
      </c>
      <c r="AJ147">
        <v>5070</v>
      </c>
      <c r="AK147">
        <v>35490</v>
      </c>
      <c r="AL147" s="2" t="s">
        <v>32</v>
      </c>
      <c r="AM147" s="2" t="s">
        <v>69</v>
      </c>
      <c r="AN147">
        <v>2011</v>
      </c>
      <c r="AO147" s="2" t="s">
        <v>1078</v>
      </c>
    </row>
    <row r="148" spans="1:41" x14ac:dyDescent="0.25">
      <c r="A148">
        <v>515050</v>
      </c>
      <c r="B148" s="1">
        <v>36846</v>
      </c>
      <c r="C148">
        <v>398</v>
      </c>
      <c r="D148" s="2" t="s">
        <v>1276</v>
      </c>
      <c r="E148" s="2"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s="2" t="s">
        <v>1086</v>
      </c>
      <c r="M148" s="2" t="s">
        <v>29</v>
      </c>
      <c r="N148" s="2" t="s">
        <v>1099</v>
      </c>
      <c r="O148" s="2" t="s">
        <v>1116</v>
      </c>
      <c r="P148" s="2" t="s">
        <v>1159</v>
      </c>
      <c r="Q148">
        <v>0</v>
      </c>
      <c r="R148">
        <v>-57900</v>
      </c>
      <c r="S148">
        <v>-57900</v>
      </c>
      <c r="T148" s="1">
        <v>42037</v>
      </c>
      <c r="U148" s="2" t="s">
        <v>1</v>
      </c>
      <c r="V148" s="2" t="s">
        <v>23</v>
      </c>
      <c r="W148" s="2" t="s">
        <v>3</v>
      </c>
      <c r="X148" s="2" t="s">
        <v>4</v>
      </c>
      <c r="Y148" s="2" t="s">
        <v>50</v>
      </c>
      <c r="Z148" s="2" t="s">
        <v>75</v>
      </c>
      <c r="AA148" s="2" t="s">
        <v>228</v>
      </c>
      <c r="AB148">
        <v>18</v>
      </c>
      <c r="AC148">
        <v>1</v>
      </c>
      <c r="AD148" s="2" t="s">
        <v>1077</v>
      </c>
      <c r="AE148">
        <v>2</v>
      </c>
      <c r="AF148">
        <v>1</v>
      </c>
      <c r="AG148" s="2" t="s">
        <v>1085</v>
      </c>
      <c r="AH148">
        <v>99320</v>
      </c>
      <c r="AI148">
        <v>7640</v>
      </c>
      <c r="AJ148">
        <v>15280</v>
      </c>
      <c r="AK148">
        <v>76400</v>
      </c>
      <c r="AL148" s="2" t="s">
        <v>32</v>
      </c>
      <c r="AM148" s="2" t="s">
        <v>77</v>
      </c>
      <c r="AN148">
        <v>2002</v>
      </c>
      <c r="AO148" s="2" t="s">
        <v>1077</v>
      </c>
    </row>
    <row r="149" spans="1:41" x14ac:dyDescent="0.25">
      <c r="A149">
        <v>795686</v>
      </c>
      <c r="B149" s="1">
        <v>38284</v>
      </c>
      <c r="C149">
        <v>214</v>
      </c>
      <c r="D149" s="2" t="s">
        <v>1275</v>
      </c>
      <c r="E149" s="2"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s="2" t="s">
        <v>1079</v>
      </c>
      <c r="M149" s="2" t="s">
        <v>1139</v>
      </c>
      <c r="N149" s="2" t="s">
        <v>1091</v>
      </c>
      <c r="O149" s="2" t="s">
        <v>1111</v>
      </c>
      <c r="P149" s="2" t="s">
        <v>1161</v>
      </c>
      <c r="Q149">
        <v>0</v>
      </c>
      <c r="R149">
        <v>-57100</v>
      </c>
      <c r="S149">
        <v>-57100</v>
      </c>
      <c r="T149" s="1">
        <v>42036</v>
      </c>
      <c r="U149" s="2" t="s">
        <v>1089</v>
      </c>
      <c r="V149" s="2" t="s">
        <v>2</v>
      </c>
      <c r="W149" s="2" t="s">
        <v>3</v>
      </c>
      <c r="X149" s="2" t="s">
        <v>34</v>
      </c>
      <c r="Y149" s="2" t="s">
        <v>50</v>
      </c>
      <c r="Z149" s="2" t="s">
        <v>53</v>
      </c>
      <c r="AA149" s="2" t="s">
        <v>229</v>
      </c>
      <c r="AB149">
        <v>13</v>
      </c>
      <c r="AC149">
        <v>3</v>
      </c>
      <c r="AD149" s="2" t="s">
        <v>1085</v>
      </c>
      <c r="AE149">
        <v>2</v>
      </c>
      <c r="AF149">
        <v>0</v>
      </c>
      <c r="AG149" s="2" t="s">
        <v>1078</v>
      </c>
      <c r="AH149">
        <v>64000</v>
      </c>
      <c r="AI149">
        <v>12800</v>
      </c>
      <c r="AJ149">
        <v>6400</v>
      </c>
      <c r="AK149">
        <v>44800</v>
      </c>
      <c r="AL149" s="2" t="s">
        <v>97</v>
      </c>
      <c r="AM149" s="2" t="s">
        <v>148</v>
      </c>
      <c r="AN149">
        <v>1996</v>
      </c>
      <c r="AO149" s="2" t="s">
        <v>1077</v>
      </c>
    </row>
    <row r="150" spans="1:41" x14ac:dyDescent="0.25">
      <c r="A150">
        <v>395983</v>
      </c>
      <c r="B150" s="1">
        <v>40125</v>
      </c>
      <c r="C150">
        <v>209</v>
      </c>
      <c r="D150" s="2" t="s">
        <v>1276</v>
      </c>
      <c r="E150" s="2"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s="2" t="s">
        <v>1086</v>
      </c>
      <c r="M150" s="2" t="s">
        <v>1140</v>
      </c>
      <c r="N150" s="2" t="s">
        <v>1095</v>
      </c>
      <c r="O150" s="2" t="s">
        <v>1096</v>
      </c>
      <c r="P150" s="2" t="s">
        <v>1161</v>
      </c>
      <c r="Q150">
        <v>58100</v>
      </c>
      <c r="R150">
        <v>0</v>
      </c>
      <c r="S150">
        <v>58100</v>
      </c>
      <c r="T150" s="1">
        <v>42023</v>
      </c>
      <c r="U150" s="2" t="s">
        <v>1</v>
      </c>
      <c r="V150" s="2" t="s">
        <v>23</v>
      </c>
      <c r="W150" s="2" t="s">
        <v>11</v>
      </c>
      <c r="X150" s="2" t="s">
        <v>34</v>
      </c>
      <c r="Y150" s="2" t="s">
        <v>45</v>
      </c>
      <c r="Z150" s="2" t="s">
        <v>75</v>
      </c>
      <c r="AA150" s="2" t="s">
        <v>230</v>
      </c>
      <c r="AB150">
        <v>21</v>
      </c>
      <c r="AC150">
        <v>1</v>
      </c>
      <c r="AD150" s="2" t="s">
        <v>1085</v>
      </c>
      <c r="AE150">
        <v>1</v>
      </c>
      <c r="AF150">
        <v>1</v>
      </c>
      <c r="AG150" s="2" t="s">
        <v>1085</v>
      </c>
      <c r="AH150">
        <v>47300</v>
      </c>
      <c r="AI150">
        <v>4730</v>
      </c>
      <c r="AJ150">
        <v>4730</v>
      </c>
      <c r="AK150">
        <v>37840</v>
      </c>
      <c r="AL150" s="2" t="s">
        <v>39</v>
      </c>
      <c r="AM150" s="2" t="s">
        <v>40</v>
      </c>
      <c r="AN150">
        <v>2014</v>
      </c>
      <c r="AO150" s="2" t="s">
        <v>1078</v>
      </c>
    </row>
    <row r="151" spans="1:41" x14ac:dyDescent="0.25">
      <c r="A151">
        <v>119513</v>
      </c>
      <c r="B151" s="1">
        <v>35329</v>
      </c>
      <c r="C151">
        <v>82</v>
      </c>
      <c r="D151" s="2" t="s">
        <v>1275</v>
      </c>
      <c r="E151" s="2"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s="2" t="s">
        <v>1079</v>
      </c>
      <c r="M151" s="2" t="s">
        <v>1141</v>
      </c>
      <c r="N151" s="2" t="s">
        <v>1114</v>
      </c>
      <c r="O151" s="2" t="s">
        <v>1083</v>
      </c>
      <c r="P151" s="2" t="s">
        <v>1161</v>
      </c>
      <c r="Q151">
        <v>13100</v>
      </c>
      <c r="R151">
        <v>-38200</v>
      </c>
      <c r="S151">
        <v>-25100</v>
      </c>
      <c r="T151" s="1">
        <v>42053</v>
      </c>
      <c r="U151" s="2" t="s">
        <v>1</v>
      </c>
      <c r="V151" s="2" t="s">
        <v>18</v>
      </c>
      <c r="W151" s="2" t="s">
        <v>3</v>
      </c>
      <c r="X151" s="2" t="s">
        <v>49</v>
      </c>
      <c r="Y151" s="2" t="s">
        <v>5</v>
      </c>
      <c r="Z151" s="2" t="s">
        <v>37</v>
      </c>
      <c r="AA151" s="2" t="s">
        <v>231</v>
      </c>
      <c r="AB151">
        <v>14</v>
      </c>
      <c r="AC151">
        <v>1</v>
      </c>
      <c r="AD151" s="2" t="s">
        <v>1078</v>
      </c>
      <c r="AE151">
        <v>2</v>
      </c>
      <c r="AF151">
        <v>3</v>
      </c>
      <c r="AG151" s="2" t="s">
        <v>1085</v>
      </c>
      <c r="AH151">
        <v>71680</v>
      </c>
      <c r="AI151">
        <v>8960</v>
      </c>
      <c r="AJ151">
        <v>8960</v>
      </c>
      <c r="AK151">
        <v>53760</v>
      </c>
      <c r="AL151" s="2" t="s">
        <v>123</v>
      </c>
      <c r="AM151" s="2" t="s">
        <v>166</v>
      </c>
      <c r="AN151">
        <v>2007</v>
      </c>
      <c r="AO151" s="2" t="s">
        <v>1077</v>
      </c>
    </row>
    <row r="152" spans="1:41" x14ac:dyDescent="0.25">
      <c r="A152">
        <v>217938</v>
      </c>
      <c r="B152" s="1">
        <v>34896</v>
      </c>
      <c r="C152">
        <v>193</v>
      </c>
      <c r="D152" s="2" t="s">
        <v>1276</v>
      </c>
      <c r="E152" s="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s="2" t="s">
        <v>1086</v>
      </c>
      <c r="M152" s="2" t="s">
        <v>1142</v>
      </c>
      <c r="N152" s="2" t="s">
        <v>1080</v>
      </c>
      <c r="O152" s="2" t="s">
        <v>1101</v>
      </c>
      <c r="P152" s="2" t="s">
        <v>1161</v>
      </c>
      <c r="Q152">
        <v>0</v>
      </c>
      <c r="R152">
        <v>0</v>
      </c>
      <c r="S152">
        <v>0</v>
      </c>
      <c r="T152" s="1">
        <v>42043</v>
      </c>
      <c r="U152" s="2" t="s">
        <v>1</v>
      </c>
      <c r="V152" s="2" t="s">
        <v>2</v>
      </c>
      <c r="W152" s="2" t="s">
        <v>3</v>
      </c>
      <c r="X152" s="2" t="s">
        <v>49</v>
      </c>
      <c r="Y152" s="2" t="s">
        <v>5</v>
      </c>
      <c r="Z152" s="2" t="s">
        <v>37</v>
      </c>
      <c r="AA152" s="2" t="s">
        <v>232</v>
      </c>
      <c r="AB152">
        <v>1</v>
      </c>
      <c r="AC152">
        <v>1</v>
      </c>
      <c r="AD152" s="2" t="s">
        <v>1085</v>
      </c>
      <c r="AE152">
        <v>1</v>
      </c>
      <c r="AF152">
        <v>0</v>
      </c>
      <c r="AG152" s="2" t="s">
        <v>1077</v>
      </c>
      <c r="AH152">
        <v>112320</v>
      </c>
      <c r="AI152">
        <v>17280</v>
      </c>
      <c r="AJ152">
        <v>17280</v>
      </c>
      <c r="AK152">
        <v>77760</v>
      </c>
      <c r="AL152" s="2" t="s">
        <v>73</v>
      </c>
      <c r="AM152" s="2" t="s">
        <v>80</v>
      </c>
      <c r="AN152">
        <v>2011</v>
      </c>
      <c r="AO152" s="2" t="s">
        <v>1077</v>
      </c>
    </row>
    <row r="153" spans="1:41" x14ac:dyDescent="0.25">
      <c r="A153">
        <v>203914</v>
      </c>
      <c r="B153" s="1">
        <v>37051</v>
      </c>
      <c r="C153">
        <v>134</v>
      </c>
      <c r="D153" s="2" t="s">
        <v>1276</v>
      </c>
      <c r="E153" s="2"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s="2" t="s">
        <v>1086</v>
      </c>
      <c r="M153" s="2" t="s">
        <v>1141</v>
      </c>
      <c r="N153" s="2" t="s">
        <v>1115</v>
      </c>
      <c r="O153" s="2" t="s">
        <v>1094</v>
      </c>
      <c r="P153" s="2" t="s">
        <v>1159</v>
      </c>
      <c r="Q153">
        <v>0</v>
      </c>
      <c r="R153">
        <v>0</v>
      </c>
      <c r="S153">
        <v>0</v>
      </c>
      <c r="T153" s="1">
        <v>42013</v>
      </c>
      <c r="U153" s="2" t="s">
        <v>1</v>
      </c>
      <c r="V153" s="2" t="s">
        <v>2</v>
      </c>
      <c r="W153" s="2" t="s">
        <v>41</v>
      </c>
      <c r="X153" s="2" t="s">
        <v>49</v>
      </c>
      <c r="Y153" s="2" t="s">
        <v>19</v>
      </c>
      <c r="Z153" s="2" t="s">
        <v>6</v>
      </c>
      <c r="AA153" s="2" t="s">
        <v>233</v>
      </c>
      <c r="AB153">
        <v>17</v>
      </c>
      <c r="AC153">
        <v>1</v>
      </c>
      <c r="AD153" s="2" t="s">
        <v>1085</v>
      </c>
      <c r="AE153">
        <v>1</v>
      </c>
      <c r="AF153">
        <v>0</v>
      </c>
      <c r="AG153" s="2" t="s">
        <v>1085</v>
      </c>
      <c r="AH153">
        <v>82720</v>
      </c>
      <c r="AI153">
        <v>7520</v>
      </c>
      <c r="AJ153">
        <v>15040</v>
      </c>
      <c r="AK153">
        <v>60160</v>
      </c>
      <c r="AL153" s="2" t="s">
        <v>43</v>
      </c>
      <c r="AM153" s="2" t="s">
        <v>59</v>
      </c>
      <c r="AN153">
        <v>2014</v>
      </c>
      <c r="AO153" s="2" t="s">
        <v>1078</v>
      </c>
    </row>
    <row r="154" spans="1:41" x14ac:dyDescent="0.25">
      <c r="A154">
        <v>565157</v>
      </c>
      <c r="B154" s="1">
        <v>37535</v>
      </c>
      <c r="C154">
        <v>288</v>
      </c>
      <c r="D154" s="2" t="s">
        <v>1275</v>
      </c>
      <c r="E154" s="2"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s="2" t="s">
        <v>1079</v>
      </c>
      <c r="M154" s="2" t="s">
        <v>1139</v>
      </c>
      <c r="N154" s="2" t="s">
        <v>1097</v>
      </c>
      <c r="O154" s="2" t="s">
        <v>1111</v>
      </c>
      <c r="P154" s="2" t="s">
        <v>1159</v>
      </c>
      <c r="Q154">
        <v>0</v>
      </c>
      <c r="R154">
        <v>0</v>
      </c>
      <c r="S154">
        <v>0</v>
      </c>
      <c r="T154" s="1">
        <v>42062</v>
      </c>
      <c r="U154" s="2" t="s">
        <v>1089</v>
      </c>
      <c r="V154" s="2" t="s">
        <v>18</v>
      </c>
      <c r="W154" s="2" t="s">
        <v>3</v>
      </c>
      <c r="X154" s="2" t="s">
        <v>34</v>
      </c>
      <c r="Y154" s="2" t="s">
        <v>50</v>
      </c>
      <c r="Z154" s="2" t="s">
        <v>51</v>
      </c>
      <c r="AA154" s="2" t="s">
        <v>234</v>
      </c>
      <c r="AB154">
        <v>4</v>
      </c>
      <c r="AC154">
        <v>3</v>
      </c>
      <c r="AD154" s="2" t="s">
        <v>1085</v>
      </c>
      <c r="AE154">
        <v>2</v>
      </c>
      <c r="AF154">
        <v>1</v>
      </c>
      <c r="AG154" s="2" t="s">
        <v>1085</v>
      </c>
      <c r="AH154">
        <v>48060</v>
      </c>
      <c r="AI154">
        <v>10680</v>
      </c>
      <c r="AJ154">
        <v>5340</v>
      </c>
      <c r="AK154">
        <v>32040</v>
      </c>
      <c r="AL154" s="2" t="s">
        <v>15</v>
      </c>
      <c r="AM154" s="2" t="s">
        <v>102</v>
      </c>
      <c r="AN154">
        <v>2009</v>
      </c>
      <c r="AO154" s="2" t="s">
        <v>1078</v>
      </c>
    </row>
    <row r="155" spans="1:41" x14ac:dyDescent="0.25">
      <c r="A155">
        <v>904191</v>
      </c>
      <c r="B155" s="1">
        <v>35625</v>
      </c>
      <c r="C155">
        <v>104</v>
      </c>
      <c r="D155" s="2" t="s">
        <v>1277</v>
      </c>
      <c r="E155" s="2"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s="2" t="s">
        <v>1079</v>
      </c>
      <c r="M155" s="2" t="s">
        <v>57</v>
      </c>
      <c r="N155" s="2" t="s">
        <v>1099</v>
      </c>
      <c r="O155" s="2" t="s">
        <v>1110</v>
      </c>
      <c r="P155" s="2" t="s">
        <v>1160</v>
      </c>
      <c r="Q155">
        <v>31900</v>
      </c>
      <c r="R155">
        <v>-44600</v>
      </c>
      <c r="S155">
        <v>-12700</v>
      </c>
      <c r="T155" s="1">
        <v>42012</v>
      </c>
      <c r="U155" s="2" t="s">
        <v>1089</v>
      </c>
      <c r="V155" s="2" t="s">
        <v>18</v>
      </c>
      <c r="W155" s="2" t="s">
        <v>41</v>
      </c>
      <c r="X155" s="2" t="s">
        <v>4</v>
      </c>
      <c r="Y155" s="2" t="s">
        <v>19</v>
      </c>
      <c r="Z155" s="2" t="s">
        <v>13</v>
      </c>
      <c r="AA155" s="2" t="s">
        <v>235</v>
      </c>
      <c r="AB155">
        <v>23</v>
      </c>
      <c r="AC155">
        <v>3</v>
      </c>
      <c r="AD155" s="2" t="s">
        <v>1077</v>
      </c>
      <c r="AE155">
        <v>1</v>
      </c>
      <c r="AF155">
        <v>3</v>
      </c>
      <c r="AG155" s="2" t="s">
        <v>1077</v>
      </c>
      <c r="AH155">
        <v>63570</v>
      </c>
      <c r="AI155">
        <v>9780</v>
      </c>
      <c r="AJ155">
        <v>9780</v>
      </c>
      <c r="AK155">
        <v>44010</v>
      </c>
      <c r="AL155" s="2" t="s">
        <v>123</v>
      </c>
      <c r="AM155" s="2" t="s">
        <v>166</v>
      </c>
      <c r="AN155">
        <v>2006</v>
      </c>
      <c r="AO155" s="2" t="s">
        <v>1077</v>
      </c>
    </row>
    <row r="156" spans="1:41" x14ac:dyDescent="0.25">
      <c r="A156">
        <v>419510</v>
      </c>
      <c r="B156" s="1">
        <v>34649</v>
      </c>
      <c r="C156">
        <v>431</v>
      </c>
      <c r="D156" s="2" t="s">
        <v>1276</v>
      </c>
      <c r="E156" s="2"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s="2" t="s">
        <v>1086</v>
      </c>
      <c r="M156" s="2" t="s">
        <v>1139</v>
      </c>
      <c r="N156" s="2" t="s">
        <v>1080</v>
      </c>
      <c r="O156" s="2" t="s">
        <v>1108</v>
      </c>
      <c r="P156" s="2" t="s">
        <v>1160</v>
      </c>
      <c r="Q156">
        <v>17600</v>
      </c>
      <c r="R156">
        <v>0</v>
      </c>
      <c r="S156">
        <v>17600</v>
      </c>
      <c r="T156" s="1">
        <v>42012</v>
      </c>
      <c r="U156" s="2" t="s">
        <v>1089</v>
      </c>
      <c r="V156" s="2" t="s">
        <v>18</v>
      </c>
      <c r="W156" s="2" t="s">
        <v>41</v>
      </c>
      <c r="X156" s="2" t="s">
        <v>34</v>
      </c>
      <c r="Y156" s="2" t="s">
        <v>45</v>
      </c>
      <c r="Z156" s="2" t="s">
        <v>6</v>
      </c>
      <c r="AA156" s="2" t="s">
        <v>236</v>
      </c>
      <c r="AB156">
        <v>13</v>
      </c>
      <c r="AC156">
        <v>3</v>
      </c>
      <c r="AD156" s="2" t="s">
        <v>1078</v>
      </c>
      <c r="AE156">
        <v>2</v>
      </c>
      <c r="AF156">
        <v>3</v>
      </c>
      <c r="AG156" s="2" t="s">
        <v>1085</v>
      </c>
      <c r="AH156">
        <v>63240</v>
      </c>
      <c r="AI156">
        <v>10540</v>
      </c>
      <c r="AJ156">
        <v>10540</v>
      </c>
      <c r="AK156">
        <v>42160</v>
      </c>
      <c r="AL156" s="2" t="s">
        <v>73</v>
      </c>
      <c r="AM156" s="2" t="s">
        <v>83</v>
      </c>
      <c r="AN156">
        <v>1997</v>
      </c>
      <c r="AO156" s="2" t="s">
        <v>1078</v>
      </c>
    </row>
    <row r="157" spans="1:41" x14ac:dyDescent="0.25">
      <c r="A157">
        <v>575000</v>
      </c>
      <c r="B157" s="1">
        <v>41083</v>
      </c>
      <c r="C157">
        <v>101</v>
      </c>
      <c r="D157" s="2" t="s">
        <v>1276</v>
      </c>
      <c r="E157" s="2"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s="2" t="s">
        <v>1086</v>
      </c>
      <c r="M157" s="2" t="s">
        <v>1139</v>
      </c>
      <c r="N157" s="2" t="s">
        <v>1095</v>
      </c>
      <c r="O157" s="2" t="s">
        <v>1083</v>
      </c>
      <c r="P157" s="2" t="s">
        <v>1160</v>
      </c>
      <c r="Q157">
        <v>52000</v>
      </c>
      <c r="R157">
        <v>-44500</v>
      </c>
      <c r="S157">
        <v>7500</v>
      </c>
      <c r="T157" s="1">
        <v>42059</v>
      </c>
      <c r="U157" s="2" t="s">
        <v>1089</v>
      </c>
      <c r="V157" s="2" t="s">
        <v>18</v>
      </c>
      <c r="W157" s="2" t="s">
        <v>11</v>
      </c>
      <c r="X157" s="2" t="s">
        <v>60</v>
      </c>
      <c r="Y157" s="2" t="s">
        <v>50</v>
      </c>
      <c r="Z157" s="2" t="s">
        <v>75</v>
      </c>
      <c r="AA157" s="2" t="s">
        <v>237</v>
      </c>
      <c r="AB157">
        <v>20</v>
      </c>
      <c r="AC157">
        <v>3</v>
      </c>
      <c r="AD157" s="2" t="s">
        <v>1078</v>
      </c>
      <c r="AE157">
        <v>1</v>
      </c>
      <c r="AF157">
        <v>3</v>
      </c>
      <c r="AG157" s="2" t="s">
        <v>1085</v>
      </c>
      <c r="AH157">
        <v>54240</v>
      </c>
      <c r="AI157">
        <v>9040</v>
      </c>
      <c r="AJ157">
        <v>9040</v>
      </c>
      <c r="AK157">
        <v>36160</v>
      </c>
      <c r="AL157" s="2" t="s">
        <v>8</v>
      </c>
      <c r="AM157" s="2" t="s">
        <v>137</v>
      </c>
      <c r="AN157">
        <v>2013</v>
      </c>
      <c r="AO157" s="2" t="s">
        <v>1077</v>
      </c>
    </row>
    <row r="158" spans="1:41" x14ac:dyDescent="0.25">
      <c r="A158">
        <v>120485</v>
      </c>
      <c r="B158" s="1">
        <v>39131</v>
      </c>
      <c r="C158">
        <v>375</v>
      </c>
      <c r="D158" s="2" t="s">
        <v>1276</v>
      </c>
      <c r="E158" s="2"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s="2" t="s">
        <v>1079</v>
      </c>
      <c r="M158" s="2" t="s">
        <v>29</v>
      </c>
      <c r="N158" s="2" t="s">
        <v>1087</v>
      </c>
      <c r="O158" s="2" t="s">
        <v>1092</v>
      </c>
      <c r="P158" s="2" t="s">
        <v>1161</v>
      </c>
      <c r="Q158">
        <v>0</v>
      </c>
      <c r="R158">
        <v>0</v>
      </c>
      <c r="S158">
        <v>0</v>
      </c>
      <c r="T158" s="1">
        <v>42047</v>
      </c>
      <c r="U158" s="2" t="s">
        <v>1</v>
      </c>
      <c r="V158" s="2" t="s">
        <v>23</v>
      </c>
      <c r="W158" s="2" t="s">
        <v>3</v>
      </c>
      <c r="X158" s="2" t="s">
        <v>4</v>
      </c>
      <c r="Y158" s="2" t="s">
        <v>19</v>
      </c>
      <c r="Z158" s="2" t="s">
        <v>13</v>
      </c>
      <c r="AA158" s="2" t="s">
        <v>238</v>
      </c>
      <c r="AB158">
        <v>16</v>
      </c>
      <c r="AC158">
        <v>1</v>
      </c>
      <c r="AD158" s="2" t="s">
        <v>1077</v>
      </c>
      <c r="AE158">
        <v>2</v>
      </c>
      <c r="AF158">
        <v>3</v>
      </c>
      <c r="AG158" s="2" t="s">
        <v>1078</v>
      </c>
      <c r="AH158">
        <v>37280</v>
      </c>
      <c r="AI158">
        <v>0</v>
      </c>
      <c r="AJ158">
        <v>0</v>
      </c>
      <c r="AK158">
        <v>37280</v>
      </c>
      <c r="AL158" s="2" t="s">
        <v>43</v>
      </c>
      <c r="AM158" s="2" t="s">
        <v>44</v>
      </c>
      <c r="AN158">
        <v>1996</v>
      </c>
      <c r="AO158" s="2" t="s">
        <v>1077</v>
      </c>
    </row>
    <row r="159" spans="1:41" x14ac:dyDescent="0.25">
      <c r="A159">
        <v>781181</v>
      </c>
      <c r="B159" s="1">
        <v>38530</v>
      </c>
      <c r="C159">
        <v>461</v>
      </c>
      <c r="D159" s="2" t="s">
        <v>1276</v>
      </c>
      <c r="E159" s="2"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s="2" t="s">
        <v>1079</v>
      </c>
      <c r="M159" s="2" t="s">
        <v>1142</v>
      </c>
      <c r="N159" s="2" t="s">
        <v>1099</v>
      </c>
      <c r="O159" s="2" t="s">
        <v>1117</v>
      </c>
      <c r="P159" s="2" t="s">
        <v>1159</v>
      </c>
      <c r="Q159">
        <v>0</v>
      </c>
      <c r="R159">
        <v>0</v>
      </c>
      <c r="S159">
        <v>0</v>
      </c>
      <c r="T159" s="1">
        <v>42053</v>
      </c>
      <c r="U159" s="2" t="s">
        <v>1089</v>
      </c>
      <c r="V159" s="2" t="s">
        <v>18</v>
      </c>
      <c r="W159" s="2" t="s">
        <v>11</v>
      </c>
      <c r="X159" s="2" t="s">
        <v>4</v>
      </c>
      <c r="Y159" s="2" t="s">
        <v>19</v>
      </c>
      <c r="Z159" s="2" t="s">
        <v>6</v>
      </c>
      <c r="AA159" s="2" t="s">
        <v>239</v>
      </c>
      <c r="AB159">
        <v>10</v>
      </c>
      <c r="AC159">
        <v>3</v>
      </c>
      <c r="AD159" s="2" t="s">
        <v>1085</v>
      </c>
      <c r="AE159">
        <v>2</v>
      </c>
      <c r="AF159">
        <v>1</v>
      </c>
      <c r="AG159" s="2" t="s">
        <v>1077</v>
      </c>
      <c r="AH159">
        <v>72100</v>
      </c>
      <c r="AI159">
        <v>7210</v>
      </c>
      <c r="AJ159">
        <v>14420</v>
      </c>
      <c r="AK159">
        <v>50470</v>
      </c>
      <c r="AL159" s="2" t="s">
        <v>106</v>
      </c>
      <c r="AM159" s="2" t="s">
        <v>107</v>
      </c>
      <c r="AN159">
        <v>2006</v>
      </c>
      <c r="AO159" s="2" t="s">
        <v>1078</v>
      </c>
    </row>
    <row r="160" spans="1:41" x14ac:dyDescent="0.25">
      <c r="A160">
        <v>299796</v>
      </c>
      <c r="B160" s="1">
        <v>36432</v>
      </c>
      <c r="C160">
        <v>428</v>
      </c>
      <c r="D160" s="2" t="s">
        <v>1277</v>
      </c>
      <c r="E160" s="2"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s="2" t="s">
        <v>1086</v>
      </c>
      <c r="M160" s="2" t="s">
        <v>1142</v>
      </c>
      <c r="N160" s="2" t="s">
        <v>1093</v>
      </c>
      <c r="O160" s="2" t="s">
        <v>1105</v>
      </c>
      <c r="P160" s="2" t="s">
        <v>1161</v>
      </c>
      <c r="Q160">
        <v>0</v>
      </c>
      <c r="R160">
        <v>0</v>
      </c>
      <c r="S160">
        <v>0</v>
      </c>
      <c r="T160" s="1">
        <v>42041</v>
      </c>
      <c r="U160" s="2" t="s">
        <v>62</v>
      </c>
      <c r="V160" s="2" t="s">
        <v>1084</v>
      </c>
      <c r="W160" s="2" t="s">
        <v>11</v>
      </c>
      <c r="X160" s="2" t="s">
        <v>30</v>
      </c>
      <c r="Y160" s="2" t="s">
        <v>45</v>
      </c>
      <c r="Z160" s="2" t="s">
        <v>53</v>
      </c>
      <c r="AA160" s="2" t="s">
        <v>240</v>
      </c>
      <c r="AB160">
        <v>8</v>
      </c>
      <c r="AC160">
        <v>1</v>
      </c>
      <c r="AD160" s="2" t="s">
        <v>1085</v>
      </c>
      <c r="AE160">
        <v>2</v>
      </c>
      <c r="AF160">
        <v>3</v>
      </c>
      <c r="AG160" s="2" t="s">
        <v>1078</v>
      </c>
      <c r="AH160">
        <v>6500</v>
      </c>
      <c r="AI160">
        <v>1300</v>
      </c>
      <c r="AJ160">
        <v>650</v>
      </c>
      <c r="AK160">
        <v>4550</v>
      </c>
      <c r="AL160" s="2" t="s">
        <v>8</v>
      </c>
      <c r="AM160" s="2" t="s">
        <v>9</v>
      </c>
      <c r="AN160">
        <v>2013</v>
      </c>
      <c r="AO160" s="2" t="s">
        <v>1078</v>
      </c>
    </row>
    <row r="161" spans="1:41" x14ac:dyDescent="0.25">
      <c r="A161">
        <v>589749</v>
      </c>
      <c r="B161" s="1">
        <v>38851</v>
      </c>
      <c r="C161">
        <v>45</v>
      </c>
      <c r="D161" s="2" t="s">
        <v>1277</v>
      </c>
      <c r="E161" s="2"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s="2" t="s">
        <v>1079</v>
      </c>
      <c r="M161" s="2" t="s">
        <v>1139</v>
      </c>
      <c r="N161" s="2" t="s">
        <v>1082</v>
      </c>
      <c r="O161" s="2" t="s">
        <v>1104</v>
      </c>
      <c r="P161" s="2" t="s">
        <v>1161</v>
      </c>
      <c r="Q161">
        <v>29000</v>
      </c>
      <c r="R161">
        <v>0</v>
      </c>
      <c r="S161">
        <v>29000</v>
      </c>
      <c r="T161" s="1">
        <v>42049</v>
      </c>
      <c r="U161" s="2" t="s">
        <v>1089</v>
      </c>
      <c r="V161" s="2" t="s">
        <v>23</v>
      </c>
      <c r="W161" s="2" t="s">
        <v>41</v>
      </c>
      <c r="X161" s="2" t="s">
        <v>60</v>
      </c>
      <c r="Y161" s="2" t="s">
        <v>45</v>
      </c>
      <c r="Z161" s="2" t="s">
        <v>37</v>
      </c>
      <c r="AA161" s="2" t="s">
        <v>241</v>
      </c>
      <c r="AB161">
        <v>17</v>
      </c>
      <c r="AC161">
        <v>3</v>
      </c>
      <c r="AD161" s="2" t="s">
        <v>1085</v>
      </c>
      <c r="AE161">
        <v>2</v>
      </c>
      <c r="AF161">
        <v>0</v>
      </c>
      <c r="AG161" s="2" t="s">
        <v>1085</v>
      </c>
      <c r="AH161">
        <v>78240</v>
      </c>
      <c r="AI161">
        <v>13040</v>
      </c>
      <c r="AJ161">
        <v>13040</v>
      </c>
      <c r="AK161">
        <v>52160</v>
      </c>
      <c r="AL161" s="2" t="s">
        <v>73</v>
      </c>
      <c r="AM161" s="2" t="s">
        <v>74</v>
      </c>
      <c r="AN161">
        <v>2013</v>
      </c>
      <c r="AO161" s="2" t="s">
        <v>1078</v>
      </c>
    </row>
    <row r="162" spans="1:41" x14ac:dyDescent="0.25">
      <c r="A162">
        <v>854021</v>
      </c>
      <c r="B162" s="1">
        <v>40297</v>
      </c>
      <c r="C162">
        <v>136</v>
      </c>
      <c r="D162" s="2" t="s">
        <v>1276</v>
      </c>
      <c r="E162" s="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s="2" t="s">
        <v>1086</v>
      </c>
      <c r="M162" s="2" t="s">
        <v>1142</v>
      </c>
      <c r="N162" s="2" t="s">
        <v>1103</v>
      </c>
      <c r="O162" s="2" t="s">
        <v>1113</v>
      </c>
      <c r="P162" s="2" t="s">
        <v>1161</v>
      </c>
      <c r="Q162">
        <v>62500</v>
      </c>
      <c r="R162">
        <v>-66900</v>
      </c>
      <c r="S162">
        <v>-4400</v>
      </c>
      <c r="T162" s="1">
        <v>42040</v>
      </c>
      <c r="U162" s="2" t="s">
        <v>10</v>
      </c>
      <c r="V162" s="2" t="s">
        <v>1084</v>
      </c>
      <c r="W162" s="2" t="s">
        <v>11</v>
      </c>
      <c r="X162" s="2" t="s">
        <v>4</v>
      </c>
      <c r="Y162" s="2" t="s">
        <v>19</v>
      </c>
      <c r="Z162" s="2" t="s">
        <v>6</v>
      </c>
      <c r="AA162" s="2" t="s">
        <v>242</v>
      </c>
      <c r="AB162">
        <v>9</v>
      </c>
      <c r="AC162">
        <v>1</v>
      </c>
      <c r="AD162" s="2" t="s">
        <v>1085</v>
      </c>
      <c r="AE162">
        <v>2</v>
      </c>
      <c r="AF162">
        <v>0</v>
      </c>
      <c r="AG162" s="2" t="s">
        <v>1085</v>
      </c>
      <c r="AH162">
        <v>6200</v>
      </c>
      <c r="AI162">
        <v>1240</v>
      </c>
      <c r="AJ162">
        <v>620</v>
      </c>
      <c r="AK162">
        <v>4340</v>
      </c>
      <c r="AL162" s="2" t="s">
        <v>118</v>
      </c>
      <c r="AM162" s="2" t="s">
        <v>141</v>
      </c>
      <c r="AN162">
        <v>1999</v>
      </c>
      <c r="AO162" s="2" t="s">
        <v>1078</v>
      </c>
    </row>
    <row r="163" spans="1:41" x14ac:dyDescent="0.25">
      <c r="A163">
        <v>454086</v>
      </c>
      <c r="B163" s="1">
        <v>33918</v>
      </c>
      <c r="C163">
        <v>216</v>
      </c>
      <c r="D163" s="2" t="s">
        <v>1277</v>
      </c>
      <c r="E163" s="2"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s="2" t="s">
        <v>1086</v>
      </c>
      <c r="M163" s="2" t="s">
        <v>29</v>
      </c>
      <c r="N163" s="2" t="s">
        <v>1097</v>
      </c>
      <c r="O163" s="2" t="s">
        <v>1083</v>
      </c>
      <c r="P163" s="2" t="s">
        <v>1162</v>
      </c>
      <c r="Q163">
        <v>39600</v>
      </c>
      <c r="R163">
        <v>-82400</v>
      </c>
      <c r="S163">
        <v>-42800</v>
      </c>
      <c r="T163" s="1">
        <v>42029</v>
      </c>
      <c r="U163" s="2" t="s">
        <v>62</v>
      </c>
      <c r="V163" s="2" t="s">
        <v>1084</v>
      </c>
      <c r="W163" s="2" t="s">
        <v>11</v>
      </c>
      <c r="X163" s="2" t="s">
        <v>4</v>
      </c>
      <c r="Y163" s="2" t="s">
        <v>12</v>
      </c>
      <c r="Z163" s="2" t="s">
        <v>37</v>
      </c>
      <c r="AA163" s="2" t="s">
        <v>243</v>
      </c>
      <c r="AB163">
        <v>0</v>
      </c>
      <c r="AC163">
        <v>1</v>
      </c>
      <c r="AD163" s="2" t="s">
        <v>1077</v>
      </c>
      <c r="AE163">
        <v>2</v>
      </c>
      <c r="AF163">
        <v>3</v>
      </c>
      <c r="AG163" s="2" t="s">
        <v>1085</v>
      </c>
      <c r="AH163">
        <v>6160</v>
      </c>
      <c r="AI163">
        <v>560</v>
      </c>
      <c r="AJ163">
        <v>1680</v>
      </c>
      <c r="AK163">
        <v>3920</v>
      </c>
      <c r="AL163" s="2" t="s">
        <v>15</v>
      </c>
      <c r="AM163" s="2" t="s">
        <v>16</v>
      </c>
      <c r="AN163">
        <v>2014</v>
      </c>
      <c r="AO163" s="2" t="s">
        <v>1078</v>
      </c>
    </row>
    <row r="164" spans="1:41" x14ac:dyDescent="0.25">
      <c r="A164">
        <v>139484</v>
      </c>
      <c r="B164" s="1">
        <v>36365</v>
      </c>
      <c r="C164">
        <v>278</v>
      </c>
      <c r="D164" s="2" t="s">
        <v>1277</v>
      </c>
      <c r="E164" s="2"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s="2" t="s">
        <v>1086</v>
      </c>
      <c r="M164" s="2" t="s">
        <v>1140</v>
      </c>
      <c r="N164" s="2" t="s">
        <v>1115</v>
      </c>
      <c r="O164" s="2" t="s">
        <v>1100</v>
      </c>
      <c r="P164" s="2" t="s">
        <v>1161</v>
      </c>
      <c r="Q164">
        <v>0</v>
      </c>
      <c r="R164">
        <v>-54000</v>
      </c>
      <c r="S164">
        <v>-54000</v>
      </c>
      <c r="T164" s="1">
        <v>42020</v>
      </c>
      <c r="U164" s="2" t="s">
        <v>1</v>
      </c>
      <c r="V164" s="2" t="s">
        <v>23</v>
      </c>
      <c r="W164" s="2" t="s">
        <v>41</v>
      </c>
      <c r="X164" s="2" t="s">
        <v>60</v>
      </c>
      <c r="Y164" s="2" t="s">
        <v>5</v>
      </c>
      <c r="Z164" s="2" t="s">
        <v>75</v>
      </c>
      <c r="AA164" s="2" t="s">
        <v>244</v>
      </c>
      <c r="AB164">
        <v>12</v>
      </c>
      <c r="AC164">
        <v>1</v>
      </c>
      <c r="AD164" s="2" t="s">
        <v>1085</v>
      </c>
      <c r="AE164">
        <v>2</v>
      </c>
      <c r="AF164">
        <v>0</v>
      </c>
      <c r="AG164" s="2" t="s">
        <v>1085</v>
      </c>
      <c r="AH164">
        <v>76050</v>
      </c>
      <c r="AI164">
        <v>11700</v>
      </c>
      <c r="AJ164">
        <v>11700</v>
      </c>
      <c r="AK164">
        <v>52650</v>
      </c>
      <c r="AL164" s="2" t="s">
        <v>26</v>
      </c>
      <c r="AM164" s="2" t="s">
        <v>132</v>
      </c>
      <c r="AN164">
        <v>1997</v>
      </c>
      <c r="AO164" s="2" t="s">
        <v>1078</v>
      </c>
    </row>
    <row r="165" spans="1:41" x14ac:dyDescent="0.25">
      <c r="A165">
        <v>678849</v>
      </c>
      <c r="B165" s="1">
        <v>33656</v>
      </c>
      <c r="C165">
        <v>295</v>
      </c>
      <c r="D165" s="2" t="s">
        <v>1276</v>
      </c>
      <c r="E165" s="2"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s="2" t="s">
        <v>1086</v>
      </c>
      <c r="M165" s="2" t="s">
        <v>1140</v>
      </c>
      <c r="N165" s="2" t="s">
        <v>1099</v>
      </c>
      <c r="O165" s="2" t="s">
        <v>1111</v>
      </c>
      <c r="P165" s="2" t="s">
        <v>1162</v>
      </c>
      <c r="Q165">
        <v>49700</v>
      </c>
      <c r="R165">
        <v>-59100</v>
      </c>
      <c r="S165">
        <v>-9400</v>
      </c>
      <c r="T165" s="1">
        <v>42032</v>
      </c>
      <c r="U165" s="2" t="s">
        <v>1089</v>
      </c>
      <c r="V165" s="2" t="s">
        <v>2</v>
      </c>
      <c r="W165" s="2" t="s">
        <v>41</v>
      </c>
      <c r="X165" s="2" t="s">
        <v>60</v>
      </c>
      <c r="Y165" s="2" t="s">
        <v>19</v>
      </c>
      <c r="Z165" s="2" t="s">
        <v>51</v>
      </c>
      <c r="AA165" s="2" t="s">
        <v>245</v>
      </c>
      <c r="AB165">
        <v>20</v>
      </c>
      <c r="AC165">
        <v>2</v>
      </c>
      <c r="AD165" s="2" t="s">
        <v>1078</v>
      </c>
      <c r="AE165">
        <v>2</v>
      </c>
      <c r="AF165">
        <v>1</v>
      </c>
      <c r="AG165" s="2" t="s">
        <v>1077</v>
      </c>
      <c r="AH165">
        <v>86060</v>
      </c>
      <c r="AI165">
        <v>13240</v>
      </c>
      <c r="AJ165">
        <v>13240</v>
      </c>
      <c r="AK165">
        <v>59580</v>
      </c>
      <c r="AL165" s="2" t="s">
        <v>123</v>
      </c>
      <c r="AM165" s="2" t="s">
        <v>124</v>
      </c>
      <c r="AN165">
        <v>2002</v>
      </c>
      <c r="AO165" s="2" t="s">
        <v>1078</v>
      </c>
    </row>
    <row r="166" spans="1:41" x14ac:dyDescent="0.25">
      <c r="A166">
        <v>346940</v>
      </c>
      <c r="B166" s="1">
        <v>37512</v>
      </c>
      <c r="C166">
        <v>112</v>
      </c>
      <c r="D166" s="2" t="s">
        <v>1276</v>
      </c>
      <c r="E166" s="2"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s="2" t="s">
        <v>1086</v>
      </c>
      <c r="M166" s="2" t="s">
        <v>1139</v>
      </c>
      <c r="N166" s="2" t="s">
        <v>1093</v>
      </c>
      <c r="O166" s="2" t="s">
        <v>1081</v>
      </c>
      <c r="P166" s="2" t="s">
        <v>1161</v>
      </c>
      <c r="Q166">
        <v>47700</v>
      </c>
      <c r="R166">
        <v>-59300</v>
      </c>
      <c r="S166">
        <v>-11600</v>
      </c>
      <c r="T166" s="1">
        <v>42025</v>
      </c>
      <c r="U166" s="2" t="s">
        <v>1</v>
      </c>
      <c r="V166" s="2" t="s">
        <v>23</v>
      </c>
      <c r="W166" s="2" t="s">
        <v>3</v>
      </c>
      <c r="X166" s="2" t="s">
        <v>34</v>
      </c>
      <c r="Y166" s="2" t="s">
        <v>5</v>
      </c>
      <c r="Z166" s="2" t="s">
        <v>24</v>
      </c>
      <c r="AA166" s="2" t="s">
        <v>246</v>
      </c>
      <c r="AB166">
        <v>3</v>
      </c>
      <c r="AC166">
        <v>1</v>
      </c>
      <c r="AD166" s="2" t="s">
        <v>1077</v>
      </c>
      <c r="AE166">
        <v>2</v>
      </c>
      <c r="AF166">
        <v>0</v>
      </c>
      <c r="AG166" s="2" t="s">
        <v>1078</v>
      </c>
      <c r="AH166">
        <v>107900</v>
      </c>
      <c r="AI166">
        <v>10790</v>
      </c>
      <c r="AJ166">
        <v>21580</v>
      </c>
      <c r="AK166">
        <v>75530</v>
      </c>
      <c r="AL166" s="2" t="s">
        <v>21</v>
      </c>
      <c r="AM166" s="2" t="s">
        <v>67</v>
      </c>
      <c r="AN166">
        <v>1997</v>
      </c>
      <c r="AO166" s="2" t="s">
        <v>1077</v>
      </c>
    </row>
    <row r="167" spans="1:41" x14ac:dyDescent="0.25">
      <c r="A167">
        <v>985436</v>
      </c>
      <c r="B167" s="1">
        <v>37842</v>
      </c>
      <c r="C167">
        <v>122</v>
      </c>
      <c r="D167" s="2" t="s">
        <v>1275</v>
      </c>
      <c r="E167" s="2"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s="2" t="s">
        <v>1086</v>
      </c>
      <c r="M167" s="2" t="s">
        <v>1139</v>
      </c>
      <c r="N167" s="2" t="s">
        <v>1093</v>
      </c>
      <c r="O167" s="2" t="s">
        <v>1111</v>
      </c>
      <c r="P167" s="2" t="s">
        <v>1162</v>
      </c>
      <c r="Q167">
        <v>38100</v>
      </c>
      <c r="R167">
        <v>-31400</v>
      </c>
      <c r="S167">
        <v>6700</v>
      </c>
      <c r="T167" s="1">
        <v>42011</v>
      </c>
      <c r="U167" s="2" t="s">
        <v>1089</v>
      </c>
      <c r="V167" s="2" t="s">
        <v>18</v>
      </c>
      <c r="W167" s="2" t="s">
        <v>41</v>
      </c>
      <c r="X167" s="2" t="s">
        <v>34</v>
      </c>
      <c r="Y167" s="2" t="s">
        <v>88</v>
      </c>
      <c r="Z167" s="2" t="s">
        <v>6</v>
      </c>
      <c r="AA167" s="2" t="s">
        <v>247</v>
      </c>
      <c r="AB167">
        <v>18</v>
      </c>
      <c r="AC167">
        <v>3</v>
      </c>
      <c r="AD167" s="2" t="s">
        <v>1078</v>
      </c>
      <c r="AE167">
        <v>2</v>
      </c>
      <c r="AF167">
        <v>0</v>
      </c>
      <c r="AG167" s="2" t="s">
        <v>1077</v>
      </c>
      <c r="AH167">
        <v>99990</v>
      </c>
      <c r="AI167">
        <v>18180</v>
      </c>
      <c r="AJ167">
        <v>18180</v>
      </c>
      <c r="AK167">
        <v>63630</v>
      </c>
      <c r="AL167" s="2" t="s">
        <v>15</v>
      </c>
      <c r="AM167" s="2" t="s">
        <v>16</v>
      </c>
      <c r="AN167">
        <v>2011</v>
      </c>
      <c r="AO167" s="2" t="s">
        <v>1078</v>
      </c>
    </row>
    <row r="168" spans="1:41" x14ac:dyDescent="0.25">
      <c r="A168">
        <v>237418</v>
      </c>
      <c r="B168" s="1">
        <v>39420</v>
      </c>
      <c r="C168">
        <v>108</v>
      </c>
      <c r="D168" s="2" t="s">
        <v>1277</v>
      </c>
      <c r="E168" s="2"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s="2" t="s">
        <v>1086</v>
      </c>
      <c r="M168" s="2" t="s">
        <v>1141</v>
      </c>
      <c r="N168" s="2" t="s">
        <v>1090</v>
      </c>
      <c r="O168" s="2" t="s">
        <v>1092</v>
      </c>
      <c r="P168" s="2" t="s">
        <v>1161</v>
      </c>
      <c r="Q168">
        <v>71400</v>
      </c>
      <c r="R168">
        <v>0</v>
      </c>
      <c r="S168">
        <v>71400</v>
      </c>
      <c r="T168" s="1">
        <v>42058</v>
      </c>
      <c r="U168" s="2" t="s">
        <v>1089</v>
      </c>
      <c r="V168" s="2" t="s">
        <v>2</v>
      </c>
      <c r="W168" s="2" t="s">
        <v>11</v>
      </c>
      <c r="X168" s="2" t="s">
        <v>60</v>
      </c>
      <c r="Y168" s="2" t="s">
        <v>45</v>
      </c>
      <c r="Z168" s="2" t="s">
        <v>6</v>
      </c>
      <c r="AA168" s="2" t="s">
        <v>248</v>
      </c>
      <c r="AB168">
        <v>4</v>
      </c>
      <c r="AC168">
        <v>3</v>
      </c>
      <c r="AD168" s="2" t="s">
        <v>1078</v>
      </c>
      <c r="AE168">
        <v>2</v>
      </c>
      <c r="AF168">
        <v>2</v>
      </c>
      <c r="AG168" s="2" t="s">
        <v>1077</v>
      </c>
      <c r="AH168">
        <v>61380</v>
      </c>
      <c r="AI168">
        <v>11160</v>
      </c>
      <c r="AJ168">
        <v>5580</v>
      </c>
      <c r="AK168">
        <v>44640</v>
      </c>
      <c r="AL168" s="2" t="s">
        <v>73</v>
      </c>
      <c r="AM168" s="2" t="s">
        <v>74</v>
      </c>
      <c r="AN168">
        <v>2012</v>
      </c>
      <c r="AO168" s="2" t="s">
        <v>1078</v>
      </c>
    </row>
    <row r="169" spans="1:41" x14ac:dyDescent="0.25">
      <c r="A169">
        <v>335780</v>
      </c>
      <c r="B169" s="1">
        <v>37459</v>
      </c>
      <c r="C169">
        <v>14</v>
      </c>
      <c r="D169" s="2" t="s">
        <v>1276</v>
      </c>
      <c r="E169" s="2"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s="2" t="s">
        <v>1086</v>
      </c>
      <c r="M169" s="2" t="s">
        <v>29</v>
      </c>
      <c r="N169" s="2" t="s">
        <v>1080</v>
      </c>
      <c r="O169" s="2" t="s">
        <v>1088</v>
      </c>
      <c r="P169" s="2" t="s">
        <v>1162</v>
      </c>
      <c r="Q169">
        <v>0</v>
      </c>
      <c r="R169">
        <v>-26900</v>
      </c>
      <c r="S169">
        <v>-26900</v>
      </c>
      <c r="T169" s="1">
        <v>42049</v>
      </c>
      <c r="U169" s="2" t="s">
        <v>1</v>
      </c>
      <c r="V169" s="2" t="s">
        <v>18</v>
      </c>
      <c r="W169" s="2" t="s">
        <v>3</v>
      </c>
      <c r="X169" s="2" t="s">
        <v>34</v>
      </c>
      <c r="Y169" s="2" t="s">
        <v>45</v>
      </c>
      <c r="Z169" s="2" t="s">
        <v>13</v>
      </c>
      <c r="AA169" s="2" t="s">
        <v>249</v>
      </c>
      <c r="AB169">
        <v>18</v>
      </c>
      <c r="AC169">
        <v>1</v>
      </c>
      <c r="AD169" s="2" t="s">
        <v>1085</v>
      </c>
      <c r="AE169">
        <v>2</v>
      </c>
      <c r="AF169">
        <v>1</v>
      </c>
      <c r="AG169" s="2" t="s">
        <v>1077</v>
      </c>
      <c r="AH169">
        <v>71280</v>
      </c>
      <c r="AI169">
        <v>12960</v>
      </c>
      <c r="AJ169">
        <v>12960</v>
      </c>
      <c r="AK169">
        <v>45360</v>
      </c>
      <c r="AL169" s="2" t="s">
        <v>43</v>
      </c>
      <c r="AM169" s="2" t="s">
        <v>44</v>
      </c>
      <c r="AN169">
        <v>2012</v>
      </c>
      <c r="AO169" s="2" t="s">
        <v>1077</v>
      </c>
    </row>
    <row r="170" spans="1:41" x14ac:dyDescent="0.25">
      <c r="A170">
        <v>491392</v>
      </c>
      <c r="B170" s="1">
        <v>33788</v>
      </c>
      <c r="C170">
        <v>298</v>
      </c>
      <c r="D170" s="2" t="s">
        <v>1275</v>
      </c>
      <c r="E170" s="2"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s="2" t="s">
        <v>1079</v>
      </c>
      <c r="M170" s="2" t="s">
        <v>57</v>
      </c>
      <c r="N170" s="2" t="s">
        <v>1115</v>
      </c>
      <c r="O170" s="2" t="s">
        <v>1106</v>
      </c>
      <c r="P170" s="2" t="s">
        <v>1162</v>
      </c>
      <c r="Q170">
        <v>0</v>
      </c>
      <c r="R170">
        <v>-51100</v>
      </c>
      <c r="S170">
        <v>-51100</v>
      </c>
      <c r="T170" s="1">
        <v>42062</v>
      </c>
      <c r="U170" s="2" t="s">
        <v>1089</v>
      </c>
      <c r="V170" s="2" t="s">
        <v>23</v>
      </c>
      <c r="W170" s="2" t="s">
        <v>11</v>
      </c>
      <c r="X170" s="2" t="s">
        <v>60</v>
      </c>
      <c r="Y170" s="2" t="s">
        <v>19</v>
      </c>
      <c r="Z170" s="2" t="s">
        <v>53</v>
      </c>
      <c r="AA170" s="2" t="s">
        <v>250</v>
      </c>
      <c r="AB170">
        <v>18</v>
      </c>
      <c r="AC170">
        <v>3</v>
      </c>
      <c r="AD170" s="2" t="s">
        <v>1078</v>
      </c>
      <c r="AE170">
        <v>0</v>
      </c>
      <c r="AF170">
        <v>0</v>
      </c>
      <c r="AG170" s="2" t="s">
        <v>1078</v>
      </c>
      <c r="AH170">
        <v>64000</v>
      </c>
      <c r="AI170">
        <v>12800</v>
      </c>
      <c r="AJ170">
        <v>6400</v>
      </c>
      <c r="AK170">
        <v>44800</v>
      </c>
      <c r="AL170" s="2" t="s">
        <v>8</v>
      </c>
      <c r="AM170" s="2" t="s">
        <v>36</v>
      </c>
      <c r="AN170">
        <v>1999</v>
      </c>
      <c r="AO170" s="2" t="s">
        <v>1078</v>
      </c>
    </row>
    <row r="171" spans="1:41" x14ac:dyDescent="0.25">
      <c r="A171">
        <v>140880</v>
      </c>
      <c r="B171" s="1">
        <v>38440</v>
      </c>
      <c r="C171">
        <v>276</v>
      </c>
      <c r="D171" s="2" t="s">
        <v>1275</v>
      </c>
      <c r="E171" s="2"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s="2" t="s">
        <v>1086</v>
      </c>
      <c r="M171" s="2" t="s">
        <v>1139</v>
      </c>
      <c r="N171" s="2" t="s">
        <v>1082</v>
      </c>
      <c r="O171" s="2" t="s">
        <v>1092</v>
      </c>
      <c r="P171" s="2" t="s">
        <v>1159</v>
      </c>
      <c r="Q171">
        <v>0</v>
      </c>
      <c r="R171">
        <v>-50000</v>
      </c>
      <c r="S171">
        <v>-50000</v>
      </c>
      <c r="T171" s="1">
        <v>42056</v>
      </c>
      <c r="U171" s="2" t="s">
        <v>62</v>
      </c>
      <c r="V171" s="2" t="s">
        <v>1084</v>
      </c>
      <c r="W171" s="2" t="s">
        <v>121</v>
      </c>
      <c r="X171" s="2" t="s">
        <v>4</v>
      </c>
      <c r="Y171" s="2" t="s">
        <v>5</v>
      </c>
      <c r="Z171" s="2" t="s">
        <v>51</v>
      </c>
      <c r="AA171" s="2" t="s">
        <v>251</v>
      </c>
      <c r="AB171">
        <v>7</v>
      </c>
      <c r="AC171">
        <v>1</v>
      </c>
      <c r="AD171" s="2" t="s">
        <v>1085</v>
      </c>
      <c r="AE171">
        <v>0</v>
      </c>
      <c r="AF171">
        <v>1</v>
      </c>
      <c r="AG171" s="2" t="s">
        <v>1078</v>
      </c>
      <c r="AH171">
        <v>5940</v>
      </c>
      <c r="AI171">
        <v>660</v>
      </c>
      <c r="AJ171">
        <v>660</v>
      </c>
      <c r="AK171">
        <v>4620</v>
      </c>
      <c r="AL171" s="2" t="s">
        <v>47</v>
      </c>
      <c r="AM171" s="2" t="s">
        <v>64</v>
      </c>
      <c r="AN171">
        <v>2015</v>
      </c>
      <c r="AO171" s="2" t="s">
        <v>1078</v>
      </c>
    </row>
    <row r="172" spans="1:41" x14ac:dyDescent="0.25">
      <c r="A172">
        <v>962591</v>
      </c>
      <c r="B172" s="1">
        <v>39523</v>
      </c>
      <c r="C172">
        <v>47</v>
      </c>
      <c r="D172" s="2" t="s">
        <v>1277</v>
      </c>
      <c r="E172" s="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s="2" t="s">
        <v>1079</v>
      </c>
      <c r="M172" s="2" t="s">
        <v>57</v>
      </c>
      <c r="N172" s="2" t="s">
        <v>1095</v>
      </c>
      <c r="O172" s="2" t="s">
        <v>1104</v>
      </c>
      <c r="P172" s="2" t="s">
        <v>1161</v>
      </c>
      <c r="Q172">
        <v>75400</v>
      </c>
      <c r="R172">
        <v>0</v>
      </c>
      <c r="S172">
        <v>75400</v>
      </c>
      <c r="T172" s="1">
        <v>42009</v>
      </c>
      <c r="U172" s="2" t="s">
        <v>62</v>
      </c>
      <c r="V172" s="2" t="s">
        <v>1084</v>
      </c>
      <c r="W172" s="2" t="s">
        <v>11</v>
      </c>
      <c r="X172" s="2" t="s">
        <v>30</v>
      </c>
      <c r="Y172" s="2" t="s">
        <v>19</v>
      </c>
      <c r="Z172" s="2" t="s">
        <v>51</v>
      </c>
      <c r="AA172" s="2" t="s">
        <v>252</v>
      </c>
      <c r="AB172">
        <v>18</v>
      </c>
      <c r="AC172">
        <v>1</v>
      </c>
      <c r="AD172" s="2" t="s">
        <v>1078</v>
      </c>
      <c r="AE172">
        <v>1</v>
      </c>
      <c r="AF172">
        <v>0</v>
      </c>
      <c r="AG172" s="2" t="s">
        <v>1078</v>
      </c>
      <c r="AH172">
        <v>6700</v>
      </c>
      <c r="AI172">
        <v>670</v>
      </c>
      <c r="AJ172">
        <v>670</v>
      </c>
      <c r="AK172">
        <v>5360</v>
      </c>
      <c r="AL172" s="2" t="s">
        <v>106</v>
      </c>
      <c r="AM172" s="2" t="s">
        <v>107</v>
      </c>
      <c r="AN172">
        <v>2011</v>
      </c>
      <c r="AO172" s="2" t="s">
        <v>1078</v>
      </c>
    </row>
    <row r="173" spans="1:41" x14ac:dyDescent="0.25">
      <c r="A173">
        <v>922565</v>
      </c>
      <c r="B173" s="1">
        <v>36303</v>
      </c>
      <c r="C173">
        <v>222</v>
      </c>
      <c r="D173" s="2" t="s">
        <v>1275</v>
      </c>
      <c r="E173" s="2"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s="2" t="s">
        <v>1079</v>
      </c>
      <c r="M173" s="2" t="s">
        <v>29</v>
      </c>
      <c r="N173" s="2" t="s">
        <v>1090</v>
      </c>
      <c r="O173" s="2" t="s">
        <v>1105</v>
      </c>
      <c r="P173" s="2" t="s">
        <v>1161</v>
      </c>
      <c r="Q173">
        <v>0</v>
      </c>
      <c r="R173">
        <v>0</v>
      </c>
      <c r="S173">
        <v>0</v>
      </c>
      <c r="T173" s="1">
        <v>42034</v>
      </c>
      <c r="U173" s="2" t="s">
        <v>1089</v>
      </c>
      <c r="V173" s="2" t="s">
        <v>18</v>
      </c>
      <c r="W173" s="2" t="s">
        <v>11</v>
      </c>
      <c r="X173" s="2" t="s">
        <v>4</v>
      </c>
      <c r="Y173" s="2" t="s">
        <v>19</v>
      </c>
      <c r="Z173" s="2" t="s">
        <v>24</v>
      </c>
      <c r="AA173" s="2" t="s">
        <v>253</v>
      </c>
      <c r="AB173">
        <v>23</v>
      </c>
      <c r="AC173">
        <v>3</v>
      </c>
      <c r="AD173" s="2" t="s">
        <v>1077</v>
      </c>
      <c r="AE173">
        <v>0</v>
      </c>
      <c r="AF173">
        <v>0</v>
      </c>
      <c r="AG173" s="2" t="s">
        <v>1085</v>
      </c>
      <c r="AH173">
        <v>51740</v>
      </c>
      <c r="AI173">
        <v>11940</v>
      </c>
      <c r="AJ173">
        <v>7960</v>
      </c>
      <c r="AK173">
        <v>31840</v>
      </c>
      <c r="AL173" s="2" t="s">
        <v>106</v>
      </c>
      <c r="AM173" s="2" t="s">
        <v>107</v>
      </c>
      <c r="AN173">
        <v>2006</v>
      </c>
      <c r="AO173" s="2" t="s">
        <v>1078</v>
      </c>
    </row>
    <row r="174" spans="1:41" x14ac:dyDescent="0.25">
      <c r="A174">
        <v>288580</v>
      </c>
      <c r="B174" s="1">
        <v>41235</v>
      </c>
      <c r="C174">
        <v>119</v>
      </c>
      <c r="D174" s="2" t="s">
        <v>1276</v>
      </c>
      <c r="E174" s="2"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s="2" t="s">
        <v>1079</v>
      </c>
      <c r="M174" s="2" t="s">
        <v>57</v>
      </c>
      <c r="N174" s="2" t="s">
        <v>1082</v>
      </c>
      <c r="O174" s="2" t="s">
        <v>1105</v>
      </c>
      <c r="P174" s="2" t="s">
        <v>1159</v>
      </c>
      <c r="Q174">
        <v>88800</v>
      </c>
      <c r="R174">
        <v>0</v>
      </c>
      <c r="S174">
        <v>88800</v>
      </c>
      <c r="T174" s="1">
        <v>42061</v>
      </c>
      <c r="U174" s="2" t="s">
        <v>1</v>
      </c>
      <c r="V174" s="2" t="s">
        <v>18</v>
      </c>
      <c r="W174" s="2" t="s">
        <v>41</v>
      </c>
      <c r="X174" s="2" t="s">
        <v>60</v>
      </c>
      <c r="Y174" s="2" t="s">
        <v>88</v>
      </c>
      <c r="Z174" s="2" t="s">
        <v>13</v>
      </c>
      <c r="AA174" s="2" t="s">
        <v>254</v>
      </c>
      <c r="AB174">
        <v>1</v>
      </c>
      <c r="AC174">
        <v>1</v>
      </c>
      <c r="AD174" s="2" t="s">
        <v>1085</v>
      </c>
      <c r="AE174">
        <v>0</v>
      </c>
      <c r="AF174">
        <v>1</v>
      </c>
      <c r="AG174" s="2" t="s">
        <v>1077</v>
      </c>
      <c r="AH174">
        <v>53600</v>
      </c>
      <c r="AI174">
        <v>6700</v>
      </c>
      <c r="AJ174">
        <v>6700</v>
      </c>
      <c r="AK174">
        <v>40200</v>
      </c>
      <c r="AL174" s="2" t="s">
        <v>123</v>
      </c>
      <c r="AM174" s="2" t="s">
        <v>166</v>
      </c>
      <c r="AN174">
        <v>2007</v>
      </c>
      <c r="AO174" s="2" t="s">
        <v>1077</v>
      </c>
    </row>
    <row r="175" spans="1:41" x14ac:dyDescent="0.25">
      <c r="A175">
        <v>154280</v>
      </c>
      <c r="B175" s="1">
        <v>33998</v>
      </c>
      <c r="C175">
        <v>73</v>
      </c>
      <c r="D175" s="2" t="s">
        <v>1275</v>
      </c>
      <c r="E175" s="2"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s="2" t="s">
        <v>1079</v>
      </c>
      <c r="M175" s="2" t="s">
        <v>65</v>
      </c>
      <c r="N175" s="2" t="s">
        <v>1102</v>
      </c>
      <c r="O175" s="2" t="s">
        <v>1088</v>
      </c>
      <c r="P175" s="2" t="s">
        <v>1159</v>
      </c>
      <c r="Q175">
        <v>35100</v>
      </c>
      <c r="R175">
        <v>-59900</v>
      </c>
      <c r="S175">
        <v>-24800</v>
      </c>
      <c r="T175" s="1">
        <v>42014</v>
      </c>
      <c r="U175" s="2" t="s">
        <v>1089</v>
      </c>
      <c r="V175" s="2" t="s">
        <v>18</v>
      </c>
      <c r="W175" s="2" t="s">
        <v>41</v>
      </c>
      <c r="X175" s="2" t="s">
        <v>49</v>
      </c>
      <c r="Y175" s="2" t="s">
        <v>5</v>
      </c>
      <c r="Z175" s="2" t="s">
        <v>24</v>
      </c>
      <c r="AA175" s="2" t="s">
        <v>255</v>
      </c>
      <c r="AB175">
        <v>15</v>
      </c>
      <c r="AC175">
        <v>3</v>
      </c>
      <c r="AD175" s="2" t="s">
        <v>1077</v>
      </c>
      <c r="AE175">
        <v>1</v>
      </c>
      <c r="AF175">
        <v>0</v>
      </c>
      <c r="AG175" s="2" t="s">
        <v>1085</v>
      </c>
      <c r="AH175">
        <v>44910</v>
      </c>
      <c r="AI175">
        <v>4990</v>
      </c>
      <c r="AJ175">
        <v>4990</v>
      </c>
      <c r="AK175">
        <v>34930</v>
      </c>
      <c r="AL175" s="2" t="s">
        <v>21</v>
      </c>
      <c r="AM175" s="2" t="s">
        <v>67</v>
      </c>
      <c r="AN175">
        <v>2001</v>
      </c>
      <c r="AO175" s="2" t="s">
        <v>1078</v>
      </c>
    </row>
    <row r="176" spans="1:41" x14ac:dyDescent="0.25">
      <c r="A176">
        <v>425973</v>
      </c>
      <c r="B176" s="1">
        <v>37663</v>
      </c>
      <c r="C176">
        <v>8</v>
      </c>
      <c r="D176" s="2" t="s">
        <v>1277</v>
      </c>
      <c r="E176" s="2"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s="2" t="s">
        <v>1086</v>
      </c>
      <c r="M176" s="2" t="s">
        <v>1140</v>
      </c>
      <c r="N176" s="2" t="s">
        <v>1103</v>
      </c>
      <c r="O176" s="2" t="s">
        <v>1110</v>
      </c>
      <c r="P176" s="2" t="s">
        <v>1159</v>
      </c>
      <c r="Q176">
        <v>0</v>
      </c>
      <c r="R176">
        <v>-88300</v>
      </c>
      <c r="S176">
        <v>-88300</v>
      </c>
      <c r="T176" s="1">
        <v>42058</v>
      </c>
      <c r="U176" s="2" t="s">
        <v>1089</v>
      </c>
      <c r="V176" s="2" t="s">
        <v>23</v>
      </c>
      <c r="W176" s="2" t="s">
        <v>3</v>
      </c>
      <c r="X176" s="2" t="s">
        <v>34</v>
      </c>
      <c r="Y176" s="2" t="s">
        <v>88</v>
      </c>
      <c r="Z176" s="2" t="s">
        <v>51</v>
      </c>
      <c r="AA176" s="2" t="s">
        <v>256</v>
      </c>
      <c r="AB176">
        <v>2</v>
      </c>
      <c r="AC176">
        <v>3</v>
      </c>
      <c r="AD176" s="2" t="s">
        <v>1085</v>
      </c>
      <c r="AE176">
        <v>0</v>
      </c>
      <c r="AF176">
        <v>2</v>
      </c>
      <c r="AG176" s="2" t="s">
        <v>1077</v>
      </c>
      <c r="AH176">
        <v>48100</v>
      </c>
      <c r="AI176">
        <v>11100</v>
      </c>
      <c r="AJ176">
        <v>7400</v>
      </c>
      <c r="AK176">
        <v>29600</v>
      </c>
      <c r="AL176" s="2" t="s">
        <v>123</v>
      </c>
      <c r="AM176" s="2" t="s">
        <v>166</v>
      </c>
      <c r="AN176">
        <v>2014</v>
      </c>
      <c r="AO176" s="2" t="s">
        <v>1078</v>
      </c>
    </row>
    <row r="177" spans="1:41" x14ac:dyDescent="0.25">
      <c r="A177">
        <v>477177</v>
      </c>
      <c r="B177" s="1">
        <v>33100</v>
      </c>
      <c r="C177">
        <v>294</v>
      </c>
      <c r="D177" s="2" t="s">
        <v>1275</v>
      </c>
      <c r="E177" s="2"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s="2" t="s">
        <v>1086</v>
      </c>
      <c r="M177" s="2" t="s">
        <v>1141</v>
      </c>
      <c r="N177" s="2" t="s">
        <v>1115</v>
      </c>
      <c r="O177" s="2" t="s">
        <v>1110</v>
      </c>
      <c r="P177" s="2" t="s">
        <v>1162</v>
      </c>
      <c r="Q177">
        <v>53900</v>
      </c>
      <c r="R177">
        <v>0</v>
      </c>
      <c r="S177">
        <v>53900</v>
      </c>
      <c r="T177" s="1">
        <v>42040</v>
      </c>
      <c r="U177" s="2" t="s">
        <v>10</v>
      </c>
      <c r="V177" s="2" t="s">
        <v>1084</v>
      </c>
      <c r="W177" s="2" t="s">
        <v>121</v>
      </c>
      <c r="X177" s="2" t="s">
        <v>30</v>
      </c>
      <c r="Y177" s="2" t="s">
        <v>45</v>
      </c>
      <c r="Z177" s="2" t="s">
        <v>13</v>
      </c>
      <c r="AA177" s="2" t="s">
        <v>257</v>
      </c>
      <c r="AB177">
        <v>3</v>
      </c>
      <c r="AC177">
        <v>1</v>
      </c>
      <c r="AD177" s="2" t="s">
        <v>1078</v>
      </c>
      <c r="AE177">
        <v>0</v>
      </c>
      <c r="AF177">
        <v>1</v>
      </c>
      <c r="AG177" s="2" t="s">
        <v>1078</v>
      </c>
      <c r="AH177">
        <v>6100</v>
      </c>
      <c r="AI177">
        <v>610</v>
      </c>
      <c r="AJ177">
        <v>1220</v>
      </c>
      <c r="AK177">
        <v>4270</v>
      </c>
      <c r="AL177" s="2" t="s">
        <v>55</v>
      </c>
      <c r="AM177" s="2" t="s">
        <v>157</v>
      </c>
      <c r="AN177">
        <v>2002</v>
      </c>
      <c r="AO177" s="2" t="s">
        <v>1078</v>
      </c>
    </row>
    <row r="178" spans="1:41" x14ac:dyDescent="0.25">
      <c r="A178">
        <v>648509</v>
      </c>
      <c r="B178" s="1">
        <v>40243</v>
      </c>
      <c r="C178">
        <v>324</v>
      </c>
      <c r="D178" s="2" t="s">
        <v>1277</v>
      </c>
      <c r="E178" s="2"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s="2" t="s">
        <v>1079</v>
      </c>
      <c r="M178" s="2" t="s">
        <v>1140</v>
      </c>
      <c r="N178" s="2" t="s">
        <v>1091</v>
      </c>
      <c r="O178" s="2" t="s">
        <v>1088</v>
      </c>
      <c r="P178" s="2" t="s">
        <v>1159</v>
      </c>
      <c r="Q178">
        <v>0</v>
      </c>
      <c r="R178">
        <v>-41300</v>
      </c>
      <c r="S178">
        <v>-41300</v>
      </c>
      <c r="T178" s="1">
        <v>42025</v>
      </c>
      <c r="U178" s="2" t="s">
        <v>1</v>
      </c>
      <c r="V178" s="2" t="s">
        <v>18</v>
      </c>
      <c r="W178" s="2" t="s">
        <v>11</v>
      </c>
      <c r="X178" s="2" t="s">
        <v>49</v>
      </c>
      <c r="Y178" s="2" t="s">
        <v>88</v>
      </c>
      <c r="Z178" s="2" t="s">
        <v>51</v>
      </c>
      <c r="AA178" s="2" t="s">
        <v>258</v>
      </c>
      <c r="AB178">
        <v>13</v>
      </c>
      <c r="AC178">
        <v>1</v>
      </c>
      <c r="AD178" s="2" t="s">
        <v>1085</v>
      </c>
      <c r="AE178">
        <v>1</v>
      </c>
      <c r="AF178">
        <v>0</v>
      </c>
      <c r="AG178" s="2" t="s">
        <v>1077</v>
      </c>
      <c r="AH178">
        <v>79600</v>
      </c>
      <c r="AI178">
        <v>15920</v>
      </c>
      <c r="AJ178">
        <v>15920</v>
      </c>
      <c r="AK178">
        <v>47760</v>
      </c>
      <c r="AL178" s="2" t="s">
        <v>106</v>
      </c>
      <c r="AM178" s="2" t="s">
        <v>107</v>
      </c>
      <c r="AN178">
        <v>2011</v>
      </c>
      <c r="AO178" s="2" t="s">
        <v>1078</v>
      </c>
    </row>
    <row r="179" spans="1:41" x14ac:dyDescent="0.25">
      <c r="A179">
        <v>914815</v>
      </c>
      <c r="B179" s="1">
        <v>33143</v>
      </c>
      <c r="C179">
        <v>155</v>
      </c>
      <c r="D179" s="2" t="s">
        <v>1277</v>
      </c>
      <c r="E179" s="2"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s="2" t="s">
        <v>1079</v>
      </c>
      <c r="M179" s="2" t="s">
        <v>1139</v>
      </c>
      <c r="N179" s="2" t="s">
        <v>1102</v>
      </c>
      <c r="O179" s="2" t="s">
        <v>1100</v>
      </c>
      <c r="P179" s="2" t="s">
        <v>1161</v>
      </c>
      <c r="Q179">
        <v>0</v>
      </c>
      <c r="R179">
        <v>0</v>
      </c>
      <c r="S179">
        <v>0</v>
      </c>
      <c r="T179" s="1">
        <v>42011</v>
      </c>
      <c r="U179" s="2" t="s">
        <v>1</v>
      </c>
      <c r="V179" s="2" t="s">
        <v>23</v>
      </c>
      <c r="W179" s="2" t="s">
        <v>11</v>
      </c>
      <c r="X179" s="2" t="s">
        <v>60</v>
      </c>
      <c r="Y179" s="2" t="s">
        <v>1276</v>
      </c>
      <c r="Z179" s="2" t="s">
        <v>51</v>
      </c>
      <c r="AA179" s="2" t="s">
        <v>259</v>
      </c>
      <c r="AB179">
        <v>1</v>
      </c>
      <c r="AC179">
        <v>1</v>
      </c>
      <c r="AD179" s="2" t="s">
        <v>1078</v>
      </c>
      <c r="AE179">
        <v>1</v>
      </c>
      <c r="AF179">
        <v>1</v>
      </c>
      <c r="AG179" s="2" t="s">
        <v>1077</v>
      </c>
      <c r="AH179">
        <v>77040</v>
      </c>
      <c r="AI179">
        <v>8560</v>
      </c>
      <c r="AJ179">
        <v>8560</v>
      </c>
      <c r="AK179">
        <v>59920</v>
      </c>
      <c r="AL179" s="2" t="s">
        <v>118</v>
      </c>
      <c r="AM179" s="2" t="s">
        <v>119</v>
      </c>
      <c r="AN179">
        <v>1998</v>
      </c>
      <c r="AO179" s="2" t="s">
        <v>1078</v>
      </c>
    </row>
    <row r="180" spans="1:41" x14ac:dyDescent="0.25">
      <c r="A180">
        <v>249048</v>
      </c>
      <c r="B180" s="1">
        <v>38520</v>
      </c>
      <c r="C180">
        <v>261</v>
      </c>
      <c r="D180" s="2" t="s">
        <v>1275</v>
      </c>
      <c r="E180" s="2"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s="2" t="s">
        <v>1086</v>
      </c>
      <c r="M180" s="2" t="s">
        <v>1141</v>
      </c>
      <c r="N180" s="2" t="s">
        <v>1093</v>
      </c>
      <c r="O180" s="2" t="s">
        <v>1110</v>
      </c>
      <c r="P180" s="2" t="s">
        <v>1161</v>
      </c>
      <c r="Q180">
        <v>0</v>
      </c>
      <c r="R180">
        <v>-45100</v>
      </c>
      <c r="S180">
        <v>-45100</v>
      </c>
      <c r="T180" s="1">
        <v>42015</v>
      </c>
      <c r="U180" s="2" t="s">
        <v>1</v>
      </c>
      <c r="V180" s="2" t="s">
        <v>18</v>
      </c>
      <c r="W180" s="2" t="s">
        <v>11</v>
      </c>
      <c r="X180" s="2" t="s">
        <v>34</v>
      </c>
      <c r="Y180" s="2" t="s">
        <v>5</v>
      </c>
      <c r="Z180" s="2" t="s">
        <v>6</v>
      </c>
      <c r="AA180" s="2" t="s">
        <v>260</v>
      </c>
      <c r="AB180">
        <v>16</v>
      </c>
      <c r="AC180">
        <v>1</v>
      </c>
      <c r="AD180" s="2" t="s">
        <v>1077</v>
      </c>
      <c r="AE180">
        <v>0</v>
      </c>
      <c r="AF180">
        <v>1</v>
      </c>
      <c r="AG180" s="2" t="s">
        <v>1085</v>
      </c>
      <c r="AH180">
        <v>62590</v>
      </c>
      <c r="AI180">
        <v>11380</v>
      </c>
      <c r="AJ180">
        <v>11380</v>
      </c>
      <c r="AK180">
        <v>39830</v>
      </c>
      <c r="AL180" s="2" t="s">
        <v>123</v>
      </c>
      <c r="AM180" s="2" t="s">
        <v>166</v>
      </c>
      <c r="AN180">
        <v>2003</v>
      </c>
      <c r="AO180" s="2" t="s">
        <v>1078</v>
      </c>
    </row>
    <row r="181" spans="1:41" x14ac:dyDescent="0.25">
      <c r="A181">
        <v>144323</v>
      </c>
      <c r="B181" s="1">
        <v>37148</v>
      </c>
      <c r="C181">
        <v>245</v>
      </c>
      <c r="D181" s="2" t="s">
        <v>1277</v>
      </c>
      <c r="E181" s="2"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s="2" t="s">
        <v>1086</v>
      </c>
      <c r="M181" s="2" t="s">
        <v>1139</v>
      </c>
      <c r="N181" s="2" t="s">
        <v>1090</v>
      </c>
      <c r="O181" s="2" t="s">
        <v>1101</v>
      </c>
      <c r="P181" s="2" t="s">
        <v>1161</v>
      </c>
      <c r="Q181">
        <v>27000</v>
      </c>
      <c r="R181">
        <v>-58900</v>
      </c>
      <c r="S181">
        <v>-31900</v>
      </c>
      <c r="T181" s="1">
        <v>42041</v>
      </c>
      <c r="U181" s="2" t="s">
        <v>1</v>
      </c>
      <c r="V181" s="2" t="s">
        <v>23</v>
      </c>
      <c r="W181" s="2" t="s">
        <v>41</v>
      </c>
      <c r="X181" s="2" t="s">
        <v>49</v>
      </c>
      <c r="Y181" s="2" t="s">
        <v>45</v>
      </c>
      <c r="Z181" s="2" t="s">
        <v>53</v>
      </c>
      <c r="AA181" s="2" t="s">
        <v>261</v>
      </c>
      <c r="AB181">
        <v>0</v>
      </c>
      <c r="AC181">
        <v>1</v>
      </c>
      <c r="AD181" s="2" t="s">
        <v>1077</v>
      </c>
      <c r="AE181">
        <v>0</v>
      </c>
      <c r="AF181">
        <v>1</v>
      </c>
      <c r="AG181" s="2" t="s">
        <v>1078</v>
      </c>
      <c r="AH181">
        <v>85150</v>
      </c>
      <c r="AI181">
        <v>13100</v>
      </c>
      <c r="AJ181">
        <v>13100</v>
      </c>
      <c r="AK181">
        <v>58950</v>
      </c>
      <c r="AL181" s="2" t="s">
        <v>26</v>
      </c>
      <c r="AM181" s="2" t="s">
        <v>154</v>
      </c>
      <c r="AN181">
        <v>1998</v>
      </c>
      <c r="AO181" s="2" t="s">
        <v>1078</v>
      </c>
    </row>
    <row r="182" spans="1:41" x14ac:dyDescent="0.25">
      <c r="A182">
        <v>651861</v>
      </c>
      <c r="B182" s="1">
        <v>40550</v>
      </c>
      <c r="C182">
        <v>235</v>
      </c>
      <c r="D182" s="2" t="s">
        <v>1275</v>
      </c>
      <c r="E182" s="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s="2" t="s">
        <v>1079</v>
      </c>
      <c r="M182" s="2" t="s">
        <v>1140</v>
      </c>
      <c r="N182" s="2" t="s">
        <v>1091</v>
      </c>
      <c r="O182" s="2" t="s">
        <v>1117</v>
      </c>
      <c r="P182" s="2" t="s">
        <v>1159</v>
      </c>
      <c r="Q182">
        <v>0</v>
      </c>
      <c r="R182">
        <v>-31700</v>
      </c>
      <c r="S182">
        <v>-31700</v>
      </c>
      <c r="T182" s="1">
        <v>42028</v>
      </c>
      <c r="U182" s="2" t="s">
        <v>10</v>
      </c>
      <c r="V182" s="2" t="s">
        <v>1084</v>
      </c>
      <c r="W182" s="2" t="s">
        <v>121</v>
      </c>
      <c r="X182" s="2" t="s">
        <v>30</v>
      </c>
      <c r="Y182" s="2" t="s">
        <v>19</v>
      </c>
      <c r="Z182" s="2" t="s">
        <v>51</v>
      </c>
      <c r="AA182" s="2" t="s">
        <v>262</v>
      </c>
      <c r="AB182">
        <v>1</v>
      </c>
      <c r="AC182">
        <v>1</v>
      </c>
      <c r="AD182" s="2" t="s">
        <v>1085</v>
      </c>
      <c r="AE182">
        <v>2</v>
      </c>
      <c r="AF182">
        <v>1</v>
      </c>
      <c r="AG182" s="2" t="s">
        <v>1078</v>
      </c>
      <c r="AH182">
        <v>4950</v>
      </c>
      <c r="AI182">
        <v>450</v>
      </c>
      <c r="AJ182">
        <v>900</v>
      </c>
      <c r="AK182">
        <v>3600</v>
      </c>
      <c r="AL182" s="2" t="s">
        <v>26</v>
      </c>
      <c r="AM182" s="2" t="s">
        <v>132</v>
      </c>
      <c r="AN182">
        <v>2010</v>
      </c>
      <c r="AO182" s="2" t="s">
        <v>1078</v>
      </c>
    </row>
    <row r="183" spans="1:41" x14ac:dyDescent="0.25">
      <c r="A183">
        <v>125324</v>
      </c>
      <c r="B183" s="1">
        <v>37877</v>
      </c>
      <c r="C183">
        <v>53</v>
      </c>
      <c r="D183" s="2" t="s">
        <v>1276</v>
      </c>
      <c r="E183" s="2"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s="2" t="s">
        <v>1079</v>
      </c>
      <c r="M183" s="2" t="s">
        <v>29</v>
      </c>
      <c r="N183" s="2" t="s">
        <v>1107</v>
      </c>
      <c r="O183" s="2" t="s">
        <v>1112</v>
      </c>
      <c r="P183" s="2" t="s">
        <v>1161</v>
      </c>
      <c r="Q183">
        <v>72200</v>
      </c>
      <c r="R183">
        <v>0</v>
      </c>
      <c r="S183">
        <v>72200</v>
      </c>
      <c r="T183" s="1">
        <v>42053</v>
      </c>
      <c r="U183" s="2" t="s">
        <v>1089</v>
      </c>
      <c r="V183" s="2" t="s">
        <v>2</v>
      </c>
      <c r="W183" s="2" t="s">
        <v>3</v>
      </c>
      <c r="X183" s="2" t="s">
        <v>34</v>
      </c>
      <c r="Y183" s="2" t="s">
        <v>12</v>
      </c>
      <c r="Z183" s="2" t="s">
        <v>13</v>
      </c>
      <c r="AA183" s="2" t="s">
        <v>263</v>
      </c>
      <c r="AB183">
        <v>17</v>
      </c>
      <c r="AC183">
        <v>3</v>
      </c>
      <c r="AD183" s="2" t="s">
        <v>1085</v>
      </c>
      <c r="AE183">
        <v>2</v>
      </c>
      <c r="AF183">
        <v>0</v>
      </c>
      <c r="AG183" s="2" t="s">
        <v>1077</v>
      </c>
      <c r="AH183">
        <v>51100</v>
      </c>
      <c r="AI183">
        <v>10220</v>
      </c>
      <c r="AJ183">
        <v>5110</v>
      </c>
      <c r="AK183">
        <v>35770</v>
      </c>
      <c r="AL183" s="2" t="s">
        <v>43</v>
      </c>
      <c r="AM183" s="2" t="s">
        <v>59</v>
      </c>
      <c r="AN183">
        <v>2006</v>
      </c>
      <c r="AO183" s="2" t="s">
        <v>1078</v>
      </c>
    </row>
    <row r="184" spans="1:41" x14ac:dyDescent="0.25">
      <c r="A184">
        <v>398102</v>
      </c>
      <c r="B184" s="1">
        <v>35727</v>
      </c>
      <c r="C184">
        <v>426</v>
      </c>
      <c r="D184" s="2" t="s">
        <v>1275</v>
      </c>
      <c r="E184" s="2"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s="2" t="s">
        <v>1086</v>
      </c>
      <c r="M184" s="2" t="s">
        <v>1139</v>
      </c>
      <c r="N184" s="2" t="s">
        <v>1114</v>
      </c>
      <c r="O184" s="2" t="s">
        <v>1083</v>
      </c>
      <c r="P184" s="2" t="s">
        <v>1161</v>
      </c>
      <c r="Q184">
        <v>29600</v>
      </c>
      <c r="R184">
        <v>-22300</v>
      </c>
      <c r="S184">
        <v>7300</v>
      </c>
      <c r="T184" s="1">
        <v>42016</v>
      </c>
      <c r="U184" s="2" t="s">
        <v>1</v>
      </c>
      <c r="V184" s="2" t="s">
        <v>2</v>
      </c>
      <c r="W184" s="2" t="s">
        <v>11</v>
      </c>
      <c r="X184" s="2" t="s">
        <v>4</v>
      </c>
      <c r="Y184" s="2" t="s">
        <v>5</v>
      </c>
      <c r="Z184" s="2" t="s">
        <v>37</v>
      </c>
      <c r="AA184" s="2" t="s">
        <v>264</v>
      </c>
      <c r="AB184">
        <v>13</v>
      </c>
      <c r="AC184">
        <v>1</v>
      </c>
      <c r="AD184" s="2" t="s">
        <v>1077</v>
      </c>
      <c r="AE184">
        <v>2</v>
      </c>
      <c r="AF184">
        <v>3</v>
      </c>
      <c r="AG184" s="2" t="s">
        <v>1085</v>
      </c>
      <c r="AH184">
        <v>100800</v>
      </c>
      <c r="AI184">
        <v>16800</v>
      </c>
      <c r="AJ184">
        <v>16800</v>
      </c>
      <c r="AK184">
        <v>67200</v>
      </c>
      <c r="AL184" s="2" t="s">
        <v>21</v>
      </c>
      <c r="AM184" s="2" t="s">
        <v>67</v>
      </c>
      <c r="AN184">
        <v>1997</v>
      </c>
      <c r="AO184" s="2" t="s">
        <v>1078</v>
      </c>
    </row>
    <row r="185" spans="1:41" x14ac:dyDescent="0.25">
      <c r="A185">
        <v>514065</v>
      </c>
      <c r="B185" s="1">
        <v>39817</v>
      </c>
      <c r="C185">
        <v>111</v>
      </c>
      <c r="D185" s="2" t="s">
        <v>1277</v>
      </c>
      <c r="E185" s="2"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s="2" t="s">
        <v>1086</v>
      </c>
      <c r="M185" s="2" t="s">
        <v>1139</v>
      </c>
      <c r="N185" s="2" t="s">
        <v>1091</v>
      </c>
      <c r="O185" s="2" t="s">
        <v>1117</v>
      </c>
      <c r="P185" s="2" t="s">
        <v>1159</v>
      </c>
      <c r="Q185">
        <v>51100</v>
      </c>
      <c r="R185">
        <v>0</v>
      </c>
      <c r="S185">
        <v>51100</v>
      </c>
      <c r="T185" s="1">
        <v>42021</v>
      </c>
      <c r="U185" s="2" t="s">
        <v>1</v>
      </c>
      <c r="V185" s="2" t="s">
        <v>2</v>
      </c>
      <c r="W185" s="2" t="s">
        <v>41</v>
      </c>
      <c r="X185" s="2" t="s">
        <v>4</v>
      </c>
      <c r="Y185" s="2" t="s">
        <v>12</v>
      </c>
      <c r="Z185" s="2" t="s">
        <v>37</v>
      </c>
      <c r="AA185" s="2" t="s">
        <v>265</v>
      </c>
      <c r="AB185">
        <v>12</v>
      </c>
      <c r="AC185">
        <v>1</v>
      </c>
      <c r="AD185" s="2" t="s">
        <v>1077</v>
      </c>
      <c r="AE185">
        <v>2</v>
      </c>
      <c r="AF185">
        <v>3</v>
      </c>
      <c r="AG185" s="2" t="s">
        <v>1078</v>
      </c>
      <c r="AH185">
        <v>90970</v>
      </c>
      <c r="AI185">
        <v>16540</v>
      </c>
      <c r="AJ185">
        <v>16540</v>
      </c>
      <c r="AK185">
        <v>57890</v>
      </c>
      <c r="AL185" s="2" t="s">
        <v>32</v>
      </c>
      <c r="AM185" s="2" t="s">
        <v>33</v>
      </c>
      <c r="AN185">
        <v>2009</v>
      </c>
      <c r="AO185" s="2" t="s">
        <v>1078</v>
      </c>
    </row>
    <row r="186" spans="1:41" x14ac:dyDescent="0.25">
      <c r="A186">
        <v>391652</v>
      </c>
      <c r="B186" s="1">
        <v>36080</v>
      </c>
      <c r="C186">
        <v>86</v>
      </c>
      <c r="D186" s="2" t="s">
        <v>1276</v>
      </c>
      <c r="E186" s="2"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s="2" t="s">
        <v>1079</v>
      </c>
      <c r="M186" s="2" t="s">
        <v>1142</v>
      </c>
      <c r="N186" s="2" t="s">
        <v>1091</v>
      </c>
      <c r="O186" s="2" t="s">
        <v>1116</v>
      </c>
      <c r="P186" s="2" t="s">
        <v>1161</v>
      </c>
      <c r="Q186">
        <v>0</v>
      </c>
      <c r="R186">
        <v>-30300</v>
      </c>
      <c r="S186">
        <v>-30300</v>
      </c>
      <c r="T186" s="1">
        <v>42016</v>
      </c>
      <c r="U186" s="2" t="s">
        <v>1</v>
      </c>
      <c r="V186" s="2" t="s">
        <v>18</v>
      </c>
      <c r="W186" s="2" t="s">
        <v>11</v>
      </c>
      <c r="X186" s="2" t="s">
        <v>4</v>
      </c>
      <c r="Y186" s="2" t="s">
        <v>5</v>
      </c>
      <c r="Z186" s="2" t="s">
        <v>53</v>
      </c>
      <c r="AA186" s="2" t="s">
        <v>266</v>
      </c>
      <c r="AB186">
        <v>11</v>
      </c>
      <c r="AC186">
        <v>1</v>
      </c>
      <c r="AD186" s="2" t="s">
        <v>1085</v>
      </c>
      <c r="AE186">
        <v>1</v>
      </c>
      <c r="AF186">
        <v>1</v>
      </c>
      <c r="AG186" s="2" t="s">
        <v>1077</v>
      </c>
      <c r="AH186">
        <v>81840</v>
      </c>
      <c r="AI186">
        <v>14880</v>
      </c>
      <c r="AJ186">
        <v>7440</v>
      </c>
      <c r="AK186">
        <v>59520</v>
      </c>
      <c r="AL186" s="2" t="s">
        <v>26</v>
      </c>
      <c r="AM186" s="2" t="s">
        <v>154</v>
      </c>
      <c r="AN186">
        <v>2011</v>
      </c>
      <c r="AO186" s="2" t="s">
        <v>1077</v>
      </c>
    </row>
    <row r="187" spans="1:41" x14ac:dyDescent="0.25">
      <c r="A187">
        <v>922167</v>
      </c>
      <c r="B187" s="1">
        <v>34023</v>
      </c>
      <c r="C187">
        <v>296</v>
      </c>
      <c r="D187" s="2" t="s">
        <v>1276</v>
      </c>
      <c r="E187" s="2"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s="2" t="s">
        <v>1079</v>
      </c>
      <c r="M187" s="2" t="s">
        <v>1139</v>
      </c>
      <c r="N187" s="2" t="s">
        <v>1080</v>
      </c>
      <c r="O187" s="2" t="s">
        <v>1081</v>
      </c>
      <c r="P187" s="2" t="s">
        <v>1161</v>
      </c>
      <c r="Q187">
        <v>0</v>
      </c>
      <c r="R187">
        <v>0</v>
      </c>
      <c r="S187">
        <v>0</v>
      </c>
      <c r="T187" s="1">
        <v>42010</v>
      </c>
      <c r="U187" s="2" t="s">
        <v>1</v>
      </c>
      <c r="V187" s="2" t="s">
        <v>23</v>
      </c>
      <c r="W187" s="2" t="s">
        <v>3</v>
      </c>
      <c r="X187" s="2" t="s">
        <v>60</v>
      </c>
      <c r="Y187" s="2" t="s">
        <v>19</v>
      </c>
      <c r="Z187" s="2" t="s">
        <v>53</v>
      </c>
      <c r="AA187" s="2" t="s">
        <v>267</v>
      </c>
      <c r="AB187">
        <v>18</v>
      </c>
      <c r="AC187">
        <v>1</v>
      </c>
      <c r="AD187" s="2" t="s">
        <v>1085</v>
      </c>
      <c r="AE187">
        <v>0</v>
      </c>
      <c r="AF187">
        <v>2</v>
      </c>
      <c r="AG187" s="2" t="s">
        <v>1078</v>
      </c>
      <c r="AH187">
        <v>54900</v>
      </c>
      <c r="AI187">
        <v>5490</v>
      </c>
      <c r="AJ187">
        <v>5490</v>
      </c>
      <c r="AK187">
        <v>43920</v>
      </c>
      <c r="AL187" s="2" t="s">
        <v>15</v>
      </c>
      <c r="AM187" s="2" t="s">
        <v>102</v>
      </c>
      <c r="AN187">
        <v>2013</v>
      </c>
      <c r="AO187" s="2" t="s">
        <v>1078</v>
      </c>
    </row>
    <row r="188" spans="1:41" x14ac:dyDescent="0.25">
      <c r="A188">
        <v>442795</v>
      </c>
      <c r="B188" s="1">
        <v>35253</v>
      </c>
      <c r="C188">
        <v>125</v>
      </c>
      <c r="D188" s="2" t="s">
        <v>1276</v>
      </c>
      <c r="E188" s="2"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s="2" t="s">
        <v>1079</v>
      </c>
      <c r="M188" s="2" t="s">
        <v>1142</v>
      </c>
      <c r="N188" s="2" t="s">
        <v>1091</v>
      </c>
      <c r="O188" s="2" t="s">
        <v>1116</v>
      </c>
      <c r="P188" s="2" t="s">
        <v>1159</v>
      </c>
      <c r="Q188">
        <v>0</v>
      </c>
      <c r="R188">
        <v>-51300</v>
      </c>
      <c r="S188">
        <v>-51300</v>
      </c>
      <c r="T188" s="1">
        <v>42060</v>
      </c>
      <c r="U188" s="2" t="s">
        <v>1</v>
      </c>
      <c r="V188" s="2" t="s">
        <v>23</v>
      </c>
      <c r="W188" s="2" t="s">
        <v>41</v>
      </c>
      <c r="X188" s="2" t="s">
        <v>34</v>
      </c>
      <c r="Y188" s="2" t="s">
        <v>19</v>
      </c>
      <c r="Z188" s="2" t="s">
        <v>53</v>
      </c>
      <c r="AA188" s="2" t="s">
        <v>268</v>
      </c>
      <c r="AB188">
        <v>17</v>
      </c>
      <c r="AC188">
        <v>1</v>
      </c>
      <c r="AD188" s="2" t="s">
        <v>1077</v>
      </c>
      <c r="AE188">
        <v>2</v>
      </c>
      <c r="AF188">
        <v>3</v>
      </c>
      <c r="AG188" s="2" t="s">
        <v>1078</v>
      </c>
      <c r="AH188">
        <v>88660</v>
      </c>
      <c r="AI188">
        <v>8060</v>
      </c>
      <c r="AJ188">
        <v>16120</v>
      </c>
      <c r="AK188">
        <v>64480</v>
      </c>
      <c r="AL188" s="2" t="s">
        <v>15</v>
      </c>
      <c r="AM188" s="2" t="s">
        <v>102</v>
      </c>
      <c r="AN188">
        <v>2007</v>
      </c>
      <c r="AO188" s="2" t="s">
        <v>1077</v>
      </c>
    </row>
    <row r="189" spans="1:41" x14ac:dyDescent="0.25">
      <c r="A189">
        <v>226330</v>
      </c>
      <c r="B189" s="1">
        <v>41297</v>
      </c>
      <c r="C189">
        <v>177</v>
      </c>
      <c r="D189" s="2" t="s">
        <v>1275</v>
      </c>
      <c r="E189" s="2"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s="2" t="s">
        <v>1086</v>
      </c>
      <c r="M189" s="2" t="s">
        <v>1142</v>
      </c>
      <c r="N189" s="2" t="s">
        <v>1091</v>
      </c>
      <c r="O189" s="2" t="s">
        <v>1092</v>
      </c>
      <c r="P189" s="2" t="s">
        <v>1162</v>
      </c>
      <c r="Q189">
        <v>0</v>
      </c>
      <c r="R189">
        <v>-57700</v>
      </c>
      <c r="S189">
        <v>-57700</v>
      </c>
      <c r="T189" s="1">
        <v>42051</v>
      </c>
      <c r="U189" s="2" t="s">
        <v>1089</v>
      </c>
      <c r="V189" s="2" t="s">
        <v>23</v>
      </c>
      <c r="W189" s="2" t="s">
        <v>41</v>
      </c>
      <c r="X189" s="2" t="s">
        <v>60</v>
      </c>
      <c r="Y189" s="2" t="s">
        <v>50</v>
      </c>
      <c r="Z189" s="2" t="s">
        <v>13</v>
      </c>
      <c r="AA189" s="2" t="s">
        <v>269</v>
      </c>
      <c r="AB189">
        <v>22</v>
      </c>
      <c r="AC189">
        <v>3</v>
      </c>
      <c r="AD189" s="2" t="s">
        <v>1085</v>
      </c>
      <c r="AE189">
        <v>1</v>
      </c>
      <c r="AF189">
        <v>1</v>
      </c>
      <c r="AG189" s="2" t="s">
        <v>1078</v>
      </c>
      <c r="AH189">
        <v>18000</v>
      </c>
      <c r="AI189">
        <v>2250</v>
      </c>
      <c r="AJ189">
        <v>2250</v>
      </c>
      <c r="AK189">
        <v>13500</v>
      </c>
      <c r="AL189" s="2" t="s">
        <v>43</v>
      </c>
      <c r="AM189" s="2" t="s">
        <v>59</v>
      </c>
      <c r="AN189">
        <v>2009</v>
      </c>
      <c r="AO189" s="2" t="s">
        <v>1078</v>
      </c>
    </row>
    <row r="190" spans="1:41" x14ac:dyDescent="0.25">
      <c r="A190">
        <v>134430</v>
      </c>
      <c r="B190" s="1">
        <v>39057</v>
      </c>
      <c r="C190">
        <v>238</v>
      </c>
      <c r="D190" s="2" t="s">
        <v>1277</v>
      </c>
      <c r="E190" s="2"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s="2" t="s">
        <v>1086</v>
      </c>
      <c r="M190" s="2" t="s">
        <v>1142</v>
      </c>
      <c r="N190" s="2" t="s">
        <v>1102</v>
      </c>
      <c r="O190" s="2" t="s">
        <v>1117</v>
      </c>
      <c r="P190" s="2" t="s">
        <v>1161</v>
      </c>
      <c r="Q190">
        <v>0</v>
      </c>
      <c r="R190">
        <v>-39200</v>
      </c>
      <c r="S190">
        <v>-39200</v>
      </c>
      <c r="T190" s="1">
        <v>42060</v>
      </c>
      <c r="U190" s="2" t="s">
        <v>10</v>
      </c>
      <c r="V190" s="2" t="s">
        <v>1084</v>
      </c>
      <c r="W190" s="2" t="s">
        <v>11</v>
      </c>
      <c r="X190" s="2" t="s">
        <v>4</v>
      </c>
      <c r="Y190" s="2" t="s">
        <v>19</v>
      </c>
      <c r="Z190" s="2" t="s">
        <v>75</v>
      </c>
      <c r="AA190" s="2" t="s">
        <v>270</v>
      </c>
      <c r="AB190">
        <v>9</v>
      </c>
      <c r="AC190">
        <v>1</v>
      </c>
      <c r="AD190" s="2" t="s">
        <v>1077</v>
      </c>
      <c r="AE190">
        <v>1</v>
      </c>
      <c r="AF190">
        <v>3</v>
      </c>
      <c r="AG190" s="2" t="s">
        <v>1077</v>
      </c>
      <c r="AH190">
        <v>5500</v>
      </c>
      <c r="AI190">
        <v>1100</v>
      </c>
      <c r="AJ190">
        <v>550</v>
      </c>
      <c r="AK190">
        <v>3850</v>
      </c>
      <c r="AL190" s="2" t="s">
        <v>26</v>
      </c>
      <c r="AM190" s="2" t="s">
        <v>27</v>
      </c>
      <c r="AN190">
        <v>2010</v>
      </c>
      <c r="AO190" s="2" t="s">
        <v>1078</v>
      </c>
    </row>
    <row r="191" spans="1:41" x14ac:dyDescent="0.25">
      <c r="A191">
        <v>524230</v>
      </c>
      <c r="B191" s="1">
        <v>41693</v>
      </c>
      <c r="C191">
        <v>81</v>
      </c>
      <c r="D191" s="2" t="s">
        <v>1277</v>
      </c>
      <c r="E191" s="2"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s="2" t="s">
        <v>1086</v>
      </c>
      <c r="M191" s="2" t="s">
        <v>57</v>
      </c>
      <c r="N191" s="2" t="s">
        <v>1091</v>
      </c>
      <c r="O191" s="2" t="s">
        <v>1105</v>
      </c>
      <c r="P191" s="2" t="s">
        <v>1160</v>
      </c>
      <c r="Q191">
        <v>51000</v>
      </c>
      <c r="R191">
        <v>-67900</v>
      </c>
      <c r="S191">
        <v>-16900</v>
      </c>
      <c r="T191" s="1">
        <v>42056</v>
      </c>
      <c r="U191" s="2" t="s">
        <v>1089</v>
      </c>
      <c r="V191" s="2" t="s">
        <v>18</v>
      </c>
      <c r="W191" s="2" t="s">
        <v>3</v>
      </c>
      <c r="X191" s="2" t="s">
        <v>49</v>
      </c>
      <c r="Y191" s="2" t="s">
        <v>45</v>
      </c>
      <c r="Z191" s="2" t="s">
        <v>51</v>
      </c>
      <c r="AA191" s="2" t="s">
        <v>271</v>
      </c>
      <c r="AB191">
        <v>11</v>
      </c>
      <c r="AC191">
        <v>3</v>
      </c>
      <c r="AD191" s="2" t="s">
        <v>1085</v>
      </c>
      <c r="AE191">
        <v>1</v>
      </c>
      <c r="AF191">
        <v>0</v>
      </c>
      <c r="AG191" s="2" t="s">
        <v>1085</v>
      </c>
      <c r="AH191">
        <v>73920</v>
      </c>
      <c r="AI191">
        <v>13440</v>
      </c>
      <c r="AJ191">
        <v>6720</v>
      </c>
      <c r="AK191">
        <v>53760</v>
      </c>
      <c r="AL191" s="2" t="s">
        <v>118</v>
      </c>
      <c r="AM191" s="2" t="s">
        <v>119</v>
      </c>
      <c r="AN191">
        <v>2003</v>
      </c>
      <c r="AO191" s="2" t="s">
        <v>1077</v>
      </c>
    </row>
    <row r="192" spans="1:41" x14ac:dyDescent="0.25">
      <c r="A192">
        <v>438817</v>
      </c>
      <c r="B192" s="1">
        <v>39402</v>
      </c>
      <c r="C192">
        <v>128</v>
      </c>
      <c r="D192" s="2" t="s">
        <v>1276</v>
      </c>
      <c r="E192" s="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s="2" t="s">
        <v>1086</v>
      </c>
      <c r="M192" s="2" t="s">
        <v>57</v>
      </c>
      <c r="N192" s="2" t="s">
        <v>1114</v>
      </c>
      <c r="O192" s="2" t="s">
        <v>1111</v>
      </c>
      <c r="P192" s="2" t="s">
        <v>1161</v>
      </c>
      <c r="Q192">
        <v>62700</v>
      </c>
      <c r="R192">
        <v>0</v>
      </c>
      <c r="S192">
        <v>62700</v>
      </c>
      <c r="T192" s="1">
        <v>42051</v>
      </c>
      <c r="U192" s="2" t="s">
        <v>1</v>
      </c>
      <c r="V192" s="2" t="s">
        <v>18</v>
      </c>
      <c r="W192" s="2" t="s">
        <v>41</v>
      </c>
      <c r="X192" s="2" t="s">
        <v>60</v>
      </c>
      <c r="Y192" s="2" t="s">
        <v>12</v>
      </c>
      <c r="Z192" s="2" t="s">
        <v>6</v>
      </c>
      <c r="AA192" s="2" t="s">
        <v>272</v>
      </c>
      <c r="AB192">
        <v>11</v>
      </c>
      <c r="AC192">
        <v>1</v>
      </c>
      <c r="AD192" s="2" t="s">
        <v>1078</v>
      </c>
      <c r="AE192">
        <v>0</v>
      </c>
      <c r="AF192">
        <v>2</v>
      </c>
      <c r="AG192" s="2" t="s">
        <v>1077</v>
      </c>
      <c r="AH192">
        <v>101860</v>
      </c>
      <c r="AI192">
        <v>18520</v>
      </c>
      <c r="AJ192">
        <v>18520</v>
      </c>
      <c r="AK192">
        <v>64820</v>
      </c>
      <c r="AL192" s="2" t="s">
        <v>118</v>
      </c>
      <c r="AM192" s="2" t="s">
        <v>134</v>
      </c>
      <c r="AN192">
        <v>2007</v>
      </c>
      <c r="AO192" s="2" t="s">
        <v>1078</v>
      </c>
    </row>
    <row r="193" spans="1:41" x14ac:dyDescent="0.25">
      <c r="A193">
        <v>293794</v>
      </c>
      <c r="B193" s="1">
        <v>36267</v>
      </c>
      <c r="C193">
        <v>449</v>
      </c>
      <c r="D193" s="2" t="s">
        <v>1276</v>
      </c>
      <c r="E193" s="2"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s="2" t="s">
        <v>1079</v>
      </c>
      <c r="M193" s="2" t="s">
        <v>29</v>
      </c>
      <c r="N193" s="2" t="s">
        <v>1091</v>
      </c>
      <c r="O193" s="2" t="s">
        <v>1104</v>
      </c>
      <c r="P193" s="2" t="s">
        <v>1160</v>
      </c>
      <c r="Q193">
        <v>25000</v>
      </c>
      <c r="R193">
        <v>0</v>
      </c>
      <c r="S193">
        <v>25000</v>
      </c>
      <c r="T193" s="1">
        <v>42044</v>
      </c>
      <c r="U193" s="2" t="s">
        <v>62</v>
      </c>
      <c r="V193" s="2" t="s">
        <v>1084</v>
      </c>
      <c r="W193" s="2" t="s">
        <v>11</v>
      </c>
      <c r="X193" s="2" t="s">
        <v>30</v>
      </c>
      <c r="Y193" s="2" t="s">
        <v>5</v>
      </c>
      <c r="Z193" s="2" t="s">
        <v>13</v>
      </c>
      <c r="AA193" s="2" t="s">
        <v>273</v>
      </c>
      <c r="AB193">
        <v>8</v>
      </c>
      <c r="AC193">
        <v>1</v>
      </c>
      <c r="AD193" s="2" t="s">
        <v>1077</v>
      </c>
      <c r="AE193">
        <v>0</v>
      </c>
      <c r="AF193">
        <v>1</v>
      </c>
      <c r="AG193" s="2" t="s">
        <v>1077</v>
      </c>
      <c r="AH193">
        <v>5390</v>
      </c>
      <c r="AI193">
        <v>980</v>
      </c>
      <c r="AJ193">
        <v>980</v>
      </c>
      <c r="AK193">
        <v>3430</v>
      </c>
      <c r="AL193" s="2" t="s">
        <v>123</v>
      </c>
      <c r="AM193" s="2" t="s">
        <v>124</v>
      </c>
      <c r="AN193">
        <v>2008</v>
      </c>
      <c r="AO193" s="2" t="s">
        <v>1078</v>
      </c>
    </row>
    <row r="194" spans="1:41" x14ac:dyDescent="0.25">
      <c r="A194">
        <v>868283</v>
      </c>
      <c r="B194" s="1">
        <v>38754</v>
      </c>
      <c r="C194">
        <v>252</v>
      </c>
      <c r="D194" s="2" t="s">
        <v>1277</v>
      </c>
      <c r="E194" s="2"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s="2" t="s">
        <v>1079</v>
      </c>
      <c r="M194" s="2" t="s">
        <v>1142</v>
      </c>
      <c r="N194" s="2" t="s">
        <v>1115</v>
      </c>
      <c r="O194" s="2" t="s">
        <v>1105</v>
      </c>
      <c r="P194" s="2" t="s">
        <v>1162</v>
      </c>
      <c r="Q194">
        <v>68500</v>
      </c>
      <c r="R194">
        <v>-57500</v>
      </c>
      <c r="S194">
        <v>11000</v>
      </c>
      <c r="T194" s="1">
        <v>42048</v>
      </c>
      <c r="U194" s="2" t="s">
        <v>1</v>
      </c>
      <c r="V194" s="2" t="s">
        <v>2</v>
      </c>
      <c r="W194" s="2" t="s">
        <v>11</v>
      </c>
      <c r="X194" s="2" t="s">
        <v>4</v>
      </c>
      <c r="Y194" s="2" t="s">
        <v>5</v>
      </c>
      <c r="Z194" s="2" t="s">
        <v>37</v>
      </c>
      <c r="AA194" s="2" t="s">
        <v>274</v>
      </c>
      <c r="AB194">
        <v>18</v>
      </c>
      <c r="AC194">
        <v>1</v>
      </c>
      <c r="AD194" s="2" t="s">
        <v>1085</v>
      </c>
      <c r="AE194">
        <v>1</v>
      </c>
      <c r="AF194">
        <v>2</v>
      </c>
      <c r="AG194" s="2" t="s">
        <v>1085</v>
      </c>
      <c r="AH194">
        <v>50490</v>
      </c>
      <c r="AI194">
        <v>5610</v>
      </c>
      <c r="AJ194">
        <v>5610</v>
      </c>
      <c r="AK194">
        <v>39270</v>
      </c>
      <c r="AL194" s="2" t="s">
        <v>39</v>
      </c>
      <c r="AM194" s="2" t="s">
        <v>71</v>
      </c>
      <c r="AN194">
        <v>2001</v>
      </c>
      <c r="AO194" s="2" t="s">
        <v>1078</v>
      </c>
    </row>
    <row r="195" spans="1:41" x14ac:dyDescent="0.25">
      <c r="A195">
        <v>828890</v>
      </c>
      <c r="B195" s="1">
        <v>34262</v>
      </c>
      <c r="C195">
        <v>359</v>
      </c>
      <c r="D195" s="2" t="s">
        <v>1276</v>
      </c>
      <c r="E195" s="2"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s="2" t="s">
        <v>1086</v>
      </c>
      <c r="M195" s="2" t="s">
        <v>1140</v>
      </c>
      <c r="N195" s="2" t="s">
        <v>1107</v>
      </c>
      <c r="O195" s="2" t="s">
        <v>1112</v>
      </c>
      <c r="P195" s="2" t="s">
        <v>1162</v>
      </c>
      <c r="Q195">
        <v>0</v>
      </c>
      <c r="R195">
        <v>0</v>
      </c>
      <c r="S195">
        <v>0</v>
      </c>
      <c r="T195" s="1">
        <v>42015</v>
      </c>
      <c r="U195" s="2" t="s">
        <v>1</v>
      </c>
      <c r="V195" s="2" t="s">
        <v>23</v>
      </c>
      <c r="W195" s="2" t="s">
        <v>41</v>
      </c>
      <c r="X195" s="2" t="s">
        <v>4</v>
      </c>
      <c r="Y195" s="2" t="s">
        <v>5</v>
      </c>
      <c r="Z195" s="2" t="s">
        <v>24</v>
      </c>
      <c r="AA195" s="2" t="s">
        <v>275</v>
      </c>
      <c r="AB195">
        <v>13</v>
      </c>
      <c r="AC195">
        <v>1</v>
      </c>
      <c r="AD195" s="2" t="s">
        <v>1078</v>
      </c>
      <c r="AE195">
        <v>0</v>
      </c>
      <c r="AF195">
        <v>3</v>
      </c>
      <c r="AG195" s="2" t="s">
        <v>1078</v>
      </c>
      <c r="AH195">
        <v>55500</v>
      </c>
      <c r="AI195">
        <v>5550</v>
      </c>
      <c r="AJ195">
        <v>11100</v>
      </c>
      <c r="AK195">
        <v>38850</v>
      </c>
      <c r="AL195" s="2" t="s">
        <v>15</v>
      </c>
      <c r="AM195" s="2" t="s">
        <v>102</v>
      </c>
      <c r="AN195">
        <v>2012</v>
      </c>
      <c r="AO195" s="2" t="s">
        <v>1078</v>
      </c>
    </row>
    <row r="196" spans="1:41" x14ac:dyDescent="0.25">
      <c r="A196">
        <v>882920</v>
      </c>
      <c r="B196" s="1">
        <v>38718</v>
      </c>
      <c r="C196">
        <v>19</v>
      </c>
      <c r="D196" s="2" t="s">
        <v>1276</v>
      </c>
      <c r="E196" s="2"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s="2" t="s">
        <v>1079</v>
      </c>
      <c r="M196" s="2" t="s">
        <v>57</v>
      </c>
      <c r="N196" s="2" t="s">
        <v>1095</v>
      </c>
      <c r="O196" s="2" t="s">
        <v>1105</v>
      </c>
      <c r="P196" s="2" t="s">
        <v>1159</v>
      </c>
      <c r="Q196">
        <v>42900</v>
      </c>
      <c r="R196">
        <v>-90200</v>
      </c>
      <c r="S196">
        <v>-47300</v>
      </c>
      <c r="T196" s="1">
        <v>42006</v>
      </c>
      <c r="U196" s="2" t="s">
        <v>10</v>
      </c>
      <c r="V196" s="2" t="s">
        <v>1084</v>
      </c>
      <c r="W196" s="2" t="s">
        <v>11</v>
      </c>
      <c r="X196" s="2" t="s">
        <v>4</v>
      </c>
      <c r="Y196" s="2" t="s">
        <v>12</v>
      </c>
      <c r="Z196" s="2" t="s">
        <v>51</v>
      </c>
      <c r="AA196" s="2" t="s">
        <v>276</v>
      </c>
      <c r="AB196">
        <v>8</v>
      </c>
      <c r="AC196">
        <v>1</v>
      </c>
      <c r="AD196" s="2" t="s">
        <v>1077</v>
      </c>
      <c r="AE196">
        <v>1</v>
      </c>
      <c r="AF196">
        <v>1</v>
      </c>
      <c r="AG196" s="2" t="s">
        <v>1077</v>
      </c>
      <c r="AH196">
        <v>7040</v>
      </c>
      <c r="AI196">
        <v>1280</v>
      </c>
      <c r="AJ196">
        <v>640</v>
      </c>
      <c r="AK196">
        <v>5120</v>
      </c>
      <c r="AL196" s="2" t="s">
        <v>39</v>
      </c>
      <c r="AM196" s="2" t="s">
        <v>71</v>
      </c>
      <c r="AN196">
        <v>2015</v>
      </c>
      <c r="AO196" s="2" t="s">
        <v>1078</v>
      </c>
    </row>
    <row r="197" spans="1:41" x14ac:dyDescent="0.25">
      <c r="A197">
        <v>918777</v>
      </c>
      <c r="B197" s="1">
        <v>37715</v>
      </c>
      <c r="C197">
        <v>73</v>
      </c>
      <c r="D197" s="2" t="s">
        <v>1275</v>
      </c>
      <c r="E197" s="2"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s="2" t="s">
        <v>1079</v>
      </c>
      <c r="M197" s="2" t="s">
        <v>1140</v>
      </c>
      <c r="N197" s="2" t="s">
        <v>1115</v>
      </c>
      <c r="O197" s="2" t="s">
        <v>1112</v>
      </c>
      <c r="P197" s="2" t="s">
        <v>1161</v>
      </c>
      <c r="Q197">
        <v>29300</v>
      </c>
      <c r="R197">
        <v>0</v>
      </c>
      <c r="S197">
        <v>29300</v>
      </c>
      <c r="T197" s="1">
        <v>42047</v>
      </c>
      <c r="U197" s="2" t="s">
        <v>1089</v>
      </c>
      <c r="V197" s="2" t="s">
        <v>18</v>
      </c>
      <c r="W197" s="2" t="s">
        <v>41</v>
      </c>
      <c r="X197" s="2" t="s">
        <v>49</v>
      </c>
      <c r="Y197" s="2" t="s">
        <v>12</v>
      </c>
      <c r="Z197" s="2" t="s">
        <v>75</v>
      </c>
      <c r="AA197" s="2" t="s">
        <v>277</v>
      </c>
      <c r="AB197">
        <v>9</v>
      </c>
      <c r="AC197">
        <v>3</v>
      </c>
      <c r="AD197" s="2" t="s">
        <v>1085</v>
      </c>
      <c r="AE197">
        <v>0</v>
      </c>
      <c r="AF197">
        <v>1</v>
      </c>
      <c r="AG197" s="2" t="s">
        <v>1077</v>
      </c>
      <c r="AH197">
        <v>40160</v>
      </c>
      <c r="AI197">
        <v>5020</v>
      </c>
      <c r="AJ197">
        <v>0</v>
      </c>
      <c r="AK197">
        <v>35140</v>
      </c>
      <c r="AL197" s="2" t="s">
        <v>26</v>
      </c>
      <c r="AM197" s="2" t="s">
        <v>27</v>
      </c>
      <c r="AN197">
        <v>2003</v>
      </c>
      <c r="AO197" s="2" t="s">
        <v>1078</v>
      </c>
    </row>
    <row r="198" spans="1:41" x14ac:dyDescent="0.25">
      <c r="A198">
        <v>212580</v>
      </c>
      <c r="B198" s="1">
        <v>41825</v>
      </c>
      <c r="C198">
        <v>285</v>
      </c>
      <c r="D198" s="2" t="s">
        <v>1275</v>
      </c>
      <c r="E198" s="2"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s="2" t="s">
        <v>1079</v>
      </c>
      <c r="M198" s="2" t="s">
        <v>57</v>
      </c>
      <c r="N198" s="2" t="s">
        <v>1107</v>
      </c>
      <c r="O198" s="2" t="s">
        <v>1092</v>
      </c>
      <c r="P198" s="2" t="s">
        <v>1159</v>
      </c>
      <c r="Q198">
        <v>0</v>
      </c>
      <c r="R198">
        <v>0</v>
      </c>
      <c r="S198">
        <v>0</v>
      </c>
      <c r="T198" s="1">
        <v>42040</v>
      </c>
      <c r="U198" s="2" t="s">
        <v>1089</v>
      </c>
      <c r="V198" s="2" t="s">
        <v>2</v>
      </c>
      <c r="W198" s="2" t="s">
        <v>41</v>
      </c>
      <c r="X198" s="2" t="s">
        <v>34</v>
      </c>
      <c r="Y198" s="2" t="s">
        <v>50</v>
      </c>
      <c r="Z198" s="2" t="s">
        <v>6</v>
      </c>
      <c r="AA198" s="2" t="s">
        <v>278</v>
      </c>
      <c r="AB198">
        <v>17</v>
      </c>
      <c r="AC198">
        <v>2</v>
      </c>
      <c r="AD198" s="2" t="s">
        <v>1077</v>
      </c>
      <c r="AE198">
        <v>2</v>
      </c>
      <c r="AF198">
        <v>3</v>
      </c>
      <c r="AG198" s="2" t="s">
        <v>1078</v>
      </c>
      <c r="AH198">
        <v>55680</v>
      </c>
      <c r="AI198">
        <v>6960</v>
      </c>
      <c r="AJ198">
        <v>6960</v>
      </c>
      <c r="AK198">
        <v>41760</v>
      </c>
      <c r="AL198" s="2" t="s">
        <v>8</v>
      </c>
      <c r="AM198" s="2" t="s">
        <v>36</v>
      </c>
      <c r="AN198">
        <v>2006</v>
      </c>
      <c r="AO198" s="2" t="s">
        <v>1078</v>
      </c>
    </row>
    <row r="199" spans="1:41" x14ac:dyDescent="0.25">
      <c r="A199">
        <v>602410</v>
      </c>
      <c r="B199" s="1">
        <v>35080</v>
      </c>
      <c r="C199">
        <v>196</v>
      </c>
      <c r="D199" s="2" t="s">
        <v>1277</v>
      </c>
      <c r="E199" s="2"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s="2" t="s">
        <v>1079</v>
      </c>
      <c r="M199" s="2" t="s">
        <v>1140</v>
      </c>
      <c r="N199" s="2" t="s">
        <v>1090</v>
      </c>
      <c r="O199" s="2" t="s">
        <v>1101</v>
      </c>
      <c r="P199" s="2" t="s">
        <v>1160</v>
      </c>
      <c r="Q199">
        <v>0</v>
      </c>
      <c r="R199">
        <v>0</v>
      </c>
      <c r="S199">
        <v>0</v>
      </c>
      <c r="T199" s="1">
        <v>42028</v>
      </c>
      <c r="U199" s="2" t="s">
        <v>10</v>
      </c>
      <c r="V199" s="2" t="s">
        <v>1084</v>
      </c>
      <c r="W199" s="2" t="s">
        <v>121</v>
      </c>
      <c r="X199" s="2" t="s">
        <v>4</v>
      </c>
      <c r="Y199" s="2" t="s">
        <v>45</v>
      </c>
      <c r="Z199" s="2" t="s">
        <v>37</v>
      </c>
      <c r="AA199" s="2" t="s">
        <v>279</v>
      </c>
      <c r="AB199">
        <v>3</v>
      </c>
      <c r="AC199">
        <v>1</v>
      </c>
      <c r="AD199" s="2" t="s">
        <v>1085</v>
      </c>
      <c r="AE199">
        <v>1</v>
      </c>
      <c r="AF199">
        <v>1</v>
      </c>
      <c r="AG199" s="2" t="s">
        <v>1078</v>
      </c>
      <c r="AH199">
        <v>5300</v>
      </c>
      <c r="AI199">
        <v>530</v>
      </c>
      <c r="AJ199">
        <v>530</v>
      </c>
      <c r="AK199">
        <v>4240</v>
      </c>
      <c r="AL199" s="2" t="s">
        <v>106</v>
      </c>
      <c r="AM199" s="2" t="s">
        <v>280</v>
      </c>
      <c r="AN199">
        <v>2001</v>
      </c>
      <c r="AO199" s="2" t="s">
        <v>1077</v>
      </c>
    </row>
    <row r="200" spans="1:41" x14ac:dyDescent="0.25">
      <c r="A200">
        <v>976971</v>
      </c>
      <c r="B200" s="1">
        <v>37365</v>
      </c>
      <c r="C200">
        <v>223</v>
      </c>
      <c r="D200" s="2" t="s">
        <v>1276</v>
      </c>
      <c r="E200" s="2"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s="2" t="s">
        <v>1086</v>
      </c>
      <c r="M200" s="2" t="s">
        <v>1140</v>
      </c>
      <c r="N200" s="2" t="s">
        <v>1114</v>
      </c>
      <c r="O200" s="2" t="s">
        <v>1098</v>
      </c>
      <c r="P200" s="2" t="s">
        <v>1161</v>
      </c>
      <c r="Q200">
        <v>0</v>
      </c>
      <c r="R200">
        <v>0</v>
      </c>
      <c r="S200">
        <v>0</v>
      </c>
      <c r="T200" s="1">
        <v>42016</v>
      </c>
      <c r="U200" s="2" t="s">
        <v>62</v>
      </c>
      <c r="V200" s="2" t="s">
        <v>1084</v>
      </c>
      <c r="W200" s="2" t="s">
        <v>121</v>
      </c>
      <c r="X200" s="2" t="s">
        <v>30</v>
      </c>
      <c r="Y200" s="2" t="s">
        <v>45</v>
      </c>
      <c r="Z200" s="2" t="s">
        <v>24</v>
      </c>
      <c r="AA200" s="2" t="s">
        <v>281</v>
      </c>
      <c r="AB200">
        <v>6</v>
      </c>
      <c r="AC200">
        <v>1</v>
      </c>
      <c r="AD200" s="2" t="s">
        <v>1077</v>
      </c>
      <c r="AE200">
        <v>0</v>
      </c>
      <c r="AF200">
        <v>3</v>
      </c>
      <c r="AG200" s="2" t="s">
        <v>1085</v>
      </c>
      <c r="AH200">
        <v>5200</v>
      </c>
      <c r="AI200">
        <v>650</v>
      </c>
      <c r="AJ200">
        <v>650</v>
      </c>
      <c r="AK200">
        <v>3900</v>
      </c>
      <c r="AL200" s="2" t="s">
        <v>32</v>
      </c>
      <c r="AM200" s="2" t="s">
        <v>69</v>
      </c>
      <c r="AN200">
        <v>2006</v>
      </c>
      <c r="AO200" s="2" t="s">
        <v>1078</v>
      </c>
    </row>
    <row r="201" spans="1:41" x14ac:dyDescent="0.25">
      <c r="A201">
        <v>630226</v>
      </c>
      <c r="B201" s="1">
        <v>38696</v>
      </c>
      <c r="C201">
        <v>328</v>
      </c>
      <c r="D201" s="2" t="s">
        <v>1275</v>
      </c>
      <c r="E201" s="2"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s="2" t="s">
        <v>1079</v>
      </c>
      <c r="M201" s="2" t="s">
        <v>1139</v>
      </c>
      <c r="N201" s="2" t="s">
        <v>1090</v>
      </c>
      <c r="O201" s="2" t="s">
        <v>1092</v>
      </c>
      <c r="P201" s="2" t="s">
        <v>1160</v>
      </c>
      <c r="Q201">
        <v>45100</v>
      </c>
      <c r="R201">
        <v>-32800</v>
      </c>
      <c r="S201">
        <v>12300</v>
      </c>
      <c r="T201" s="1">
        <v>42020</v>
      </c>
      <c r="U201" s="2" t="s">
        <v>1</v>
      </c>
      <c r="V201" s="2" t="s">
        <v>23</v>
      </c>
      <c r="W201" s="2" t="s">
        <v>3</v>
      </c>
      <c r="X201" s="2" t="s">
        <v>60</v>
      </c>
      <c r="Y201" s="2" t="s">
        <v>19</v>
      </c>
      <c r="Z201" s="2" t="s">
        <v>13</v>
      </c>
      <c r="AA201" s="2" t="s">
        <v>282</v>
      </c>
      <c r="AB201">
        <v>17</v>
      </c>
      <c r="AC201">
        <v>1</v>
      </c>
      <c r="AD201" s="2" t="s">
        <v>1077</v>
      </c>
      <c r="AE201">
        <v>2</v>
      </c>
      <c r="AF201">
        <v>1</v>
      </c>
      <c r="AG201" s="2" t="s">
        <v>1078</v>
      </c>
      <c r="AH201">
        <v>59400</v>
      </c>
      <c r="AI201">
        <v>5940</v>
      </c>
      <c r="AJ201">
        <v>11880</v>
      </c>
      <c r="AK201">
        <v>41580</v>
      </c>
      <c r="AL201" s="2" t="s">
        <v>118</v>
      </c>
      <c r="AM201" s="2" t="s">
        <v>119</v>
      </c>
      <c r="AN201">
        <v>2014</v>
      </c>
      <c r="AO201" s="2" t="s">
        <v>1078</v>
      </c>
    </row>
    <row r="202" spans="1:41" x14ac:dyDescent="0.25">
      <c r="A202">
        <v>171254</v>
      </c>
      <c r="B202" s="1">
        <v>34645</v>
      </c>
      <c r="C202">
        <v>285</v>
      </c>
      <c r="D202" s="2" t="s">
        <v>1276</v>
      </c>
      <c r="E202" s="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s="2" t="s">
        <v>1086</v>
      </c>
      <c r="M202" s="2" t="s">
        <v>65</v>
      </c>
      <c r="N202" s="2" t="s">
        <v>1087</v>
      </c>
      <c r="O202" s="2" t="s">
        <v>1108</v>
      </c>
      <c r="P202" s="2" t="s">
        <v>1161</v>
      </c>
      <c r="Q202">
        <v>47600</v>
      </c>
      <c r="R202">
        <v>0</v>
      </c>
      <c r="S202">
        <v>47600</v>
      </c>
      <c r="T202" s="1">
        <v>42017</v>
      </c>
      <c r="U202" s="2" t="s">
        <v>10</v>
      </c>
      <c r="V202" s="2" t="s">
        <v>1084</v>
      </c>
      <c r="W202" s="2" t="s">
        <v>11</v>
      </c>
      <c r="X202" s="2" t="s">
        <v>4</v>
      </c>
      <c r="Y202" s="2" t="s">
        <v>5</v>
      </c>
      <c r="Z202" s="2" t="s">
        <v>24</v>
      </c>
      <c r="AA202" s="2" t="s">
        <v>283</v>
      </c>
      <c r="AB202">
        <v>7</v>
      </c>
      <c r="AC202">
        <v>1</v>
      </c>
      <c r="AD202" s="2" t="s">
        <v>1085</v>
      </c>
      <c r="AE202">
        <v>1</v>
      </c>
      <c r="AF202">
        <v>1</v>
      </c>
      <c r="AG202" s="2" t="s">
        <v>1085</v>
      </c>
      <c r="AH202">
        <v>2520</v>
      </c>
      <c r="AI202">
        <v>280</v>
      </c>
      <c r="AJ202">
        <v>280</v>
      </c>
      <c r="AK202">
        <v>1960</v>
      </c>
      <c r="AL202" s="2" t="s">
        <v>97</v>
      </c>
      <c r="AM202" s="2" t="s">
        <v>98</v>
      </c>
      <c r="AN202">
        <v>1997</v>
      </c>
      <c r="AO202" s="2" t="s">
        <v>1078</v>
      </c>
    </row>
    <row r="203" spans="1:41" x14ac:dyDescent="0.25">
      <c r="A203">
        <v>247116</v>
      </c>
      <c r="B203" s="1">
        <v>41062</v>
      </c>
      <c r="C203">
        <v>30</v>
      </c>
      <c r="D203" s="2" t="s">
        <v>1275</v>
      </c>
      <c r="E203" s="2"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s="2" t="s">
        <v>1079</v>
      </c>
      <c r="M203" s="2" t="s">
        <v>1141</v>
      </c>
      <c r="N203" s="2" t="s">
        <v>1080</v>
      </c>
      <c r="O203" s="2" t="s">
        <v>1096</v>
      </c>
      <c r="P203" s="2" t="s">
        <v>1161</v>
      </c>
      <c r="Q203">
        <v>0</v>
      </c>
      <c r="R203">
        <v>0</v>
      </c>
      <c r="S203">
        <v>0</v>
      </c>
      <c r="T203" s="1">
        <v>42037</v>
      </c>
      <c r="U203" s="2" t="s">
        <v>10</v>
      </c>
      <c r="V203" s="2" t="s">
        <v>1084</v>
      </c>
      <c r="W203" s="2" t="s">
        <v>121</v>
      </c>
      <c r="X203" s="2" t="s">
        <v>4</v>
      </c>
      <c r="Y203" s="2" t="s">
        <v>19</v>
      </c>
      <c r="Z203" s="2" t="s">
        <v>51</v>
      </c>
      <c r="AA203" s="2" t="s">
        <v>284</v>
      </c>
      <c r="AB203">
        <v>9</v>
      </c>
      <c r="AC203">
        <v>1</v>
      </c>
      <c r="AD203" s="2" t="s">
        <v>1078</v>
      </c>
      <c r="AE203">
        <v>2</v>
      </c>
      <c r="AF203">
        <v>1</v>
      </c>
      <c r="AG203" s="2" t="s">
        <v>1077</v>
      </c>
      <c r="AH203">
        <v>5760</v>
      </c>
      <c r="AI203">
        <v>960</v>
      </c>
      <c r="AJ203">
        <v>960</v>
      </c>
      <c r="AK203">
        <v>3840</v>
      </c>
      <c r="AL203" s="2" t="s">
        <v>73</v>
      </c>
      <c r="AM203" s="2" t="s">
        <v>80</v>
      </c>
      <c r="AN203">
        <v>2011</v>
      </c>
      <c r="AO203" s="2" t="s">
        <v>1078</v>
      </c>
    </row>
    <row r="204" spans="1:41" x14ac:dyDescent="0.25">
      <c r="A204">
        <v>505969</v>
      </c>
      <c r="B204" s="1">
        <v>35892</v>
      </c>
      <c r="C204">
        <v>342</v>
      </c>
      <c r="D204" s="2" t="s">
        <v>1276</v>
      </c>
      <c r="E204" s="2"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s="2" t="s">
        <v>1079</v>
      </c>
      <c r="M204" s="2" t="s">
        <v>1141</v>
      </c>
      <c r="N204" s="2" t="s">
        <v>1103</v>
      </c>
      <c r="O204" s="2" t="s">
        <v>1094</v>
      </c>
      <c r="P204" s="2" t="s">
        <v>1161</v>
      </c>
      <c r="Q204">
        <v>63100</v>
      </c>
      <c r="R204">
        <v>-13800</v>
      </c>
      <c r="S204">
        <v>49300</v>
      </c>
      <c r="T204" s="1">
        <v>42063</v>
      </c>
      <c r="U204" s="2" t="s">
        <v>1</v>
      </c>
      <c r="V204" s="2" t="s">
        <v>18</v>
      </c>
      <c r="W204" s="2" t="s">
        <v>11</v>
      </c>
      <c r="X204" s="2" t="s">
        <v>34</v>
      </c>
      <c r="Y204" s="2" t="s">
        <v>45</v>
      </c>
      <c r="Z204" s="2" t="s">
        <v>51</v>
      </c>
      <c r="AA204" s="2" t="s">
        <v>285</v>
      </c>
      <c r="AB204">
        <v>3</v>
      </c>
      <c r="AC204">
        <v>1</v>
      </c>
      <c r="AD204" s="2" t="s">
        <v>1085</v>
      </c>
      <c r="AE204">
        <v>2</v>
      </c>
      <c r="AF204">
        <v>0</v>
      </c>
      <c r="AG204" s="2" t="s">
        <v>1077</v>
      </c>
      <c r="AH204">
        <v>76700</v>
      </c>
      <c r="AI204">
        <v>7670</v>
      </c>
      <c r="AJ204">
        <v>7670</v>
      </c>
      <c r="AK204">
        <v>61360</v>
      </c>
      <c r="AL204" s="2" t="s">
        <v>73</v>
      </c>
      <c r="AM204" s="2" t="s">
        <v>74</v>
      </c>
      <c r="AN204">
        <v>2006</v>
      </c>
      <c r="AO204" s="2" t="s">
        <v>1078</v>
      </c>
    </row>
    <row r="205" spans="1:41" x14ac:dyDescent="0.25">
      <c r="A205">
        <v>653864</v>
      </c>
      <c r="B205" s="1">
        <v>39197</v>
      </c>
      <c r="C205">
        <v>219</v>
      </c>
      <c r="D205" s="2" t="s">
        <v>1277</v>
      </c>
      <c r="E205" s="2"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s="2" t="s">
        <v>1086</v>
      </c>
      <c r="M205" s="2" t="s">
        <v>57</v>
      </c>
      <c r="N205" s="2" t="s">
        <v>1102</v>
      </c>
      <c r="O205" s="2" t="s">
        <v>1088</v>
      </c>
      <c r="P205" s="2" t="s">
        <v>1162</v>
      </c>
      <c r="Q205">
        <v>0</v>
      </c>
      <c r="R205">
        <v>0</v>
      </c>
      <c r="S205">
        <v>0</v>
      </c>
      <c r="T205" s="1">
        <v>42022</v>
      </c>
      <c r="U205" s="2" t="s">
        <v>62</v>
      </c>
      <c r="V205" s="2" t="s">
        <v>1084</v>
      </c>
      <c r="W205" s="2" t="s">
        <v>121</v>
      </c>
      <c r="X205" s="2" t="s">
        <v>4</v>
      </c>
      <c r="Y205" s="2" t="s">
        <v>19</v>
      </c>
      <c r="Z205" s="2" t="s">
        <v>37</v>
      </c>
      <c r="AA205" s="2" t="s">
        <v>286</v>
      </c>
      <c r="AB205">
        <v>6</v>
      </c>
      <c r="AC205">
        <v>1</v>
      </c>
      <c r="AD205" s="2" t="s">
        <v>1078</v>
      </c>
      <c r="AE205">
        <v>0</v>
      </c>
      <c r="AF205">
        <v>2</v>
      </c>
      <c r="AG205" s="2" t="s">
        <v>1078</v>
      </c>
      <c r="AH205">
        <v>5920</v>
      </c>
      <c r="AI205">
        <v>740</v>
      </c>
      <c r="AJ205">
        <v>740</v>
      </c>
      <c r="AK205">
        <v>4440</v>
      </c>
      <c r="AL205" s="2" t="s">
        <v>26</v>
      </c>
      <c r="AM205" s="2" t="s">
        <v>154</v>
      </c>
      <c r="AN205">
        <v>2015</v>
      </c>
      <c r="AO205" s="2" t="s">
        <v>1078</v>
      </c>
    </row>
    <row r="206" spans="1:41" x14ac:dyDescent="0.25">
      <c r="A206">
        <v>586367</v>
      </c>
      <c r="B206" s="1">
        <v>36707</v>
      </c>
      <c r="C206">
        <v>468</v>
      </c>
      <c r="D206" s="2" t="s">
        <v>1275</v>
      </c>
      <c r="E206" s="2"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s="2" t="s">
        <v>1079</v>
      </c>
      <c r="M206" s="2" t="s">
        <v>1141</v>
      </c>
      <c r="N206" s="2" t="s">
        <v>1082</v>
      </c>
      <c r="O206" s="2" t="s">
        <v>1108</v>
      </c>
      <c r="P206" s="2" t="s">
        <v>1159</v>
      </c>
      <c r="Q206">
        <v>0</v>
      </c>
      <c r="R206">
        <v>0</v>
      </c>
      <c r="S206">
        <v>0</v>
      </c>
      <c r="T206" s="1">
        <v>42050</v>
      </c>
      <c r="U206" s="2" t="s">
        <v>1089</v>
      </c>
      <c r="V206" s="2" t="s">
        <v>18</v>
      </c>
      <c r="W206" s="2" t="s">
        <v>3</v>
      </c>
      <c r="X206" s="2" t="s">
        <v>34</v>
      </c>
      <c r="Y206" s="2" t="s">
        <v>5</v>
      </c>
      <c r="Z206" s="2" t="s">
        <v>13</v>
      </c>
      <c r="AA206" s="2" t="s">
        <v>287</v>
      </c>
      <c r="AB206">
        <v>7</v>
      </c>
      <c r="AC206">
        <v>3</v>
      </c>
      <c r="AD206" s="2" t="s">
        <v>1077</v>
      </c>
      <c r="AE206">
        <v>0</v>
      </c>
      <c r="AF206">
        <v>3</v>
      </c>
      <c r="AG206" s="2" t="s">
        <v>1085</v>
      </c>
      <c r="AH206">
        <v>64350</v>
      </c>
      <c r="AI206">
        <v>7150</v>
      </c>
      <c r="AJ206">
        <v>7150</v>
      </c>
      <c r="AK206">
        <v>50050</v>
      </c>
      <c r="AL206" s="2" t="s">
        <v>26</v>
      </c>
      <c r="AM206" s="2" t="s">
        <v>27</v>
      </c>
      <c r="AN206">
        <v>2009</v>
      </c>
      <c r="AO206" s="2" t="s">
        <v>1078</v>
      </c>
    </row>
    <row r="207" spans="1:41" x14ac:dyDescent="0.25">
      <c r="A207">
        <v>896890</v>
      </c>
      <c r="B207" s="1">
        <v>35220</v>
      </c>
      <c r="C207">
        <v>241</v>
      </c>
      <c r="D207" s="2" t="s">
        <v>1275</v>
      </c>
      <c r="E207" s="2"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s="2" t="s">
        <v>1079</v>
      </c>
      <c r="M207" s="2" t="s">
        <v>1142</v>
      </c>
      <c r="N207" s="2" t="s">
        <v>1087</v>
      </c>
      <c r="O207" s="2" t="s">
        <v>1110</v>
      </c>
      <c r="P207" s="2" t="s">
        <v>1159</v>
      </c>
      <c r="Q207">
        <v>0</v>
      </c>
      <c r="R207">
        <v>0</v>
      </c>
      <c r="S207">
        <v>0</v>
      </c>
      <c r="T207" s="1">
        <v>42035</v>
      </c>
      <c r="U207" s="2" t="s">
        <v>1089</v>
      </c>
      <c r="V207" s="2" t="s">
        <v>18</v>
      </c>
      <c r="W207" s="2" t="s">
        <v>41</v>
      </c>
      <c r="X207" s="2" t="s">
        <v>60</v>
      </c>
      <c r="Y207" s="2" t="s">
        <v>45</v>
      </c>
      <c r="Z207" s="2" t="s">
        <v>53</v>
      </c>
      <c r="AA207" s="2" t="s">
        <v>288</v>
      </c>
      <c r="AB207">
        <v>21</v>
      </c>
      <c r="AC207">
        <v>3</v>
      </c>
      <c r="AD207" s="2" t="s">
        <v>1078</v>
      </c>
      <c r="AE207">
        <v>1</v>
      </c>
      <c r="AF207">
        <v>2</v>
      </c>
      <c r="AG207" s="2" t="s">
        <v>1085</v>
      </c>
      <c r="AH207">
        <v>19080</v>
      </c>
      <c r="AI207">
        <v>4240</v>
      </c>
      <c r="AJ207">
        <v>2120</v>
      </c>
      <c r="AK207">
        <v>12720</v>
      </c>
      <c r="AL207" s="2" t="s">
        <v>8</v>
      </c>
      <c r="AM207" s="2" t="s">
        <v>137</v>
      </c>
      <c r="AN207">
        <v>1995</v>
      </c>
      <c r="AO207" s="2" t="s">
        <v>1078</v>
      </c>
    </row>
    <row r="208" spans="1:41" x14ac:dyDescent="0.25">
      <c r="A208">
        <v>650026</v>
      </c>
      <c r="B208" s="1">
        <v>39942</v>
      </c>
      <c r="C208">
        <v>223</v>
      </c>
      <c r="D208" s="2" t="s">
        <v>1276</v>
      </c>
      <c r="E208" s="2"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s="2" t="s">
        <v>1086</v>
      </c>
      <c r="M208" s="2" t="s">
        <v>1139</v>
      </c>
      <c r="N208" s="2" t="s">
        <v>1091</v>
      </c>
      <c r="O208" s="2" t="s">
        <v>1117</v>
      </c>
      <c r="P208" s="2" t="s">
        <v>1161</v>
      </c>
      <c r="Q208">
        <v>66400</v>
      </c>
      <c r="R208">
        <v>-34400</v>
      </c>
      <c r="S208">
        <v>32000</v>
      </c>
      <c r="T208" s="1">
        <v>42045</v>
      </c>
      <c r="U208" s="2" t="s">
        <v>1</v>
      </c>
      <c r="V208" s="2" t="s">
        <v>18</v>
      </c>
      <c r="W208" s="2" t="s">
        <v>11</v>
      </c>
      <c r="X208" s="2" t="s">
        <v>4</v>
      </c>
      <c r="Y208" s="2" t="s">
        <v>5</v>
      </c>
      <c r="Z208" s="2" t="s">
        <v>37</v>
      </c>
      <c r="AA208" s="2" t="s">
        <v>289</v>
      </c>
      <c r="AB208">
        <v>14</v>
      </c>
      <c r="AC208">
        <v>1</v>
      </c>
      <c r="AD208" s="2" t="s">
        <v>1078</v>
      </c>
      <c r="AE208">
        <v>2</v>
      </c>
      <c r="AF208">
        <v>1</v>
      </c>
      <c r="AG208" s="2" t="s">
        <v>1078</v>
      </c>
      <c r="AH208">
        <v>54400</v>
      </c>
      <c r="AI208">
        <v>5440</v>
      </c>
      <c r="AJ208">
        <v>5440</v>
      </c>
      <c r="AK208">
        <v>43520</v>
      </c>
      <c r="AL208" s="2" t="s">
        <v>97</v>
      </c>
      <c r="AM208" s="2" t="s">
        <v>110</v>
      </c>
      <c r="AN208">
        <v>2011</v>
      </c>
      <c r="AO208" s="2" t="s">
        <v>1078</v>
      </c>
    </row>
    <row r="209" spans="1:41" x14ac:dyDescent="0.25">
      <c r="A209">
        <v>547744</v>
      </c>
      <c r="B209" s="1">
        <v>37080</v>
      </c>
      <c r="C209">
        <v>128</v>
      </c>
      <c r="D209" s="2" t="s">
        <v>1276</v>
      </c>
      <c r="E209" s="2"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s="2" t="s">
        <v>1086</v>
      </c>
      <c r="M209" s="2" t="s">
        <v>65</v>
      </c>
      <c r="N209" s="2" t="s">
        <v>1087</v>
      </c>
      <c r="O209" s="2" t="s">
        <v>1109</v>
      </c>
      <c r="P209" s="2" t="s">
        <v>1161</v>
      </c>
      <c r="Q209">
        <v>0</v>
      </c>
      <c r="R209">
        <v>-39300</v>
      </c>
      <c r="S209">
        <v>-39300</v>
      </c>
      <c r="T209" s="1">
        <v>42061</v>
      </c>
      <c r="U209" s="2" t="s">
        <v>1</v>
      </c>
      <c r="V209" s="2" t="s">
        <v>18</v>
      </c>
      <c r="W209" s="2" t="s">
        <v>41</v>
      </c>
      <c r="X209" s="2" t="s">
        <v>34</v>
      </c>
      <c r="Y209" s="2" t="s">
        <v>5</v>
      </c>
      <c r="Z209" s="2" t="s">
        <v>6</v>
      </c>
      <c r="AA209" s="2" t="s">
        <v>290</v>
      </c>
      <c r="AB209">
        <v>0</v>
      </c>
      <c r="AC209">
        <v>1</v>
      </c>
      <c r="AD209" s="2" t="s">
        <v>1085</v>
      </c>
      <c r="AE209">
        <v>1</v>
      </c>
      <c r="AF209">
        <v>0</v>
      </c>
      <c r="AG209" s="2" t="s">
        <v>1078</v>
      </c>
      <c r="AH209">
        <v>59800</v>
      </c>
      <c r="AI209">
        <v>5980</v>
      </c>
      <c r="AJ209">
        <v>5980</v>
      </c>
      <c r="AK209">
        <v>47840</v>
      </c>
      <c r="AL209" s="2" t="s">
        <v>55</v>
      </c>
      <c r="AM209" s="2" t="s">
        <v>56</v>
      </c>
      <c r="AN209">
        <v>1999</v>
      </c>
      <c r="AO209" s="2" t="s">
        <v>1077</v>
      </c>
    </row>
    <row r="210" spans="1:41" x14ac:dyDescent="0.25">
      <c r="A210">
        <v>598124</v>
      </c>
      <c r="B210" s="1">
        <v>34232</v>
      </c>
      <c r="C210">
        <v>124</v>
      </c>
      <c r="D210" s="2" t="s">
        <v>1276</v>
      </c>
      <c r="E210" s="2"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s="2" t="s">
        <v>1079</v>
      </c>
      <c r="M210" s="2" t="s">
        <v>1139</v>
      </c>
      <c r="N210" s="2" t="s">
        <v>1107</v>
      </c>
      <c r="O210" s="2" t="s">
        <v>1096</v>
      </c>
      <c r="P210" s="2" t="s">
        <v>1159</v>
      </c>
      <c r="Q210">
        <v>0</v>
      </c>
      <c r="R210">
        <v>0</v>
      </c>
      <c r="S210">
        <v>0</v>
      </c>
      <c r="T210" s="1">
        <v>42060</v>
      </c>
      <c r="U210" s="2" t="s">
        <v>1089</v>
      </c>
      <c r="V210" s="2" t="s">
        <v>2</v>
      </c>
      <c r="W210" s="2" t="s">
        <v>3</v>
      </c>
      <c r="X210" s="2" t="s">
        <v>4</v>
      </c>
      <c r="Y210" s="2" t="s">
        <v>12</v>
      </c>
      <c r="Z210" s="2" t="s">
        <v>37</v>
      </c>
      <c r="AA210" s="2" t="s">
        <v>291</v>
      </c>
      <c r="AB210">
        <v>14</v>
      </c>
      <c r="AC210">
        <v>3</v>
      </c>
      <c r="AD210" s="2" t="s">
        <v>1085</v>
      </c>
      <c r="AE210">
        <v>0</v>
      </c>
      <c r="AF210">
        <v>3</v>
      </c>
      <c r="AG210" s="2" t="s">
        <v>1077</v>
      </c>
      <c r="AH210">
        <v>72000</v>
      </c>
      <c r="AI210">
        <v>7200</v>
      </c>
      <c r="AJ210">
        <v>7200</v>
      </c>
      <c r="AK210">
        <v>57600</v>
      </c>
      <c r="AL210" s="2" t="s">
        <v>43</v>
      </c>
      <c r="AM210" s="2" t="s">
        <v>59</v>
      </c>
      <c r="AN210">
        <v>2005</v>
      </c>
      <c r="AO210" s="2" t="s">
        <v>1078</v>
      </c>
    </row>
    <row r="211" spans="1:41" x14ac:dyDescent="0.25">
      <c r="A211">
        <v>436126</v>
      </c>
      <c r="B211" s="1">
        <v>40120</v>
      </c>
      <c r="C211">
        <v>343</v>
      </c>
      <c r="D211" s="2" t="s">
        <v>1277</v>
      </c>
      <c r="E211" s="2"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s="2" t="s">
        <v>1079</v>
      </c>
      <c r="M211" s="2" t="s">
        <v>1142</v>
      </c>
      <c r="N211" s="2" t="s">
        <v>1114</v>
      </c>
      <c r="O211" s="2" t="s">
        <v>1105</v>
      </c>
      <c r="P211" s="2" t="s">
        <v>1159</v>
      </c>
      <c r="Q211">
        <v>0</v>
      </c>
      <c r="R211">
        <v>0</v>
      </c>
      <c r="S211">
        <v>0</v>
      </c>
      <c r="T211" s="1">
        <v>42012</v>
      </c>
      <c r="U211" s="2" t="s">
        <v>1089</v>
      </c>
      <c r="V211" s="2" t="s">
        <v>2</v>
      </c>
      <c r="W211" s="2" t="s">
        <v>41</v>
      </c>
      <c r="X211" s="2" t="s">
        <v>4</v>
      </c>
      <c r="Y211" s="2" t="s">
        <v>5</v>
      </c>
      <c r="Z211" s="2" t="s">
        <v>13</v>
      </c>
      <c r="AA211" s="2" t="s">
        <v>292</v>
      </c>
      <c r="AB211">
        <v>13</v>
      </c>
      <c r="AC211">
        <v>4</v>
      </c>
      <c r="AD211" s="2" t="s">
        <v>1078</v>
      </c>
      <c r="AE211">
        <v>2</v>
      </c>
      <c r="AF211">
        <v>3</v>
      </c>
      <c r="AG211" s="2" t="s">
        <v>1078</v>
      </c>
      <c r="AH211">
        <v>65070</v>
      </c>
      <c r="AI211">
        <v>7230</v>
      </c>
      <c r="AJ211">
        <v>14460</v>
      </c>
      <c r="AK211">
        <v>43380</v>
      </c>
      <c r="AL211" s="2" t="s">
        <v>15</v>
      </c>
      <c r="AM211" s="2" t="s">
        <v>102</v>
      </c>
      <c r="AN211">
        <v>2003</v>
      </c>
      <c r="AO211" s="2" t="s">
        <v>1078</v>
      </c>
    </row>
    <row r="212" spans="1:41" x14ac:dyDescent="0.25">
      <c r="A212">
        <v>739447</v>
      </c>
      <c r="B212" s="1">
        <v>41983</v>
      </c>
      <c r="C212">
        <v>404</v>
      </c>
      <c r="D212" s="2" t="s">
        <v>1277</v>
      </c>
      <c r="E212" s="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s="2" t="s">
        <v>1079</v>
      </c>
      <c r="M212" s="2" t="s">
        <v>29</v>
      </c>
      <c r="N212" s="2" t="s">
        <v>1087</v>
      </c>
      <c r="O212" s="2" t="s">
        <v>1083</v>
      </c>
      <c r="P212" s="2" t="s">
        <v>1161</v>
      </c>
      <c r="Q212">
        <v>25500</v>
      </c>
      <c r="R212">
        <v>-36700</v>
      </c>
      <c r="S212">
        <v>-11200</v>
      </c>
      <c r="T212" s="1">
        <v>42018</v>
      </c>
      <c r="U212" s="2" t="s">
        <v>62</v>
      </c>
      <c r="V212" s="2" t="s">
        <v>1084</v>
      </c>
      <c r="W212" s="2" t="s">
        <v>121</v>
      </c>
      <c r="X212" s="2" t="s">
        <v>4</v>
      </c>
      <c r="Y212" s="2" t="s">
        <v>45</v>
      </c>
      <c r="Z212" s="2" t="s">
        <v>6</v>
      </c>
      <c r="AA212" s="2" t="s">
        <v>293</v>
      </c>
      <c r="AB212">
        <v>8</v>
      </c>
      <c r="AC212">
        <v>1</v>
      </c>
      <c r="AD212" s="2" t="s">
        <v>1078</v>
      </c>
      <c r="AE212">
        <v>0</v>
      </c>
      <c r="AF212">
        <v>1</v>
      </c>
      <c r="AG212" s="2" t="s">
        <v>1078</v>
      </c>
      <c r="AH212">
        <v>8800</v>
      </c>
      <c r="AI212">
        <v>1760</v>
      </c>
      <c r="AJ212">
        <v>880</v>
      </c>
      <c r="AK212">
        <v>6160</v>
      </c>
      <c r="AL212" s="2" t="s">
        <v>73</v>
      </c>
      <c r="AM212" s="2" t="s">
        <v>74</v>
      </c>
      <c r="AN212">
        <v>2002</v>
      </c>
      <c r="AO212" s="2" t="s">
        <v>1078</v>
      </c>
    </row>
    <row r="213" spans="1:41" x14ac:dyDescent="0.25">
      <c r="A213">
        <v>427484</v>
      </c>
      <c r="B213" s="1">
        <v>34342</v>
      </c>
      <c r="C213">
        <v>63</v>
      </c>
      <c r="D213" s="2" t="s">
        <v>1276</v>
      </c>
      <c r="E213" s="2"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s="2" t="s">
        <v>1086</v>
      </c>
      <c r="M213" s="2" t="s">
        <v>57</v>
      </c>
      <c r="N213" s="2" t="s">
        <v>1107</v>
      </c>
      <c r="O213" s="2" t="s">
        <v>1104</v>
      </c>
      <c r="P213" s="2" t="s">
        <v>1161</v>
      </c>
      <c r="Q213">
        <v>0</v>
      </c>
      <c r="R213">
        <v>0</v>
      </c>
      <c r="S213">
        <v>0</v>
      </c>
      <c r="T213" s="1">
        <v>42038</v>
      </c>
      <c r="U213" s="2" t="s">
        <v>10</v>
      </c>
      <c r="V213" s="2" t="s">
        <v>1084</v>
      </c>
      <c r="W213" s="2" t="s">
        <v>11</v>
      </c>
      <c r="X213" s="2" t="s">
        <v>4</v>
      </c>
      <c r="Y213" s="2" t="s">
        <v>50</v>
      </c>
      <c r="Z213" s="2" t="s">
        <v>51</v>
      </c>
      <c r="AA213" s="2" t="s">
        <v>294</v>
      </c>
      <c r="AB213">
        <v>7</v>
      </c>
      <c r="AC213">
        <v>1</v>
      </c>
      <c r="AD213" s="2" t="s">
        <v>1078</v>
      </c>
      <c r="AE213">
        <v>2</v>
      </c>
      <c r="AF213">
        <v>0</v>
      </c>
      <c r="AG213" s="2" t="s">
        <v>1078</v>
      </c>
      <c r="AH213">
        <v>6120</v>
      </c>
      <c r="AI213">
        <v>1020</v>
      </c>
      <c r="AJ213">
        <v>1020</v>
      </c>
      <c r="AK213">
        <v>4080</v>
      </c>
      <c r="AL213" s="2" t="s">
        <v>47</v>
      </c>
      <c r="AM213" s="2" t="s">
        <v>94</v>
      </c>
      <c r="AN213">
        <v>2015</v>
      </c>
      <c r="AO213" s="2" t="s">
        <v>1078</v>
      </c>
    </row>
    <row r="214" spans="1:41" x14ac:dyDescent="0.25">
      <c r="A214">
        <v>218684</v>
      </c>
      <c r="B214" s="1">
        <v>38934</v>
      </c>
      <c r="C214">
        <v>210</v>
      </c>
      <c r="D214" s="2" t="s">
        <v>1277</v>
      </c>
      <c r="E214" s="2"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s="2" t="s">
        <v>1079</v>
      </c>
      <c r="M214" s="2" t="s">
        <v>57</v>
      </c>
      <c r="N214" s="2" t="s">
        <v>1097</v>
      </c>
      <c r="O214" s="2" t="s">
        <v>1101</v>
      </c>
      <c r="P214" s="2" t="s">
        <v>1161</v>
      </c>
      <c r="Q214">
        <v>59900</v>
      </c>
      <c r="R214">
        <v>0</v>
      </c>
      <c r="S214">
        <v>59900</v>
      </c>
      <c r="T214" s="1">
        <v>42009</v>
      </c>
      <c r="U214" s="2" t="s">
        <v>10</v>
      </c>
      <c r="V214" s="2" t="s">
        <v>1084</v>
      </c>
      <c r="W214" s="2" t="s">
        <v>121</v>
      </c>
      <c r="X214" s="2" t="s">
        <v>30</v>
      </c>
      <c r="Y214" s="2" t="s">
        <v>1276</v>
      </c>
      <c r="Z214" s="2" t="s">
        <v>6</v>
      </c>
      <c r="AA214" s="2" t="s">
        <v>295</v>
      </c>
      <c r="AB214">
        <v>9</v>
      </c>
      <c r="AC214">
        <v>1</v>
      </c>
      <c r="AD214" s="2" t="s">
        <v>1085</v>
      </c>
      <c r="AE214">
        <v>1</v>
      </c>
      <c r="AF214">
        <v>2</v>
      </c>
      <c r="AG214" s="2" t="s">
        <v>1085</v>
      </c>
      <c r="AH214">
        <v>7080</v>
      </c>
      <c r="AI214">
        <v>1180</v>
      </c>
      <c r="AJ214">
        <v>590</v>
      </c>
      <c r="AK214">
        <v>5310</v>
      </c>
      <c r="AL214" s="2" t="s">
        <v>21</v>
      </c>
      <c r="AM214" s="2" t="s">
        <v>22</v>
      </c>
      <c r="AN214">
        <v>1999</v>
      </c>
      <c r="AO214" s="2" t="s">
        <v>1078</v>
      </c>
    </row>
    <row r="215" spans="1:41" x14ac:dyDescent="0.25">
      <c r="A215">
        <v>565564</v>
      </c>
      <c r="B215" s="1">
        <v>39120</v>
      </c>
      <c r="C215">
        <v>335</v>
      </c>
      <c r="D215" s="2" t="s">
        <v>1276</v>
      </c>
      <c r="E215" s="2"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s="2" t="s">
        <v>1079</v>
      </c>
      <c r="M215" s="2" t="s">
        <v>57</v>
      </c>
      <c r="N215" s="2" t="s">
        <v>1087</v>
      </c>
      <c r="O215" s="2" t="s">
        <v>1106</v>
      </c>
      <c r="P215" s="2" t="s">
        <v>1161</v>
      </c>
      <c r="Q215">
        <v>62200</v>
      </c>
      <c r="R215">
        <v>-31400</v>
      </c>
      <c r="S215">
        <v>30800</v>
      </c>
      <c r="T215" s="1">
        <v>42028</v>
      </c>
      <c r="U215" s="2" t="s">
        <v>1089</v>
      </c>
      <c r="V215" s="2" t="s">
        <v>2</v>
      </c>
      <c r="W215" s="2" t="s">
        <v>11</v>
      </c>
      <c r="X215" s="2" t="s">
        <v>60</v>
      </c>
      <c r="Y215" s="2" t="s">
        <v>19</v>
      </c>
      <c r="Z215" s="2" t="s">
        <v>13</v>
      </c>
      <c r="AA215" s="2" t="s">
        <v>296</v>
      </c>
      <c r="AB215">
        <v>12</v>
      </c>
      <c r="AC215">
        <v>3</v>
      </c>
      <c r="AD215" s="2" t="s">
        <v>1077</v>
      </c>
      <c r="AE215">
        <v>2</v>
      </c>
      <c r="AF215">
        <v>3</v>
      </c>
      <c r="AG215" s="2" t="s">
        <v>1077</v>
      </c>
      <c r="AH215">
        <v>34320</v>
      </c>
      <c r="AI215">
        <v>8580</v>
      </c>
      <c r="AJ215">
        <v>4290</v>
      </c>
      <c r="AK215">
        <v>21450</v>
      </c>
      <c r="AL215" s="2" t="s">
        <v>123</v>
      </c>
      <c r="AM215" s="2" t="s">
        <v>124</v>
      </c>
      <c r="AN215">
        <v>2009</v>
      </c>
      <c r="AO215" s="2" t="s">
        <v>1078</v>
      </c>
    </row>
    <row r="216" spans="1:41" x14ac:dyDescent="0.25">
      <c r="A216">
        <v>743163</v>
      </c>
      <c r="B216" s="1">
        <v>36990</v>
      </c>
      <c r="C216">
        <v>11</v>
      </c>
      <c r="D216" s="2" t="s">
        <v>1276</v>
      </c>
      <c r="E216" s="2"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s="2" t="s">
        <v>1086</v>
      </c>
      <c r="M216" s="2" t="s">
        <v>1140</v>
      </c>
      <c r="N216" s="2" t="s">
        <v>1093</v>
      </c>
      <c r="O216" s="2" t="s">
        <v>1083</v>
      </c>
      <c r="P216" s="2" t="s">
        <v>1159</v>
      </c>
      <c r="Q216">
        <v>24000</v>
      </c>
      <c r="R216">
        <v>0</v>
      </c>
      <c r="S216">
        <v>24000</v>
      </c>
      <c r="T216" s="1">
        <v>42030</v>
      </c>
      <c r="U216" s="2" t="s">
        <v>1089</v>
      </c>
      <c r="V216" s="2" t="s">
        <v>2</v>
      </c>
      <c r="W216" s="2" t="s">
        <v>3</v>
      </c>
      <c r="X216" s="2" t="s">
        <v>49</v>
      </c>
      <c r="Y216" s="2" t="s">
        <v>5</v>
      </c>
      <c r="Z216" s="2" t="s">
        <v>37</v>
      </c>
      <c r="AA216" s="2" t="s">
        <v>297</v>
      </c>
      <c r="AB216">
        <v>6</v>
      </c>
      <c r="AC216">
        <v>3</v>
      </c>
      <c r="AD216" s="2" t="s">
        <v>1085</v>
      </c>
      <c r="AE216">
        <v>1</v>
      </c>
      <c r="AF216">
        <v>0</v>
      </c>
      <c r="AG216" s="2" t="s">
        <v>1085</v>
      </c>
      <c r="AH216">
        <v>53460</v>
      </c>
      <c r="AI216">
        <v>9720</v>
      </c>
      <c r="AJ216">
        <v>9720</v>
      </c>
      <c r="AK216">
        <v>34020</v>
      </c>
      <c r="AL216" s="2" t="s">
        <v>21</v>
      </c>
      <c r="AM216" s="2" t="s">
        <v>67</v>
      </c>
      <c r="AN216">
        <v>2004</v>
      </c>
      <c r="AO216" s="2" t="s">
        <v>1077</v>
      </c>
    </row>
    <row r="217" spans="1:41" x14ac:dyDescent="0.25">
      <c r="A217">
        <v>604614</v>
      </c>
      <c r="B217" s="1">
        <v>34747</v>
      </c>
      <c r="C217">
        <v>142</v>
      </c>
      <c r="D217" s="2" t="s">
        <v>1277</v>
      </c>
      <c r="E217" s="2"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s="2" t="s">
        <v>1086</v>
      </c>
      <c r="M217" s="2" t="s">
        <v>1142</v>
      </c>
      <c r="N217" s="2" t="s">
        <v>1099</v>
      </c>
      <c r="O217" s="2" t="s">
        <v>1116</v>
      </c>
      <c r="P217" s="2" t="s">
        <v>1159</v>
      </c>
      <c r="Q217">
        <v>0</v>
      </c>
      <c r="R217">
        <v>0</v>
      </c>
      <c r="S217">
        <v>0</v>
      </c>
      <c r="T217" s="1">
        <v>42025</v>
      </c>
      <c r="U217" s="2" t="s">
        <v>1</v>
      </c>
      <c r="V217" s="2" t="s">
        <v>2</v>
      </c>
      <c r="W217" s="2" t="s">
        <v>41</v>
      </c>
      <c r="X217" s="2" t="s">
        <v>49</v>
      </c>
      <c r="Y217" s="2" t="s">
        <v>50</v>
      </c>
      <c r="Z217" s="2" t="s">
        <v>6</v>
      </c>
      <c r="AA217" s="2" t="s">
        <v>298</v>
      </c>
      <c r="AB217">
        <v>11</v>
      </c>
      <c r="AC217">
        <v>1</v>
      </c>
      <c r="AD217" s="2" t="s">
        <v>1077</v>
      </c>
      <c r="AE217">
        <v>1</v>
      </c>
      <c r="AF217">
        <v>3</v>
      </c>
      <c r="AG217" s="2" t="s">
        <v>1085</v>
      </c>
      <c r="AH217">
        <v>81360</v>
      </c>
      <c r="AI217">
        <v>6780</v>
      </c>
      <c r="AJ217">
        <v>13560</v>
      </c>
      <c r="AK217">
        <v>61020</v>
      </c>
      <c r="AL217" s="2" t="s">
        <v>73</v>
      </c>
      <c r="AM217" s="2" t="s">
        <v>74</v>
      </c>
      <c r="AN217">
        <v>2009</v>
      </c>
      <c r="AO217" s="2" t="s">
        <v>1077</v>
      </c>
    </row>
    <row r="218" spans="1:41" x14ac:dyDescent="0.25">
      <c r="A218">
        <v>509928</v>
      </c>
      <c r="B218" s="1">
        <v>34905</v>
      </c>
      <c r="C218">
        <v>272</v>
      </c>
      <c r="D218" s="2" t="s">
        <v>1276</v>
      </c>
      <c r="E218" s="2"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s="2" t="s">
        <v>1079</v>
      </c>
      <c r="M218" s="2" t="s">
        <v>1141</v>
      </c>
      <c r="N218" s="2" t="s">
        <v>1080</v>
      </c>
      <c r="O218" s="2" t="s">
        <v>1092</v>
      </c>
      <c r="P218" s="2" t="s">
        <v>1161</v>
      </c>
      <c r="Q218">
        <v>0</v>
      </c>
      <c r="R218">
        <v>0</v>
      </c>
      <c r="S218">
        <v>0</v>
      </c>
      <c r="T218" s="1">
        <v>42041</v>
      </c>
      <c r="U218" s="2" t="s">
        <v>1089</v>
      </c>
      <c r="V218" s="2" t="s">
        <v>2</v>
      </c>
      <c r="W218" s="2" t="s">
        <v>11</v>
      </c>
      <c r="X218" s="2" t="s">
        <v>60</v>
      </c>
      <c r="Y218" s="2" t="s">
        <v>50</v>
      </c>
      <c r="Z218" s="2" t="s">
        <v>37</v>
      </c>
      <c r="AA218" s="2" t="s">
        <v>299</v>
      </c>
      <c r="AB218">
        <v>5</v>
      </c>
      <c r="AC218">
        <v>3</v>
      </c>
      <c r="AD218" s="2" t="s">
        <v>1085</v>
      </c>
      <c r="AE218">
        <v>1</v>
      </c>
      <c r="AF218">
        <v>2</v>
      </c>
      <c r="AG218" s="2" t="s">
        <v>1077</v>
      </c>
      <c r="AH218">
        <v>81070</v>
      </c>
      <c r="AI218">
        <v>7370</v>
      </c>
      <c r="AJ218">
        <v>14740</v>
      </c>
      <c r="AK218">
        <v>58960</v>
      </c>
      <c r="AL218" s="2" t="s">
        <v>43</v>
      </c>
      <c r="AM218" s="2" t="s">
        <v>59</v>
      </c>
      <c r="AN218">
        <v>2006</v>
      </c>
      <c r="AO218" s="2" t="s">
        <v>1077</v>
      </c>
    </row>
    <row r="219" spans="1:41" x14ac:dyDescent="0.25">
      <c r="A219">
        <v>593390</v>
      </c>
      <c r="B219" s="1">
        <v>38800</v>
      </c>
      <c r="C219">
        <v>69</v>
      </c>
      <c r="D219" s="2" t="s">
        <v>1275</v>
      </c>
      <c r="E219" s="2"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s="2" t="s">
        <v>1086</v>
      </c>
      <c r="M219" s="2" t="s">
        <v>57</v>
      </c>
      <c r="N219" s="2" t="s">
        <v>1082</v>
      </c>
      <c r="O219" s="2" t="s">
        <v>1094</v>
      </c>
      <c r="P219" s="2" t="s">
        <v>1162</v>
      </c>
      <c r="Q219">
        <v>0</v>
      </c>
      <c r="R219">
        <v>0</v>
      </c>
      <c r="S219">
        <v>0</v>
      </c>
      <c r="T219" s="1">
        <v>42011</v>
      </c>
      <c r="U219" s="2" t="s">
        <v>1</v>
      </c>
      <c r="V219" s="2" t="s">
        <v>23</v>
      </c>
      <c r="W219" s="2" t="s">
        <v>11</v>
      </c>
      <c r="X219" s="2" t="s">
        <v>34</v>
      </c>
      <c r="Y219" s="2" t="s">
        <v>19</v>
      </c>
      <c r="Z219" s="2" t="s">
        <v>6</v>
      </c>
      <c r="AA219" s="2" t="s">
        <v>300</v>
      </c>
      <c r="AB219">
        <v>14</v>
      </c>
      <c r="AC219">
        <v>1</v>
      </c>
      <c r="AD219" s="2" t="s">
        <v>1078</v>
      </c>
      <c r="AE219">
        <v>2</v>
      </c>
      <c r="AF219">
        <v>2</v>
      </c>
      <c r="AG219" s="2" t="s">
        <v>1078</v>
      </c>
      <c r="AH219">
        <v>63120</v>
      </c>
      <c r="AI219">
        <v>5260</v>
      </c>
      <c r="AJ219">
        <v>10520</v>
      </c>
      <c r="AK219">
        <v>47340</v>
      </c>
      <c r="AL219" s="2" t="s">
        <v>43</v>
      </c>
      <c r="AM219" s="2" t="s">
        <v>44</v>
      </c>
      <c r="AN219">
        <v>2008</v>
      </c>
      <c r="AO219" s="2" t="s">
        <v>1078</v>
      </c>
    </row>
    <row r="220" spans="1:41" x14ac:dyDescent="0.25">
      <c r="A220">
        <v>970607</v>
      </c>
      <c r="B220" s="1">
        <v>34786</v>
      </c>
      <c r="C220">
        <v>38</v>
      </c>
      <c r="D220" s="2" t="s">
        <v>1276</v>
      </c>
      <c r="E220" s="2"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s="2" t="s">
        <v>1079</v>
      </c>
      <c r="M220" s="2" t="s">
        <v>1139</v>
      </c>
      <c r="N220" s="2" t="s">
        <v>1103</v>
      </c>
      <c r="O220" s="2" t="s">
        <v>1106</v>
      </c>
      <c r="P220" s="2" t="s">
        <v>1161</v>
      </c>
      <c r="Q220">
        <v>0</v>
      </c>
      <c r="R220">
        <v>-39700</v>
      </c>
      <c r="S220">
        <v>-39700</v>
      </c>
      <c r="T220" s="1">
        <v>42045</v>
      </c>
      <c r="U220" s="2" t="s">
        <v>10</v>
      </c>
      <c r="V220" s="2" t="s">
        <v>1084</v>
      </c>
      <c r="W220" s="2" t="s">
        <v>121</v>
      </c>
      <c r="X220" s="2" t="s">
        <v>30</v>
      </c>
      <c r="Y220" s="2" t="s">
        <v>50</v>
      </c>
      <c r="Z220" s="2" t="s">
        <v>37</v>
      </c>
      <c r="AA220" s="2" t="s">
        <v>301</v>
      </c>
      <c r="AB220">
        <v>17</v>
      </c>
      <c r="AC220">
        <v>1</v>
      </c>
      <c r="AD220" s="2" t="s">
        <v>1085</v>
      </c>
      <c r="AE220">
        <v>2</v>
      </c>
      <c r="AF220">
        <v>1</v>
      </c>
      <c r="AG220" s="2" t="s">
        <v>1078</v>
      </c>
      <c r="AH220">
        <v>7200</v>
      </c>
      <c r="AI220">
        <v>1440</v>
      </c>
      <c r="AJ220">
        <v>720</v>
      </c>
      <c r="AK220">
        <v>5040</v>
      </c>
      <c r="AL220" s="2" t="s">
        <v>97</v>
      </c>
      <c r="AM220" s="2" t="s">
        <v>112</v>
      </c>
      <c r="AN220">
        <v>2004</v>
      </c>
      <c r="AO220" s="2" t="s">
        <v>1078</v>
      </c>
    </row>
    <row r="221" spans="1:41" x14ac:dyDescent="0.25">
      <c r="A221">
        <v>174701</v>
      </c>
      <c r="B221" s="1">
        <v>35235</v>
      </c>
      <c r="C221">
        <v>328</v>
      </c>
      <c r="D221" s="2" t="s">
        <v>1275</v>
      </c>
      <c r="E221" s="2"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s="2" t="s">
        <v>1086</v>
      </c>
      <c r="M221" s="2" t="s">
        <v>1140</v>
      </c>
      <c r="N221" s="2" t="s">
        <v>1093</v>
      </c>
      <c r="O221" s="2" t="s">
        <v>1117</v>
      </c>
      <c r="P221" s="2" t="s">
        <v>1161</v>
      </c>
      <c r="Q221">
        <v>24800</v>
      </c>
      <c r="R221">
        <v>0</v>
      </c>
      <c r="S221">
        <v>24800</v>
      </c>
      <c r="T221" s="1">
        <v>42058</v>
      </c>
      <c r="U221" s="2" t="s">
        <v>1</v>
      </c>
      <c r="V221" s="2" t="s">
        <v>18</v>
      </c>
      <c r="W221" s="2" t="s">
        <v>41</v>
      </c>
      <c r="X221" s="2" t="s">
        <v>49</v>
      </c>
      <c r="Y221" s="2" t="s">
        <v>45</v>
      </c>
      <c r="Z221" s="2" t="s">
        <v>51</v>
      </c>
      <c r="AA221" s="2" t="s">
        <v>302</v>
      </c>
      <c r="AB221">
        <v>0</v>
      </c>
      <c r="AC221">
        <v>1</v>
      </c>
      <c r="AD221" s="2" t="s">
        <v>1085</v>
      </c>
      <c r="AE221">
        <v>2</v>
      </c>
      <c r="AF221">
        <v>3</v>
      </c>
      <c r="AG221" s="2" t="s">
        <v>1085</v>
      </c>
      <c r="AH221">
        <v>70290</v>
      </c>
      <c r="AI221">
        <v>12780</v>
      </c>
      <c r="AJ221">
        <v>6390</v>
      </c>
      <c r="AK221">
        <v>51120</v>
      </c>
      <c r="AL221" s="2" t="s">
        <v>8</v>
      </c>
      <c r="AM221" s="2" t="s">
        <v>9</v>
      </c>
      <c r="AN221">
        <v>1998</v>
      </c>
      <c r="AO221" s="2" t="s">
        <v>1077</v>
      </c>
    </row>
    <row r="222" spans="1:41" x14ac:dyDescent="0.25">
      <c r="A222">
        <v>529398</v>
      </c>
      <c r="B222" s="1">
        <v>34136</v>
      </c>
      <c r="C222">
        <v>281</v>
      </c>
      <c r="D222" s="2" t="s">
        <v>1276</v>
      </c>
      <c r="E222" s="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s="2" t="s">
        <v>1079</v>
      </c>
      <c r="M222" s="2" t="s">
        <v>65</v>
      </c>
      <c r="N222" s="2" t="s">
        <v>1097</v>
      </c>
      <c r="O222" s="2" t="s">
        <v>1098</v>
      </c>
      <c r="P222" s="2" t="s">
        <v>1161</v>
      </c>
      <c r="Q222">
        <v>0</v>
      </c>
      <c r="R222">
        <v>0</v>
      </c>
      <c r="S222">
        <v>0</v>
      </c>
      <c r="T222" s="1">
        <v>42013</v>
      </c>
      <c r="U222" s="2" t="s">
        <v>1089</v>
      </c>
      <c r="V222" s="2" t="s">
        <v>2</v>
      </c>
      <c r="W222" s="2" t="s">
        <v>11</v>
      </c>
      <c r="X222" s="2" t="s">
        <v>34</v>
      </c>
      <c r="Y222" s="2" t="s">
        <v>5</v>
      </c>
      <c r="Z222" s="2" t="s">
        <v>75</v>
      </c>
      <c r="AA222" s="2" t="s">
        <v>303</v>
      </c>
      <c r="AB222">
        <v>21</v>
      </c>
      <c r="AC222">
        <v>3</v>
      </c>
      <c r="AD222" s="2" t="s">
        <v>1078</v>
      </c>
      <c r="AE222">
        <v>1</v>
      </c>
      <c r="AF222">
        <v>0</v>
      </c>
      <c r="AG222" s="2" t="s">
        <v>1078</v>
      </c>
      <c r="AH222">
        <v>60190</v>
      </c>
      <c r="AI222">
        <v>9260</v>
      </c>
      <c r="AJ222">
        <v>9260</v>
      </c>
      <c r="AK222">
        <v>41670</v>
      </c>
      <c r="AL222" s="2" t="s">
        <v>97</v>
      </c>
      <c r="AM222" s="2" t="s">
        <v>148</v>
      </c>
      <c r="AN222">
        <v>1999</v>
      </c>
      <c r="AO222" s="2" t="s">
        <v>1078</v>
      </c>
    </row>
    <row r="223" spans="1:41" x14ac:dyDescent="0.25">
      <c r="A223">
        <v>940942</v>
      </c>
      <c r="B223" s="1">
        <v>37083</v>
      </c>
      <c r="C223">
        <v>246</v>
      </c>
      <c r="D223" s="2" t="s">
        <v>1276</v>
      </c>
      <c r="E223" s="2"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s="2" t="s">
        <v>1079</v>
      </c>
      <c r="M223" s="2" t="s">
        <v>65</v>
      </c>
      <c r="N223" s="2" t="s">
        <v>1115</v>
      </c>
      <c r="O223" s="2" t="s">
        <v>1094</v>
      </c>
      <c r="P223" s="2" t="s">
        <v>1161</v>
      </c>
      <c r="Q223">
        <v>0</v>
      </c>
      <c r="R223">
        <v>-58600</v>
      </c>
      <c r="S223">
        <v>-58600</v>
      </c>
      <c r="T223" s="1">
        <v>42057</v>
      </c>
      <c r="U223" s="2" t="s">
        <v>1</v>
      </c>
      <c r="V223" s="2" t="s">
        <v>23</v>
      </c>
      <c r="W223" s="2" t="s">
        <v>3</v>
      </c>
      <c r="X223" s="2" t="s">
        <v>49</v>
      </c>
      <c r="Y223" s="2" t="s">
        <v>19</v>
      </c>
      <c r="Z223" s="2" t="s">
        <v>51</v>
      </c>
      <c r="AA223" s="2" t="s">
        <v>304</v>
      </c>
      <c r="AB223">
        <v>18</v>
      </c>
      <c r="AC223">
        <v>1</v>
      </c>
      <c r="AD223" s="2" t="s">
        <v>1077</v>
      </c>
      <c r="AE223">
        <v>1</v>
      </c>
      <c r="AF223">
        <v>2</v>
      </c>
      <c r="AG223" s="2" t="s">
        <v>1077</v>
      </c>
      <c r="AH223">
        <v>61380</v>
      </c>
      <c r="AI223">
        <v>11160</v>
      </c>
      <c r="AJ223">
        <v>5580</v>
      </c>
      <c r="AK223">
        <v>44640</v>
      </c>
      <c r="AL223" s="2" t="s">
        <v>118</v>
      </c>
      <c r="AM223" s="2" t="s">
        <v>119</v>
      </c>
      <c r="AN223">
        <v>2009</v>
      </c>
      <c r="AO223" s="2" t="s">
        <v>1077</v>
      </c>
    </row>
    <row r="224" spans="1:41" x14ac:dyDescent="0.25">
      <c r="A224">
        <v>442677</v>
      </c>
      <c r="B224" s="1">
        <v>39774</v>
      </c>
      <c r="C224">
        <v>298</v>
      </c>
      <c r="D224" s="2" t="s">
        <v>1276</v>
      </c>
      <c r="E224" s="2"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s="2" t="s">
        <v>1086</v>
      </c>
      <c r="M224" s="2" t="s">
        <v>65</v>
      </c>
      <c r="N224" s="2" t="s">
        <v>1095</v>
      </c>
      <c r="O224" s="2" t="s">
        <v>1117</v>
      </c>
      <c r="P224" s="2" t="s">
        <v>1160</v>
      </c>
      <c r="Q224">
        <v>47800</v>
      </c>
      <c r="R224">
        <v>0</v>
      </c>
      <c r="S224">
        <v>47800</v>
      </c>
      <c r="T224" s="1">
        <v>42056</v>
      </c>
      <c r="U224" s="2" t="s">
        <v>1</v>
      </c>
      <c r="V224" s="2" t="s">
        <v>23</v>
      </c>
      <c r="W224" s="2" t="s">
        <v>11</v>
      </c>
      <c r="X224" s="2" t="s">
        <v>60</v>
      </c>
      <c r="Y224" s="2" t="s">
        <v>19</v>
      </c>
      <c r="Z224" s="2" t="s">
        <v>37</v>
      </c>
      <c r="AA224" s="2" t="s">
        <v>305</v>
      </c>
      <c r="AB224">
        <v>17</v>
      </c>
      <c r="AC224">
        <v>1</v>
      </c>
      <c r="AD224" s="2" t="s">
        <v>1078</v>
      </c>
      <c r="AE224">
        <v>2</v>
      </c>
      <c r="AF224">
        <v>2</v>
      </c>
      <c r="AG224" s="2" t="s">
        <v>1078</v>
      </c>
      <c r="AH224">
        <v>28100</v>
      </c>
      <c r="AI224">
        <v>2810</v>
      </c>
      <c r="AJ224">
        <v>5620</v>
      </c>
      <c r="AK224">
        <v>19670</v>
      </c>
      <c r="AL224" s="2" t="s">
        <v>106</v>
      </c>
      <c r="AM224" s="2" t="s">
        <v>280</v>
      </c>
      <c r="AN224">
        <v>2012</v>
      </c>
      <c r="AO224" s="2" t="s">
        <v>1078</v>
      </c>
    </row>
    <row r="225" spans="1:41" x14ac:dyDescent="0.25">
      <c r="A225">
        <v>365364</v>
      </c>
      <c r="B225" s="1">
        <v>37618</v>
      </c>
      <c r="C225">
        <v>330</v>
      </c>
      <c r="D225" s="2" t="s">
        <v>1275</v>
      </c>
      <c r="E225" s="2"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s="2" t="s">
        <v>1086</v>
      </c>
      <c r="M225" s="2" t="s">
        <v>57</v>
      </c>
      <c r="N225" s="2" t="s">
        <v>1087</v>
      </c>
      <c r="O225" s="2" t="s">
        <v>1106</v>
      </c>
      <c r="P225" s="2" t="s">
        <v>1159</v>
      </c>
      <c r="Q225">
        <v>0</v>
      </c>
      <c r="R225">
        <v>0</v>
      </c>
      <c r="S225">
        <v>0</v>
      </c>
      <c r="T225" s="1">
        <v>42039</v>
      </c>
      <c r="U225" s="2" t="s">
        <v>1</v>
      </c>
      <c r="V225" s="2" t="s">
        <v>2</v>
      </c>
      <c r="W225" s="2" t="s">
        <v>41</v>
      </c>
      <c r="X225" s="2" t="s">
        <v>34</v>
      </c>
      <c r="Y225" s="2" t="s">
        <v>19</v>
      </c>
      <c r="Z225" s="2" t="s">
        <v>51</v>
      </c>
      <c r="AA225" s="2" t="s">
        <v>306</v>
      </c>
      <c r="AB225">
        <v>19</v>
      </c>
      <c r="AC225">
        <v>1</v>
      </c>
      <c r="AD225" s="2" t="s">
        <v>1077</v>
      </c>
      <c r="AE225">
        <v>0</v>
      </c>
      <c r="AF225">
        <v>0</v>
      </c>
      <c r="AG225" s="2" t="s">
        <v>1078</v>
      </c>
      <c r="AH225">
        <v>49060</v>
      </c>
      <c r="AI225">
        <v>8920</v>
      </c>
      <c r="AJ225">
        <v>8920</v>
      </c>
      <c r="AK225">
        <v>31220</v>
      </c>
      <c r="AL225" s="2" t="s">
        <v>26</v>
      </c>
      <c r="AM225" s="2" t="s">
        <v>132</v>
      </c>
      <c r="AN225">
        <v>1995</v>
      </c>
      <c r="AO225" s="2" t="s">
        <v>1078</v>
      </c>
    </row>
    <row r="226" spans="1:41" x14ac:dyDescent="0.25">
      <c r="A226">
        <v>114839</v>
      </c>
      <c r="B226" s="1">
        <v>38718</v>
      </c>
      <c r="C226">
        <v>362</v>
      </c>
      <c r="D226" s="2" t="s">
        <v>1275</v>
      </c>
      <c r="E226" s="2"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s="2" t="s">
        <v>1079</v>
      </c>
      <c r="M226" s="2" t="s">
        <v>29</v>
      </c>
      <c r="N226" s="2" t="s">
        <v>1087</v>
      </c>
      <c r="O226" s="2" t="s">
        <v>1088</v>
      </c>
      <c r="P226" s="2" t="s">
        <v>1159</v>
      </c>
      <c r="Q226">
        <v>53000</v>
      </c>
      <c r="R226">
        <v>-72500</v>
      </c>
      <c r="S226">
        <v>-19500</v>
      </c>
      <c r="T226" s="1">
        <v>42011</v>
      </c>
      <c r="U226" s="2" t="s">
        <v>1089</v>
      </c>
      <c r="V226" s="2" t="s">
        <v>2</v>
      </c>
      <c r="W226" s="2" t="s">
        <v>41</v>
      </c>
      <c r="X226" s="2" t="s">
        <v>34</v>
      </c>
      <c r="Y226" s="2" t="s">
        <v>19</v>
      </c>
      <c r="Z226" s="2" t="s">
        <v>6</v>
      </c>
      <c r="AA226" s="2" t="s">
        <v>307</v>
      </c>
      <c r="AB226">
        <v>17</v>
      </c>
      <c r="AC226">
        <v>3</v>
      </c>
      <c r="AD226" s="2" t="s">
        <v>1085</v>
      </c>
      <c r="AE226">
        <v>1</v>
      </c>
      <c r="AF226">
        <v>1</v>
      </c>
      <c r="AG226" s="2" t="s">
        <v>1078</v>
      </c>
      <c r="AH226">
        <v>57060</v>
      </c>
      <c r="AI226">
        <v>6340</v>
      </c>
      <c r="AJ226">
        <v>6340</v>
      </c>
      <c r="AK226">
        <v>44380</v>
      </c>
      <c r="AL226" s="2" t="s">
        <v>15</v>
      </c>
      <c r="AM226" s="2" t="s">
        <v>16</v>
      </c>
      <c r="AN226">
        <v>1995</v>
      </c>
      <c r="AO226" s="2" t="s">
        <v>1078</v>
      </c>
    </row>
    <row r="227" spans="1:41" x14ac:dyDescent="0.25">
      <c r="A227">
        <v>872734</v>
      </c>
      <c r="B227" s="1">
        <v>33012</v>
      </c>
      <c r="C227">
        <v>241</v>
      </c>
      <c r="D227" s="2" t="s">
        <v>1277</v>
      </c>
      <c r="E227" s="2"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s="2" t="s">
        <v>1086</v>
      </c>
      <c r="M227" s="2" t="s">
        <v>29</v>
      </c>
      <c r="N227" s="2" t="s">
        <v>1091</v>
      </c>
      <c r="O227" s="2" t="s">
        <v>1110</v>
      </c>
      <c r="P227" s="2" t="s">
        <v>1161</v>
      </c>
      <c r="Q227">
        <v>0</v>
      </c>
      <c r="R227">
        <v>0</v>
      </c>
      <c r="S227">
        <v>0</v>
      </c>
      <c r="T227" s="1">
        <v>42021</v>
      </c>
      <c r="U227" s="2" t="s">
        <v>1089</v>
      </c>
      <c r="V227" s="2" t="s">
        <v>2</v>
      </c>
      <c r="W227" s="2" t="s">
        <v>3</v>
      </c>
      <c r="X227" s="2" t="s">
        <v>34</v>
      </c>
      <c r="Y227" s="2" t="s">
        <v>12</v>
      </c>
      <c r="Z227" s="2" t="s">
        <v>24</v>
      </c>
      <c r="AA227" s="2" t="s">
        <v>308</v>
      </c>
      <c r="AB227">
        <v>23</v>
      </c>
      <c r="AC227">
        <v>3</v>
      </c>
      <c r="AD227" s="2" t="s">
        <v>1085</v>
      </c>
      <c r="AE227">
        <v>0</v>
      </c>
      <c r="AF227">
        <v>3</v>
      </c>
      <c r="AG227" s="2" t="s">
        <v>1077</v>
      </c>
      <c r="AH227">
        <v>77880</v>
      </c>
      <c r="AI227">
        <v>12980</v>
      </c>
      <c r="AJ227">
        <v>12980</v>
      </c>
      <c r="AK227">
        <v>51920</v>
      </c>
      <c r="AL227" s="2" t="s">
        <v>32</v>
      </c>
      <c r="AM227" s="2" t="s">
        <v>69</v>
      </c>
      <c r="AN227">
        <v>2008</v>
      </c>
      <c r="AO227" s="2" t="s">
        <v>1078</v>
      </c>
    </row>
    <row r="228" spans="1:41" x14ac:dyDescent="0.25">
      <c r="A228">
        <v>267885</v>
      </c>
      <c r="B228" s="1">
        <v>41512</v>
      </c>
      <c r="C228">
        <v>245</v>
      </c>
      <c r="D228" s="2" t="s">
        <v>1277</v>
      </c>
      <c r="E228" s="2"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s="2" t="s">
        <v>1079</v>
      </c>
      <c r="M228" s="2" t="s">
        <v>1139</v>
      </c>
      <c r="N228" s="2" t="s">
        <v>1099</v>
      </c>
      <c r="O228" s="2" t="s">
        <v>1112</v>
      </c>
      <c r="P228" s="2" t="s">
        <v>1162</v>
      </c>
      <c r="Q228">
        <v>24400</v>
      </c>
      <c r="R228">
        <v>-60500</v>
      </c>
      <c r="S228">
        <v>-36100</v>
      </c>
      <c r="T228" s="1">
        <v>42032</v>
      </c>
      <c r="U228" s="2" t="s">
        <v>1</v>
      </c>
      <c r="V228" s="2" t="s">
        <v>23</v>
      </c>
      <c r="W228" s="2" t="s">
        <v>41</v>
      </c>
      <c r="X228" s="2" t="s">
        <v>60</v>
      </c>
      <c r="Y228" s="2" t="s">
        <v>19</v>
      </c>
      <c r="Z228" s="2" t="s">
        <v>37</v>
      </c>
      <c r="AA228" s="2" t="s">
        <v>309</v>
      </c>
      <c r="AB228">
        <v>4</v>
      </c>
      <c r="AC228">
        <v>1</v>
      </c>
      <c r="AD228" s="2" t="s">
        <v>1077</v>
      </c>
      <c r="AE228">
        <v>0</v>
      </c>
      <c r="AF228">
        <v>1</v>
      </c>
      <c r="AG228" s="2" t="s">
        <v>1077</v>
      </c>
      <c r="AH228">
        <v>73500</v>
      </c>
      <c r="AI228">
        <v>7350</v>
      </c>
      <c r="AJ228">
        <v>14700</v>
      </c>
      <c r="AK228">
        <v>51450</v>
      </c>
      <c r="AL228" s="2" t="s">
        <v>106</v>
      </c>
      <c r="AM228" s="2" t="s">
        <v>107</v>
      </c>
      <c r="AN228">
        <v>1999</v>
      </c>
      <c r="AO228" s="2" t="s">
        <v>1078</v>
      </c>
    </row>
    <row r="229" spans="1:41" x14ac:dyDescent="0.25">
      <c r="A229">
        <v>740505</v>
      </c>
      <c r="B229" s="1">
        <v>35715</v>
      </c>
      <c r="C229">
        <v>371</v>
      </c>
      <c r="D229" s="2" t="s">
        <v>1275</v>
      </c>
      <c r="E229" s="2"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s="2" t="s">
        <v>1086</v>
      </c>
      <c r="M229" s="2" t="s">
        <v>57</v>
      </c>
      <c r="N229" s="2" t="s">
        <v>1095</v>
      </c>
      <c r="O229" s="2" t="s">
        <v>1108</v>
      </c>
      <c r="P229" s="2" t="s">
        <v>1160</v>
      </c>
      <c r="Q229">
        <v>0</v>
      </c>
      <c r="R229">
        <v>-37100</v>
      </c>
      <c r="S229">
        <v>-37100</v>
      </c>
      <c r="T229" s="1">
        <v>42057</v>
      </c>
      <c r="U229" s="2" t="s">
        <v>1089</v>
      </c>
      <c r="V229" s="2" t="s">
        <v>18</v>
      </c>
      <c r="W229" s="2" t="s">
        <v>11</v>
      </c>
      <c r="X229" s="2" t="s">
        <v>49</v>
      </c>
      <c r="Y229" s="2" t="s">
        <v>19</v>
      </c>
      <c r="Z229" s="2" t="s">
        <v>13</v>
      </c>
      <c r="AA229" s="2" t="s">
        <v>310</v>
      </c>
      <c r="AB229">
        <v>2</v>
      </c>
      <c r="AC229">
        <v>2</v>
      </c>
      <c r="AD229" s="2" t="s">
        <v>1077</v>
      </c>
      <c r="AE229">
        <v>2</v>
      </c>
      <c r="AF229">
        <v>0</v>
      </c>
      <c r="AG229" s="2" t="s">
        <v>1085</v>
      </c>
      <c r="AH229">
        <v>88920</v>
      </c>
      <c r="AI229">
        <v>6840</v>
      </c>
      <c r="AJ229">
        <v>13680</v>
      </c>
      <c r="AK229">
        <v>68400</v>
      </c>
      <c r="AL229" s="2" t="s">
        <v>32</v>
      </c>
      <c r="AM229" s="2" t="s">
        <v>33</v>
      </c>
      <c r="AN229">
        <v>2010</v>
      </c>
      <c r="AO229" s="2" t="s">
        <v>1078</v>
      </c>
    </row>
    <row r="230" spans="1:41" x14ac:dyDescent="0.25">
      <c r="A230">
        <v>629663</v>
      </c>
      <c r="B230" s="1">
        <v>37277</v>
      </c>
      <c r="C230">
        <v>343</v>
      </c>
      <c r="D230" s="2" t="s">
        <v>1275</v>
      </c>
      <c r="E230" s="2"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s="2" t="s">
        <v>1086</v>
      </c>
      <c r="M230" s="2" t="s">
        <v>29</v>
      </c>
      <c r="N230" s="2" t="s">
        <v>1093</v>
      </c>
      <c r="O230" s="2" t="s">
        <v>1092</v>
      </c>
      <c r="P230" s="2" t="s">
        <v>1161</v>
      </c>
      <c r="Q230">
        <v>0</v>
      </c>
      <c r="R230">
        <v>0</v>
      </c>
      <c r="S230">
        <v>0</v>
      </c>
      <c r="T230" s="1">
        <v>42051</v>
      </c>
      <c r="U230" s="2" t="s">
        <v>1</v>
      </c>
      <c r="V230" s="2" t="s">
        <v>23</v>
      </c>
      <c r="W230" s="2" t="s">
        <v>3</v>
      </c>
      <c r="X230" s="2" t="s">
        <v>49</v>
      </c>
      <c r="Y230" s="2" t="s">
        <v>19</v>
      </c>
      <c r="Z230" s="2" t="s">
        <v>24</v>
      </c>
      <c r="AA230" s="2" t="s">
        <v>311</v>
      </c>
      <c r="AB230">
        <v>2</v>
      </c>
      <c r="AC230">
        <v>1</v>
      </c>
      <c r="AD230" s="2" t="s">
        <v>1085</v>
      </c>
      <c r="AE230">
        <v>0</v>
      </c>
      <c r="AF230">
        <v>2</v>
      </c>
      <c r="AG230" s="2" t="s">
        <v>1078</v>
      </c>
      <c r="AH230">
        <v>47630</v>
      </c>
      <c r="AI230">
        <v>12990</v>
      </c>
      <c r="AJ230">
        <v>4330</v>
      </c>
      <c r="AK230">
        <v>30310</v>
      </c>
      <c r="AL230" s="2" t="s">
        <v>47</v>
      </c>
      <c r="AM230" s="2" t="s">
        <v>94</v>
      </c>
      <c r="AN230">
        <v>2005</v>
      </c>
      <c r="AO230" s="2" t="s">
        <v>1077</v>
      </c>
    </row>
    <row r="231" spans="1:41" x14ac:dyDescent="0.25">
      <c r="A231">
        <v>839884</v>
      </c>
      <c r="B231" s="1">
        <v>35310</v>
      </c>
      <c r="C231">
        <v>377</v>
      </c>
      <c r="D231" s="2" t="s">
        <v>1275</v>
      </c>
      <c r="E231" s="2"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s="2" t="s">
        <v>1086</v>
      </c>
      <c r="M231" s="2" t="s">
        <v>1140</v>
      </c>
      <c r="N231" s="2" t="s">
        <v>1080</v>
      </c>
      <c r="O231" s="2" t="s">
        <v>1110</v>
      </c>
      <c r="P231" s="2" t="s">
        <v>1162</v>
      </c>
      <c r="Q231">
        <v>0</v>
      </c>
      <c r="R231">
        <v>-64000</v>
      </c>
      <c r="S231">
        <v>-64000</v>
      </c>
      <c r="T231" s="1">
        <v>42052</v>
      </c>
      <c r="U231" s="2" t="s">
        <v>1089</v>
      </c>
      <c r="V231" s="2" t="s">
        <v>23</v>
      </c>
      <c r="W231" s="2" t="s">
        <v>41</v>
      </c>
      <c r="X231" s="2" t="s">
        <v>34</v>
      </c>
      <c r="Y231" s="2" t="s">
        <v>45</v>
      </c>
      <c r="Z231" s="2" t="s">
        <v>51</v>
      </c>
      <c r="AA231" s="2" t="s">
        <v>312</v>
      </c>
      <c r="AB231">
        <v>10</v>
      </c>
      <c r="AC231">
        <v>3</v>
      </c>
      <c r="AD231" s="2" t="s">
        <v>1077</v>
      </c>
      <c r="AE231">
        <v>1</v>
      </c>
      <c r="AF231">
        <v>3</v>
      </c>
      <c r="AG231" s="2" t="s">
        <v>1078</v>
      </c>
      <c r="AH231">
        <v>59040</v>
      </c>
      <c r="AI231">
        <v>6560</v>
      </c>
      <c r="AJ231">
        <v>6560</v>
      </c>
      <c r="AK231">
        <v>45920</v>
      </c>
      <c r="AL231" s="2" t="s">
        <v>8</v>
      </c>
      <c r="AM231" s="2" t="s">
        <v>137</v>
      </c>
      <c r="AN231">
        <v>2015</v>
      </c>
      <c r="AO231" s="2" t="s">
        <v>1078</v>
      </c>
    </row>
    <row r="232" spans="1:41" x14ac:dyDescent="0.25">
      <c r="A232">
        <v>241562</v>
      </c>
      <c r="B232" s="1">
        <v>40206</v>
      </c>
      <c r="C232">
        <v>154</v>
      </c>
      <c r="D232" s="2" t="s">
        <v>1275</v>
      </c>
      <c r="E232" s="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s="2" t="s">
        <v>1086</v>
      </c>
      <c r="M232" s="2" t="s">
        <v>1140</v>
      </c>
      <c r="N232" s="2" t="s">
        <v>1115</v>
      </c>
      <c r="O232" s="2" t="s">
        <v>1100</v>
      </c>
      <c r="P232" s="2" t="s">
        <v>1161</v>
      </c>
      <c r="Q232">
        <v>0</v>
      </c>
      <c r="R232">
        <v>-67800</v>
      </c>
      <c r="S232">
        <v>-67800</v>
      </c>
      <c r="T232" s="1">
        <v>42013</v>
      </c>
      <c r="U232" s="2" t="s">
        <v>1</v>
      </c>
      <c r="V232" s="2" t="s">
        <v>18</v>
      </c>
      <c r="W232" s="2" t="s">
        <v>11</v>
      </c>
      <c r="X232" s="2" t="s">
        <v>49</v>
      </c>
      <c r="Y232" s="2" t="s">
        <v>5</v>
      </c>
      <c r="Z232" s="2" t="s">
        <v>6</v>
      </c>
      <c r="AA232" s="2" t="s">
        <v>313</v>
      </c>
      <c r="AB232">
        <v>2</v>
      </c>
      <c r="AC232">
        <v>1</v>
      </c>
      <c r="AD232" s="2" t="s">
        <v>1085</v>
      </c>
      <c r="AE232">
        <v>0</v>
      </c>
      <c r="AF232">
        <v>3</v>
      </c>
      <c r="AG232" s="2" t="s">
        <v>1078</v>
      </c>
      <c r="AH232">
        <v>79530</v>
      </c>
      <c r="AI232">
        <v>14460</v>
      </c>
      <c r="AJ232">
        <v>7230</v>
      </c>
      <c r="AK232">
        <v>57840</v>
      </c>
      <c r="AL232" s="2" t="s">
        <v>32</v>
      </c>
      <c r="AM232" s="2" t="s">
        <v>69</v>
      </c>
      <c r="AN232">
        <v>2000</v>
      </c>
      <c r="AO232" s="2" t="s">
        <v>1078</v>
      </c>
    </row>
    <row r="233" spans="1:41" x14ac:dyDescent="0.25">
      <c r="A233">
        <v>405533</v>
      </c>
      <c r="B233" s="1">
        <v>41915</v>
      </c>
      <c r="C233">
        <v>166</v>
      </c>
      <c r="D233" s="2" t="s">
        <v>1276</v>
      </c>
      <c r="E233" s="2"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s="2" t="s">
        <v>1086</v>
      </c>
      <c r="M233" s="2" t="s">
        <v>57</v>
      </c>
      <c r="N233" s="2" t="s">
        <v>1082</v>
      </c>
      <c r="O233" s="2" t="s">
        <v>1094</v>
      </c>
      <c r="P233" s="2" t="s">
        <v>1159</v>
      </c>
      <c r="Q233">
        <v>65600</v>
      </c>
      <c r="R233">
        <v>-68200</v>
      </c>
      <c r="S233">
        <v>-2600</v>
      </c>
      <c r="T233" s="1">
        <v>42044</v>
      </c>
      <c r="U233" s="2" t="s">
        <v>1</v>
      </c>
      <c r="V233" s="2" t="s">
        <v>2</v>
      </c>
      <c r="W233" s="2" t="s">
        <v>41</v>
      </c>
      <c r="X233" s="2" t="s">
        <v>49</v>
      </c>
      <c r="Y233" s="2" t="s">
        <v>19</v>
      </c>
      <c r="Z233" s="2" t="s">
        <v>6</v>
      </c>
      <c r="AA233" s="2" t="s">
        <v>314</v>
      </c>
      <c r="AB233">
        <v>18</v>
      </c>
      <c r="AC233">
        <v>1</v>
      </c>
      <c r="AD233" s="2" t="s">
        <v>1078</v>
      </c>
      <c r="AE233">
        <v>0</v>
      </c>
      <c r="AF233">
        <v>2</v>
      </c>
      <c r="AG233" s="2" t="s">
        <v>1077</v>
      </c>
      <c r="AH233">
        <v>53680</v>
      </c>
      <c r="AI233">
        <v>4880</v>
      </c>
      <c r="AJ233">
        <v>4880</v>
      </c>
      <c r="AK233">
        <v>43920</v>
      </c>
      <c r="AL233" s="2" t="s">
        <v>118</v>
      </c>
      <c r="AM233" s="2" t="s">
        <v>134</v>
      </c>
      <c r="AN233">
        <v>2005</v>
      </c>
      <c r="AO233" s="2" t="s">
        <v>1078</v>
      </c>
    </row>
    <row r="234" spans="1:41" x14ac:dyDescent="0.25">
      <c r="A234">
        <v>667021</v>
      </c>
      <c r="B234" s="1">
        <v>39204</v>
      </c>
      <c r="C234">
        <v>298</v>
      </c>
      <c r="D234" s="2" t="s">
        <v>1276</v>
      </c>
      <c r="E234" s="2"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s="2" t="s">
        <v>1079</v>
      </c>
      <c r="M234" s="2" t="s">
        <v>1142</v>
      </c>
      <c r="N234" s="2" t="s">
        <v>1093</v>
      </c>
      <c r="O234" s="2" t="s">
        <v>1100</v>
      </c>
      <c r="P234" s="2" t="s">
        <v>1160</v>
      </c>
      <c r="Q234">
        <v>36900</v>
      </c>
      <c r="R234">
        <v>-55000</v>
      </c>
      <c r="S234">
        <v>-18100</v>
      </c>
      <c r="T234" s="1">
        <v>42051</v>
      </c>
      <c r="U234" s="2" t="s">
        <v>1</v>
      </c>
      <c r="V234" s="2" t="s">
        <v>2</v>
      </c>
      <c r="W234" s="2" t="s">
        <v>11</v>
      </c>
      <c r="X234" s="2" t="s">
        <v>4</v>
      </c>
      <c r="Y234" s="2" t="s">
        <v>5</v>
      </c>
      <c r="Z234" s="2" t="s">
        <v>24</v>
      </c>
      <c r="AA234" s="2" t="s">
        <v>315</v>
      </c>
      <c r="AB234">
        <v>18</v>
      </c>
      <c r="AC234">
        <v>1</v>
      </c>
      <c r="AD234" s="2" t="s">
        <v>1078</v>
      </c>
      <c r="AE234">
        <v>2</v>
      </c>
      <c r="AF234">
        <v>3</v>
      </c>
      <c r="AG234" s="2" t="s">
        <v>1077</v>
      </c>
      <c r="AH234">
        <v>33550</v>
      </c>
      <c r="AI234">
        <v>3050</v>
      </c>
      <c r="AJ234">
        <v>6100</v>
      </c>
      <c r="AK234">
        <v>24400</v>
      </c>
      <c r="AL234" s="2" t="s">
        <v>123</v>
      </c>
      <c r="AM234" s="2" t="s">
        <v>124</v>
      </c>
      <c r="AN234">
        <v>2005</v>
      </c>
      <c r="AO234" s="2" t="s">
        <v>1078</v>
      </c>
    </row>
    <row r="235" spans="1:41" x14ac:dyDescent="0.25">
      <c r="A235">
        <v>511621</v>
      </c>
      <c r="B235" s="1">
        <v>33138</v>
      </c>
      <c r="C235">
        <v>235</v>
      </c>
      <c r="D235" s="2" t="s">
        <v>1277</v>
      </c>
      <c r="E235" s="2"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s="2" t="s">
        <v>1086</v>
      </c>
      <c r="M235" s="2" t="s">
        <v>1139</v>
      </c>
      <c r="N235" s="2" t="s">
        <v>1082</v>
      </c>
      <c r="O235" s="2" t="s">
        <v>1117</v>
      </c>
      <c r="P235" s="2" t="s">
        <v>1159</v>
      </c>
      <c r="Q235">
        <v>39900</v>
      </c>
      <c r="R235">
        <v>-60200</v>
      </c>
      <c r="S235">
        <v>-20300</v>
      </c>
      <c r="T235" s="1">
        <v>42053</v>
      </c>
      <c r="U235" s="2" t="s">
        <v>1089</v>
      </c>
      <c r="V235" s="2" t="s">
        <v>2</v>
      </c>
      <c r="W235" s="2" t="s">
        <v>41</v>
      </c>
      <c r="X235" s="2" t="s">
        <v>49</v>
      </c>
      <c r="Y235" s="2" t="s">
        <v>45</v>
      </c>
      <c r="Z235" s="2" t="s">
        <v>37</v>
      </c>
      <c r="AA235" s="2" t="s">
        <v>316</v>
      </c>
      <c r="AB235">
        <v>7</v>
      </c>
      <c r="AC235">
        <v>4</v>
      </c>
      <c r="AD235" s="2" t="s">
        <v>1085</v>
      </c>
      <c r="AE235">
        <v>2</v>
      </c>
      <c r="AF235">
        <v>1</v>
      </c>
      <c r="AG235" s="2" t="s">
        <v>1077</v>
      </c>
      <c r="AH235">
        <v>69100</v>
      </c>
      <c r="AI235">
        <v>6910</v>
      </c>
      <c r="AJ235">
        <v>6910</v>
      </c>
      <c r="AK235">
        <v>55280</v>
      </c>
      <c r="AL235" s="2" t="s">
        <v>47</v>
      </c>
      <c r="AM235" s="2" t="s">
        <v>64</v>
      </c>
      <c r="AN235">
        <v>2006</v>
      </c>
      <c r="AO235" s="2" t="s">
        <v>1078</v>
      </c>
    </row>
    <row r="236" spans="1:41" x14ac:dyDescent="0.25">
      <c r="A236">
        <v>476923</v>
      </c>
      <c r="B236" s="1">
        <v>38249</v>
      </c>
      <c r="C236">
        <v>172</v>
      </c>
      <c r="D236" s="2" t="s">
        <v>1275</v>
      </c>
      <c r="E236" s="2"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s="2" t="s">
        <v>1079</v>
      </c>
      <c r="M236" s="2" t="s">
        <v>1140</v>
      </c>
      <c r="N236" s="2" t="s">
        <v>1107</v>
      </c>
      <c r="O236" s="2" t="s">
        <v>1108</v>
      </c>
      <c r="P236" s="2" t="s">
        <v>1160</v>
      </c>
      <c r="Q236">
        <v>63600</v>
      </c>
      <c r="R236">
        <v>-68700</v>
      </c>
      <c r="S236">
        <v>-5100</v>
      </c>
      <c r="T236" s="1">
        <v>42015</v>
      </c>
      <c r="U236" s="2" t="s">
        <v>1089</v>
      </c>
      <c r="V236" s="2" t="s">
        <v>18</v>
      </c>
      <c r="W236" s="2" t="s">
        <v>3</v>
      </c>
      <c r="X236" s="2" t="s">
        <v>4</v>
      </c>
      <c r="Y236" s="2" t="s">
        <v>1276</v>
      </c>
      <c r="Z236" s="2" t="s">
        <v>51</v>
      </c>
      <c r="AA236" s="2" t="s">
        <v>317</v>
      </c>
      <c r="AB236">
        <v>19</v>
      </c>
      <c r="AC236">
        <v>3</v>
      </c>
      <c r="AD236" s="2" t="s">
        <v>1085</v>
      </c>
      <c r="AE236">
        <v>2</v>
      </c>
      <c r="AF236">
        <v>0</v>
      </c>
      <c r="AG236" s="2" t="s">
        <v>1078</v>
      </c>
      <c r="AH236">
        <v>79750</v>
      </c>
      <c r="AI236">
        <v>14500</v>
      </c>
      <c r="AJ236">
        <v>14500</v>
      </c>
      <c r="AK236">
        <v>50750</v>
      </c>
      <c r="AL236" s="2" t="s">
        <v>39</v>
      </c>
      <c r="AM236" s="2" t="s">
        <v>40</v>
      </c>
      <c r="AN236">
        <v>1999</v>
      </c>
      <c r="AO236" s="2" t="s">
        <v>1078</v>
      </c>
    </row>
    <row r="237" spans="1:41" x14ac:dyDescent="0.25">
      <c r="A237">
        <v>735822</v>
      </c>
      <c r="B237" s="1">
        <v>34939</v>
      </c>
      <c r="C237">
        <v>27</v>
      </c>
      <c r="D237" s="2" t="s">
        <v>1277</v>
      </c>
      <c r="E237" s="2"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s="2" t="s">
        <v>1079</v>
      </c>
      <c r="M237" s="2" t="s">
        <v>1142</v>
      </c>
      <c r="N237" s="2" t="s">
        <v>1115</v>
      </c>
      <c r="O237" s="2" t="s">
        <v>1111</v>
      </c>
      <c r="P237" s="2" t="s">
        <v>1161</v>
      </c>
      <c r="Q237">
        <v>0</v>
      </c>
      <c r="R237">
        <v>-32500</v>
      </c>
      <c r="S237">
        <v>-32500</v>
      </c>
      <c r="T237" s="1">
        <v>42039</v>
      </c>
      <c r="U237" s="2" t="s">
        <v>1089</v>
      </c>
      <c r="V237" s="2" t="s">
        <v>23</v>
      </c>
      <c r="W237" s="2" t="s">
        <v>3</v>
      </c>
      <c r="X237" s="2" t="s">
        <v>49</v>
      </c>
      <c r="Y237" s="2" t="s">
        <v>88</v>
      </c>
      <c r="Z237" s="2" t="s">
        <v>13</v>
      </c>
      <c r="AA237" s="2" t="s">
        <v>318</v>
      </c>
      <c r="AB237">
        <v>10</v>
      </c>
      <c r="AC237">
        <v>3</v>
      </c>
      <c r="AD237" s="2" t="s">
        <v>1085</v>
      </c>
      <c r="AE237">
        <v>0</v>
      </c>
      <c r="AF237">
        <v>2</v>
      </c>
      <c r="AG237" s="2" t="s">
        <v>1077</v>
      </c>
      <c r="AH237">
        <v>53600</v>
      </c>
      <c r="AI237">
        <v>5360</v>
      </c>
      <c r="AJ237">
        <v>10720</v>
      </c>
      <c r="AK237">
        <v>37520</v>
      </c>
      <c r="AL237" s="2" t="s">
        <v>43</v>
      </c>
      <c r="AM237" s="2" t="s">
        <v>44</v>
      </c>
      <c r="AN237">
        <v>2015</v>
      </c>
      <c r="AO237" s="2" t="s">
        <v>1077</v>
      </c>
    </row>
    <row r="238" spans="1:41" x14ac:dyDescent="0.25">
      <c r="A238">
        <v>492745</v>
      </c>
      <c r="B238" s="1">
        <v>38021</v>
      </c>
      <c r="C238">
        <v>428</v>
      </c>
      <c r="D238" s="2" t="s">
        <v>1277</v>
      </c>
      <c r="E238" s="2"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s="2" t="s">
        <v>1079</v>
      </c>
      <c r="M238" s="2" t="s">
        <v>1139</v>
      </c>
      <c r="N238" s="2" t="s">
        <v>1103</v>
      </c>
      <c r="O238" s="2" t="s">
        <v>1110</v>
      </c>
      <c r="P238" s="2" t="s">
        <v>1162</v>
      </c>
      <c r="Q238">
        <v>0</v>
      </c>
      <c r="R238">
        <v>-24400</v>
      </c>
      <c r="S238">
        <v>-24400</v>
      </c>
      <c r="T238" s="1">
        <v>42026</v>
      </c>
      <c r="U238" s="2" t="s">
        <v>1089</v>
      </c>
      <c r="V238" s="2" t="s">
        <v>2</v>
      </c>
      <c r="W238" s="2" t="s">
        <v>11</v>
      </c>
      <c r="X238" s="2" t="s">
        <v>34</v>
      </c>
      <c r="Y238" s="2" t="s">
        <v>19</v>
      </c>
      <c r="Z238" s="2" t="s">
        <v>13</v>
      </c>
      <c r="AA238" s="2" t="s">
        <v>319</v>
      </c>
      <c r="AB238">
        <v>16</v>
      </c>
      <c r="AC238">
        <v>3</v>
      </c>
      <c r="AD238" s="2" t="s">
        <v>1078</v>
      </c>
      <c r="AE238">
        <v>1</v>
      </c>
      <c r="AF238">
        <v>0</v>
      </c>
      <c r="AG238" s="2" t="s">
        <v>1085</v>
      </c>
      <c r="AH238">
        <v>76560</v>
      </c>
      <c r="AI238">
        <v>12760</v>
      </c>
      <c r="AJ238">
        <v>6380</v>
      </c>
      <c r="AK238">
        <v>57420</v>
      </c>
      <c r="AL238" s="2" t="s">
        <v>39</v>
      </c>
      <c r="AM238" s="2" t="s">
        <v>193</v>
      </c>
      <c r="AN238">
        <v>2009</v>
      </c>
      <c r="AO238" s="2" t="s">
        <v>1078</v>
      </c>
    </row>
    <row r="239" spans="1:41" x14ac:dyDescent="0.25">
      <c r="A239">
        <v>130930</v>
      </c>
      <c r="B239" s="1">
        <v>41843</v>
      </c>
      <c r="C239">
        <v>99</v>
      </c>
      <c r="D239" s="2" t="s">
        <v>1277</v>
      </c>
      <c r="E239" s="2"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s="2" t="s">
        <v>1079</v>
      </c>
      <c r="M239" s="2" t="s">
        <v>1142</v>
      </c>
      <c r="N239" s="2" t="s">
        <v>1080</v>
      </c>
      <c r="O239" s="2" t="s">
        <v>1096</v>
      </c>
      <c r="P239" s="2" t="s">
        <v>1162</v>
      </c>
      <c r="Q239">
        <v>0</v>
      </c>
      <c r="R239">
        <v>0</v>
      </c>
      <c r="S239">
        <v>0</v>
      </c>
      <c r="T239" s="1">
        <v>42014</v>
      </c>
      <c r="U239" s="2" t="s">
        <v>1</v>
      </c>
      <c r="V239" s="2" t="s">
        <v>23</v>
      </c>
      <c r="W239" s="2" t="s">
        <v>41</v>
      </c>
      <c r="X239" s="2" t="s">
        <v>34</v>
      </c>
      <c r="Y239" s="2" t="s">
        <v>19</v>
      </c>
      <c r="Z239" s="2" t="s">
        <v>24</v>
      </c>
      <c r="AA239" s="2" t="s">
        <v>320</v>
      </c>
      <c r="AB239">
        <v>17</v>
      </c>
      <c r="AC239">
        <v>1</v>
      </c>
      <c r="AD239" s="2" t="s">
        <v>1077</v>
      </c>
      <c r="AE239">
        <v>1</v>
      </c>
      <c r="AF239">
        <v>1</v>
      </c>
      <c r="AG239" s="2" t="s">
        <v>1078</v>
      </c>
      <c r="AH239">
        <v>41130</v>
      </c>
      <c r="AI239">
        <v>4570</v>
      </c>
      <c r="AJ239">
        <v>4570</v>
      </c>
      <c r="AK239">
        <v>31990</v>
      </c>
      <c r="AL239" s="2" t="s">
        <v>21</v>
      </c>
      <c r="AM239" s="2" t="s">
        <v>22</v>
      </c>
      <c r="AN239">
        <v>1999</v>
      </c>
      <c r="AO239" s="2" t="s">
        <v>1078</v>
      </c>
    </row>
    <row r="240" spans="1:41" x14ac:dyDescent="0.25">
      <c r="A240">
        <v>261119</v>
      </c>
      <c r="B240" s="1">
        <v>35510</v>
      </c>
      <c r="C240">
        <v>107</v>
      </c>
      <c r="D240" s="2" t="s">
        <v>1275</v>
      </c>
      <c r="E240" s="2"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s="2" t="s">
        <v>1079</v>
      </c>
      <c r="M240" s="2" t="s">
        <v>1140</v>
      </c>
      <c r="N240" s="2" t="s">
        <v>1087</v>
      </c>
      <c r="O240" s="2" t="s">
        <v>1116</v>
      </c>
      <c r="P240" s="2" t="s">
        <v>1160</v>
      </c>
      <c r="Q240">
        <v>40600</v>
      </c>
      <c r="R240">
        <v>0</v>
      </c>
      <c r="S240">
        <v>40600</v>
      </c>
      <c r="T240" s="1">
        <v>42014</v>
      </c>
      <c r="U240" s="2" t="s">
        <v>1089</v>
      </c>
      <c r="V240" s="2" t="s">
        <v>18</v>
      </c>
      <c r="W240" s="2" t="s">
        <v>41</v>
      </c>
      <c r="X240" s="2" t="s">
        <v>34</v>
      </c>
      <c r="Y240" s="2" t="s">
        <v>5</v>
      </c>
      <c r="Z240" s="2" t="s">
        <v>6</v>
      </c>
      <c r="AA240" s="2" t="s">
        <v>321</v>
      </c>
      <c r="AB240">
        <v>2</v>
      </c>
      <c r="AC240">
        <v>3</v>
      </c>
      <c r="AD240" s="2" t="s">
        <v>1078</v>
      </c>
      <c r="AE240">
        <v>2</v>
      </c>
      <c r="AF240">
        <v>3</v>
      </c>
      <c r="AG240" s="2" t="s">
        <v>1078</v>
      </c>
      <c r="AH240">
        <v>78650</v>
      </c>
      <c r="AI240">
        <v>14300</v>
      </c>
      <c r="AJ240">
        <v>7150</v>
      </c>
      <c r="AK240">
        <v>57200</v>
      </c>
      <c r="AL240" s="2" t="s">
        <v>43</v>
      </c>
      <c r="AM240" s="2" t="s">
        <v>59</v>
      </c>
      <c r="AN240">
        <v>1996</v>
      </c>
      <c r="AO240" s="2" t="s">
        <v>1077</v>
      </c>
    </row>
    <row r="241" spans="1:41" x14ac:dyDescent="0.25">
      <c r="A241">
        <v>280709</v>
      </c>
      <c r="B241" s="1">
        <v>33364</v>
      </c>
      <c r="C241">
        <v>272</v>
      </c>
      <c r="D241" s="2" t="s">
        <v>1276</v>
      </c>
      <c r="E241" s="2"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s="2" t="s">
        <v>1086</v>
      </c>
      <c r="M241" s="2" t="s">
        <v>29</v>
      </c>
      <c r="N241" s="2" t="s">
        <v>1115</v>
      </c>
      <c r="O241" s="2" t="s">
        <v>1083</v>
      </c>
      <c r="P241" s="2" t="s">
        <v>1160</v>
      </c>
      <c r="Q241">
        <v>33300</v>
      </c>
      <c r="R241">
        <v>-10600</v>
      </c>
      <c r="S241">
        <v>22700</v>
      </c>
      <c r="T241" s="1">
        <v>42051</v>
      </c>
      <c r="U241" s="2" t="s">
        <v>1</v>
      </c>
      <c r="V241" s="2" t="s">
        <v>2</v>
      </c>
      <c r="W241" s="2" t="s">
        <v>3</v>
      </c>
      <c r="X241" s="2" t="s">
        <v>49</v>
      </c>
      <c r="Y241" s="2" t="s">
        <v>19</v>
      </c>
      <c r="Z241" s="2" t="s">
        <v>37</v>
      </c>
      <c r="AA241" s="2" t="s">
        <v>322</v>
      </c>
      <c r="AB241">
        <v>19</v>
      </c>
      <c r="AC241">
        <v>1</v>
      </c>
      <c r="AD241" s="2" t="s">
        <v>1085</v>
      </c>
      <c r="AE241">
        <v>1</v>
      </c>
      <c r="AF241">
        <v>1</v>
      </c>
      <c r="AG241" s="2" t="s">
        <v>1085</v>
      </c>
      <c r="AH241">
        <v>71060</v>
      </c>
      <c r="AI241">
        <v>6460</v>
      </c>
      <c r="AJ241">
        <v>12920</v>
      </c>
      <c r="AK241">
        <v>51680</v>
      </c>
      <c r="AL241" s="2" t="s">
        <v>8</v>
      </c>
      <c r="AM241" s="2" t="s">
        <v>9</v>
      </c>
      <c r="AN241">
        <v>2010</v>
      </c>
      <c r="AO241" s="2" t="s">
        <v>1078</v>
      </c>
    </row>
    <row r="242" spans="1:41" x14ac:dyDescent="0.25">
      <c r="A242">
        <v>898573</v>
      </c>
      <c r="B242" s="1">
        <v>33823</v>
      </c>
      <c r="C242">
        <v>151</v>
      </c>
      <c r="D242" s="2" t="s">
        <v>1277</v>
      </c>
      <c r="E242" s="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s="2" t="s">
        <v>1086</v>
      </c>
      <c r="M242" s="2" t="s">
        <v>1139</v>
      </c>
      <c r="N242" s="2" t="s">
        <v>1115</v>
      </c>
      <c r="O242" s="2" t="s">
        <v>1100</v>
      </c>
      <c r="P242" s="2" t="s">
        <v>1160</v>
      </c>
      <c r="Q242">
        <v>54000</v>
      </c>
      <c r="R242">
        <v>0</v>
      </c>
      <c r="S242">
        <v>54000</v>
      </c>
      <c r="T242" s="1">
        <v>42043</v>
      </c>
      <c r="U242" s="2" t="s">
        <v>1</v>
      </c>
      <c r="V242" s="2" t="s">
        <v>23</v>
      </c>
      <c r="W242" s="2" t="s">
        <v>11</v>
      </c>
      <c r="X242" s="2" t="s">
        <v>34</v>
      </c>
      <c r="Y242" s="2" t="s">
        <v>45</v>
      </c>
      <c r="Z242" s="2" t="s">
        <v>75</v>
      </c>
      <c r="AA242" s="2" t="s">
        <v>323</v>
      </c>
      <c r="AB242">
        <v>0</v>
      </c>
      <c r="AC242">
        <v>1</v>
      </c>
      <c r="AD242" s="2" t="s">
        <v>1077</v>
      </c>
      <c r="AE242">
        <v>1</v>
      </c>
      <c r="AF242">
        <v>1</v>
      </c>
      <c r="AG242" s="2" t="s">
        <v>1085</v>
      </c>
      <c r="AH242">
        <v>38830</v>
      </c>
      <c r="AI242">
        <v>3530</v>
      </c>
      <c r="AJ242">
        <v>3530</v>
      </c>
      <c r="AK242">
        <v>31770</v>
      </c>
      <c r="AL242" s="2" t="s">
        <v>73</v>
      </c>
      <c r="AM242" s="2" t="s">
        <v>74</v>
      </c>
      <c r="AN242">
        <v>1999</v>
      </c>
      <c r="AO242" s="2" t="s">
        <v>1078</v>
      </c>
    </row>
    <row r="243" spans="1:41" x14ac:dyDescent="0.25">
      <c r="A243">
        <v>547802</v>
      </c>
      <c r="B243" s="1">
        <v>41520</v>
      </c>
      <c r="C243">
        <v>249</v>
      </c>
      <c r="D243" s="2" t="s">
        <v>1275</v>
      </c>
      <c r="E243" s="2"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s="2" t="s">
        <v>1086</v>
      </c>
      <c r="M243" s="2" t="s">
        <v>1140</v>
      </c>
      <c r="N243" s="2" t="s">
        <v>1090</v>
      </c>
      <c r="O243" s="2" t="s">
        <v>1116</v>
      </c>
      <c r="P243" s="2" t="s">
        <v>1160</v>
      </c>
      <c r="Q243">
        <v>0</v>
      </c>
      <c r="R243">
        <v>0</v>
      </c>
      <c r="S243">
        <v>0</v>
      </c>
      <c r="T243" s="1">
        <v>42030</v>
      </c>
      <c r="U243" s="2" t="s">
        <v>1</v>
      </c>
      <c r="V243" s="2" t="s">
        <v>23</v>
      </c>
      <c r="W243" s="2" t="s">
        <v>3</v>
      </c>
      <c r="X243" s="2" t="s">
        <v>34</v>
      </c>
      <c r="Y243" s="2" t="s">
        <v>5</v>
      </c>
      <c r="Z243" s="2" t="s">
        <v>13</v>
      </c>
      <c r="AA243" s="2" t="s">
        <v>324</v>
      </c>
      <c r="AB243">
        <v>16</v>
      </c>
      <c r="AC243">
        <v>1</v>
      </c>
      <c r="AD243" s="2" t="s">
        <v>1085</v>
      </c>
      <c r="AE243">
        <v>0</v>
      </c>
      <c r="AF243">
        <v>0</v>
      </c>
      <c r="AG243" s="2" t="s">
        <v>1077</v>
      </c>
      <c r="AH243">
        <v>53500</v>
      </c>
      <c r="AI243">
        <v>5350</v>
      </c>
      <c r="AJ243">
        <v>5350</v>
      </c>
      <c r="AK243">
        <v>42800</v>
      </c>
      <c r="AL243" s="2" t="s">
        <v>8</v>
      </c>
      <c r="AM243" s="2" t="s">
        <v>9</v>
      </c>
      <c r="AN243">
        <v>2015</v>
      </c>
      <c r="AO243" s="2" t="s">
        <v>1078</v>
      </c>
    </row>
    <row r="244" spans="1:41" x14ac:dyDescent="0.25">
      <c r="A244">
        <v>600845</v>
      </c>
      <c r="B244" s="1">
        <v>40913</v>
      </c>
      <c r="C244">
        <v>177</v>
      </c>
      <c r="D244" s="2" t="s">
        <v>1275</v>
      </c>
      <c r="E244" s="2"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s="2" t="s">
        <v>1086</v>
      </c>
      <c r="M244" s="2" t="s">
        <v>65</v>
      </c>
      <c r="N244" s="2" t="s">
        <v>1114</v>
      </c>
      <c r="O244" s="2" t="s">
        <v>1101</v>
      </c>
      <c r="P244" s="2" t="s">
        <v>1161</v>
      </c>
      <c r="Q244">
        <v>0</v>
      </c>
      <c r="R244">
        <v>-74500</v>
      </c>
      <c r="S244">
        <v>-74500</v>
      </c>
      <c r="T244" s="1">
        <v>42036</v>
      </c>
      <c r="U244" s="2" t="s">
        <v>1</v>
      </c>
      <c r="V244" s="2" t="s">
        <v>23</v>
      </c>
      <c r="W244" s="2" t="s">
        <v>3</v>
      </c>
      <c r="X244" s="2" t="s">
        <v>49</v>
      </c>
      <c r="Y244" s="2" t="s">
        <v>12</v>
      </c>
      <c r="Z244" s="2" t="s">
        <v>6</v>
      </c>
      <c r="AA244" s="2" t="s">
        <v>325</v>
      </c>
      <c r="AB244">
        <v>20</v>
      </c>
      <c r="AC244">
        <v>1</v>
      </c>
      <c r="AD244" s="2" t="s">
        <v>1077</v>
      </c>
      <c r="AE244">
        <v>2</v>
      </c>
      <c r="AF244">
        <v>0</v>
      </c>
      <c r="AG244" s="2" t="s">
        <v>1078</v>
      </c>
      <c r="AH244">
        <v>73700</v>
      </c>
      <c r="AI244">
        <v>7370</v>
      </c>
      <c r="AJ244">
        <v>7370</v>
      </c>
      <c r="AK244">
        <v>58960</v>
      </c>
      <c r="AL244" s="2" t="s">
        <v>26</v>
      </c>
      <c r="AM244" s="2" t="s">
        <v>132</v>
      </c>
      <c r="AN244">
        <v>2001</v>
      </c>
      <c r="AO244" s="2" t="s">
        <v>1077</v>
      </c>
    </row>
    <row r="245" spans="1:41" x14ac:dyDescent="0.25">
      <c r="A245">
        <v>390381</v>
      </c>
      <c r="B245" s="1">
        <v>39109</v>
      </c>
      <c r="C245">
        <v>190</v>
      </c>
      <c r="D245" s="2" t="s">
        <v>1276</v>
      </c>
      <c r="E245" s="2"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s="2" t="s">
        <v>1086</v>
      </c>
      <c r="M245" s="2" t="s">
        <v>1142</v>
      </c>
      <c r="N245" s="2" t="s">
        <v>1099</v>
      </c>
      <c r="O245" s="2" t="s">
        <v>1098</v>
      </c>
      <c r="P245" s="2" t="s">
        <v>1161</v>
      </c>
      <c r="Q245">
        <v>36900</v>
      </c>
      <c r="R245">
        <v>-53700</v>
      </c>
      <c r="S245">
        <v>-16800</v>
      </c>
      <c r="T245" s="1">
        <v>42037</v>
      </c>
      <c r="U245" s="2" t="s">
        <v>62</v>
      </c>
      <c r="V245" s="2" t="s">
        <v>1084</v>
      </c>
      <c r="W245" s="2" t="s">
        <v>121</v>
      </c>
      <c r="X245" s="2" t="s">
        <v>30</v>
      </c>
      <c r="Y245" s="2" t="s">
        <v>5</v>
      </c>
      <c r="Z245" s="2" t="s">
        <v>51</v>
      </c>
      <c r="AA245" s="2" t="s">
        <v>326</v>
      </c>
      <c r="AB245">
        <v>10</v>
      </c>
      <c r="AC245">
        <v>1</v>
      </c>
      <c r="AD245" s="2" t="s">
        <v>1085</v>
      </c>
      <c r="AE245">
        <v>2</v>
      </c>
      <c r="AF245">
        <v>1</v>
      </c>
      <c r="AG245" s="2" t="s">
        <v>1077</v>
      </c>
      <c r="AH245">
        <v>6300</v>
      </c>
      <c r="AI245">
        <v>630</v>
      </c>
      <c r="AJ245">
        <v>630</v>
      </c>
      <c r="AK245">
        <v>5040</v>
      </c>
      <c r="AL245" s="2" t="s">
        <v>39</v>
      </c>
      <c r="AM245" s="2" t="s">
        <v>193</v>
      </c>
      <c r="AN245">
        <v>2001</v>
      </c>
      <c r="AO245" s="2" t="s">
        <v>1078</v>
      </c>
    </row>
    <row r="246" spans="1:41" x14ac:dyDescent="0.25">
      <c r="A246">
        <v>629918</v>
      </c>
      <c r="B246" s="1">
        <v>38639</v>
      </c>
      <c r="C246">
        <v>174</v>
      </c>
      <c r="D246" s="2" t="s">
        <v>1275</v>
      </c>
      <c r="E246" s="2"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s="2" t="s">
        <v>1086</v>
      </c>
      <c r="M246" s="2" t="s">
        <v>65</v>
      </c>
      <c r="N246" s="2" t="s">
        <v>1091</v>
      </c>
      <c r="O246" s="2" t="s">
        <v>1108</v>
      </c>
      <c r="P246" s="2" t="s">
        <v>1160</v>
      </c>
      <c r="Q246">
        <v>53200</v>
      </c>
      <c r="R246">
        <v>-53800</v>
      </c>
      <c r="S246">
        <v>-600</v>
      </c>
      <c r="T246" s="1">
        <v>42041</v>
      </c>
      <c r="U246" s="2" t="s">
        <v>1089</v>
      </c>
      <c r="V246" s="2" t="s">
        <v>18</v>
      </c>
      <c r="W246" s="2" t="s">
        <v>41</v>
      </c>
      <c r="X246" s="2" t="s">
        <v>60</v>
      </c>
      <c r="Y246" s="2" t="s">
        <v>19</v>
      </c>
      <c r="Z246" s="2" t="s">
        <v>13</v>
      </c>
      <c r="AA246" s="2" t="s">
        <v>327</v>
      </c>
      <c r="AB246">
        <v>21</v>
      </c>
      <c r="AC246">
        <v>3</v>
      </c>
      <c r="AD246" s="2" t="s">
        <v>1085</v>
      </c>
      <c r="AE246">
        <v>2</v>
      </c>
      <c r="AF246">
        <v>2</v>
      </c>
      <c r="AG246" s="2" t="s">
        <v>1078</v>
      </c>
      <c r="AH246">
        <v>65400</v>
      </c>
      <c r="AI246">
        <v>10900</v>
      </c>
      <c r="AJ246">
        <v>10900</v>
      </c>
      <c r="AK246">
        <v>43600</v>
      </c>
      <c r="AL246" s="2" t="s">
        <v>21</v>
      </c>
      <c r="AM246" s="2" t="s">
        <v>22</v>
      </c>
      <c r="AN246">
        <v>2012</v>
      </c>
      <c r="AO246" s="2" t="s">
        <v>1078</v>
      </c>
    </row>
    <row r="247" spans="1:41" x14ac:dyDescent="0.25">
      <c r="A247">
        <v>208298</v>
      </c>
      <c r="B247" s="1">
        <v>33180</v>
      </c>
      <c r="C247">
        <v>95</v>
      </c>
      <c r="D247" s="2" t="s">
        <v>1276</v>
      </c>
      <c r="E247" s="2"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s="2" t="s">
        <v>1079</v>
      </c>
      <c r="M247" s="2" t="s">
        <v>29</v>
      </c>
      <c r="N247" s="2" t="s">
        <v>1090</v>
      </c>
      <c r="O247" s="2" t="s">
        <v>1088</v>
      </c>
      <c r="P247" s="2" t="s">
        <v>1161</v>
      </c>
      <c r="Q247">
        <v>0</v>
      </c>
      <c r="R247">
        <v>-70300</v>
      </c>
      <c r="S247">
        <v>-70300</v>
      </c>
      <c r="T247" s="1">
        <v>42005</v>
      </c>
      <c r="U247" s="2" t="s">
        <v>10</v>
      </c>
      <c r="V247" s="2" t="s">
        <v>1084</v>
      </c>
      <c r="W247" s="2" t="s">
        <v>121</v>
      </c>
      <c r="X247" s="2" t="s">
        <v>30</v>
      </c>
      <c r="Y247" s="2" t="s">
        <v>88</v>
      </c>
      <c r="Z247" s="2" t="s">
        <v>37</v>
      </c>
      <c r="AA247" s="2" t="s">
        <v>328</v>
      </c>
      <c r="AB247">
        <v>3</v>
      </c>
      <c r="AC247">
        <v>1</v>
      </c>
      <c r="AD247" s="2" t="s">
        <v>1077</v>
      </c>
      <c r="AE247">
        <v>1</v>
      </c>
      <c r="AF247">
        <v>2</v>
      </c>
      <c r="AG247" s="2" t="s">
        <v>1078</v>
      </c>
      <c r="AH247">
        <v>3200</v>
      </c>
      <c r="AI247">
        <v>640</v>
      </c>
      <c r="AJ247">
        <v>320</v>
      </c>
      <c r="AK247">
        <v>2240</v>
      </c>
      <c r="AL247" s="2" t="s">
        <v>15</v>
      </c>
      <c r="AM247" s="2" t="s">
        <v>16</v>
      </c>
      <c r="AN247">
        <v>2014</v>
      </c>
      <c r="AO247" s="2" t="s">
        <v>1078</v>
      </c>
    </row>
    <row r="248" spans="1:41" x14ac:dyDescent="0.25">
      <c r="A248">
        <v>513099</v>
      </c>
      <c r="B248" s="1">
        <v>38640</v>
      </c>
      <c r="C248">
        <v>371</v>
      </c>
      <c r="D248" s="2" t="s">
        <v>1277</v>
      </c>
      <c r="E248" s="2"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s="2" t="s">
        <v>1086</v>
      </c>
      <c r="M248" s="2" t="s">
        <v>29</v>
      </c>
      <c r="N248" s="2" t="s">
        <v>1091</v>
      </c>
      <c r="O248" s="2" t="s">
        <v>1096</v>
      </c>
      <c r="P248" s="2" t="s">
        <v>1161</v>
      </c>
      <c r="Q248">
        <v>60300</v>
      </c>
      <c r="R248">
        <v>-24700</v>
      </c>
      <c r="S248">
        <v>35600</v>
      </c>
      <c r="T248" s="1">
        <v>42023</v>
      </c>
      <c r="U248" s="2" t="s">
        <v>1</v>
      </c>
      <c r="V248" s="2" t="s">
        <v>18</v>
      </c>
      <c r="W248" s="2" t="s">
        <v>3</v>
      </c>
      <c r="X248" s="2" t="s">
        <v>34</v>
      </c>
      <c r="Y248" s="2" t="s">
        <v>19</v>
      </c>
      <c r="Z248" s="2" t="s">
        <v>24</v>
      </c>
      <c r="AA248" s="2" t="s">
        <v>329</v>
      </c>
      <c r="AB248">
        <v>7</v>
      </c>
      <c r="AC248">
        <v>1</v>
      </c>
      <c r="AD248" s="2" t="s">
        <v>1077</v>
      </c>
      <c r="AE248">
        <v>0</v>
      </c>
      <c r="AF248">
        <v>3</v>
      </c>
      <c r="AG248" s="2" t="s">
        <v>1077</v>
      </c>
      <c r="AH248">
        <v>75400</v>
      </c>
      <c r="AI248">
        <v>7540</v>
      </c>
      <c r="AJ248">
        <v>15080</v>
      </c>
      <c r="AK248">
        <v>52780</v>
      </c>
      <c r="AL248" s="2" t="s">
        <v>21</v>
      </c>
      <c r="AM248" s="2" t="s">
        <v>22</v>
      </c>
      <c r="AN248">
        <v>2012</v>
      </c>
      <c r="AO248" s="2" t="s">
        <v>1077</v>
      </c>
    </row>
    <row r="249" spans="1:41" x14ac:dyDescent="0.25">
      <c r="A249">
        <v>184938</v>
      </c>
      <c r="B249" s="1">
        <v>36302</v>
      </c>
      <c r="C249">
        <v>2</v>
      </c>
      <c r="D249" s="2" t="s">
        <v>1275</v>
      </c>
      <c r="E249" s="2"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s="2" t="s">
        <v>1086</v>
      </c>
      <c r="M249" s="2" t="s">
        <v>1142</v>
      </c>
      <c r="N249" s="2" t="s">
        <v>1082</v>
      </c>
      <c r="O249" s="2" t="s">
        <v>1096</v>
      </c>
      <c r="P249" s="2" t="s">
        <v>1161</v>
      </c>
      <c r="Q249">
        <v>0</v>
      </c>
      <c r="R249">
        <v>0</v>
      </c>
      <c r="S249">
        <v>0</v>
      </c>
      <c r="T249" s="1">
        <v>42021</v>
      </c>
      <c r="U249" s="2" t="s">
        <v>1</v>
      </c>
      <c r="V249" s="2" t="s">
        <v>2</v>
      </c>
      <c r="W249" s="2" t="s">
        <v>11</v>
      </c>
      <c r="X249" s="2" t="s">
        <v>34</v>
      </c>
      <c r="Y249" s="2" t="s">
        <v>19</v>
      </c>
      <c r="Z249" s="2" t="s">
        <v>53</v>
      </c>
      <c r="AA249" s="2" t="s">
        <v>330</v>
      </c>
      <c r="AB249">
        <v>19</v>
      </c>
      <c r="AC249">
        <v>1</v>
      </c>
      <c r="AD249" s="2" t="s">
        <v>1077</v>
      </c>
      <c r="AE249">
        <v>0</v>
      </c>
      <c r="AF249">
        <v>2</v>
      </c>
      <c r="AG249" s="2" t="s">
        <v>1077</v>
      </c>
      <c r="AH249">
        <v>58140</v>
      </c>
      <c r="AI249">
        <v>6460</v>
      </c>
      <c r="AJ249">
        <v>6460</v>
      </c>
      <c r="AK249">
        <v>45220</v>
      </c>
      <c r="AL249" s="2" t="s">
        <v>8</v>
      </c>
      <c r="AM249" s="2" t="s">
        <v>9</v>
      </c>
      <c r="AN249">
        <v>2008</v>
      </c>
      <c r="AO249" s="2" t="s">
        <v>1078</v>
      </c>
    </row>
    <row r="250" spans="1:41" x14ac:dyDescent="0.25">
      <c r="A250">
        <v>187775</v>
      </c>
      <c r="B250" s="1">
        <v>37611</v>
      </c>
      <c r="C250">
        <v>269</v>
      </c>
      <c r="D250" s="2" t="s">
        <v>1276</v>
      </c>
      <c r="E250" s="2"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s="2" t="s">
        <v>1086</v>
      </c>
      <c r="M250" s="2" t="s">
        <v>1142</v>
      </c>
      <c r="N250" s="2" t="s">
        <v>1095</v>
      </c>
      <c r="O250" s="2" t="s">
        <v>1109</v>
      </c>
      <c r="P250" s="2" t="s">
        <v>1160</v>
      </c>
      <c r="Q250">
        <v>0</v>
      </c>
      <c r="R250">
        <v>-41400</v>
      </c>
      <c r="S250">
        <v>-41400</v>
      </c>
      <c r="T250" s="1">
        <v>42036</v>
      </c>
      <c r="U250" s="2" t="s">
        <v>1089</v>
      </c>
      <c r="V250" s="2" t="s">
        <v>18</v>
      </c>
      <c r="W250" s="2" t="s">
        <v>41</v>
      </c>
      <c r="X250" s="2" t="s">
        <v>60</v>
      </c>
      <c r="Y250" s="2" t="s">
        <v>5</v>
      </c>
      <c r="Z250" s="2" t="s">
        <v>6</v>
      </c>
      <c r="AA250" s="2" t="s">
        <v>331</v>
      </c>
      <c r="AB250">
        <v>15</v>
      </c>
      <c r="AC250">
        <v>3</v>
      </c>
      <c r="AD250" s="2" t="s">
        <v>1085</v>
      </c>
      <c r="AE250">
        <v>0</v>
      </c>
      <c r="AF250">
        <v>1</v>
      </c>
      <c r="AG250" s="2" t="s">
        <v>1085</v>
      </c>
      <c r="AH250">
        <v>98670</v>
      </c>
      <c r="AI250">
        <v>15180</v>
      </c>
      <c r="AJ250">
        <v>15180</v>
      </c>
      <c r="AK250">
        <v>68310</v>
      </c>
      <c r="AL250" s="2" t="s">
        <v>26</v>
      </c>
      <c r="AM250" s="2" t="s">
        <v>27</v>
      </c>
      <c r="AN250">
        <v>2010</v>
      </c>
      <c r="AO250" s="2" t="s">
        <v>1077</v>
      </c>
    </row>
    <row r="251" spans="1:41" x14ac:dyDescent="0.25">
      <c r="A251">
        <v>326322</v>
      </c>
      <c r="B251" s="1">
        <v>39123</v>
      </c>
      <c r="C251">
        <v>101</v>
      </c>
      <c r="D251" s="2" t="s">
        <v>1275</v>
      </c>
      <c r="E251" s="2"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s="2" t="s">
        <v>1079</v>
      </c>
      <c r="M251" s="2" t="s">
        <v>1139</v>
      </c>
      <c r="N251" s="2" t="s">
        <v>1082</v>
      </c>
      <c r="O251" s="2" t="s">
        <v>1096</v>
      </c>
      <c r="P251" s="2" t="s">
        <v>1161</v>
      </c>
      <c r="Q251">
        <v>25900</v>
      </c>
      <c r="R251">
        <v>0</v>
      </c>
      <c r="S251">
        <v>25900</v>
      </c>
      <c r="T251" s="1">
        <v>42006</v>
      </c>
      <c r="U251" s="2" t="s">
        <v>62</v>
      </c>
      <c r="V251" s="2" t="s">
        <v>1084</v>
      </c>
      <c r="W251" s="2" t="s">
        <v>11</v>
      </c>
      <c r="X251" s="2" t="s">
        <v>30</v>
      </c>
      <c r="Y251" s="2" t="s">
        <v>5</v>
      </c>
      <c r="Z251" s="2" t="s">
        <v>51</v>
      </c>
      <c r="AA251" s="2" t="s">
        <v>332</v>
      </c>
      <c r="AB251">
        <v>7</v>
      </c>
      <c r="AC251">
        <v>1</v>
      </c>
      <c r="AD251" s="2" t="s">
        <v>1085</v>
      </c>
      <c r="AE251">
        <v>0</v>
      </c>
      <c r="AF251">
        <v>3</v>
      </c>
      <c r="AG251" s="2" t="s">
        <v>1078</v>
      </c>
      <c r="AH251">
        <v>5900</v>
      </c>
      <c r="AI251">
        <v>1180</v>
      </c>
      <c r="AJ251">
        <v>590</v>
      </c>
      <c r="AK251">
        <v>4130</v>
      </c>
      <c r="AL251" s="2" t="s">
        <v>15</v>
      </c>
      <c r="AM251" s="2" t="s">
        <v>16</v>
      </c>
      <c r="AN251">
        <v>2009</v>
      </c>
      <c r="AO251" s="2" t="s">
        <v>1078</v>
      </c>
    </row>
    <row r="252" spans="1:41" x14ac:dyDescent="0.25">
      <c r="A252">
        <v>146138</v>
      </c>
      <c r="B252" s="1">
        <v>37316</v>
      </c>
      <c r="C252">
        <v>94</v>
      </c>
      <c r="D252" s="2" t="s">
        <v>1277</v>
      </c>
      <c r="E252" s="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s="2" t="s">
        <v>1086</v>
      </c>
      <c r="M252" s="2" t="s">
        <v>57</v>
      </c>
      <c r="N252" s="2" t="s">
        <v>1090</v>
      </c>
      <c r="O252" s="2" t="s">
        <v>1108</v>
      </c>
      <c r="P252" s="2" t="s">
        <v>1161</v>
      </c>
      <c r="Q252">
        <v>0</v>
      </c>
      <c r="R252">
        <v>-52600</v>
      </c>
      <c r="S252">
        <v>-52600</v>
      </c>
      <c r="T252" s="1">
        <v>42055</v>
      </c>
      <c r="U252" s="2" t="s">
        <v>1</v>
      </c>
      <c r="V252" s="2" t="s">
        <v>18</v>
      </c>
      <c r="W252" s="2" t="s">
        <v>3</v>
      </c>
      <c r="X252" s="2" t="s">
        <v>34</v>
      </c>
      <c r="Y252" s="2" t="s">
        <v>50</v>
      </c>
      <c r="Z252" s="2" t="s">
        <v>24</v>
      </c>
      <c r="AA252" s="2" t="s">
        <v>333</v>
      </c>
      <c r="AB252">
        <v>19</v>
      </c>
      <c r="AC252">
        <v>1</v>
      </c>
      <c r="AD252" s="2" t="s">
        <v>1085</v>
      </c>
      <c r="AE252">
        <v>1</v>
      </c>
      <c r="AF252">
        <v>3</v>
      </c>
      <c r="AG252" s="2" t="s">
        <v>1077</v>
      </c>
      <c r="AH252">
        <v>64100</v>
      </c>
      <c r="AI252">
        <v>6410</v>
      </c>
      <c r="AJ252">
        <v>6410</v>
      </c>
      <c r="AK252">
        <v>51280</v>
      </c>
      <c r="AL252" s="2" t="s">
        <v>26</v>
      </c>
      <c r="AM252" s="2" t="s">
        <v>154</v>
      </c>
      <c r="AN252">
        <v>2001</v>
      </c>
      <c r="AO252" s="2" t="s">
        <v>1078</v>
      </c>
    </row>
    <row r="253" spans="1:41" x14ac:dyDescent="0.25">
      <c r="A253">
        <v>336047</v>
      </c>
      <c r="B253" s="1">
        <v>37732</v>
      </c>
      <c r="C253">
        <v>117</v>
      </c>
      <c r="D253" s="2" t="s">
        <v>1276</v>
      </c>
      <c r="E253" s="2"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s="2" t="s">
        <v>1086</v>
      </c>
      <c r="M253" s="2" t="s">
        <v>29</v>
      </c>
      <c r="N253" s="2" t="s">
        <v>1103</v>
      </c>
      <c r="O253" s="2" t="s">
        <v>1106</v>
      </c>
      <c r="P253" s="2" t="s">
        <v>1162</v>
      </c>
      <c r="Q253">
        <v>47500</v>
      </c>
      <c r="R253">
        <v>-32500</v>
      </c>
      <c r="S253">
        <v>15000</v>
      </c>
      <c r="T253" s="1">
        <v>42040</v>
      </c>
      <c r="U253" s="2" t="s">
        <v>1089</v>
      </c>
      <c r="V253" s="2" t="s">
        <v>18</v>
      </c>
      <c r="W253" s="2" t="s">
        <v>41</v>
      </c>
      <c r="X253" s="2" t="s">
        <v>34</v>
      </c>
      <c r="Y253" s="2" t="s">
        <v>5</v>
      </c>
      <c r="Z253" s="2" t="s">
        <v>37</v>
      </c>
      <c r="AA253" s="2" t="s">
        <v>334</v>
      </c>
      <c r="AB253">
        <v>13</v>
      </c>
      <c r="AC253">
        <v>2</v>
      </c>
      <c r="AD253" s="2" t="s">
        <v>1077</v>
      </c>
      <c r="AE253">
        <v>0</v>
      </c>
      <c r="AF253">
        <v>1</v>
      </c>
      <c r="AG253" s="2" t="s">
        <v>1085</v>
      </c>
      <c r="AH253">
        <v>55440</v>
      </c>
      <c r="AI253">
        <v>5040</v>
      </c>
      <c r="AJ253">
        <v>10080</v>
      </c>
      <c r="AK253">
        <v>40320</v>
      </c>
      <c r="AL253" s="2" t="s">
        <v>73</v>
      </c>
      <c r="AM253" s="2" t="s">
        <v>83</v>
      </c>
      <c r="AN253">
        <v>2009</v>
      </c>
      <c r="AO253" s="2" t="s">
        <v>1077</v>
      </c>
    </row>
    <row r="254" spans="1:41" x14ac:dyDescent="0.25">
      <c r="A254">
        <v>532330</v>
      </c>
      <c r="B254" s="1">
        <v>37521</v>
      </c>
      <c r="C254">
        <v>111</v>
      </c>
      <c r="D254" s="2" t="s">
        <v>1276</v>
      </c>
      <c r="E254" s="2"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s="2" t="s">
        <v>1079</v>
      </c>
      <c r="M254" s="2" t="s">
        <v>1140</v>
      </c>
      <c r="N254" s="2" t="s">
        <v>1087</v>
      </c>
      <c r="O254" s="2" t="s">
        <v>1106</v>
      </c>
      <c r="P254" s="2" t="s">
        <v>1161</v>
      </c>
      <c r="Q254">
        <v>0</v>
      </c>
      <c r="R254">
        <v>0</v>
      </c>
      <c r="S254">
        <v>0</v>
      </c>
      <c r="T254" s="1">
        <v>42062</v>
      </c>
      <c r="U254" s="2" t="s">
        <v>1089</v>
      </c>
      <c r="V254" s="2" t="s">
        <v>2</v>
      </c>
      <c r="W254" s="2" t="s">
        <v>3</v>
      </c>
      <c r="X254" s="2" t="s">
        <v>4</v>
      </c>
      <c r="Y254" s="2" t="s">
        <v>5</v>
      </c>
      <c r="Z254" s="2" t="s">
        <v>53</v>
      </c>
      <c r="AA254" s="2" t="s">
        <v>335</v>
      </c>
      <c r="AB254">
        <v>2</v>
      </c>
      <c r="AC254">
        <v>3</v>
      </c>
      <c r="AD254" s="2" t="s">
        <v>1078</v>
      </c>
      <c r="AE254">
        <v>1</v>
      </c>
      <c r="AF254">
        <v>2</v>
      </c>
      <c r="AG254" s="2" t="s">
        <v>1078</v>
      </c>
      <c r="AH254">
        <v>80850</v>
      </c>
      <c r="AI254">
        <v>7350</v>
      </c>
      <c r="AJ254">
        <v>14700</v>
      </c>
      <c r="AK254">
        <v>58800</v>
      </c>
      <c r="AL254" s="2" t="s">
        <v>55</v>
      </c>
      <c r="AM254" s="2" t="s">
        <v>56</v>
      </c>
      <c r="AN254">
        <v>2011</v>
      </c>
      <c r="AO254" s="2" t="s">
        <v>1077</v>
      </c>
    </row>
    <row r="255" spans="1:41" x14ac:dyDescent="0.25">
      <c r="A255">
        <v>118137</v>
      </c>
      <c r="B255" s="1">
        <v>35836</v>
      </c>
      <c r="C255">
        <v>242</v>
      </c>
      <c r="D255" s="2" t="s">
        <v>1276</v>
      </c>
      <c r="E255" s="2"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s="2" t="s">
        <v>1086</v>
      </c>
      <c r="M255" s="2" t="s">
        <v>57</v>
      </c>
      <c r="N255" s="2" t="s">
        <v>1103</v>
      </c>
      <c r="O255" s="2" t="s">
        <v>1092</v>
      </c>
      <c r="P255" s="2" t="s">
        <v>1159</v>
      </c>
      <c r="Q255">
        <v>0</v>
      </c>
      <c r="R255">
        <v>-44600</v>
      </c>
      <c r="S255">
        <v>-44600</v>
      </c>
      <c r="T255" s="1">
        <v>42031</v>
      </c>
      <c r="U255" s="2" t="s">
        <v>10</v>
      </c>
      <c r="V255" s="2" t="s">
        <v>1084</v>
      </c>
      <c r="W255" s="2" t="s">
        <v>121</v>
      </c>
      <c r="X255" s="2" t="s">
        <v>4</v>
      </c>
      <c r="Y255" s="2" t="s">
        <v>45</v>
      </c>
      <c r="Z255" s="2" t="s">
        <v>37</v>
      </c>
      <c r="AA255" s="2" t="s">
        <v>336</v>
      </c>
      <c r="AB255">
        <v>5</v>
      </c>
      <c r="AC255">
        <v>1</v>
      </c>
      <c r="AD255" s="2" t="s">
        <v>1077</v>
      </c>
      <c r="AE255">
        <v>1</v>
      </c>
      <c r="AF255">
        <v>1</v>
      </c>
      <c r="AG255" s="2" t="s">
        <v>1078</v>
      </c>
      <c r="AH255">
        <v>7480</v>
      </c>
      <c r="AI255">
        <v>680</v>
      </c>
      <c r="AJ255">
        <v>680</v>
      </c>
      <c r="AK255">
        <v>6120</v>
      </c>
      <c r="AL255" s="2" t="s">
        <v>8</v>
      </c>
      <c r="AM255" s="2" t="s">
        <v>36</v>
      </c>
      <c r="AN255">
        <v>1998</v>
      </c>
      <c r="AO255" s="2" t="s">
        <v>1078</v>
      </c>
    </row>
    <row r="256" spans="1:41" x14ac:dyDescent="0.25">
      <c r="A256">
        <v>212674</v>
      </c>
      <c r="B256" s="1">
        <v>33848</v>
      </c>
      <c r="C256">
        <v>440</v>
      </c>
      <c r="D256" s="2" t="s">
        <v>1276</v>
      </c>
      <c r="E256" s="2"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s="2" t="s">
        <v>1079</v>
      </c>
      <c r="M256" s="2" t="s">
        <v>1141</v>
      </c>
      <c r="N256" s="2" t="s">
        <v>1103</v>
      </c>
      <c r="O256" s="2" t="s">
        <v>1104</v>
      </c>
      <c r="P256" s="2" t="s">
        <v>1159</v>
      </c>
      <c r="Q256">
        <v>41500</v>
      </c>
      <c r="R256">
        <v>-70200</v>
      </c>
      <c r="S256">
        <v>-28700</v>
      </c>
      <c r="T256" s="1">
        <v>42030</v>
      </c>
      <c r="U256" s="2" t="s">
        <v>1</v>
      </c>
      <c r="V256" s="2" t="s">
        <v>2</v>
      </c>
      <c r="W256" s="2" t="s">
        <v>3</v>
      </c>
      <c r="X256" s="2" t="s">
        <v>34</v>
      </c>
      <c r="Y256" s="2" t="s">
        <v>1276</v>
      </c>
      <c r="Z256" s="2" t="s">
        <v>13</v>
      </c>
      <c r="AA256" s="2" t="s">
        <v>337</v>
      </c>
      <c r="AB256">
        <v>21</v>
      </c>
      <c r="AC256">
        <v>1</v>
      </c>
      <c r="AD256" s="2" t="s">
        <v>1085</v>
      </c>
      <c r="AE256">
        <v>2</v>
      </c>
      <c r="AF256">
        <v>3</v>
      </c>
      <c r="AG256" s="2" t="s">
        <v>1078</v>
      </c>
      <c r="AH256">
        <v>53640</v>
      </c>
      <c r="AI256">
        <v>5960</v>
      </c>
      <c r="AJ256">
        <v>5960</v>
      </c>
      <c r="AK256">
        <v>41720</v>
      </c>
      <c r="AL256" s="2" t="s">
        <v>39</v>
      </c>
      <c r="AM256" s="2" t="s">
        <v>71</v>
      </c>
      <c r="AN256">
        <v>2004</v>
      </c>
      <c r="AO256" s="2" t="s">
        <v>1077</v>
      </c>
    </row>
    <row r="257" spans="1:41" x14ac:dyDescent="0.25">
      <c r="A257">
        <v>935596</v>
      </c>
      <c r="B257" s="1">
        <v>36281</v>
      </c>
      <c r="C257">
        <v>20</v>
      </c>
      <c r="D257" s="2" t="s">
        <v>1276</v>
      </c>
      <c r="E257" s="2"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s="2" t="s">
        <v>1086</v>
      </c>
      <c r="M257" s="2" t="s">
        <v>1142</v>
      </c>
      <c r="N257" s="2" t="s">
        <v>1091</v>
      </c>
      <c r="O257" s="2" t="s">
        <v>1094</v>
      </c>
      <c r="P257" s="2" t="s">
        <v>1159</v>
      </c>
      <c r="Q257">
        <v>0</v>
      </c>
      <c r="R257">
        <v>0</v>
      </c>
      <c r="S257">
        <v>0</v>
      </c>
      <c r="T257" s="1">
        <v>42017</v>
      </c>
      <c r="U257" s="2" t="s">
        <v>1089</v>
      </c>
      <c r="V257" s="2" t="s">
        <v>18</v>
      </c>
      <c r="W257" s="2" t="s">
        <v>3</v>
      </c>
      <c r="X257" s="2" t="s">
        <v>34</v>
      </c>
      <c r="Y257" s="2" t="s">
        <v>5</v>
      </c>
      <c r="Z257" s="2" t="s">
        <v>75</v>
      </c>
      <c r="AA257" s="2" t="s">
        <v>338</v>
      </c>
      <c r="AB257">
        <v>21</v>
      </c>
      <c r="AC257">
        <v>3</v>
      </c>
      <c r="AD257" s="2" t="s">
        <v>1078</v>
      </c>
      <c r="AE257">
        <v>2</v>
      </c>
      <c r="AF257">
        <v>2</v>
      </c>
      <c r="AG257" s="2" t="s">
        <v>1078</v>
      </c>
      <c r="AH257">
        <v>63250</v>
      </c>
      <c r="AI257">
        <v>5750</v>
      </c>
      <c r="AJ257">
        <v>11500</v>
      </c>
      <c r="AK257">
        <v>46000</v>
      </c>
      <c r="AL257" s="2" t="s">
        <v>26</v>
      </c>
      <c r="AM257" s="2" t="s">
        <v>27</v>
      </c>
      <c r="AN257">
        <v>2002</v>
      </c>
      <c r="AO257" s="2" t="s">
        <v>1077</v>
      </c>
    </row>
    <row r="258" spans="1:41" x14ac:dyDescent="0.25">
      <c r="A258">
        <v>737593</v>
      </c>
      <c r="B258" s="1">
        <v>35783</v>
      </c>
      <c r="C258">
        <v>461</v>
      </c>
      <c r="D258" s="2" t="s">
        <v>1275</v>
      </c>
      <c r="E258" s="2"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s="2" t="s">
        <v>1086</v>
      </c>
      <c r="M258" s="2" t="s">
        <v>57</v>
      </c>
      <c r="N258" s="2" t="s">
        <v>1115</v>
      </c>
      <c r="O258" s="2" t="s">
        <v>1096</v>
      </c>
      <c r="P258" s="2" t="s">
        <v>1160</v>
      </c>
      <c r="Q258">
        <v>0</v>
      </c>
      <c r="R258">
        <v>0</v>
      </c>
      <c r="S258">
        <v>0</v>
      </c>
      <c r="T258" s="1">
        <v>42018</v>
      </c>
      <c r="U258" s="2" t="s">
        <v>1089</v>
      </c>
      <c r="V258" s="2" t="s">
        <v>2</v>
      </c>
      <c r="W258" s="2" t="s">
        <v>3</v>
      </c>
      <c r="X258" s="2" t="s">
        <v>60</v>
      </c>
      <c r="Y258" s="2" t="s">
        <v>19</v>
      </c>
      <c r="Z258" s="2" t="s">
        <v>51</v>
      </c>
      <c r="AA258" s="2" t="s">
        <v>339</v>
      </c>
      <c r="AB258">
        <v>7</v>
      </c>
      <c r="AC258">
        <v>3</v>
      </c>
      <c r="AD258" s="2" t="s">
        <v>1078</v>
      </c>
      <c r="AE258">
        <v>0</v>
      </c>
      <c r="AF258">
        <v>1</v>
      </c>
      <c r="AG258" s="2" t="s">
        <v>1085</v>
      </c>
      <c r="AH258">
        <v>59040</v>
      </c>
      <c r="AI258">
        <v>9840</v>
      </c>
      <c r="AJ258">
        <v>9840</v>
      </c>
      <c r="AK258">
        <v>39360</v>
      </c>
      <c r="AL258" s="2" t="s">
        <v>21</v>
      </c>
      <c r="AM258" s="2" t="s">
        <v>22</v>
      </c>
      <c r="AN258">
        <v>1995</v>
      </c>
      <c r="AO258" s="2" t="s">
        <v>1078</v>
      </c>
    </row>
    <row r="259" spans="1:41" x14ac:dyDescent="0.25">
      <c r="A259">
        <v>812025</v>
      </c>
      <c r="B259" s="1">
        <v>36695</v>
      </c>
      <c r="C259">
        <v>208</v>
      </c>
      <c r="D259" s="2" t="s">
        <v>1275</v>
      </c>
      <c r="E259" s="2"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s="2" t="s">
        <v>1079</v>
      </c>
      <c r="M259" s="2" t="s">
        <v>29</v>
      </c>
      <c r="N259" s="2" t="s">
        <v>1080</v>
      </c>
      <c r="O259" s="2" t="s">
        <v>1094</v>
      </c>
      <c r="P259" s="2" t="s">
        <v>1161</v>
      </c>
      <c r="Q259">
        <v>0</v>
      </c>
      <c r="R259">
        <v>0</v>
      </c>
      <c r="S259">
        <v>0</v>
      </c>
      <c r="T259" s="1">
        <v>42057</v>
      </c>
      <c r="U259" s="2" t="s">
        <v>1089</v>
      </c>
      <c r="V259" s="2" t="s">
        <v>2</v>
      </c>
      <c r="W259" s="2" t="s">
        <v>41</v>
      </c>
      <c r="X259" s="2" t="s">
        <v>49</v>
      </c>
      <c r="Y259" s="2" t="s">
        <v>5</v>
      </c>
      <c r="Z259" s="2" t="s">
        <v>24</v>
      </c>
      <c r="AA259" s="2" t="s">
        <v>340</v>
      </c>
      <c r="AB259">
        <v>16</v>
      </c>
      <c r="AC259">
        <v>3</v>
      </c>
      <c r="AD259" s="2" t="s">
        <v>1077</v>
      </c>
      <c r="AE259">
        <v>1</v>
      </c>
      <c r="AF259">
        <v>0</v>
      </c>
      <c r="AG259" s="2" t="s">
        <v>1077</v>
      </c>
      <c r="AH259">
        <v>50500</v>
      </c>
      <c r="AI259">
        <v>10100</v>
      </c>
      <c r="AJ259">
        <v>5050</v>
      </c>
      <c r="AK259">
        <v>35350</v>
      </c>
      <c r="AL259" s="2" t="s">
        <v>32</v>
      </c>
      <c r="AM259" s="2" t="s">
        <v>77</v>
      </c>
      <c r="AN259">
        <v>2004</v>
      </c>
      <c r="AO259" s="2" t="s">
        <v>1078</v>
      </c>
    </row>
    <row r="260" spans="1:41" x14ac:dyDescent="0.25">
      <c r="A260">
        <v>168151</v>
      </c>
      <c r="B260" s="1">
        <v>34813</v>
      </c>
      <c r="C260">
        <v>279</v>
      </c>
      <c r="D260" s="2" t="s">
        <v>1276</v>
      </c>
      <c r="E260" s="2"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s="2" t="s">
        <v>1079</v>
      </c>
      <c r="M260" s="2" t="s">
        <v>29</v>
      </c>
      <c r="N260" s="2" t="s">
        <v>1082</v>
      </c>
      <c r="O260" s="2" t="s">
        <v>1116</v>
      </c>
      <c r="P260" s="2" t="s">
        <v>1161</v>
      </c>
      <c r="Q260">
        <v>0</v>
      </c>
      <c r="R260">
        <v>0</v>
      </c>
      <c r="S260">
        <v>0</v>
      </c>
      <c r="T260" s="1">
        <v>42021</v>
      </c>
      <c r="U260" s="2" t="s">
        <v>1</v>
      </c>
      <c r="V260" s="2" t="s">
        <v>2</v>
      </c>
      <c r="W260" s="2" t="s">
        <v>3</v>
      </c>
      <c r="X260" s="2" t="s">
        <v>4</v>
      </c>
      <c r="Y260" s="2" t="s">
        <v>5</v>
      </c>
      <c r="Z260" s="2" t="s">
        <v>6</v>
      </c>
      <c r="AA260" s="2" t="s">
        <v>341</v>
      </c>
      <c r="AB260">
        <v>13</v>
      </c>
      <c r="AC260">
        <v>1</v>
      </c>
      <c r="AD260" s="2" t="s">
        <v>1077</v>
      </c>
      <c r="AE260">
        <v>0</v>
      </c>
      <c r="AF260">
        <v>1</v>
      </c>
      <c r="AG260" s="2" t="s">
        <v>1078</v>
      </c>
      <c r="AH260">
        <v>57690</v>
      </c>
      <c r="AI260">
        <v>6410</v>
      </c>
      <c r="AJ260">
        <v>12820</v>
      </c>
      <c r="AK260">
        <v>38460</v>
      </c>
      <c r="AL260" s="2" t="s">
        <v>15</v>
      </c>
      <c r="AM260" s="2" t="s">
        <v>102</v>
      </c>
      <c r="AN260">
        <v>2010</v>
      </c>
      <c r="AO260" s="2" t="s">
        <v>1077</v>
      </c>
    </row>
    <row r="261" spans="1:41" x14ac:dyDescent="0.25">
      <c r="A261">
        <v>594739</v>
      </c>
      <c r="B261" s="1">
        <v>38884</v>
      </c>
      <c r="C261">
        <v>244</v>
      </c>
      <c r="D261" s="2" t="s">
        <v>1275</v>
      </c>
      <c r="E261" s="2"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s="2" t="s">
        <v>1086</v>
      </c>
      <c r="M261" s="2" t="s">
        <v>1140</v>
      </c>
      <c r="N261" s="2" t="s">
        <v>1087</v>
      </c>
      <c r="O261" s="2" t="s">
        <v>1094</v>
      </c>
      <c r="P261" s="2" t="s">
        <v>1159</v>
      </c>
      <c r="Q261">
        <v>0</v>
      </c>
      <c r="R261">
        <v>0</v>
      </c>
      <c r="S261">
        <v>0</v>
      </c>
      <c r="T261" s="1">
        <v>42037</v>
      </c>
      <c r="U261" s="2" t="s">
        <v>10</v>
      </c>
      <c r="V261" s="2" t="s">
        <v>1084</v>
      </c>
      <c r="W261" s="2" t="s">
        <v>121</v>
      </c>
      <c r="X261" s="2" t="s">
        <v>4</v>
      </c>
      <c r="Y261" s="2" t="s">
        <v>19</v>
      </c>
      <c r="Z261" s="2" t="s">
        <v>37</v>
      </c>
      <c r="AA261" s="2" t="s">
        <v>342</v>
      </c>
      <c r="AB261">
        <v>2</v>
      </c>
      <c r="AC261">
        <v>1</v>
      </c>
      <c r="AD261" s="2" t="s">
        <v>1077</v>
      </c>
      <c r="AE261">
        <v>1</v>
      </c>
      <c r="AF261">
        <v>3</v>
      </c>
      <c r="AG261" s="2" t="s">
        <v>1077</v>
      </c>
      <c r="AH261">
        <v>5940</v>
      </c>
      <c r="AI261">
        <v>660</v>
      </c>
      <c r="AJ261">
        <v>660</v>
      </c>
      <c r="AK261">
        <v>4620</v>
      </c>
      <c r="AL261" s="2" t="s">
        <v>47</v>
      </c>
      <c r="AM261" s="2" t="s">
        <v>48</v>
      </c>
      <c r="AN261">
        <v>2014</v>
      </c>
      <c r="AO261" s="2" t="s">
        <v>1078</v>
      </c>
    </row>
    <row r="262" spans="1:41" x14ac:dyDescent="0.25">
      <c r="A262">
        <v>843227</v>
      </c>
      <c r="B262" s="1">
        <v>39353</v>
      </c>
      <c r="C262">
        <v>134</v>
      </c>
      <c r="D262" s="2" t="s">
        <v>1276</v>
      </c>
      <c r="E262" s="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s="2" t="s">
        <v>1086</v>
      </c>
      <c r="M262" s="2" t="s">
        <v>1141</v>
      </c>
      <c r="N262" s="2" t="s">
        <v>1099</v>
      </c>
      <c r="O262" s="2" t="s">
        <v>1100</v>
      </c>
      <c r="P262" s="2" t="s">
        <v>1162</v>
      </c>
      <c r="Q262">
        <v>0</v>
      </c>
      <c r="R262">
        <v>0</v>
      </c>
      <c r="S262">
        <v>0</v>
      </c>
      <c r="T262" s="1">
        <v>42011</v>
      </c>
      <c r="U262" s="2" t="s">
        <v>1089</v>
      </c>
      <c r="V262" s="2" t="s">
        <v>18</v>
      </c>
      <c r="W262" s="2" t="s">
        <v>3</v>
      </c>
      <c r="X262" s="2" t="s">
        <v>34</v>
      </c>
      <c r="Y262" s="2" t="s">
        <v>5</v>
      </c>
      <c r="Z262" s="2" t="s">
        <v>53</v>
      </c>
      <c r="AA262" s="2" t="s">
        <v>343</v>
      </c>
      <c r="AB262">
        <v>19</v>
      </c>
      <c r="AC262">
        <v>3</v>
      </c>
      <c r="AD262" s="2" t="s">
        <v>1085</v>
      </c>
      <c r="AE262">
        <v>0</v>
      </c>
      <c r="AF262">
        <v>2</v>
      </c>
      <c r="AG262" s="2" t="s">
        <v>1077</v>
      </c>
      <c r="AH262">
        <v>47790</v>
      </c>
      <c r="AI262">
        <v>5310</v>
      </c>
      <c r="AJ262">
        <v>5310</v>
      </c>
      <c r="AK262">
        <v>37170</v>
      </c>
      <c r="AL262" s="2" t="s">
        <v>73</v>
      </c>
      <c r="AM262" s="2" t="s">
        <v>80</v>
      </c>
      <c r="AN262">
        <v>1995</v>
      </c>
      <c r="AO262" s="2" t="s">
        <v>1077</v>
      </c>
    </row>
    <row r="263" spans="1:41" x14ac:dyDescent="0.25">
      <c r="A263">
        <v>283925</v>
      </c>
      <c r="B263" s="1">
        <v>33563</v>
      </c>
      <c r="C263">
        <v>122</v>
      </c>
      <c r="D263" s="2" t="s">
        <v>1276</v>
      </c>
      <c r="E263" s="2"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s="2" t="s">
        <v>1086</v>
      </c>
      <c r="M263" s="2" t="s">
        <v>1139</v>
      </c>
      <c r="N263" s="2" t="s">
        <v>1097</v>
      </c>
      <c r="O263" s="2" t="s">
        <v>1101</v>
      </c>
      <c r="P263" s="2" t="s">
        <v>1161</v>
      </c>
      <c r="Q263">
        <v>0</v>
      </c>
      <c r="R263">
        <v>-47100</v>
      </c>
      <c r="S263">
        <v>-47100</v>
      </c>
      <c r="T263" s="1">
        <v>42037</v>
      </c>
      <c r="U263" s="2" t="s">
        <v>62</v>
      </c>
      <c r="V263" s="2" t="s">
        <v>1084</v>
      </c>
      <c r="W263" s="2" t="s">
        <v>121</v>
      </c>
      <c r="X263" s="2" t="s">
        <v>30</v>
      </c>
      <c r="Y263" s="2" t="s">
        <v>5</v>
      </c>
      <c r="Z263" s="2" t="s">
        <v>13</v>
      </c>
      <c r="AA263" s="2" t="s">
        <v>344</v>
      </c>
      <c r="AB263">
        <v>17</v>
      </c>
      <c r="AC263">
        <v>1</v>
      </c>
      <c r="AD263" s="2" t="s">
        <v>1085</v>
      </c>
      <c r="AE263">
        <v>0</v>
      </c>
      <c r="AF263">
        <v>1</v>
      </c>
      <c r="AG263" s="2" t="s">
        <v>1078</v>
      </c>
      <c r="AH263">
        <v>3850</v>
      </c>
      <c r="AI263">
        <v>350</v>
      </c>
      <c r="AJ263">
        <v>350</v>
      </c>
      <c r="AK263">
        <v>3150</v>
      </c>
      <c r="AL263" s="2" t="s">
        <v>21</v>
      </c>
      <c r="AM263" s="2" t="s">
        <v>67</v>
      </c>
      <c r="AN263">
        <v>2014</v>
      </c>
      <c r="AO263" s="2" t="s">
        <v>1078</v>
      </c>
    </row>
    <row r="264" spans="1:41" x14ac:dyDescent="0.25">
      <c r="A264">
        <v>475588</v>
      </c>
      <c r="B264" s="1">
        <v>35329</v>
      </c>
      <c r="C264">
        <v>156</v>
      </c>
      <c r="D264" s="2" t="s">
        <v>1275</v>
      </c>
      <c r="E264" s="2"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s="2" t="s">
        <v>1079</v>
      </c>
      <c r="M264" s="2" t="s">
        <v>1141</v>
      </c>
      <c r="N264" s="2" t="s">
        <v>1095</v>
      </c>
      <c r="O264" s="2" t="s">
        <v>1083</v>
      </c>
      <c r="P264" s="2" t="s">
        <v>1159</v>
      </c>
      <c r="Q264">
        <v>0</v>
      </c>
      <c r="R264">
        <v>0</v>
      </c>
      <c r="S264">
        <v>0</v>
      </c>
      <c r="T264" s="1">
        <v>42042</v>
      </c>
      <c r="U264" s="2" t="s">
        <v>1</v>
      </c>
      <c r="V264" s="2" t="s">
        <v>23</v>
      </c>
      <c r="W264" s="2" t="s">
        <v>3</v>
      </c>
      <c r="X264" s="2" t="s">
        <v>4</v>
      </c>
      <c r="Y264" s="2" t="s">
        <v>50</v>
      </c>
      <c r="Z264" s="2" t="s">
        <v>24</v>
      </c>
      <c r="AA264" s="2" t="s">
        <v>345</v>
      </c>
      <c r="AB264">
        <v>3</v>
      </c>
      <c r="AC264">
        <v>1</v>
      </c>
      <c r="AD264" s="2" t="s">
        <v>1085</v>
      </c>
      <c r="AE264">
        <v>2</v>
      </c>
      <c r="AF264">
        <v>0</v>
      </c>
      <c r="AG264" s="2" t="s">
        <v>1085</v>
      </c>
      <c r="AH264">
        <v>59000</v>
      </c>
      <c r="AI264">
        <v>5900</v>
      </c>
      <c r="AJ264">
        <v>5900</v>
      </c>
      <c r="AK264">
        <v>47200</v>
      </c>
      <c r="AL264" s="2" t="s">
        <v>55</v>
      </c>
      <c r="AM264" s="2" t="s">
        <v>157</v>
      </c>
      <c r="AN264">
        <v>2013</v>
      </c>
      <c r="AO264" s="2" t="s">
        <v>1077</v>
      </c>
    </row>
    <row r="265" spans="1:41" x14ac:dyDescent="0.25">
      <c r="A265">
        <v>751905</v>
      </c>
      <c r="B265" s="1">
        <v>37027</v>
      </c>
      <c r="C265">
        <v>232</v>
      </c>
      <c r="D265" s="2" t="s">
        <v>1276</v>
      </c>
      <c r="E265" s="2"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s="2" t="s">
        <v>1079</v>
      </c>
      <c r="M265" s="2" t="s">
        <v>65</v>
      </c>
      <c r="N265" s="2" t="s">
        <v>1082</v>
      </c>
      <c r="O265" s="2" t="s">
        <v>1096</v>
      </c>
      <c r="P265" s="2" t="s">
        <v>1159</v>
      </c>
      <c r="Q265">
        <v>0</v>
      </c>
      <c r="R265">
        <v>-33600</v>
      </c>
      <c r="S265">
        <v>-33600</v>
      </c>
      <c r="T265" s="1">
        <v>42022</v>
      </c>
      <c r="U265" s="2" t="s">
        <v>1089</v>
      </c>
      <c r="V265" s="2" t="s">
        <v>18</v>
      </c>
      <c r="W265" s="2" t="s">
        <v>3</v>
      </c>
      <c r="X265" s="2" t="s">
        <v>60</v>
      </c>
      <c r="Y265" s="2" t="s">
        <v>19</v>
      </c>
      <c r="Z265" s="2" t="s">
        <v>24</v>
      </c>
      <c r="AA265" s="2" t="s">
        <v>346</v>
      </c>
      <c r="AB265">
        <v>17</v>
      </c>
      <c r="AC265">
        <v>3</v>
      </c>
      <c r="AD265" s="2" t="s">
        <v>1078</v>
      </c>
      <c r="AE265">
        <v>0</v>
      </c>
      <c r="AF265">
        <v>1</v>
      </c>
      <c r="AG265" s="2" t="s">
        <v>1085</v>
      </c>
      <c r="AH265">
        <v>70600</v>
      </c>
      <c r="AI265">
        <v>7060</v>
      </c>
      <c r="AJ265">
        <v>14120</v>
      </c>
      <c r="AK265">
        <v>49420</v>
      </c>
      <c r="AL265" s="2" t="s">
        <v>123</v>
      </c>
      <c r="AM265" s="2" t="s">
        <v>124</v>
      </c>
      <c r="AN265">
        <v>2013</v>
      </c>
      <c r="AO265" s="2" t="s">
        <v>1077</v>
      </c>
    </row>
    <row r="266" spans="1:41" x14ac:dyDescent="0.25">
      <c r="A266">
        <v>226725</v>
      </c>
      <c r="B266" s="1">
        <v>36383</v>
      </c>
      <c r="C266">
        <v>244</v>
      </c>
      <c r="D266" s="2" t="s">
        <v>1277</v>
      </c>
      <c r="E266" s="2"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s="2" t="s">
        <v>1079</v>
      </c>
      <c r="M266" s="2" t="s">
        <v>1139</v>
      </c>
      <c r="N266" s="2" t="s">
        <v>1090</v>
      </c>
      <c r="O266" s="2" t="s">
        <v>1094</v>
      </c>
      <c r="P266" s="2" t="s">
        <v>1161</v>
      </c>
      <c r="Q266">
        <v>0</v>
      </c>
      <c r="R266">
        <v>-45000</v>
      </c>
      <c r="S266">
        <v>-45000</v>
      </c>
      <c r="T266" s="1">
        <v>42014</v>
      </c>
      <c r="U266" s="2" t="s">
        <v>1089</v>
      </c>
      <c r="V266" s="2" t="s">
        <v>2</v>
      </c>
      <c r="W266" s="2" t="s">
        <v>11</v>
      </c>
      <c r="X266" s="2" t="s">
        <v>4</v>
      </c>
      <c r="Y266" s="2" t="s">
        <v>5</v>
      </c>
      <c r="Z266" s="2" t="s">
        <v>51</v>
      </c>
      <c r="AA266" s="2" t="s">
        <v>347</v>
      </c>
      <c r="AB266">
        <v>5</v>
      </c>
      <c r="AC266">
        <v>3</v>
      </c>
      <c r="AD266" s="2" t="s">
        <v>1085</v>
      </c>
      <c r="AE266">
        <v>1</v>
      </c>
      <c r="AF266">
        <v>1</v>
      </c>
      <c r="AG266" s="2" t="s">
        <v>1085</v>
      </c>
      <c r="AH266">
        <v>61490</v>
      </c>
      <c r="AI266">
        <v>5590</v>
      </c>
      <c r="AJ266">
        <v>11180</v>
      </c>
      <c r="AK266">
        <v>44720</v>
      </c>
      <c r="AL266" s="2" t="s">
        <v>21</v>
      </c>
      <c r="AM266" s="2" t="s">
        <v>22</v>
      </c>
      <c r="AN266">
        <v>2001</v>
      </c>
      <c r="AO266" s="2" t="s">
        <v>1078</v>
      </c>
    </row>
    <row r="267" spans="1:41" x14ac:dyDescent="0.25">
      <c r="A267">
        <v>942504</v>
      </c>
      <c r="B267" s="1">
        <v>37788</v>
      </c>
      <c r="C267">
        <v>84</v>
      </c>
      <c r="D267" s="2" t="s">
        <v>1275</v>
      </c>
      <c r="E267" s="2"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s="2" t="s">
        <v>1086</v>
      </c>
      <c r="M267" s="2" t="s">
        <v>1140</v>
      </c>
      <c r="N267" s="2" t="s">
        <v>1102</v>
      </c>
      <c r="O267" s="2" t="s">
        <v>1110</v>
      </c>
      <c r="P267" s="2" t="s">
        <v>1159</v>
      </c>
      <c r="Q267">
        <v>44400</v>
      </c>
      <c r="R267">
        <v>-51500</v>
      </c>
      <c r="S267">
        <v>-7100</v>
      </c>
      <c r="T267" s="1">
        <v>42034</v>
      </c>
      <c r="U267" s="2" t="s">
        <v>1</v>
      </c>
      <c r="V267" s="2" t="s">
        <v>2</v>
      </c>
      <c r="W267" s="2" t="s">
        <v>11</v>
      </c>
      <c r="X267" s="2" t="s">
        <v>4</v>
      </c>
      <c r="Y267" s="2" t="s">
        <v>5</v>
      </c>
      <c r="Z267" s="2" t="s">
        <v>53</v>
      </c>
      <c r="AA267" s="2" t="s">
        <v>348</v>
      </c>
      <c r="AB267">
        <v>9</v>
      </c>
      <c r="AC267">
        <v>1</v>
      </c>
      <c r="AD267" s="2" t="s">
        <v>1078</v>
      </c>
      <c r="AE267">
        <v>1</v>
      </c>
      <c r="AF267">
        <v>0</v>
      </c>
      <c r="AG267" s="2" t="s">
        <v>1077</v>
      </c>
      <c r="AH267">
        <v>57640</v>
      </c>
      <c r="AI267">
        <v>5240</v>
      </c>
      <c r="AJ267">
        <v>10480</v>
      </c>
      <c r="AK267">
        <v>41920</v>
      </c>
      <c r="AL267" s="2" t="s">
        <v>123</v>
      </c>
      <c r="AM267" s="2" t="s">
        <v>124</v>
      </c>
      <c r="AN267">
        <v>2010</v>
      </c>
      <c r="AO267" s="2" t="s">
        <v>1078</v>
      </c>
    </row>
    <row r="268" spans="1:41" x14ac:dyDescent="0.25">
      <c r="A268">
        <v>395572</v>
      </c>
      <c r="B268" s="1">
        <v>36249</v>
      </c>
      <c r="C268">
        <v>394</v>
      </c>
      <c r="D268" s="2" t="s">
        <v>1275</v>
      </c>
      <c r="E268" s="2"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s="2" t="s">
        <v>1086</v>
      </c>
      <c r="M268" s="2" t="s">
        <v>57</v>
      </c>
      <c r="N268" s="2" t="s">
        <v>1080</v>
      </c>
      <c r="O268" s="2" t="s">
        <v>1104</v>
      </c>
      <c r="P268" s="2" t="s">
        <v>1160</v>
      </c>
      <c r="Q268">
        <v>51500</v>
      </c>
      <c r="R268">
        <v>0</v>
      </c>
      <c r="S268">
        <v>51500</v>
      </c>
      <c r="T268" s="1">
        <v>42029</v>
      </c>
      <c r="U268" s="2" t="s">
        <v>10</v>
      </c>
      <c r="V268" s="2" t="s">
        <v>1084</v>
      </c>
      <c r="W268" s="2" t="s">
        <v>121</v>
      </c>
      <c r="X268" s="2" t="s">
        <v>4</v>
      </c>
      <c r="Y268" s="2" t="s">
        <v>50</v>
      </c>
      <c r="Z268" s="2" t="s">
        <v>51</v>
      </c>
      <c r="AA268" s="2" t="s">
        <v>349</v>
      </c>
      <c r="AB268">
        <v>9</v>
      </c>
      <c r="AC268">
        <v>1</v>
      </c>
      <c r="AD268" s="2" t="s">
        <v>1078</v>
      </c>
      <c r="AE268">
        <v>1</v>
      </c>
      <c r="AF268">
        <v>0</v>
      </c>
      <c r="AG268" s="2" t="s">
        <v>1078</v>
      </c>
      <c r="AH268">
        <v>6890</v>
      </c>
      <c r="AI268">
        <v>1060</v>
      </c>
      <c r="AJ268">
        <v>1060</v>
      </c>
      <c r="AK268">
        <v>4770</v>
      </c>
      <c r="AL268" s="2" t="s">
        <v>43</v>
      </c>
      <c r="AM268" s="2" t="s">
        <v>44</v>
      </c>
      <c r="AN268">
        <v>1999</v>
      </c>
      <c r="AO268" s="2" t="s">
        <v>1078</v>
      </c>
    </row>
    <row r="269" spans="1:41" x14ac:dyDescent="0.25">
      <c r="A269">
        <v>889883</v>
      </c>
      <c r="B269" s="1">
        <v>36194</v>
      </c>
      <c r="C269">
        <v>246</v>
      </c>
      <c r="D269" s="2" t="s">
        <v>1275</v>
      </c>
      <c r="E269" s="2"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s="2" t="s">
        <v>1079</v>
      </c>
      <c r="M269" s="2" t="s">
        <v>1142</v>
      </c>
      <c r="N269" s="2" t="s">
        <v>1082</v>
      </c>
      <c r="O269" s="2" t="s">
        <v>1105</v>
      </c>
      <c r="P269" s="2" t="s">
        <v>1159</v>
      </c>
      <c r="Q269">
        <v>34400</v>
      </c>
      <c r="R269">
        <v>-33100</v>
      </c>
      <c r="S269">
        <v>1300</v>
      </c>
      <c r="T269" s="1">
        <v>42033</v>
      </c>
      <c r="U269" s="2" t="s">
        <v>1089</v>
      </c>
      <c r="V269" s="2" t="s">
        <v>2</v>
      </c>
      <c r="W269" s="2" t="s">
        <v>3</v>
      </c>
      <c r="X269" s="2" t="s">
        <v>34</v>
      </c>
      <c r="Y269" s="2" t="s">
        <v>88</v>
      </c>
      <c r="Z269" s="2" t="s">
        <v>6</v>
      </c>
      <c r="AA269" s="2" t="s">
        <v>350</v>
      </c>
      <c r="AB269">
        <v>9</v>
      </c>
      <c r="AC269">
        <v>3</v>
      </c>
      <c r="AD269" s="2" t="s">
        <v>1085</v>
      </c>
      <c r="AE269">
        <v>2</v>
      </c>
      <c r="AF269">
        <v>2</v>
      </c>
      <c r="AG269" s="2" t="s">
        <v>1085</v>
      </c>
      <c r="AH269">
        <v>53280</v>
      </c>
      <c r="AI269">
        <v>11840</v>
      </c>
      <c r="AJ269">
        <v>5920</v>
      </c>
      <c r="AK269">
        <v>35520</v>
      </c>
      <c r="AL269" s="2" t="s">
        <v>47</v>
      </c>
      <c r="AM269" s="2" t="s">
        <v>48</v>
      </c>
      <c r="AN269">
        <v>2006</v>
      </c>
      <c r="AO269" s="2" t="s">
        <v>1077</v>
      </c>
    </row>
    <row r="270" spans="1:41" x14ac:dyDescent="0.25">
      <c r="A270">
        <v>818167</v>
      </c>
      <c r="B270" s="1">
        <v>40780</v>
      </c>
      <c r="C270">
        <v>35</v>
      </c>
      <c r="D270" s="2" t="s">
        <v>1277</v>
      </c>
      <c r="E270" s="2"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s="2" t="s">
        <v>1086</v>
      </c>
      <c r="M270" s="2" t="s">
        <v>1142</v>
      </c>
      <c r="N270" s="2" t="s">
        <v>1107</v>
      </c>
      <c r="O270" s="2" t="s">
        <v>1113</v>
      </c>
      <c r="P270" s="2" t="s">
        <v>1162</v>
      </c>
      <c r="Q270">
        <v>52100</v>
      </c>
      <c r="R270">
        <v>-46900</v>
      </c>
      <c r="S270">
        <v>5200</v>
      </c>
      <c r="T270" s="1">
        <v>42059</v>
      </c>
      <c r="U270" s="2" t="s">
        <v>1089</v>
      </c>
      <c r="V270" s="2" t="s">
        <v>18</v>
      </c>
      <c r="W270" s="2" t="s">
        <v>11</v>
      </c>
      <c r="X270" s="2" t="s">
        <v>34</v>
      </c>
      <c r="Y270" s="2" t="s">
        <v>5</v>
      </c>
      <c r="Z270" s="2" t="s">
        <v>37</v>
      </c>
      <c r="AA270" s="2" t="s">
        <v>351</v>
      </c>
      <c r="AB270">
        <v>22</v>
      </c>
      <c r="AC270">
        <v>3</v>
      </c>
      <c r="AD270" s="2" t="s">
        <v>1078</v>
      </c>
      <c r="AE270">
        <v>0</v>
      </c>
      <c r="AF270">
        <v>0</v>
      </c>
      <c r="AG270" s="2" t="s">
        <v>1085</v>
      </c>
      <c r="AH270">
        <v>78300</v>
      </c>
      <c r="AI270">
        <v>15660</v>
      </c>
      <c r="AJ270">
        <v>7830</v>
      </c>
      <c r="AK270">
        <v>54810</v>
      </c>
      <c r="AL270" s="2" t="s">
        <v>97</v>
      </c>
      <c r="AM270" s="2" t="s">
        <v>112</v>
      </c>
      <c r="AN270">
        <v>2009</v>
      </c>
      <c r="AO270" s="2" t="s">
        <v>1078</v>
      </c>
    </row>
    <row r="271" spans="1:41" x14ac:dyDescent="0.25">
      <c r="A271">
        <v>277767</v>
      </c>
      <c r="B271" s="1">
        <v>40357</v>
      </c>
      <c r="C271">
        <v>156</v>
      </c>
      <c r="D271" s="2" t="s">
        <v>1276</v>
      </c>
      <c r="E271" s="2"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s="2" t="s">
        <v>1079</v>
      </c>
      <c r="M271" s="2" t="s">
        <v>29</v>
      </c>
      <c r="N271" s="2" t="s">
        <v>1102</v>
      </c>
      <c r="O271" s="2" t="s">
        <v>1083</v>
      </c>
      <c r="P271" s="2" t="s">
        <v>1161</v>
      </c>
      <c r="Q271">
        <v>0</v>
      </c>
      <c r="R271">
        <v>-61000</v>
      </c>
      <c r="S271">
        <v>-61000</v>
      </c>
      <c r="T271" s="1">
        <v>42008</v>
      </c>
      <c r="U271" s="2" t="s">
        <v>1089</v>
      </c>
      <c r="V271" s="2" t="s">
        <v>18</v>
      </c>
      <c r="W271" s="2" t="s">
        <v>3</v>
      </c>
      <c r="X271" s="2" t="s">
        <v>60</v>
      </c>
      <c r="Y271" s="2" t="s">
        <v>88</v>
      </c>
      <c r="Z271" s="2" t="s">
        <v>37</v>
      </c>
      <c r="AA271" s="2" t="s">
        <v>352</v>
      </c>
      <c r="AB271">
        <v>15</v>
      </c>
      <c r="AC271">
        <v>3</v>
      </c>
      <c r="AD271" s="2" t="s">
        <v>1077</v>
      </c>
      <c r="AE271">
        <v>0</v>
      </c>
      <c r="AF271">
        <v>3</v>
      </c>
      <c r="AG271" s="2" t="s">
        <v>1078</v>
      </c>
      <c r="AH271">
        <v>41490</v>
      </c>
      <c r="AI271">
        <v>4610</v>
      </c>
      <c r="AJ271">
        <v>4610</v>
      </c>
      <c r="AK271">
        <v>32270</v>
      </c>
      <c r="AL271" s="2" t="s">
        <v>39</v>
      </c>
      <c r="AM271" s="2" t="s">
        <v>40</v>
      </c>
      <c r="AN271">
        <v>2001</v>
      </c>
      <c r="AO271" s="2" t="s">
        <v>1078</v>
      </c>
    </row>
    <row r="272" spans="1:41" x14ac:dyDescent="0.25">
      <c r="A272">
        <v>842618</v>
      </c>
      <c r="B272" s="1">
        <v>37201</v>
      </c>
      <c r="C272">
        <v>195</v>
      </c>
      <c r="D272" s="2" t="s">
        <v>1277</v>
      </c>
      <c r="E272" s="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s="2" t="s">
        <v>1086</v>
      </c>
      <c r="M272" s="2" t="s">
        <v>29</v>
      </c>
      <c r="N272" s="2" t="s">
        <v>1082</v>
      </c>
      <c r="O272" s="2" t="s">
        <v>1098</v>
      </c>
      <c r="P272" s="2" t="s">
        <v>1159</v>
      </c>
      <c r="Q272">
        <v>57800</v>
      </c>
      <c r="R272">
        <v>-53300</v>
      </c>
      <c r="S272">
        <v>4500</v>
      </c>
      <c r="T272" s="1">
        <v>42060</v>
      </c>
      <c r="U272" s="2" t="s">
        <v>1089</v>
      </c>
      <c r="V272" s="2" t="s">
        <v>23</v>
      </c>
      <c r="W272" s="2" t="s">
        <v>41</v>
      </c>
      <c r="X272" s="2" t="s">
        <v>34</v>
      </c>
      <c r="Y272" s="2" t="s">
        <v>5</v>
      </c>
      <c r="Z272" s="2" t="s">
        <v>51</v>
      </c>
      <c r="AA272" s="2" t="s">
        <v>353</v>
      </c>
      <c r="AB272">
        <v>14</v>
      </c>
      <c r="AC272">
        <v>3</v>
      </c>
      <c r="AD272" s="2" t="s">
        <v>1077</v>
      </c>
      <c r="AE272">
        <v>2</v>
      </c>
      <c r="AF272">
        <v>3</v>
      </c>
      <c r="AG272" s="2" t="s">
        <v>1077</v>
      </c>
      <c r="AH272">
        <v>68970</v>
      </c>
      <c r="AI272">
        <v>12540</v>
      </c>
      <c r="AJ272">
        <v>6270</v>
      </c>
      <c r="AK272">
        <v>50160</v>
      </c>
      <c r="AL272" s="2" t="s">
        <v>26</v>
      </c>
      <c r="AM272" s="2" t="s">
        <v>27</v>
      </c>
      <c r="AN272">
        <v>2007</v>
      </c>
      <c r="AO272" s="2" t="s">
        <v>1078</v>
      </c>
    </row>
    <row r="273" spans="1:41" x14ac:dyDescent="0.25">
      <c r="A273">
        <v>577810</v>
      </c>
      <c r="B273" s="1">
        <v>41379</v>
      </c>
      <c r="C273">
        <v>369</v>
      </c>
      <c r="D273" s="2" t="s">
        <v>1276</v>
      </c>
      <c r="E273" s="2"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s="2" t="s">
        <v>1079</v>
      </c>
      <c r="M273" s="2" t="s">
        <v>65</v>
      </c>
      <c r="N273" s="2" t="s">
        <v>1107</v>
      </c>
      <c r="O273" s="2" t="s">
        <v>1098</v>
      </c>
      <c r="P273" s="2" t="s">
        <v>1159</v>
      </c>
      <c r="Q273">
        <v>55400</v>
      </c>
      <c r="R273">
        <v>0</v>
      </c>
      <c r="S273">
        <v>55400</v>
      </c>
      <c r="T273" s="1">
        <v>42031</v>
      </c>
      <c r="U273" s="2" t="s">
        <v>1089</v>
      </c>
      <c r="V273" s="2" t="s">
        <v>18</v>
      </c>
      <c r="W273" s="2" t="s">
        <v>11</v>
      </c>
      <c r="X273" s="2" t="s">
        <v>4</v>
      </c>
      <c r="Y273" s="2" t="s">
        <v>12</v>
      </c>
      <c r="Z273" s="2" t="s">
        <v>24</v>
      </c>
      <c r="AA273" s="2" t="s">
        <v>354</v>
      </c>
      <c r="AB273">
        <v>6</v>
      </c>
      <c r="AC273">
        <v>3</v>
      </c>
      <c r="AD273" s="2" t="s">
        <v>1085</v>
      </c>
      <c r="AE273">
        <v>2</v>
      </c>
      <c r="AF273">
        <v>0</v>
      </c>
      <c r="AG273" s="2" t="s">
        <v>1077</v>
      </c>
      <c r="AH273">
        <v>85300</v>
      </c>
      <c r="AI273">
        <v>17060</v>
      </c>
      <c r="AJ273">
        <v>8530</v>
      </c>
      <c r="AK273">
        <v>59710</v>
      </c>
      <c r="AL273" s="2" t="s">
        <v>47</v>
      </c>
      <c r="AM273" s="2" t="s">
        <v>64</v>
      </c>
      <c r="AN273">
        <v>2003</v>
      </c>
      <c r="AO273" s="2" t="s">
        <v>1078</v>
      </c>
    </row>
    <row r="274" spans="1:41" x14ac:dyDescent="0.25">
      <c r="A274">
        <v>873114</v>
      </c>
      <c r="B274" s="1">
        <v>35040</v>
      </c>
      <c r="C274">
        <v>271</v>
      </c>
      <c r="D274" s="2" t="s">
        <v>1275</v>
      </c>
      <c r="E274" s="2"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s="2" t="s">
        <v>1086</v>
      </c>
      <c r="M274" s="2" t="s">
        <v>29</v>
      </c>
      <c r="N274" s="2" t="s">
        <v>1095</v>
      </c>
      <c r="O274" s="2" t="s">
        <v>1098</v>
      </c>
      <c r="P274" s="2" t="s">
        <v>1159</v>
      </c>
      <c r="Q274">
        <v>71200</v>
      </c>
      <c r="R274">
        <v>0</v>
      </c>
      <c r="S274">
        <v>71200</v>
      </c>
      <c r="T274" s="1">
        <v>42054</v>
      </c>
      <c r="U274" s="2" t="s">
        <v>62</v>
      </c>
      <c r="V274" s="2" t="s">
        <v>1084</v>
      </c>
      <c r="W274" s="2" t="s">
        <v>11</v>
      </c>
      <c r="X274" s="2" t="s">
        <v>30</v>
      </c>
      <c r="Y274" s="2" t="s">
        <v>19</v>
      </c>
      <c r="Z274" s="2" t="s">
        <v>51</v>
      </c>
      <c r="AA274" s="2" t="s">
        <v>355</v>
      </c>
      <c r="AB274">
        <v>6</v>
      </c>
      <c r="AC274">
        <v>1</v>
      </c>
      <c r="AD274" s="2" t="s">
        <v>1078</v>
      </c>
      <c r="AE274">
        <v>0</v>
      </c>
      <c r="AF274">
        <v>0</v>
      </c>
      <c r="AG274" s="2" t="s">
        <v>1078</v>
      </c>
      <c r="AH274">
        <v>3080</v>
      </c>
      <c r="AI274">
        <v>560</v>
      </c>
      <c r="AJ274">
        <v>280</v>
      </c>
      <c r="AK274">
        <v>2240</v>
      </c>
      <c r="AL274" s="2" t="s">
        <v>43</v>
      </c>
      <c r="AM274" s="2" t="s">
        <v>59</v>
      </c>
      <c r="AN274">
        <v>2012</v>
      </c>
      <c r="AO274" s="2" t="s">
        <v>1078</v>
      </c>
    </row>
    <row r="275" spans="1:41" x14ac:dyDescent="0.25">
      <c r="A275">
        <v>994538</v>
      </c>
      <c r="B275" s="1">
        <v>33543</v>
      </c>
      <c r="C275">
        <v>332</v>
      </c>
      <c r="D275" s="2" t="s">
        <v>1275</v>
      </c>
      <c r="E275" s="2"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s="2" t="s">
        <v>1079</v>
      </c>
      <c r="M275" s="2" t="s">
        <v>1140</v>
      </c>
      <c r="N275" s="2" t="s">
        <v>1080</v>
      </c>
      <c r="O275" s="2" t="s">
        <v>1108</v>
      </c>
      <c r="P275" s="2" t="s">
        <v>1161</v>
      </c>
      <c r="Q275">
        <v>91900</v>
      </c>
      <c r="R275">
        <v>0</v>
      </c>
      <c r="S275">
        <v>91900</v>
      </c>
      <c r="T275" s="1">
        <v>42035</v>
      </c>
      <c r="U275" s="2" t="s">
        <v>1089</v>
      </c>
      <c r="V275" s="2" t="s">
        <v>23</v>
      </c>
      <c r="W275" s="2" t="s">
        <v>3</v>
      </c>
      <c r="X275" s="2" t="s">
        <v>4</v>
      </c>
      <c r="Y275" s="2" t="s">
        <v>45</v>
      </c>
      <c r="Z275" s="2" t="s">
        <v>24</v>
      </c>
      <c r="AA275" s="2" t="s">
        <v>356</v>
      </c>
      <c r="AB275">
        <v>22</v>
      </c>
      <c r="AC275">
        <v>4</v>
      </c>
      <c r="AD275" s="2" t="s">
        <v>1077</v>
      </c>
      <c r="AE275">
        <v>2</v>
      </c>
      <c r="AF275">
        <v>0</v>
      </c>
      <c r="AG275" s="2" t="s">
        <v>1085</v>
      </c>
      <c r="AH275">
        <v>71760</v>
      </c>
      <c r="AI275">
        <v>11040</v>
      </c>
      <c r="AJ275">
        <v>11040</v>
      </c>
      <c r="AK275">
        <v>49680</v>
      </c>
      <c r="AL275" s="2" t="s">
        <v>106</v>
      </c>
      <c r="AM275" s="2" t="s">
        <v>280</v>
      </c>
      <c r="AN275">
        <v>2010</v>
      </c>
      <c r="AO275" s="2" t="s">
        <v>1077</v>
      </c>
    </row>
    <row r="276" spans="1:41" x14ac:dyDescent="0.25">
      <c r="A276">
        <v>727792</v>
      </c>
      <c r="B276" s="1">
        <v>41778</v>
      </c>
      <c r="C276">
        <v>107</v>
      </c>
      <c r="D276" s="2" t="s">
        <v>1276</v>
      </c>
      <c r="E276" s="2"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s="2" t="s">
        <v>1086</v>
      </c>
      <c r="M276" s="2" t="s">
        <v>1142</v>
      </c>
      <c r="N276" s="2" t="s">
        <v>1090</v>
      </c>
      <c r="O276" s="2" t="s">
        <v>1101</v>
      </c>
      <c r="P276" s="2" t="s">
        <v>1159</v>
      </c>
      <c r="Q276">
        <v>62800</v>
      </c>
      <c r="R276">
        <v>0</v>
      </c>
      <c r="S276">
        <v>62800</v>
      </c>
      <c r="T276" s="1">
        <v>42022</v>
      </c>
      <c r="U276" s="2" t="s">
        <v>1089</v>
      </c>
      <c r="V276" s="2" t="s">
        <v>18</v>
      </c>
      <c r="W276" s="2" t="s">
        <v>11</v>
      </c>
      <c r="X276" s="2" t="s">
        <v>60</v>
      </c>
      <c r="Y276" s="2" t="s">
        <v>19</v>
      </c>
      <c r="Z276" s="2" t="s">
        <v>24</v>
      </c>
      <c r="AA276" s="2" t="s">
        <v>357</v>
      </c>
      <c r="AB276">
        <v>14</v>
      </c>
      <c r="AC276">
        <v>3</v>
      </c>
      <c r="AD276" s="2" t="s">
        <v>1085</v>
      </c>
      <c r="AE276">
        <v>1</v>
      </c>
      <c r="AF276">
        <v>0</v>
      </c>
      <c r="AG276" s="2" t="s">
        <v>1078</v>
      </c>
      <c r="AH276">
        <v>59700</v>
      </c>
      <c r="AI276">
        <v>11940</v>
      </c>
      <c r="AJ276">
        <v>11940</v>
      </c>
      <c r="AK276">
        <v>35820</v>
      </c>
      <c r="AL276" s="2" t="s">
        <v>39</v>
      </c>
      <c r="AM276" s="2" t="s">
        <v>193</v>
      </c>
      <c r="AN276">
        <v>2002</v>
      </c>
      <c r="AO276" s="2" t="s">
        <v>1078</v>
      </c>
    </row>
    <row r="277" spans="1:41" x14ac:dyDescent="0.25">
      <c r="A277">
        <v>522506</v>
      </c>
      <c r="B277" s="1">
        <v>33678</v>
      </c>
      <c r="C277">
        <v>217</v>
      </c>
      <c r="D277" s="2" t="s">
        <v>1275</v>
      </c>
      <c r="E277" s="2"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s="2" t="s">
        <v>1086</v>
      </c>
      <c r="M277" s="2" t="s">
        <v>1139</v>
      </c>
      <c r="N277" s="2" t="s">
        <v>1095</v>
      </c>
      <c r="O277" s="2" t="s">
        <v>1101</v>
      </c>
      <c r="P277" s="2" t="s">
        <v>1161</v>
      </c>
      <c r="Q277">
        <v>49900</v>
      </c>
      <c r="R277">
        <v>-19800</v>
      </c>
      <c r="S277">
        <v>30100</v>
      </c>
      <c r="T277" s="1">
        <v>42014</v>
      </c>
      <c r="U277" s="2" t="s">
        <v>1089</v>
      </c>
      <c r="V277" s="2" t="s">
        <v>23</v>
      </c>
      <c r="W277" s="2" t="s">
        <v>11</v>
      </c>
      <c r="X277" s="2" t="s">
        <v>34</v>
      </c>
      <c r="Y277" s="2" t="s">
        <v>19</v>
      </c>
      <c r="Z277" s="2" t="s">
        <v>6</v>
      </c>
      <c r="AA277" s="2" t="s">
        <v>358</v>
      </c>
      <c r="AB277">
        <v>16</v>
      </c>
      <c r="AC277">
        <v>3</v>
      </c>
      <c r="AD277" s="2" t="s">
        <v>1078</v>
      </c>
      <c r="AE277">
        <v>0</v>
      </c>
      <c r="AF277">
        <v>2</v>
      </c>
      <c r="AG277" s="2" t="s">
        <v>1085</v>
      </c>
      <c r="AH277">
        <v>64920</v>
      </c>
      <c r="AI277">
        <v>10820</v>
      </c>
      <c r="AJ277">
        <v>10820</v>
      </c>
      <c r="AK277">
        <v>43280</v>
      </c>
      <c r="AL277" s="2" t="s">
        <v>55</v>
      </c>
      <c r="AM277" s="2" t="s">
        <v>157</v>
      </c>
      <c r="AN277">
        <v>1997</v>
      </c>
      <c r="AO277" s="2" t="s">
        <v>1078</v>
      </c>
    </row>
    <row r="278" spans="1:41" x14ac:dyDescent="0.25">
      <c r="A278">
        <v>367595</v>
      </c>
      <c r="B278" s="1">
        <v>38751</v>
      </c>
      <c r="C278">
        <v>243</v>
      </c>
      <c r="D278" s="2" t="s">
        <v>1277</v>
      </c>
      <c r="E278" s="2"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s="2" t="s">
        <v>1086</v>
      </c>
      <c r="M278" s="2" t="s">
        <v>29</v>
      </c>
      <c r="N278" s="2" t="s">
        <v>1082</v>
      </c>
      <c r="O278" s="2" t="s">
        <v>1088</v>
      </c>
      <c r="P278" s="2" t="s">
        <v>1160</v>
      </c>
      <c r="Q278">
        <v>0</v>
      </c>
      <c r="R278">
        <v>-75700</v>
      </c>
      <c r="S278">
        <v>-75700</v>
      </c>
      <c r="T278" s="1">
        <v>42032</v>
      </c>
      <c r="U278" s="2" t="s">
        <v>1089</v>
      </c>
      <c r="V278" s="2" t="s">
        <v>23</v>
      </c>
      <c r="W278" s="2" t="s">
        <v>3</v>
      </c>
      <c r="X278" s="2" t="s">
        <v>60</v>
      </c>
      <c r="Y278" s="2" t="s">
        <v>5</v>
      </c>
      <c r="Z278" s="2" t="s">
        <v>13</v>
      </c>
      <c r="AA278" s="2" t="s">
        <v>359</v>
      </c>
      <c r="AB278">
        <v>10</v>
      </c>
      <c r="AC278">
        <v>3</v>
      </c>
      <c r="AD278" s="2" t="s">
        <v>1085</v>
      </c>
      <c r="AE278">
        <v>0</v>
      </c>
      <c r="AF278">
        <v>1</v>
      </c>
      <c r="AG278" s="2" t="s">
        <v>1078</v>
      </c>
      <c r="AH278">
        <v>37530</v>
      </c>
      <c r="AI278">
        <v>4170</v>
      </c>
      <c r="AJ278">
        <v>4170</v>
      </c>
      <c r="AK278">
        <v>29190</v>
      </c>
      <c r="AL278" s="2" t="s">
        <v>106</v>
      </c>
      <c r="AM278" s="2" t="s">
        <v>107</v>
      </c>
      <c r="AN278">
        <v>2008</v>
      </c>
      <c r="AO278" s="2" t="s">
        <v>1078</v>
      </c>
    </row>
    <row r="279" spans="1:41" x14ac:dyDescent="0.25">
      <c r="A279">
        <v>586104</v>
      </c>
      <c r="B279" s="1">
        <v>37696</v>
      </c>
      <c r="C279">
        <v>296</v>
      </c>
      <c r="D279" s="2" t="s">
        <v>1277</v>
      </c>
      <c r="E279" s="2"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s="2" t="s">
        <v>1079</v>
      </c>
      <c r="M279" s="2" t="s">
        <v>29</v>
      </c>
      <c r="N279" s="2" t="s">
        <v>1091</v>
      </c>
      <c r="O279" s="2" t="s">
        <v>1108</v>
      </c>
      <c r="P279" s="2" t="s">
        <v>1159</v>
      </c>
      <c r="Q279">
        <v>53100</v>
      </c>
      <c r="R279">
        <v>-63400</v>
      </c>
      <c r="S279">
        <v>-10300</v>
      </c>
      <c r="T279" s="1">
        <v>42051</v>
      </c>
      <c r="U279" s="2" t="s">
        <v>1089</v>
      </c>
      <c r="V279" s="2" t="s">
        <v>2</v>
      </c>
      <c r="W279" s="2" t="s">
        <v>41</v>
      </c>
      <c r="X279" s="2" t="s">
        <v>60</v>
      </c>
      <c r="Y279" s="2" t="s">
        <v>45</v>
      </c>
      <c r="Z279" s="2" t="s">
        <v>6</v>
      </c>
      <c r="AA279" s="2" t="s">
        <v>360</v>
      </c>
      <c r="AB279">
        <v>9</v>
      </c>
      <c r="AC279">
        <v>3</v>
      </c>
      <c r="AD279" s="2" t="s">
        <v>1077</v>
      </c>
      <c r="AE279">
        <v>1</v>
      </c>
      <c r="AF279">
        <v>2</v>
      </c>
      <c r="AG279" s="2" t="s">
        <v>1078</v>
      </c>
      <c r="AH279">
        <v>64080</v>
      </c>
      <c r="AI279">
        <v>7120</v>
      </c>
      <c r="AJ279">
        <v>7120</v>
      </c>
      <c r="AK279">
        <v>49840</v>
      </c>
      <c r="AL279" s="2" t="s">
        <v>8</v>
      </c>
      <c r="AM279" s="2" t="s">
        <v>137</v>
      </c>
      <c r="AN279">
        <v>2012</v>
      </c>
      <c r="AO279" s="2" t="s">
        <v>1078</v>
      </c>
    </row>
    <row r="280" spans="1:41" x14ac:dyDescent="0.25">
      <c r="A280">
        <v>424862</v>
      </c>
      <c r="B280" s="1">
        <v>37545</v>
      </c>
      <c r="C280">
        <v>264</v>
      </c>
      <c r="D280" s="2" t="s">
        <v>1276</v>
      </c>
      <c r="E280" s="2"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s="2" t="s">
        <v>1079</v>
      </c>
      <c r="M280" s="2" t="s">
        <v>1141</v>
      </c>
      <c r="N280" s="2" t="s">
        <v>1093</v>
      </c>
      <c r="O280" s="2" t="s">
        <v>1116</v>
      </c>
      <c r="P280" s="2" t="s">
        <v>1162</v>
      </c>
      <c r="Q280">
        <v>55600</v>
      </c>
      <c r="R280">
        <v>0</v>
      </c>
      <c r="S280">
        <v>55600</v>
      </c>
      <c r="T280" s="1">
        <v>42043</v>
      </c>
      <c r="U280" s="2" t="s">
        <v>1</v>
      </c>
      <c r="V280" s="2" t="s">
        <v>18</v>
      </c>
      <c r="W280" s="2" t="s">
        <v>11</v>
      </c>
      <c r="X280" s="2" t="s">
        <v>49</v>
      </c>
      <c r="Y280" s="2" t="s">
        <v>88</v>
      </c>
      <c r="Z280" s="2" t="s">
        <v>75</v>
      </c>
      <c r="AA280" s="2" t="s">
        <v>361</v>
      </c>
      <c r="AB280">
        <v>4</v>
      </c>
      <c r="AC280">
        <v>1</v>
      </c>
      <c r="AD280" s="2" t="s">
        <v>1078</v>
      </c>
      <c r="AE280">
        <v>1</v>
      </c>
      <c r="AF280">
        <v>0</v>
      </c>
      <c r="AG280" s="2" t="s">
        <v>1085</v>
      </c>
      <c r="AH280">
        <v>60390</v>
      </c>
      <c r="AI280">
        <v>10980</v>
      </c>
      <c r="AJ280">
        <v>5490</v>
      </c>
      <c r="AK280">
        <v>43920</v>
      </c>
      <c r="AL280" s="2" t="s">
        <v>97</v>
      </c>
      <c r="AM280" s="2" t="s">
        <v>110</v>
      </c>
      <c r="AN280">
        <v>2004</v>
      </c>
      <c r="AO280" s="2" t="s">
        <v>1077</v>
      </c>
    </row>
    <row r="281" spans="1:41" x14ac:dyDescent="0.25">
      <c r="A281">
        <v>512813</v>
      </c>
      <c r="B281" s="1">
        <v>32900</v>
      </c>
      <c r="C281">
        <v>108</v>
      </c>
      <c r="D281" s="2" t="s">
        <v>1275</v>
      </c>
      <c r="E281" s="2"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s="2" t="s">
        <v>1086</v>
      </c>
      <c r="M281" s="2" t="s">
        <v>1142</v>
      </c>
      <c r="N281" s="2" t="s">
        <v>1090</v>
      </c>
      <c r="O281" s="2" t="s">
        <v>1117</v>
      </c>
      <c r="P281" s="2" t="s">
        <v>1161</v>
      </c>
      <c r="Q281">
        <v>0</v>
      </c>
      <c r="R281">
        <v>0</v>
      </c>
      <c r="S281">
        <v>0</v>
      </c>
      <c r="T281" s="1">
        <v>42024</v>
      </c>
      <c r="U281" s="2" t="s">
        <v>1089</v>
      </c>
      <c r="V281" s="2" t="s">
        <v>2</v>
      </c>
      <c r="W281" s="2" t="s">
        <v>3</v>
      </c>
      <c r="X281" s="2" t="s">
        <v>4</v>
      </c>
      <c r="Y281" s="2" t="s">
        <v>45</v>
      </c>
      <c r="Z281" s="2" t="s">
        <v>53</v>
      </c>
      <c r="AA281" s="2" t="s">
        <v>362</v>
      </c>
      <c r="AB281">
        <v>6</v>
      </c>
      <c r="AC281">
        <v>3</v>
      </c>
      <c r="AD281" s="2" t="s">
        <v>1085</v>
      </c>
      <c r="AE281">
        <v>0</v>
      </c>
      <c r="AF281">
        <v>1</v>
      </c>
      <c r="AG281" s="2" t="s">
        <v>1077</v>
      </c>
      <c r="AH281">
        <v>64350</v>
      </c>
      <c r="AI281">
        <v>5850</v>
      </c>
      <c r="AJ281">
        <v>11700</v>
      </c>
      <c r="AK281">
        <v>46800</v>
      </c>
      <c r="AL281" s="2" t="s">
        <v>39</v>
      </c>
      <c r="AM281" s="2" t="s">
        <v>40</v>
      </c>
      <c r="AN281">
        <v>2011</v>
      </c>
      <c r="AO281" s="2" t="s">
        <v>1077</v>
      </c>
    </row>
    <row r="282" spans="1:41" x14ac:dyDescent="0.25">
      <c r="A282">
        <v>356768</v>
      </c>
      <c r="B282" s="1">
        <v>40248</v>
      </c>
      <c r="C282">
        <v>32</v>
      </c>
      <c r="D282" s="2" t="s">
        <v>1275</v>
      </c>
      <c r="E282" s="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s="2" t="s">
        <v>1086</v>
      </c>
      <c r="M282" s="2" t="s">
        <v>65</v>
      </c>
      <c r="N282" s="2" t="s">
        <v>1095</v>
      </c>
      <c r="O282" s="2" t="s">
        <v>1081</v>
      </c>
      <c r="P282" s="2" t="s">
        <v>1160</v>
      </c>
      <c r="Q282">
        <v>0</v>
      </c>
      <c r="R282">
        <v>0</v>
      </c>
      <c r="S282">
        <v>0</v>
      </c>
      <c r="T282" s="1">
        <v>42041</v>
      </c>
      <c r="U282" s="2" t="s">
        <v>1089</v>
      </c>
      <c r="V282" s="2" t="s">
        <v>2</v>
      </c>
      <c r="W282" s="2" t="s">
        <v>11</v>
      </c>
      <c r="X282" s="2" t="s">
        <v>4</v>
      </c>
      <c r="Y282" s="2" t="s">
        <v>5</v>
      </c>
      <c r="Z282" s="2" t="s">
        <v>53</v>
      </c>
      <c r="AA282" s="2" t="s">
        <v>363</v>
      </c>
      <c r="AB282">
        <v>15</v>
      </c>
      <c r="AC282">
        <v>3</v>
      </c>
      <c r="AD282" s="2" t="s">
        <v>1077</v>
      </c>
      <c r="AE282">
        <v>2</v>
      </c>
      <c r="AF282">
        <v>1</v>
      </c>
      <c r="AG282" s="2" t="s">
        <v>1077</v>
      </c>
      <c r="AH282">
        <v>70900</v>
      </c>
      <c r="AI282">
        <v>14180</v>
      </c>
      <c r="AJ282">
        <v>7090</v>
      </c>
      <c r="AK282">
        <v>49630</v>
      </c>
      <c r="AL282" s="2" t="s">
        <v>97</v>
      </c>
      <c r="AM282" s="2" t="s">
        <v>148</v>
      </c>
      <c r="AN282">
        <v>1997</v>
      </c>
      <c r="AO282" s="2" t="s">
        <v>1078</v>
      </c>
    </row>
    <row r="283" spans="1:41" x14ac:dyDescent="0.25">
      <c r="A283">
        <v>330506</v>
      </c>
      <c r="B283" s="1">
        <v>34961</v>
      </c>
      <c r="C283">
        <v>259</v>
      </c>
      <c r="D283" s="2" t="s">
        <v>1276</v>
      </c>
      <c r="E283" s="2"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s="2" t="s">
        <v>1086</v>
      </c>
      <c r="M283" s="2" t="s">
        <v>1142</v>
      </c>
      <c r="N283" s="2" t="s">
        <v>1080</v>
      </c>
      <c r="O283" s="2" t="s">
        <v>1104</v>
      </c>
      <c r="P283" s="2" t="s">
        <v>1162</v>
      </c>
      <c r="Q283">
        <v>0</v>
      </c>
      <c r="R283">
        <v>-83900</v>
      </c>
      <c r="S283">
        <v>-83900</v>
      </c>
      <c r="T283" s="1">
        <v>42028</v>
      </c>
      <c r="U283" s="2" t="s">
        <v>1089</v>
      </c>
      <c r="V283" s="2" t="s">
        <v>2</v>
      </c>
      <c r="W283" s="2" t="s">
        <v>11</v>
      </c>
      <c r="X283" s="2" t="s">
        <v>34</v>
      </c>
      <c r="Y283" s="2" t="s">
        <v>88</v>
      </c>
      <c r="Z283" s="2" t="s">
        <v>6</v>
      </c>
      <c r="AA283" s="2" t="s">
        <v>364</v>
      </c>
      <c r="AB283">
        <v>12</v>
      </c>
      <c r="AC283">
        <v>3</v>
      </c>
      <c r="AD283" s="2" t="s">
        <v>1078</v>
      </c>
      <c r="AE283">
        <v>1</v>
      </c>
      <c r="AF283">
        <v>3</v>
      </c>
      <c r="AG283" s="2" t="s">
        <v>1085</v>
      </c>
      <c r="AH283">
        <v>46560</v>
      </c>
      <c r="AI283">
        <v>7760</v>
      </c>
      <c r="AJ283">
        <v>7760</v>
      </c>
      <c r="AK283">
        <v>31040</v>
      </c>
      <c r="AL283" s="2" t="s">
        <v>39</v>
      </c>
      <c r="AM283" s="2" t="s">
        <v>193</v>
      </c>
      <c r="AN283">
        <v>2012</v>
      </c>
      <c r="AO283" s="2" t="s">
        <v>1078</v>
      </c>
    </row>
    <row r="284" spans="1:41" x14ac:dyDescent="0.25">
      <c r="A284">
        <v>779075</v>
      </c>
      <c r="B284" s="1">
        <v>40236</v>
      </c>
      <c r="C284">
        <v>186</v>
      </c>
      <c r="D284" s="2" t="s">
        <v>1277</v>
      </c>
      <c r="E284" s="2"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s="2" t="s">
        <v>1086</v>
      </c>
      <c r="M284" s="2" t="s">
        <v>29</v>
      </c>
      <c r="N284" s="2" t="s">
        <v>1080</v>
      </c>
      <c r="O284" s="2" t="s">
        <v>1116</v>
      </c>
      <c r="P284" s="2" t="s">
        <v>1159</v>
      </c>
      <c r="Q284">
        <v>37600</v>
      </c>
      <c r="R284">
        <v>-37600</v>
      </c>
      <c r="S284">
        <v>0</v>
      </c>
      <c r="T284" s="1">
        <v>42018</v>
      </c>
      <c r="U284" s="2" t="s">
        <v>10</v>
      </c>
      <c r="V284" s="2" t="s">
        <v>1084</v>
      </c>
      <c r="W284" s="2" t="s">
        <v>121</v>
      </c>
      <c r="X284" s="2" t="s">
        <v>4</v>
      </c>
      <c r="Y284" s="2" t="s">
        <v>19</v>
      </c>
      <c r="Z284" s="2" t="s">
        <v>24</v>
      </c>
      <c r="AA284" s="2" t="s">
        <v>365</v>
      </c>
      <c r="AB284">
        <v>3</v>
      </c>
      <c r="AC284">
        <v>1</v>
      </c>
      <c r="AD284" s="2" t="s">
        <v>1078</v>
      </c>
      <c r="AE284">
        <v>2</v>
      </c>
      <c r="AF284">
        <v>1</v>
      </c>
      <c r="AG284" s="2" t="s">
        <v>1085</v>
      </c>
      <c r="AH284">
        <v>4730</v>
      </c>
      <c r="AI284">
        <v>860</v>
      </c>
      <c r="AJ284">
        <v>860</v>
      </c>
      <c r="AK284">
        <v>3010</v>
      </c>
      <c r="AL284" s="2" t="s">
        <v>26</v>
      </c>
      <c r="AM284" s="2" t="s">
        <v>154</v>
      </c>
      <c r="AN284">
        <v>2013</v>
      </c>
      <c r="AO284" s="2" t="s">
        <v>1077</v>
      </c>
    </row>
    <row r="285" spans="1:41" x14ac:dyDescent="0.25">
      <c r="A285">
        <v>799501</v>
      </c>
      <c r="B285" s="1">
        <v>33600</v>
      </c>
      <c r="C285">
        <v>201</v>
      </c>
      <c r="D285" s="2" t="s">
        <v>1276</v>
      </c>
      <c r="E285" s="2"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s="2" t="s">
        <v>1086</v>
      </c>
      <c r="M285" s="2" t="s">
        <v>1141</v>
      </c>
      <c r="N285" s="2" t="s">
        <v>1103</v>
      </c>
      <c r="O285" s="2" t="s">
        <v>1113</v>
      </c>
      <c r="P285" s="2" t="s">
        <v>1161</v>
      </c>
      <c r="Q285">
        <v>0</v>
      </c>
      <c r="R285">
        <v>0</v>
      </c>
      <c r="S285">
        <v>0</v>
      </c>
      <c r="T285" s="1">
        <v>42053</v>
      </c>
      <c r="U285" s="2" t="s">
        <v>10</v>
      </c>
      <c r="V285" s="2" t="s">
        <v>1084</v>
      </c>
      <c r="W285" s="2" t="s">
        <v>11</v>
      </c>
      <c r="X285" s="2" t="s">
        <v>4</v>
      </c>
      <c r="Y285" s="2" t="s">
        <v>5</v>
      </c>
      <c r="Z285" s="2" t="s">
        <v>75</v>
      </c>
      <c r="AA285" s="2" t="s">
        <v>366</v>
      </c>
      <c r="AB285">
        <v>14</v>
      </c>
      <c r="AC285">
        <v>1</v>
      </c>
      <c r="AD285" s="2" t="s">
        <v>1077</v>
      </c>
      <c r="AE285">
        <v>0</v>
      </c>
      <c r="AF285">
        <v>0</v>
      </c>
      <c r="AG285" s="2" t="s">
        <v>1077</v>
      </c>
      <c r="AH285">
        <v>6820</v>
      </c>
      <c r="AI285">
        <v>1240</v>
      </c>
      <c r="AJ285">
        <v>1240</v>
      </c>
      <c r="AK285">
        <v>4340</v>
      </c>
      <c r="AL285" s="2" t="s">
        <v>106</v>
      </c>
      <c r="AM285" s="2" t="s">
        <v>280</v>
      </c>
      <c r="AN285">
        <v>2003</v>
      </c>
      <c r="AO285" s="2" t="s">
        <v>1078</v>
      </c>
    </row>
    <row r="286" spans="1:41" x14ac:dyDescent="0.25">
      <c r="A286">
        <v>987905</v>
      </c>
      <c r="B286" s="1">
        <v>37376</v>
      </c>
      <c r="C286">
        <v>436</v>
      </c>
      <c r="D286" s="2" t="s">
        <v>1276</v>
      </c>
      <c r="E286" s="2"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s="2" t="s">
        <v>1079</v>
      </c>
      <c r="M286" s="2" t="s">
        <v>1141</v>
      </c>
      <c r="N286" s="2" t="s">
        <v>1091</v>
      </c>
      <c r="O286" s="2" t="s">
        <v>1081</v>
      </c>
      <c r="P286" s="2" t="s">
        <v>1161</v>
      </c>
      <c r="Q286">
        <v>47400</v>
      </c>
      <c r="R286">
        <v>-27600</v>
      </c>
      <c r="S286">
        <v>19800</v>
      </c>
      <c r="T286" s="1">
        <v>42014</v>
      </c>
      <c r="U286" s="2" t="s">
        <v>1</v>
      </c>
      <c r="V286" s="2" t="s">
        <v>18</v>
      </c>
      <c r="W286" s="2" t="s">
        <v>3</v>
      </c>
      <c r="X286" s="2" t="s">
        <v>4</v>
      </c>
      <c r="Y286" s="2" t="s">
        <v>45</v>
      </c>
      <c r="Z286" s="2" t="s">
        <v>13</v>
      </c>
      <c r="AA286" s="2" t="s">
        <v>367</v>
      </c>
      <c r="AB286">
        <v>10</v>
      </c>
      <c r="AC286">
        <v>1</v>
      </c>
      <c r="AD286" s="2" t="s">
        <v>1085</v>
      </c>
      <c r="AE286">
        <v>0</v>
      </c>
      <c r="AF286">
        <v>2</v>
      </c>
      <c r="AG286" s="2" t="s">
        <v>1085</v>
      </c>
      <c r="AH286">
        <v>59900</v>
      </c>
      <c r="AI286">
        <v>11980</v>
      </c>
      <c r="AJ286">
        <v>5990</v>
      </c>
      <c r="AK286">
        <v>41930</v>
      </c>
      <c r="AL286" s="2" t="s">
        <v>97</v>
      </c>
      <c r="AM286" s="2" t="s">
        <v>112</v>
      </c>
      <c r="AN286">
        <v>1997</v>
      </c>
      <c r="AO286" s="2" t="s">
        <v>1077</v>
      </c>
    </row>
    <row r="287" spans="1:41" x14ac:dyDescent="0.25">
      <c r="A287">
        <v>967756</v>
      </c>
      <c r="B287" s="1">
        <v>39200</v>
      </c>
      <c r="C287">
        <v>189</v>
      </c>
      <c r="D287" s="2" t="s">
        <v>1276</v>
      </c>
      <c r="E287" s="2"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s="2" t="s">
        <v>1086</v>
      </c>
      <c r="M287" s="2" t="s">
        <v>1140</v>
      </c>
      <c r="N287" s="2" t="s">
        <v>1097</v>
      </c>
      <c r="O287" s="2" t="s">
        <v>1112</v>
      </c>
      <c r="P287" s="2" t="s">
        <v>1160</v>
      </c>
      <c r="Q287">
        <v>0</v>
      </c>
      <c r="R287">
        <v>-49400</v>
      </c>
      <c r="S287">
        <v>-49400</v>
      </c>
      <c r="T287" s="1">
        <v>42048</v>
      </c>
      <c r="U287" s="2" t="s">
        <v>1089</v>
      </c>
      <c r="V287" s="2" t="s">
        <v>2</v>
      </c>
      <c r="W287" s="2" t="s">
        <v>3</v>
      </c>
      <c r="X287" s="2" t="s">
        <v>4</v>
      </c>
      <c r="Y287" s="2" t="s">
        <v>45</v>
      </c>
      <c r="Z287" s="2" t="s">
        <v>13</v>
      </c>
      <c r="AA287" s="2" t="s">
        <v>368</v>
      </c>
      <c r="AB287">
        <v>17</v>
      </c>
      <c r="AC287">
        <v>3</v>
      </c>
      <c r="AD287" s="2" t="s">
        <v>1085</v>
      </c>
      <c r="AE287">
        <v>1</v>
      </c>
      <c r="AF287">
        <v>3</v>
      </c>
      <c r="AG287" s="2" t="s">
        <v>1077</v>
      </c>
      <c r="AH287">
        <v>79560</v>
      </c>
      <c r="AI287">
        <v>13260</v>
      </c>
      <c r="AJ287">
        <v>13260</v>
      </c>
      <c r="AK287">
        <v>53040</v>
      </c>
      <c r="AL287" s="2" t="s">
        <v>55</v>
      </c>
      <c r="AM287" s="2" t="s">
        <v>86</v>
      </c>
      <c r="AN287">
        <v>2009</v>
      </c>
      <c r="AO287" s="2" t="s">
        <v>1078</v>
      </c>
    </row>
    <row r="288" spans="1:41" x14ac:dyDescent="0.25">
      <c r="A288">
        <v>830414</v>
      </c>
      <c r="B288" s="1">
        <v>35254</v>
      </c>
      <c r="C288">
        <v>105</v>
      </c>
      <c r="D288" s="2" t="s">
        <v>1275</v>
      </c>
      <c r="E288" s="2"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s="2" t="s">
        <v>1086</v>
      </c>
      <c r="M288" s="2" t="s">
        <v>57</v>
      </c>
      <c r="N288" s="2" t="s">
        <v>1114</v>
      </c>
      <c r="O288" s="2" t="s">
        <v>1110</v>
      </c>
      <c r="P288" s="2" t="s">
        <v>1161</v>
      </c>
      <c r="Q288">
        <v>0</v>
      </c>
      <c r="R288">
        <v>-40900</v>
      </c>
      <c r="S288">
        <v>-40900</v>
      </c>
      <c r="T288" s="1">
        <v>42052</v>
      </c>
      <c r="U288" s="2" t="s">
        <v>1</v>
      </c>
      <c r="V288" s="2" t="s">
        <v>23</v>
      </c>
      <c r="W288" s="2" t="s">
        <v>41</v>
      </c>
      <c r="X288" s="2" t="s">
        <v>49</v>
      </c>
      <c r="Y288" s="2" t="s">
        <v>12</v>
      </c>
      <c r="Z288" s="2" t="s">
        <v>75</v>
      </c>
      <c r="AA288" s="2" t="s">
        <v>369</v>
      </c>
      <c r="AB288">
        <v>8</v>
      </c>
      <c r="AC288">
        <v>1</v>
      </c>
      <c r="AD288" s="2" t="s">
        <v>1077</v>
      </c>
      <c r="AE288">
        <v>0</v>
      </c>
      <c r="AF288">
        <v>1</v>
      </c>
      <c r="AG288" s="2" t="s">
        <v>1085</v>
      </c>
      <c r="AH288">
        <v>70290</v>
      </c>
      <c r="AI288">
        <v>12780</v>
      </c>
      <c r="AJ288">
        <v>6390</v>
      </c>
      <c r="AK288">
        <v>51120</v>
      </c>
      <c r="AL288" s="2" t="s">
        <v>32</v>
      </c>
      <c r="AM288" s="2" t="s">
        <v>69</v>
      </c>
      <c r="AN288">
        <v>2008</v>
      </c>
      <c r="AO288" s="2" t="s">
        <v>1078</v>
      </c>
    </row>
    <row r="289" spans="1:41" x14ac:dyDescent="0.25">
      <c r="A289">
        <v>127313</v>
      </c>
      <c r="B289" s="1">
        <v>37347</v>
      </c>
      <c r="C289">
        <v>163</v>
      </c>
      <c r="D289" s="2" t="s">
        <v>1277</v>
      </c>
      <c r="E289" s="2"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s="2" t="s">
        <v>1079</v>
      </c>
      <c r="M289" s="2" t="s">
        <v>1142</v>
      </c>
      <c r="N289" s="2" t="s">
        <v>1097</v>
      </c>
      <c r="O289" s="2" t="s">
        <v>1105</v>
      </c>
      <c r="P289" s="2" t="s">
        <v>1161</v>
      </c>
      <c r="Q289">
        <v>26900</v>
      </c>
      <c r="R289">
        <v>0</v>
      </c>
      <c r="S289">
        <v>26900</v>
      </c>
      <c r="T289" s="1">
        <v>42011</v>
      </c>
      <c r="U289" s="2" t="s">
        <v>1089</v>
      </c>
      <c r="V289" s="2" t="s">
        <v>18</v>
      </c>
      <c r="W289" s="2" t="s">
        <v>41</v>
      </c>
      <c r="X289" s="2" t="s">
        <v>60</v>
      </c>
      <c r="Y289" s="2" t="s">
        <v>5</v>
      </c>
      <c r="Z289" s="2" t="s">
        <v>51</v>
      </c>
      <c r="AA289" s="2" t="s">
        <v>370</v>
      </c>
      <c r="AB289">
        <v>14</v>
      </c>
      <c r="AC289">
        <v>3</v>
      </c>
      <c r="AD289" s="2" t="s">
        <v>1077</v>
      </c>
      <c r="AE289">
        <v>2</v>
      </c>
      <c r="AF289">
        <v>0</v>
      </c>
      <c r="AG289" s="2" t="s">
        <v>1078</v>
      </c>
      <c r="AH289">
        <v>63910</v>
      </c>
      <c r="AI289">
        <v>5810</v>
      </c>
      <c r="AJ289">
        <v>11620</v>
      </c>
      <c r="AK289">
        <v>46480</v>
      </c>
      <c r="AL289" s="2" t="s">
        <v>73</v>
      </c>
      <c r="AM289" s="2" t="s">
        <v>83</v>
      </c>
      <c r="AN289">
        <v>1999</v>
      </c>
      <c r="AO289" s="2" t="s">
        <v>1078</v>
      </c>
    </row>
    <row r="290" spans="1:41" x14ac:dyDescent="0.25">
      <c r="A290">
        <v>786957</v>
      </c>
      <c r="B290" s="1">
        <v>39019</v>
      </c>
      <c r="C290">
        <v>219</v>
      </c>
      <c r="D290" s="2" t="s">
        <v>1276</v>
      </c>
      <c r="E290" s="2"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s="2" t="s">
        <v>1086</v>
      </c>
      <c r="M290" s="2" t="s">
        <v>29</v>
      </c>
      <c r="N290" s="2" t="s">
        <v>1103</v>
      </c>
      <c r="O290" s="2" t="s">
        <v>1096</v>
      </c>
      <c r="P290" s="2" t="s">
        <v>1161</v>
      </c>
      <c r="Q290">
        <v>68700</v>
      </c>
      <c r="R290">
        <v>0</v>
      </c>
      <c r="S290">
        <v>68700</v>
      </c>
      <c r="T290" s="1">
        <v>42033</v>
      </c>
      <c r="U290" s="2" t="s">
        <v>10</v>
      </c>
      <c r="V290" s="2" t="s">
        <v>1084</v>
      </c>
      <c r="W290" s="2" t="s">
        <v>121</v>
      </c>
      <c r="X290" s="2" t="s">
        <v>30</v>
      </c>
      <c r="Y290" s="2" t="s">
        <v>5</v>
      </c>
      <c r="Z290" s="2" t="s">
        <v>13</v>
      </c>
      <c r="AA290" s="2" t="s">
        <v>371</v>
      </c>
      <c r="AB290">
        <v>6</v>
      </c>
      <c r="AC290">
        <v>1</v>
      </c>
      <c r="AD290" s="2" t="s">
        <v>1085</v>
      </c>
      <c r="AE290">
        <v>1</v>
      </c>
      <c r="AF290">
        <v>0</v>
      </c>
      <c r="AG290" s="2" t="s">
        <v>1078</v>
      </c>
      <c r="AH290">
        <v>6400</v>
      </c>
      <c r="AI290">
        <v>640</v>
      </c>
      <c r="AJ290">
        <v>640</v>
      </c>
      <c r="AK290">
        <v>5120</v>
      </c>
      <c r="AL290" s="2" t="s">
        <v>47</v>
      </c>
      <c r="AM290" s="2" t="s">
        <v>48</v>
      </c>
      <c r="AN290">
        <v>1997</v>
      </c>
      <c r="AO290" s="2" t="s">
        <v>1078</v>
      </c>
    </row>
    <row r="291" spans="1:41" x14ac:dyDescent="0.25">
      <c r="A291">
        <v>332892</v>
      </c>
      <c r="B291" s="1">
        <v>39380</v>
      </c>
      <c r="C291">
        <v>88</v>
      </c>
      <c r="D291" s="2" t="s">
        <v>1277</v>
      </c>
      <c r="E291" s="2"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s="2" t="s">
        <v>1086</v>
      </c>
      <c r="M291" s="2" t="s">
        <v>1142</v>
      </c>
      <c r="N291" s="2" t="s">
        <v>1107</v>
      </c>
      <c r="O291" s="2" t="s">
        <v>1104</v>
      </c>
      <c r="P291" s="2" t="s">
        <v>1159</v>
      </c>
      <c r="Q291">
        <v>0</v>
      </c>
      <c r="R291">
        <v>0</v>
      </c>
      <c r="S291">
        <v>0</v>
      </c>
      <c r="T291" s="1">
        <v>42048</v>
      </c>
      <c r="U291" s="2" t="s">
        <v>1</v>
      </c>
      <c r="V291" s="2" t="s">
        <v>18</v>
      </c>
      <c r="W291" s="2" t="s">
        <v>3</v>
      </c>
      <c r="X291" s="2" t="s">
        <v>60</v>
      </c>
      <c r="Y291" s="2" t="s">
        <v>5</v>
      </c>
      <c r="Z291" s="2" t="s">
        <v>75</v>
      </c>
      <c r="AA291" s="2" t="s">
        <v>372</v>
      </c>
      <c r="AB291">
        <v>6</v>
      </c>
      <c r="AC291">
        <v>1</v>
      </c>
      <c r="AD291" s="2" t="s">
        <v>1077</v>
      </c>
      <c r="AE291">
        <v>1</v>
      </c>
      <c r="AF291">
        <v>2</v>
      </c>
      <c r="AG291" s="2" t="s">
        <v>1077</v>
      </c>
      <c r="AH291">
        <v>66780</v>
      </c>
      <c r="AI291">
        <v>7420</v>
      </c>
      <c r="AJ291">
        <v>7420</v>
      </c>
      <c r="AK291">
        <v>51940</v>
      </c>
      <c r="AL291" s="2" t="s">
        <v>55</v>
      </c>
      <c r="AM291" s="2" t="s">
        <v>86</v>
      </c>
      <c r="AN291">
        <v>2013</v>
      </c>
      <c r="AO291" s="2" t="s">
        <v>1077</v>
      </c>
    </row>
    <row r="292" spans="1:41" x14ac:dyDescent="0.25">
      <c r="A292">
        <v>448642</v>
      </c>
      <c r="B292" s="1">
        <v>36978</v>
      </c>
      <c r="C292">
        <v>40</v>
      </c>
      <c r="D292" s="2" t="s">
        <v>1277</v>
      </c>
      <c r="E292" s="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s="2" t="s">
        <v>1086</v>
      </c>
      <c r="M292" s="2" t="s">
        <v>65</v>
      </c>
      <c r="N292" s="2" t="s">
        <v>1087</v>
      </c>
      <c r="O292" s="2" t="s">
        <v>1105</v>
      </c>
      <c r="P292" s="2" t="s">
        <v>1160</v>
      </c>
      <c r="Q292">
        <v>0</v>
      </c>
      <c r="R292">
        <v>-33300</v>
      </c>
      <c r="S292">
        <v>-33300</v>
      </c>
      <c r="T292" s="1">
        <v>42036</v>
      </c>
      <c r="U292" s="2" t="s">
        <v>62</v>
      </c>
      <c r="V292" s="2" t="s">
        <v>1084</v>
      </c>
      <c r="W292" s="2" t="s">
        <v>11</v>
      </c>
      <c r="X292" s="2" t="s">
        <v>4</v>
      </c>
      <c r="Y292" s="2" t="s">
        <v>12</v>
      </c>
      <c r="Z292" s="2" t="s">
        <v>75</v>
      </c>
      <c r="AA292" s="2" t="s">
        <v>373</v>
      </c>
      <c r="AB292">
        <v>8</v>
      </c>
      <c r="AC292">
        <v>1</v>
      </c>
      <c r="AD292" s="2" t="s">
        <v>1078</v>
      </c>
      <c r="AE292">
        <v>0</v>
      </c>
      <c r="AF292">
        <v>2</v>
      </c>
      <c r="AG292" s="2" t="s">
        <v>1085</v>
      </c>
      <c r="AH292">
        <v>8760</v>
      </c>
      <c r="AI292">
        <v>1460</v>
      </c>
      <c r="AJ292">
        <v>1460</v>
      </c>
      <c r="AK292">
        <v>5840</v>
      </c>
      <c r="AL292" s="2" t="s">
        <v>97</v>
      </c>
      <c r="AM292" s="2" t="s">
        <v>98</v>
      </c>
      <c r="AN292">
        <v>2013</v>
      </c>
      <c r="AO292" s="2" t="s">
        <v>1078</v>
      </c>
    </row>
    <row r="293" spans="1:41" x14ac:dyDescent="0.25">
      <c r="A293">
        <v>526039</v>
      </c>
      <c r="B293" s="1">
        <v>34823</v>
      </c>
      <c r="C293">
        <v>284</v>
      </c>
      <c r="D293" s="2" t="s">
        <v>1276</v>
      </c>
      <c r="E293" s="2"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s="2" t="s">
        <v>1079</v>
      </c>
      <c r="M293" s="2" t="s">
        <v>29</v>
      </c>
      <c r="N293" s="2" t="s">
        <v>1082</v>
      </c>
      <c r="O293" s="2" t="s">
        <v>1110</v>
      </c>
      <c r="P293" s="2" t="s">
        <v>1159</v>
      </c>
      <c r="Q293">
        <v>0</v>
      </c>
      <c r="R293">
        <v>0</v>
      </c>
      <c r="S293">
        <v>0</v>
      </c>
      <c r="T293" s="1">
        <v>42033</v>
      </c>
      <c r="U293" s="2" t="s">
        <v>1</v>
      </c>
      <c r="V293" s="2" t="s">
        <v>2</v>
      </c>
      <c r="W293" s="2" t="s">
        <v>3</v>
      </c>
      <c r="X293" s="2" t="s">
        <v>60</v>
      </c>
      <c r="Y293" s="2" t="s">
        <v>50</v>
      </c>
      <c r="Z293" s="2" t="s">
        <v>24</v>
      </c>
      <c r="AA293" s="2" t="s">
        <v>374</v>
      </c>
      <c r="AB293">
        <v>13</v>
      </c>
      <c r="AC293">
        <v>1</v>
      </c>
      <c r="AD293" s="2" t="s">
        <v>1077</v>
      </c>
      <c r="AE293">
        <v>0</v>
      </c>
      <c r="AF293">
        <v>1</v>
      </c>
      <c r="AG293" s="2" t="s">
        <v>1085</v>
      </c>
      <c r="AH293">
        <v>94160</v>
      </c>
      <c r="AI293">
        <v>8560</v>
      </c>
      <c r="AJ293">
        <v>17120</v>
      </c>
      <c r="AK293">
        <v>68480</v>
      </c>
      <c r="AL293" s="2" t="s">
        <v>26</v>
      </c>
      <c r="AM293" s="2" t="s">
        <v>154</v>
      </c>
      <c r="AN293">
        <v>1996</v>
      </c>
      <c r="AO293" s="2" t="s">
        <v>1078</v>
      </c>
    </row>
    <row r="294" spans="1:41" x14ac:dyDescent="0.25">
      <c r="A294">
        <v>444422</v>
      </c>
      <c r="B294" s="1">
        <v>40814</v>
      </c>
      <c r="C294">
        <v>59</v>
      </c>
      <c r="D294" s="2" t="s">
        <v>1275</v>
      </c>
      <c r="E294" s="2"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s="2" t="s">
        <v>1079</v>
      </c>
      <c r="M294" s="2" t="s">
        <v>65</v>
      </c>
      <c r="N294" s="2" t="s">
        <v>1102</v>
      </c>
      <c r="O294" s="2" t="s">
        <v>1096</v>
      </c>
      <c r="P294" s="2" t="s">
        <v>1161</v>
      </c>
      <c r="Q294">
        <v>64200</v>
      </c>
      <c r="R294">
        <v>-32300</v>
      </c>
      <c r="S294">
        <v>31900</v>
      </c>
      <c r="T294" s="1">
        <v>42041</v>
      </c>
      <c r="U294" s="2" t="s">
        <v>1089</v>
      </c>
      <c r="V294" s="2" t="s">
        <v>23</v>
      </c>
      <c r="W294" s="2" t="s">
        <v>41</v>
      </c>
      <c r="X294" s="2" t="s">
        <v>60</v>
      </c>
      <c r="Y294" s="2" t="s">
        <v>1276</v>
      </c>
      <c r="Z294" s="2" t="s">
        <v>37</v>
      </c>
      <c r="AA294" s="2" t="s">
        <v>375</v>
      </c>
      <c r="AB294">
        <v>0</v>
      </c>
      <c r="AC294">
        <v>3</v>
      </c>
      <c r="AD294" s="2" t="s">
        <v>1085</v>
      </c>
      <c r="AE294">
        <v>0</v>
      </c>
      <c r="AF294">
        <v>2</v>
      </c>
      <c r="AG294" s="2" t="s">
        <v>1078</v>
      </c>
      <c r="AH294">
        <v>51570</v>
      </c>
      <c r="AI294">
        <v>5730</v>
      </c>
      <c r="AJ294">
        <v>11460</v>
      </c>
      <c r="AK294">
        <v>34380</v>
      </c>
      <c r="AL294" s="2" t="s">
        <v>97</v>
      </c>
      <c r="AM294" s="2" t="s">
        <v>112</v>
      </c>
      <c r="AN294">
        <v>2010</v>
      </c>
      <c r="AO294" s="2" t="s">
        <v>1078</v>
      </c>
    </row>
    <row r="295" spans="1:41" x14ac:dyDescent="0.25">
      <c r="A295">
        <v>689500</v>
      </c>
      <c r="B295" s="1">
        <v>37649</v>
      </c>
      <c r="C295">
        <v>39</v>
      </c>
      <c r="D295" s="2" t="s">
        <v>1275</v>
      </c>
      <c r="E295" s="2"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s="2" t="s">
        <v>1086</v>
      </c>
      <c r="M295" s="2" t="s">
        <v>57</v>
      </c>
      <c r="N295" s="2" t="s">
        <v>1107</v>
      </c>
      <c r="O295" s="2" t="s">
        <v>1111</v>
      </c>
      <c r="P295" s="2" t="s">
        <v>1159</v>
      </c>
      <c r="Q295">
        <v>0</v>
      </c>
      <c r="R295">
        <v>-15700</v>
      </c>
      <c r="S295">
        <v>-15700</v>
      </c>
      <c r="T295" s="1">
        <v>42032</v>
      </c>
      <c r="U295" s="2" t="s">
        <v>1089</v>
      </c>
      <c r="V295" s="2" t="s">
        <v>18</v>
      </c>
      <c r="W295" s="2" t="s">
        <v>3</v>
      </c>
      <c r="X295" s="2" t="s">
        <v>34</v>
      </c>
      <c r="Y295" s="2" t="s">
        <v>50</v>
      </c>
      <c r="Z295" s="2" t="s">
        <v>53</v>
      </c>
      <c r="AA295" s="2" t="s">
        <v>376</v>
      </c>
      <c r="AB295">
        <v>14</v>
      </c>
      <c r="AC295">
        <v>3</v>
      </c>
      <c r="AD295" s="2" t="s">
        <v>1085</v>
      </c>
      <c r="AE295">
        <v>1</v>
      </c>
      <c r="AF295">
        <v>0</v>
      </c>
      <c r="AG295" s="2" t="s">
        <v>1078</v>
      </c>
      <c r="AH295">
        <v>52700</v>
      </c>
      <c r="AI295">
        <v>10540</v>
      </c>
      <c r="AJ295">
        <v>10540</v>
      </c>
      <c r="AK295">
        <v>31620</v>
      </c>
      <c r="AL295" s="2" t="s">
        <v>97</v>
      </c>
      <c r="AM295" s="2" t="s">
        <v>148</v>
      </c>
      <c r="AN295">
        <v>2014</v>
      </c>
      <c r="AO295" s="2" t="s">
        <v>1077</v>
      </c>
    </row>
    <row r="296" spans="1:41" x14ac:dyDescent="0.25">
      <c r="A296">
        <v>806081</v>
      </c>
      <c r="B296" s="1">
        <v>40575</v>
      </c>
      <c r="C296">
        <v>147</v>
      </c>
      <c r="D296" s="2" t="s">
        <v>1275</v>
      </c>
      <c r="E296" s="2"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s="2" t="s">
        <v>1079</v>
      </c>
      <c r="M296" s="2" t="s">
        <v>57</v>
      </c>
      <c r="N296" s="2" t="s">
        <v>1087</v>
      </c>
      <c r="O296" s="2" t="s">
        <v>1100</v>
      </c>
      <c r="P296" s="2" t="s">
        <v>1159</v>
      </c>
      <c r="Q296">
        <v>0</v>
      </c>
      <c r="R296">
        <v>-48300</v>
      </c>
      <c r="S296">
        <v>-48300</v>
      </c>
      <c r="T296" s="1">
        <v>42025</v>
      </c>
      <c r="U296" s="2" t="s">
        <v>1</v>
      </c>
      <c r="V296" s="2" t="s">
        <v>2</v>
      </c>
      <c r="W296" s="2" t="s">
        <v>11</v>
      </c>
      <c r="X296" s="2" t="s">
        <v>34</v>
      </c>
      <c r="Y296" s="2" t="s">
        <v>19</v>
      </c>
      <c r="Z296" s="2" t="s">
        <v>6</v>
      </c>
      <c r="AA296" s="2" t="s">
        <v>377</v>
      </c>
      <c r="AB296">
        <v>13</v>
      </c>
      <c r="AC296">
        <v>1</v>
      </c>
      <c r="AD296" s="2" t="s">
        <v>1077</v>
      </c>
      <c r="AE296">
        <v>2</v>
      </c>
      <c r="AF296">
        <v>2</v>
      </c>
      <c r="AG296" s="2" t="s">
        <v>1085</v>
      </c>
      <c r="AH296">
        <v>101010</v>
      </c>
      <c r="AI296">
        <v>15540</v>
      </c>
      <c r="AJ296">
        <v>15540</v>
      </c>
      <c r="AK296">
        <v>69930</v>
      </c>
      <c r="AL296" s="2" t="s">
        <v>15</v>
      </c>
      <c r="AM296" s="2" t="s">
        <v>178</v>
      </c>
      <c r="AN296">
        <v>1998</v>
      </c>
      <c r="AO296" s="2" t="s">
        <v>1078</v>
      </c>
    </row>
    <row r="297" spans="1:41" x14ac:dyDescent="0.25">
      <c r="A297">
        <v>384618</v>
      </c>
      <c r="B297" s="1">
        <v>34009</v>
      </c>
      <c r="C297">
        <v>156</v>
      </c>
      <c r="D297" s="2" t="s">
        <v>1277</v>
      </c>
      <c r="E297" s="2"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s="2" t="s">
        <v>1079</v>
      </c>
      <c r="M297" s="2" t="s">
        <v>57</v>
      </c>
      <c r="N297" s="2" t="s">
        <v>1099</v>
      </c>
      <c r="O297" s="2" t="s">
        <v>1096</v>
      </c>
      <c r="P297" s="2" t="s">
        <v>1162</v>
      </c>
      <c r="Q297">
        <v>0</v>
      </c>
      <c r="R297">
        <v>-51800</v>
      </c>
      <c r="S297">
        <v>-51800</v>
      </c>
      <c r="T297" s="1">
        <v>42020</v>
      </c>
      <c r="U297" s="2" t="s">
        <v>1089</v>
      </c>
      <c r="V297" s="2" t="s">
        <v>18</v>
      </c>
      <c r="W297" s="2" t="s">
        <v>11</v>
      </c>
      <c r="X297" s="2" t="s">
        <v>4</v>
      </c>
      <c r="Y297" s="2" t="s">
        <v>50</v>
      </c>
      <c r="Z297" s="2" t="s">
        <v>6</v>
      </c>
      <c r="AA297" s="2" t="s">
        <v>378</v>
      </c>
      <c r="AB297">
        <v>16</v>
      </c>
      <c r="AC297">
        <v>4</v>
      </c>
      <c r="AD297" s="2" t="s">
        <v>1085</v>
      </c>
      <c r="AE297">
        <v>1</v>
      </c>
      <c r="AF297">
        <v>2</v>
      </c>
      <c r="AG297" s="2" t="s">
        <v>1077</v>
      </c>
      <c r="AH297">
        <v>53400</v>
      </c>
      <c r="AI297">
        <v>5340</v>
      </c>
      <c r="AJ297">
        <v>5340</v>
      </c>
      <c r="AK297">
        <v>42720</v>
      </c>
      <c r="AL297" s="2" t="s">
        <v>118</v>
      </c>
      <c r="AM297" s="2" t="s">
        <v>119</v>
      </c>
      <c r="AN297">
        <v>2010</v>
      </c>
      <c r="AO297" s="2" t="s">
        <v>1077</v>
      </c>
    </row>
    <row r="298" spans="1:41" x14ac:dyDescent="0.25">
      <c r="A298">
        <v>756459</v>
      </c>
      <c r="B298" s="1">
        <v>38569</v>
      </c>
      <c r="C298">
        <v>123</v>
      </c>
      <c r="D298" s="2" t="s">
        <v>1277</v>
      </c>
      <c r="E298" s="2"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s="2" t="s">
        <v>1086</v>
      </c>
      <c r="M298" s="2" t="s">
        <v>29</v>
      </c>
      <c r="N298" s="2" t="s">
        <v>1093</v>
      </c>
      <c r="O298" s="2" t="s">
        <v>1112</v>
      </c>
      <c r="P298" s="2" t="s">
        <v>1159</v>
      </c>
      <c r="Q298">
        <v>0</v>
      </c>
      <c r="R298">
        <v>-54600</v>
      </c>
      <c r="S298">
        <v>-54600</v>
      </c>
      <c r="T298" s="1">
        <v>42052</v>
      </c>
      <c r="U298" s="2" t="s">
        <v>1</v>
      </c>
      <c r="V298" s="2" t="s">
        <v>2</v>
      </c>
      <c r="W298" s="2" t="s">
        <v>41</v>
      </c>
      <c r="X298" s="2" t="s">
        <v>34</v>
      </c>
      <c r="Y298" s="2" t="s">
        <v>5</v>
      </c>
      <c r="Z298" s="2" t="s">
        <v>75</v>
      </c>
      <c r="AA298" s="2" t="s">
        <v>379</v>
      </c>
      <c r="AB298">
        <v>13</v>
      </c>
      <c r="AC298">
        <v>1</v>
      </c>
      <c r="AD298" s="2" t="s">
        <v>1085</v>
      </c>
      <c r="AE298">
        <v>1</v>
      </c>
      <c r="AF298">
        <v>2</v>
      </c>
      <c r="AG298" s="2" t="s">
        <v>1078</v>
      </c>
      <c r="AH298">
        <v>72120</v>
      </c>
      <c r="AI298">
        <v>12020</v>
      </c>
      <c r="AJ298">
        <v>12020</v>
      </c>
      <c r="AK298">
        <v>48080</v>
      </c>
      <c r="AL298" s="2" t="s">
        <v>15</v>
      </c>
      <c r="AM298" s="2" t="s">
        <v>178</v>
      </c>
      <c r="AN298">
        <v>2009</v>
      </c>
      <c r="AO298" s="2" t="s">
        <v>1078</v>
      </c>
    </row>
    <row r="299" spans="1:41" x14ac:dyDescent="0.25">
      <c r="A299">
        <v>655787</v>
      </c>
      <c r="B299" s="1">
        <v>38885</v>
      </c>
      <c r="C299">
        <v>231</v>
      </c>
      <c r="D299" s="2" t="s">
        <v>1275</v>
      </c>
      <c r="E299" s="2"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s="2" t="s">
        <v>1079</v>
      </c>
      <c r="M299" s="2" t="s">
        <v>65</v>
      </c>
      <c r="N299" s="2" t="s">
        <v>1102</v>
      </c>
      <c r="O299" s="2" t="s">
        <v>1083</v>
      </c>
      <c r="P299" s="2" t="s">
        <v>1159</v>
      </c>
      <c r="Q299">
        <v>0</v>
      </c>
      <c r="R299">
        <v>-58100</v>
      </c>
      <c r="S299">
        <v>-58100</v>
      </c>
      <c r="T299" s="1">
        <v>42036</v>
      </c>
      <c r="U299" s="2" t="s">
        <v>1089</v>
      </c>
      <c r="V299" s="2" t="s">
        <v>23</v>
      </c>
      <c r="W299" s="2" t="s">
        <v>11</v>
      </c>
      <c r="X299" s="2" t="s">
        <v>4</v>
      </c>
      <c r="Y299" s="2" t="s">
        <v>88</v>
      </c>
      <c r="Z299" s="2" t="s">
        <v>51</v>
      </c>
      <c r="AA299" s="2" t="s">
        <v>380</v>
      </c>
      <c r="AB299">
        <v>15</v>
      </c>
      <c r="AC299">
        <v>3</v>
      </c>
      <c r="AD299" s="2" t="s">
        <v>1077</v>
      </c>
      <c r="AE299">
        <v>2</v>
      </c>
      <c r="AF299">
        <v>2</v>
      </c>
      <c r="AG299" s="2" t="s">
        <v>1077</v>
      </c>
      <c r="AH299">
        <v>77100</v>
      </c>
      <c r="AI299">
        <v>7710</v>
      </c>
      <c r="AJ299">
        <v>15420</v>
      </c>
      <c r="AK299">
        <v>53970</v>
      </c>
      <c r="AL299" s="2" t="s">
        <v>43</v>
      </c>
      <c r="AM299" s="2" t="s">
        <v>59</v>
      </c>
      <c r="AN299">
        <v>2010</v>
      </c>
      <c r="AO299" s="2" t="s">
        <v>1078</v>
      </c>
    </row>
    <row r="300" spans="1:41" x14ac:dyDescent="0.25">
      <c r="A300">
        <v>419954</v>
      </c>
      <c r="B300" s="1">
        <v>34310</v>
      </c>
      <c r="C300">
        <v>247</v>
      </c>
      <c r="D300" s="2" t="s">
        <v>1275</v>
      </c>
      <c r="E300" s="2"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s="2" t="s">
        <v>1086</v>
      </c>
      <c r="M300" s="2" t="s">
        <v>65</v>
      </c>
      <c r="N300" s="2" t="s">
        <v>1107</v>
      </c>
      <c r="O300" s="2" t="s">
        <v>1100</v>
      </c>
      <c r="P300" s="2" t="s">
        <v>1159</v>
      </c>
      <c r="Q300">
        <v>0</v>
      </c>
      <c r="R300">
        <v>0</v>
      </c>
      <c r="S300">
        <v>0</v>
      </c>
      <c r="T300" s="1">
        <v>42060</v>
      </c>
      <c r="U300" s="2" t="s">
        <v>62</v>
      </c>
      <c r="V300" s="2" t="s">
        <v>1084</v>
      </c>
      <c r="W300" s="2" t="s">
        <v>121</v>
      </c>
      <c r="X300" s="2" t="s">
        <v>4</v>
      </c>
      <c r="Y300" s="2" t="s">
        <v>5</v>
      </c>
      <c r="Z300" s="2" t="s">
        <v>53</v>
      </c>
      <c r="AA300" s="2" t="s">
        <v>381</v>
      </c>
      <c r="AB300">
        <v>3</v>
      </c>
      <c r="AC300">
        <v>1</v>
      </c>
      <c r="AD300" s="2" t="s">
        <v>1085</v>
      </c>
      <c r="AE300">
        <v>2</v>
      </c>
      <c r="AF300">
        <v>3</v>
      </c>
      <c r="AG300" s="2" t="s">
        <v>1085</v>
      </c>
      <c r="AH300">
        <v>3300</v>
      </c>
      <c r="AI300">
        <v>600</v>
      </c>
      <c r="AJ300">
        <v>0</v>
      </c>
      <c r="AK300">
        <v>2700</v>
      </c>
      <c r="AL300" s="2" t="s">
        <v>21</v>
      </c>
      <c r="AM300" s="2" t="s">
        <v>22</v>
      </c>
      <c r="AN300">
        <v>2003</v>
      </c>
      <c r="AO300" s="2" t="s">
        <v>1078</v>
      </c>
    </row>
    <row r="301" spans="1:41" x14ac:dyDescent="0.25">
      <c r="A301">
        <v>275092</v>
      </c>
      <c r="B301" s="1">
        <v>40982</v>
      </c>
      <c r="C301">
        <v>194</v>
      </c>
      <c r="D301" s="2" t="s">
        <v>1275</v>
      </c>
      <c r="E301" s="2"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s="2" t="s">
        <v>1086</v>
      </c>
      <c r="M301" s="2" t="s">
        <v>1140</v>
      </c>
      <c r="N301" s="2" t="s">
        <v>1114</v>
      </c>
      <c r="O301" s="2" t="s">
        <v>1096</v>
      </c>
      <c r="P301" s="2" t="s">
        <v>1161</v>
      </c>
      <c r="Q301">
        <v>0</v>
      </c>
      <c r="R301">
        <v>0</v>
      </c>
      <c r="S301">
        <v>0</v>
      </c>
      <c r="T301" s="1">
        <v>42061</v>
      </c>
      <c r="U301" s="2" t="s">
        <v>62</v>
      </c>
      <c r="V301" s="2" t="s">
        <v>1084</v>
      </c>
      <c r="W301" s="2" t="s">
        <v>11</v>
      </c>
      <c r="X301" s="2" t="s">
        <v>30</v>
      </c>
      <c r="Y301" s="2" t="s">
        <v>45</v>
      </c>
      <c r="Z301" s="2" t="s">
        <v>53</v>
      </c>
      <c r="AA301" s="2" t="s">
        <v>382</v>
      </c>
      <c r="AB301">
        <v>7</v>
      </c>
      <c r="AC301">
        <v>1</v>
      </c>
      <c r="AD301" s="2" t="s">
        <v>1077</v>
      </c>
      <c r="AE301">
        <v>1</v>
      </c>
      <c r="AF301">
        <v>0</v>
      </c>
      <c r="AG301" s="2" t="s">
        <v>1085</v>
      </c>
      <c r="AH301">
        <v>5940</v>
      </c>
      <c r="AI301">
        <v>1080</v>
      </c>
      <c r="AJ301">
        <v>540</v>
      </c>
      <c r="AK301">
        <v>4320</v>
      </c>
      <c r="AL301" s="2" t="s">
        <v>39</v>
      </c>
      <c r="AM301" s="2" t="s">
        <v>40</v>
      </c>
      <c r="AN301">
        <v>2003</v>
      </c>
      <c r="AO301" s="2" t="s">
        <v>1078</v>
      </c>
    </row>
    <row r="302" spans="1:41" x14ac:dyDescent="0.25">
      <c r="A302">
        <v>515698</v>
      </c>
      <c r="B302" s="1">
        <v>35647</v>
      </c>
      <c r="C302">
        <v>119</v>
      </c>
      <c r="D302" s="2" t="s">
        <v>1277</v>
      </c>
      <c r="E302" s="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s="2" t="s">
        <v>1079</v>
      </c>
      <c r="M302" s="2" t="s">
        <v>57</v>
      </c>
      <c r="N302" s="2" t="s">
        <v>1103</v>
      </c>
      <c r="O302" s="2" t="s">
        <v>1113</v>
      </c>
      <c r="P302" s="2" t="s">
        <v>1161</v>
      </c>
      <c r="Q302">
        <v>27100</v>
      </c>
      <c r="R302">
        <v>0</v>
      </c>
      <c r="S302">
        <v>27100</v>
      </c>
      <c r="T302" s="1">
        <v>42041</v>
      </c>
      <c r="U302" s="2" t="s">
        <v>1089</v>
      </c>
      <c r="V302" s="2" t="s">
        <v>18</v>
      </c>
      <c r="W302" s="2" t="s">
        <v>3</v>
      </c>
      <c r="X302" s="2" t="s">
        <v>49</v>
      </c>
      <c r="Y302" s="2" t="s">
        <v>88</v>
      </c>
      <c r="Z302" s="2" t="s">
        <v>53</v>
      </c>
      <c r="AA302" s="2" t="s">
        <v>383</v>
      </c>
      <c r="AB302">
        <v>16</v>
      </c>
      <c r="AC302">
        <v>2</v>
      </c>
      <c r="AD302" s="2" t="s">
        <v>1078</v>
      </c>
      <c r="AE302">
        <v>1</v>
      </c>
      <c r="AF302">
        <v>0</v>
      </c>
      <c r="AG302" s="2" t="s">
        <v>1085</v>
      </c>
      <c r="AH302">
        <v>63720</v>
      </c>
      <c r="AI302">
        <v>7080</v>
      </c>
      <c r="AJ302">
        <v>21240</v>
      </c>
      <c r="AK302">
        <v>35400</v>
      </c>
      <c r="AL302" s="2" t="s">
        <v>32</v>
      </c>
      <c r="AM302" s="2" t="s">
        <v>77</v>
      </c>
      <c r="AN302">
        <v>2006</v>
      </c>
      <c r="AO302" s="2" t="s">
        <v>1078</v>
      </c>
    </row>
    <row r="303" spans="1:41" x14ac:dyDescent="0.25">
      <c r="A303">
        <v>132871</v>
      </c>
      <c r="B303" s="1">
        <v>39999</v>
      </c>
      <c r="C303">
        <v>259</v>
      </c>
      <c r="D303" s="2" t="s">
        <v>1275</v>
      </c>
      <c r="E303" s="2"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s="2" t="s">
        <v>1086</v>
      </c>
      <c r="M303" s="2" t="s">
        <v>1139</v>
      </c>
      <c r="N303" s="2" t="s">
        <v>1115</v>
      </c>
      <c r="O303" s="2" t="s">
        <v>1094</v>
      </c>
      <c r="P303" s="2" t="s">
        <v>1161</v>
      </c>
      <c r="Q303">
        <v>0</v>
      </c>
      <c r="R303">
        <v>-39300</v>
      </c>
      <c r="S303">
        <v>-39300</v>
      </c>
      <c r="T303" s="1">
        <v>42038</v>
      </c>
      <c r="U303" s="2" t="s">
        <v>10</v>
      </c>
      <c r="V303" s="2" t="s">
        <v>1084</v>
      </c>
      <c r="W303" s="2" t="s">
        <v>121</v>
      </c>
      <c r="X303" s="2" t="s">
        <v>4</v>
      </c>
      <c r="Y303" s="2" t="s">
        <v>5</v>
      </c>
      <c r="Z303" s="2" t="s">
        <v>13</v>
      </c>
      <c r="AA303" s="2" t="s">
        <v>384</v>
      </c>
      <c r="AB303">
        <v>15</v>
      </c>
      <c r="AC303">
        <v>1</v>
      </c>
      <c r="AD303" s="2" t="s">
        <v>1078</v>
      </c>
      <c r="AE303">
        <v>1</v>
      </c>
      <c r="AF303">
        <v>3</v>
      </c>
      <c r="AG303" s="2" t="s">
        <v>1078</v>
      </c>
      <c r="AH303">
        <v>7680</v>
      </c>
      <c r="AI303">
        <v>1280</v>
      </c>
      <c r="AJ303">
        <v>640</v>
      </c>
      <c r="AK303">
        <v>5760</v>
      </c>
      <c r="AL303" s="2" t="s">
        <v>43</v>
      </c>
      <c r="AM303" s="2" t="s">
        <v>44</v>
      </c>
      <c r="AN303">
        <v>2008</v>
      </c>
      <c r="AO303" s="2" t="s">
        <v>1078</v>
      </c>
    </row>
    <row r="304" spans="1:41" x14ac:dyDescent="0.25">
      <c r="A304">
        <v>714929</v>
      </c>
      <c r="B304" s="1">
        <v>34663</v>
      </c>
      <c r="C304">
        <v>107</v>
      </c>
      <c r="D304" s="2" t="s">
        <v>1275</v>
      </c>
      <c r="E304" s="2"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s="2" t="s">
        <v>1079</v>
      </c>
      <c r="M304" s="2" t="s">
        <v>29</v>
      </c>
      <c r="N304" s="2" t="s">
        <v>1107</v>
      </c>
      <c r="O304" s="2" t="s">
        <v>1106</v>
      </c>
      <c r="P304" s="2" t="s">
        <v>1160</v>
      </c>
      <c r="Q304">
        <v>20000</v>
      </c>
      <c r="R304">
        <v>-82700</v>
      </c>
      <c r="S304">
        <v>-62700</v>
      </c>
      <c r="T304" s="1">
        <v>42031</v>
      </c>
      <c r="U304" s="2" t="s">
        <v>1089</v>
      </c>
      <c r="V304" s="2" t="s">
        <v>2</v>
      </c>
      <c r="W304" s="2" t="s">
        <v>41</v>
      </c>
      <c r="X304" s="2" t="s">
        <v>4</v>
      </c>
      <c r="Y304" s="2" t="s">
        <v>19</v>
      </c>
      <c r="Z304" s="2" t="s">
        <v>13</v>
      </c>
      <c r="AA304" s="2" t="s">
        <v>385</v>
      </c>
      <c r="AB304">
        <v>21</v>
      </c>
      <c r="AC304">
        <v>3</v>
      </c>
      <c r="AD304" s="2" t="s">
        <v>1077</v>
      </c>
      <c r="AE304">
        <v>1</v>
      </c>
      <c r="AF304">
        <v>2</v>
      </c>
      <c r="AG304" s="2" t="s">
        <v>1085</v>
      </c>
      <c r="AH304">
        <v>93730</v>
      </c>
      <c r="AI304">
        <v>14420</v>
      </c>
      <c r="AJ304">
        <v>21630</v>
      </c>
      <c r="AK304">
        <v>57680</v>
      </c>
      <c r="AL304" s="2" t="s">
        <v>118</v>
      </c>
      <c r="AM304" s="2" t="s">
        <v>134</v>
      </c>
      <c r="AN304">
        <v>2001</v>
      </c>
      <c r="AO304" s="2" t="s">
        <v>1078</v>
      </c>
    </row>
    <row r="305" spans="1:41" x14ac:dyDescent="0.25">
      <c r="A305">
        <v>297816</v>
      </c>
      <c r="B305" s="1">
        <v>35464</v>
      </c>
      <c r="C305">
        <v>48</v>
      </c>
      <c r="D305" s="2" t="s">
        <v>1275</v>
      </c>
      <c r="E305" s="2"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s="2" t="s">
        <v>1079</v>
      </c>
      <c r="M305" s="2" t="s">
        <v>65</v>
      </c>
      <c r="N305" s="2" t="s">
        <v>1087</v>
      </c>
      <c r="O305" s="2" t="s">
        <v>1094</v>
      </c>
      <c r="P305" s="2" t="s">
        <v>1161</v>
      </c>
      <c r="Q305">
        <v>34000</v>
      </c>
      <c r="R305">
        <v>-55600</v>
      </c>
      <c r="S305">
        <v>-21600</v>
      </c>
      <c r="T305" s="1">
        <v>42025</v>
      </c>
      <c r="U305" s="2" t="s">
        <v>1089</v>
      </c>
      <c r="V305" s="2" t="s">
        <v>18</v>
      </c>
      <c r="W305" s="2" t="s">
        <v>3</v>
      </c>
      <c r="X305" s="2" t="s">
        <v>4</v>
      </c>
      <c r="Y305" s="2" t="s">
        <v>50</v>
      </c>
      <c r="Z305" s="2" t="s">
        <v>24</v>
      </c>
      <c r="AA305" s="2" t="s">
        <v>386</v>
      </c>
      <c r="AB305">
        <v>23</v>
      </c>
      <c r="AC305">
        <v>3</v>
      </c>
      <c r="AD305" s="2" t="s">
        <v>1077</v>
      </c>
      <c r="AE305">
        <v>0</v>
      </c>
      <c r="AF305">
        <v>2</v>
      </c>
      <c r="AG305" s="2" t="s">
        <v>1085</v>
      </c>
      <c r="AH305">
        <v>87300</v>
      </c>
      <c r="AI305">
        <v>17460</v>
      </c>
      <c r="AJ305">
        <v>17460</v>
      </c>
      <c r="AK305">
        <v>52380</v>
      </c>
      <c r="AL305" s="2" t="s">
        <v>106</v>
      </c>
      <c r="AM305" s="2" t="s">
        <v>107</v>
      </c>
      <c r="AN305">
        <v>2013</v>
      </c>
      <c r="AO305" s="2" t="s">
        <v>1078</v>
      </c>
    </row>
    <row r="306" spans="1:41" x14ac:dyDescent="0.25">
      <c r="A306">
        <v>426708</v>
      </c>
      <c r="B306" s="1">
        <v>40095</v>
      </c>
      <c r="C306">
        <v>267</v>
      </c>
      <c r="D306" s="2" t="s">
        <v>1275</v>
      </c>
      <c r="E306" s="2"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s="2" t="s">
        <v>1079</v>
      </c>
      <c r="M306" s="2" t="s">
        <v>1142</v>
      </c>
      <c r="N306" s="2" t="s">
        <v>1103</v>
      </c>
      <c r="O306" s="2" t="s">
        <v>1098</v>
      </c>
      <c r="P306" s="2" t="s">
        <v>1159</v>
      </c>
      <c r="Q306">
        <v>0</v>
      </c>
      <c r="R306">
        <v>-35200</v>
      </c>
      <c r="S306">
        <v>-35200</v>
      </c>
      <c r="T306" s="1">
        <v>42028</v>
      </c>
      <c r="U306" s="2" t="s">
        <v>62</v>
      </c>
      <c r="V306" s="2" t="s">
        <v>1084</v>
      </c>
      <c r="W306" s="2" t="s">
        <v>121</v>
      </c>
      <c r="X306" s="2" t="s">
        <v>4</v>
      </c>
      <c r="Y306" s="2" t="s">
        <v>19</v>
      </c>
      <c r="Z306" s="2" t="s">
        <v>6</v>
      </c>
      <c r="AA306" s="2" t="s">
        <v>387</v>
      </c>
      <c r="AB306">
        <v>5</v>
      </c>
      <c r="AC306">
        <v>1</v>
      </c>
      <c r="AD306" s="2" t="s">
        <v>1085</v>
      </c>
      <c r="AE306">
        <v>0</v>
      </c>
      <c r="AF306">
        <v>2</v>
      </c>
      <c r="AG306" s="2" t="s">
        <v>1078</v>
      </c>
      <c r="AH306">
        <v>5670</v>
      </c>
      <c r="AI306">
        <v>1260</v>
      </c>
      <c r="AJ306">
        <v>630</v>
      </c>
      <c r="AK306">
        <v>3780</v>
      </c>
      <c r="AL306" s="2" t="s">
        <v>55</v>
      </c>
      <c r="AM306" s="2" t="s">
        <v>56</v>
      </c>
      <c r="AN306">
        <v>1997</v>
      </c>
      <c r="AO306" s="2" t="s">
        <v>1078</v>
      </c>
    </row>
    <row r="307" spans="1:41" x14ac:dyDescent="0.25">
      <c r="A307">
        <v>615047</v>
      </c>
      <c r="B307" s="1">
        <v>37580</v>
      </c>
      <c r="C307">
        <v>286</v>
      </c>
      <c r="D307" s="2" t="s">
        <v>1277</v>
      </c>
      <c r="E307" s="2"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s="2" t="s">
        <v>1079</v>
      </c>
      <c r="M307" s="2" t="s">
        <v>57</v>
      </c>
      <c r="N307" s="2" t="s">
        <v>1097</v>
      </c>
      <c r="O307" s="2" t="s">
        <v>1092</v>
      </c>
      <c r="P307" s="2" t="s">
        <v>1159</v>
      </c>
      <c r="Q307">
        <v>54100</v>
      </c>
      <c r="R307">
        <v>-77600</v>
      </c>
      <c r="S307">
        <v>-23500</v>
      </c>
      <c r="T307" s="1">
        <v>42021</v>
      </c>
      <c r="U307" s="2" t="s">
        <v>1089</v>
      </c>
      <c r="V307" s="2" t="s">
        <v>18</v>
      </c>
      <c r="W307" s="2" t="s">
        <v>11</v>
      </c>
      <c r="X307" s="2" t="s">
        <v>49</v>
      </c>
      <c r="Y307" s="2" t="s">
        <v>19</v>
      </c>
      <c r="Z307" s="2" t="s">
        <v>37</v>
      </c>
      <c r="AA307" s="2" t="s">
        <v>388</v>
      </c>
      <c r="AB307">
        <v>15</v>
      </c>
      <c r="AC307">
        <v>3</v>
      </c>
      <c r="AD307" s="2" t="s">
        <v>1077</v>
      </c>
      <c r="AE307">
        <v>0</v>
      </c>
      <c r="AF307">
        <v>0</v>
      </c>
      <c r="AG307" s="2" t="s">
        <v>1078</v>
      </c>
      <c r="AH307">
        <v>65800</v>
      </c>
      <c r="AI307">
        <v>13160</v>
      </c>
      <c r="AJ307">
        <v>6580</v>
      </c>
      <c r="AK307">
        <v>46060</v>
      </c>
      <c r="AL307" s="2" t="s">
        <v>32</v>
      </c>
      <c r="AM307" s="2" t="s">
        <v>77</v>
      </c>
      <c r="AN307">
        <v>2001</v>
      </c>
      <c r="AO307" s="2" t="s">
        <v>1078</v>
      </c>
    </row>
    <row r="308" spans="1:41" x14ac:dyDescent="0.25">
      <c r="A308">
        <v>771236</v>
      </c>
      <c r="B308" s="1">
        <v>34848</v>
      </c>
      <c r="C308">
        <v>175</v>
      </c>
      <c r="D308" s="2" t="s">
        <v>1276</v>
      </c>
      <c r="E308" s="2"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s="2" t="s">
        <v>1086</v>
      </c>
      <c r="M308" s="2" t="s">
        <v>1142</v>
      </c>
      <c r="N308" s="2" t="s">
        <v>1107</v>
      </c>
      <c r="O308" s="2" t="s">
        <v>1094</v>
      </c>
      <c r="P308" s="2" t="s">
        <v>1159</v>
      </c>
      <c r="Q308">
        <v>82400</v>
      </c>
      <c r="R308">
        <v>-57100</v>
      </c>
      <c r="S308">
        <v>25300</v>
      </c>
      <c r="T308" s="1">
        <v>42058</v>
      </c>
      <c r="U308" s="2" t="s">
        <v>1</v>
      </c>
      <c r="V308" s="2" t="s">
        <v>23</v>
      </c>
      <c r="W308" s="2" t="s">
        <v>3</v>
      </c>
      <c r="X308" s="2" t="s">
        <v>49</v>
      </c>
      <c r="Y308" s="2" t="s">
        <v>19</v>
      </c>
      <c r="Z308" s="2" t="s">
        <v>24</v>
      </c>
      <c r="AA308" s="2" t="s">
        <v>389</v>
      </c>
      <c r="AB308">
        <v>14</v>
      </c>
      <c r="AC308">
        <v>1</v>
      </c>
      <c r="AD308" s="2" t="s">
        <v>1085</v>
      </c>
      <c r="AE308">
        <v>2</v>
      </c>
      <c r="AF308">
        <v>1</v>
      </c>
      <c r="AG308" s="2" t="s">
        <v>1077</v>
      </c>
      <c r="AH308">
        <v>36720</v>
      </c>
      <c r="AI308">
        <v>4080</v>
      </c>
      <c r="AJ308">
        <v>4080</v>
      </c>
      <c r="AK308">
        <v>28560</v>
      </c>
      <c r="AL308" s="2" t="s">
        <v>118</v>
      </c>
      <c r="AM308" s="2" t="s">
        <v>141</v>
      </c>
      <c r="AN308">
        <v>2009</v>
      </c>
      <c r="AO308" s="2" t="s">
        <v>1077</v>
      </c>
    </row>
    <row r="309" spans="1:41" x14ac:dyDescent="0.25">
      <c r="A309">
        <v>235869</v>
      </c>
      <c r="B309" s="1">
        <v>40565</v>
      </c>
      <c r="C309">
        <v>111</v>
      </c>
      <c r="D309" s="2" t="s">
        <v>1275</v>
      </c>
      <c r="E309" s="2"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s="2" t="s">
        <v>1086</v>
      </c>
      <c r="M309" s="2" t="s">
        <v>1141</v>
      </c>
      <c r="N309" s="2" t="s">
        <v>1115</v>
      </c>
      <c r="O309" s="2" t="s">
        <v>1110</v>
      </c>
      <c r="P309" s="2" t="s">
        <v>1160</v>
      </c>
      <c r="Q309">
        <v>0</v>
      </c>
      <c r="R309">
        <v>0</v>
      </c>
      <c r="S309">
        <v>0</v>
      </c>
      <c r="T309" s="1">
        <v>42013</v>
      </c>
      <c r="U309" s="2" t="s">
        <v>1</v>
      </c>
      <c r="V309" s="2" t="s">
        <v>2</v>
      </c>
      <c r="W309" s="2" t="s">
        <v>3</v>
      </c>
      <c r="X309" s="2" t="s">
        <v>34</v>
      </c>
      <c r="Y309" s="2" t="s">
        <v>5</v>
      </c>
      <c r="Z309" s="2" t="s">
        <v>13</v>
      </c>
      <c r="AA309" s="2" t="s">
        <v>390</v>
      </c>
      <c r="AB309">
        <v>1</v>
      </c>
      <c r="AC309">
        <v>1</v>
      </c>
      <c r="AD309" s="2" t="s">
        <v>1085</v>
      </c>
      <c r="AE309">
        <v>1</v>
      </c>
      <c r="AF309">
        <v>1</v>
      </c>
      <c r="AG309" s="2" t="s">
        <v>1077</v>
      </c>
      <c r="AH309">
        <v>52800</v>
      </c>
      <c r="AI309">
        <v>4800</v>
      </c>
      <c r="AJ309">
        <v>9600</v>
      </c>
      <c r="AK309">
        <v>38400</v>
      </c>
      <c r="AL309" s="2" t="s">
        <v>15</v>
      </c>
      <c r="AM309" s="2" t="s">
        <v>178</v>
      </c>
      <c r="AN309">
        <v>1996</v>
      </c>
      <c r="AO309" s="2" t="s">
        <v>1077</v>
      </c>
    </row>
    <row r="310" spans="1:41" x14ac:dyDescent="0.25">
      <c r="A310">
        <v>931625</v>
      </c>
      <c r="B310" s="1">
        <v>41200</v>
      </c>
      <c r="C310">
        <v>151</v>
      </c>
      <c r="D310" s="2" t="s">
        <v>1277</v>
      </c>
      <c r="E310" s="2"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s="2" t="s">
        <v>1086</v>
      </c>
      <c r="M310" s="2" t="s">
        <v>29</v>
      </c>
      <c r="N310" s="2" t="s">
        <v>1102</v>
      </c>
      <c r="O310" s="2" t="s">
        <v>1116</v>
      </c>
      <c r="P310" s="2" t="s">
        <v>1162</v>
      </c>
      <c r="Q310">
        <v>44000</v>
      </c>
      <c r="R310">
        <v>0</v>
      </c>
      <c r="S310">
        <v>44000</v>
      </c>
      <c r="T310" s="1">
        <v>42050</v>
      </c>
      <c r="U310" s="2" t="s">
        <v>1089</v>
      </c>
      <c r="V310" s="2" t="s">
        <v>18</v>
      </c>
      <c r="W310" s="2" t="s">
        <v>41</v>
      </c>
      <c r="X310" s="2" t="s">
        <v>34</v>
      </c>
      <c r="Y310" s="2" t="s">
        <v>5</v>
      </c>
      <c r="Z310" s="2" t="s">
        <v>24</v>
      </c>
      <c r="AA310" s="2" t="s">
        <v>391</v>
      </c>
      <c r="AB310">
        <v>14</v>
      </c>
      <c r="AC310">
        <v>3</v>
      </c>
      <c r="AD310" s="2" t="s">
        <v>1078</v>
      </c>
      <c r="AE310">
        <v>1</v>
      </c>
      <c r="AF310">
        <v>2</v>
      </c>
      <c r="AG310" s="2" t="s">
        <v>1077</v>
      </c>
      <c r="AH310">
        <v>59100</v>
      </c>
      <c r="AI310">
        <v>5910</v>
      </c>
      <c r="AJ310">
        <v>5910</v>
      </c>
      <c r="AK310">
        <v>47280</v>
      </c>
      <c r="AL310" s="2" t="s">
        <v>39</v>
      </c>
      <c r="AM310" s="2" t="s">
        <v>71</v>
      </c>
      <c r="AN310">
        <v>1998</v>
      </c>
      <c r="AO310" s="2" t="s">
        <v>1077</v>
      </c>
    </row>
    <row r="311" spans="1:41" x14ac:dyDescent="0.25">
      <c r="A311">
        <v>371635</v>
      </c>
      <c r="B311" s="1">
        <v>33524</v>
      </c>
      <c r="C311">
        <v>156</v>
      </c>
      <c r="D311" s="2" t="s">
        <v>1276</v>
      </c>
      <c r="E311" s="2"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s="2" t="s">
        <v>1079</v>
      </c>
      <c r="M311" s="2" t="s">
        <v>29</v>
      </c>
      <c r="N311" s="2" t="s">
        <v>1082</v>
      </c>
      <c r="O311" s="2" t="s">
        <v>1105</v>
      </c>
      <c r="P311" s="2" t="s">
        <v>1162</v>
      </c>
      <c r="Q311">
        <v>0</v>
      </c>
      <c r="R311">
        <v>-53800</v>
      </c>
      <c r="S311">
        <v>-53800</v>
      </c>
      <c r="T311" s="1">
        <v>42020</v>
      </c>
      <c r="U311" s="2" t="s">
        <v>1089</v>
      </c>
      <c r="V311" s="2" t="s">
        <v>18</v>
      </c>
      <c r="W311" s="2" t="s">
        <v>41</v>
      </c>
      <c r="X311" s="2" t="s">
        <v>49</v>
      </c>
      <c r="Y311" s="2" t="s">
        <v>19</v>
      </c>
      <c r="Z311" s="2" t="s">
        <v>75</v>
      </c>
      <c r="AA311" s="2" t="s">
        <v>392</v>
      </c>
      <c r="AB311">
        <v>17</v>
      </c>
      <c r="AC311">
        <v>3</v>
      </c>
      <c r="AD311" s="2" t="s">
        <v>1085</v>
      </c>
      <c r="AE311">
        <v>1</v>
      </c>
      <c r="AF311">
        <v>1</v>
      </c>
      <c r="AG311" s="2" t="s">
        <v>1077</v>
      </c>
      <c r="AH311">
        <v>77440</v>
      </c>
      <c r="AI311">
        <v>14080</v>
      </c>
      <c r="AJ311">
        <v>7040</v>
      </c>
      <c r="AK311">
        <v>56320</v>
      </c>
      <c r="AL311" s="2" t="s">
        <v>73</v>
      </c>
      <c r="AM311" s="2" t="s">
        <v>74</v>
      </c>
      <c r="AN311">
        <v>1999</v>
      </c>
      <c r="AO311" s="2" t="s">
        <v>1078</v>
      </c>
    </row>
    <row r="312" spans="1:41" x14ac:dyDescent="0.25">
      <c r="A312">
        <v>427199</v>
      </c>
      <c r="B312" s="1">
        <v>40452</v>
      </c>
      <c r="C312">
        <v>165</v>
      </c>
      <c r="D312" s="2" t="s">
        <v>1275</v>
      </c>
      <c r="E312" s="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s="2" t="s">
        <v>1079</v>
      </c>
      <c r="M312" s="2" t="s">
        <v>1139</v>
      </c>
      <c r="N312" s="2" t="s">
        <v>1090</v>
      </c>
      <c r="O312" s="2" t="s">
        <v>1096</v>
      </c>
      <c r="P312" s="2" t="s">
        <v>1159</v>
      </c>
      <c r="Q312">
        <v>0</v>
      </c>
      <c r="R312">
        <v>-39700</v>
      </c>
      <c r="S312">
        <v>-39700</v>
      </c>
      <c r="T312" s="1">
        <v>42018</v>
      </c>
      <c r="U312" s="2" t="s">
        <v>1089</v>
      </c>
      <c r="V312" s="2" t="s">
        <v>2</v>
      </c>
      <c r="W312" s="2" t="s">
        <v>41</v>
      </c>
      <c r="X312" s="2" t="s">
        <v>34</v>
      </c>
      <c r="Y312" s="2" t="s">
        <v>19</v>
      </c>
      <c r="Z312" s="2" t="s">
        <v>53</v>
      </c>
      <c r="AA312" s="2" t="s">
        <v>393</v>
      </c>
      <c r="AB312">
        <v>20</v>
      </c>
      <c r="AC312">
        <v>3</v>
      </c>
      <c r="AD312" s="2" t="s">
        <v>1078</v>
      </c>
      <c r="AE312">
        <v>2</v>
      </c>
      <c r="AF312">
        <v>2</v>
      </c>
      <c r="AG312" s="2" t="s">
        <v>1078</v>
      </c>
      <c r="AH312">
        <v>45700</v>
      </c>
      <c r="AI312">
        <v>4570</v>
      </c>
      <c r="AJ312">
        <v>4570</v>
      </c>
      <c r="AK312">
        <v>36560</v>
      </c>
      <c r="AL312" s="2" t="s">
        <v>97</v>
      </c>
      <c r="AM312" s="2" t="s">
        <v>98</v>
      </c>
      <c r="AN312">
        <v>2008</v>
      </c>
      <c r="AO312" s="2" t="s">
        <v>1078</v>
      </c>
    </row>
    <row r="313" spans="1:41" x14ac:dyDescent="0.25">
      <c r="A313">
        <v>261315</v>
      </c>
      <c r="B313" s="1">
        <v>41374</v>
      </c>
      <c r="C313">
        <v>253</v>
      </c>
      <c r="D313" s="2" t="s">
        <v>1276</v>
      </c>
      <c r="E313" s="2"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s="2" t="s">
        <v>1086</v>
      </c>
      <c r="M313" s="2" t="s">
        <v>1141</v>
      </c>
      <c r="N313" s="2" t="s">
        <v>1087</v>
      </c>
      <c r="O313" s="2" t="s">
        <v>1100</v>
      </c>
      <c r="P313" s="2" t="s">
        <v>1161</v>
      </c>
      <c r="Q313">
        <v>81300</v>
      </c>
      <c r="R313">
        <v>0</v>
      </c>
      <c r="S313">
        <v>81300</v>
      </c>
      <c r="T313" s="1">
        <v>42005</v>
      </c>
      <c r="U313" s="2" t="s">
        <v>1089</v>
      </c>
      <c r="V313" s="2" t="s">
        <v>18</v>
      </c>
      <c r="W313" s="2" t="s">
        <v>3</v>
      </c>
      <c r="X313" s="2" t="s">
        <v>49</v>
      </c>
      <c r="Y313" s="2" t="s">
        <v>5</v>
      </c>
      <c r="Z313" s="2" t="s">
        <v>37</v>
      </c>
      <c r="AA313" s="2" t="s">
        <v>394</v>
      </c>
      <c r="AB313">
        <v>10</v>
      </c>
      <c r="AC313">
        <v>3</v>
      </c>
      <c r="AD313" s="2" t="s">
        <v>1078</v>
      </c>
      <c r="AE313">
        <v>2</v>
      </c>
      <c r="AF313">
        <v>2</v>
      </c>
      <c r="AG313" s="2" t="s">
        <v>1077</v>
      </c>
      <c r="AH313">
        <v>80740</v>
      </c>
      <c r="AI313">
        <v>7340</v>
      </c>
      <c r="AJ313">
        <v>14680</v>
      </c>
      <c r="AK313">
        <v>58720</v>
      </c>
      <c r="AL313" s="2" t="s">
        <v>47</v>
      </c>
      <c r="AM313" s="2" t="s">
        <v>48</v>
      </c>
      <c r="AN313">
        <v>2014</v>
      </c>
      <c r="AO313" s="2" t="s">
        <v>1077</v>
      </c>
    </row>
    <row r="314" spans="1:41" x14ac:dyDescent="0.25">
      <c r="A314">
        <v>582973</v>
      </c>
      <c r="B314" s="1">
        <v>39610</v>
      </c>
      <c r="C314">
        <v>10</v>
      </c>
      <c r="D314" s="2" t="s">
        <v>1277</v>
      </c>
      <c r="E314" s="2"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s="2" t="s">
        <v>1079</v>
      </c>
      <c r="M314" s="2" t="s">
        <v>1140</v>
      </c>
      <c r="N314" s="2" t="s">
        <v>1087</v>
      </c>
      <c r="O314" s="2" t="s">
        <v>1094</v>
      </c>
      <c r="P314" s="2" t="s">
        <v>1161</v>
      </c>
      <c r="Q314">
        <v>0</v>
      </c>
      <c r="R314">
        <v>-22200</v>
      </c>
      <c r="S314">
        <v>-22200</v>
      </c>
      <c r="T314" s="1">
        <v>42051</v>
      </c>
      <c r="U314" s="2" t="s">
        <v>1089</v>
      </c>
      <c r="V314" s="2" t="s">
        <v>23</v>
      </c>
      <c r="W314" s="2" t="s">
        <v>3</v>
      </c>
      <c r="X314" s="2" t="s">
        <v>60</v>
      </c>
      <c r="Y314" s="2" t="s">
        <v>5</v>
      </c>
      <c r="Z314" s="2" t="s">
        <v>75</v>
      </c>
      <c r="AA314" s="2" t="s">
        <v>395</v>
      </c>
      <c r="AB314">
        <v>3</v>
      </c>
      <c r="AC314">
        <v>3</v>
      </c>
      <c r="AD314" s="2" t="s">
        <v>1085</v>
      </c>
      <c r="AE314">
        <v>0</v>
      </c>
      <c r="AF314">
        <v>3</v>
      </c>
      <c r="AG314" s="2" t="s">
        <v>1085</v>
      </c>
      <c r="AH314">
        <v>31350</v>
      </c>
      <c r="AI314">
        <v>2850</v>
      </c>
      <c r="AJ314">
        <v>5700</v>
      </c>
      <c r="AK314">
        <v>22800</v>
      </c>
      <c r="AL314" s="2" t="s">
        <v>118</v>
      </c>
      <c r="AM314" s="2" t="s">
        <v>141</v>
      </c>
      <c r="AN314">
        <v>2001</v>
      </c>
      <c r="AO314" s="2" t="s">
        <v>1077</v>
      </c>
    </row>
    <row r="315" spans="1:41" x14ac:dyDescent="0.25">
      <c r="A315">
        <v>278091</v>
      </c>
      <c r="B315" s="1">
        <v>41612</v>
      </c>
      <c r="C315">
        <v>158</v>
      </c>
      <c r="D315" s="2" t="s">
        <v>1276</v>
      </c>
      <c r="E315" s="2"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s="2" t="s">
        <v>1086</v>
      </c>
      <c r="M315" s="2" t="s">
        <v>29</v>
      </c>
      <c r="N315" s="2" t="s">
        <v>1107</v>
      </c>
      <c r="O315" s="2" t="s">
        <v>1101</v>
      </c>
      <c r="P315" s="2" t="s">
        <v>1161</v>
      </c>
      <c r="Q315">
        <v>0</v>
      </c>
      <c r="R315">
        <v>-38600</v>
      </c>
      <c r="S315">
        <v>-38600</v>
      </c>
      <c r="T315" s="1">
        <v>42008</v>
      </c>
      <c r="U315" s="2" t="s">
        <v>1</v>
      </c>
      <c r="V315" s="2" t="s">
        <v>2</v>
      </c>
      <c r="W315" s="2" t="s">
        <v>41</v>
      </c>
      <c r="X315" s="2" t="s">
        <v>49</v>
      </c>
      <c r="Y315" s="2" t="s">
        <v>5</v>
      </c>
      <c r="Z315" s="2" t="s">
        <v>51</v>
      </c>
      <c r="AA315" s="2" t="s">
        <v>396</v>
      </c>
      <c r="AB315">
        <v>0</v>
      </c>
      <c r="AC315">
        <v>1</v>
      </c>
      <c r="AD315" s="2" t="s">
        <v>1085</v>
      </c>
      <c r="AE315">
        <v>0</v>
      </c>
      <c r="AF315">
        <v>0</v>
      </c>
      <c r="AG315" s="2" t="s">
        <v>1085</v>
      </c>
      <c r="AH315">
        <v>35000</v>
      </c>
      <c r="AI315">
        <v>3500</v>
      </c>
      <c r="AJ315">
        <v>7000</v>
      </c>
      <c r="AK315">
        <v>24500</v>
      </c>
      <c r="AL315" s="2" t="s">
        <v>73</v>
      </c>
      <c r="AM315" s="2" t="s">
        <v>74</v>
      </c>
      <c r="AN315">
        <v>2012</v>
      </c>
      <c r="AO315" s="2" t="s">
        <v>1078</v>
      </c>
    </row>
    <row r="316" spans="1:41" x14ac:dyDescent="0.25">
      <c r="A316">
        <v>153154</v>
      </c>
      <c r="B316" s="1">
        <v>40411</v>
      </c>
      <c r="C316">
        <v>436</v>
      </c>
      <c r="D316" s="2" t="s">
        <v>1276</v>
      </c>
      <c r="E316" s="2"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s="2" t="s">
        <v>1079</v>
      </c>
      <c r="M316" s="2" t="s">
        <v>1141</v>
      </c>
      <c r="N316" s="2" t="s">
        <v>1102</v>
      </c>
      <c r="O316" s="2" t="s">
        <v>1088</v>
      </c>
      <c r="P316" s="2" t="s">
        <v>1160</v>
      </c>
      <c r="Q316">
        <v>39000</v>
      </c>
      <c r="R316">
        <v>0</v>
      </c>
      <c r="S316">
        <v>39000</v>
      </c>
      <c r="T316" s="1">
        <v>42016</v>
      </c>
      <c r="U316" s="2" t="s">
        <v>1089</v>
      </c>
      <c r="V316" s="2" t="s">
        <v>2</v>
      </c>
      <c r="W316" s="2" t="s">
        <v>41</v>
      </c>
      <c r="X316" s="2" t="s">
        <v>4</v>
      </c>
      <c r="Y316" s="2" t="s">
        <v>45</v>
      </c>
      <c r="Z316" s="2" t="s">
        <v>51</v>
      </c>
      <c r="AA316" s="2" t="s">
        <v>397</v>
      </c>
      <c r="AB316">
        <v>10</v>
      </c>
      <c r="AC316">
        <v>3</v>
      </c>
      <c r="AD316" s="2" t="s">
        <v>1085</v>
      </c>
      <c r="AE316">
        <v>2</v>
      </c>
      <c r="AF316">
        <v>2</v>
      </c>
      <c r="AG316" s="2" t="s">
        <v>1078</v>
      </c>
      <c r="AH316">
        <v>68000</v>
      </c>
      <c r="AI316">
        <v>13600</v>
      </c>
      <c r="AJ316">
        <v>6800</v>
      </c>
      <c r="AK316">
        <v>47600</v>
      </c>
      <c r="AL316" s="2" t="s">
        <v>47</v>
      </c>
      <c r="AM316" s="2" t="s">
        <v>94</v>
      </c>
      <c r="AN316">
        <v>2014</v>
      </c>
      <c r="AO316" s="2" t="s">
        <v>1078</v>
      </c>
    </row>
    <row r="317" spans="1:41" x14ac:dyDescent="0.25">
      <c r="A317">
        <v>515217</v>
      </c>
      <c r="B317" s="1">
        <v>40347</v>
      </c>
      <c r="C317">
        <v>91</v>
      </c>
      <c r="D317" s="2" t="s">
        <v>1275</v>
      </c>
      <c r="E317" s="2"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s="2" t="s">
        <v>1086</v>
      </c>
      <c r="M317" s="2" t="s">
        <v>1139</v>
      </c>
      <c r="N317" s="2" t="s">
        <v>1082</v>
      </c>
      <c r="O317" s="2" t="s">
        <v>1096</v>
      </c>
      <c r="P317" s="2" t="s">
        <v>1162</v>
      </c>
      <c r="Q317">
        <v>43900</v>
      </c>
      <c r="R317">
        <v>0</v>
      </c>
      <c r="S317">
        <v>43900</v>
      </c>
      <c r="T317" s="1">
        <v>42012</v>
      </c>
      <c r="U317" s="2" t="s">
        <v>1089</v>
      </c>
      <c r="V317" s="2" t="s">
        <v>2</v>
      </c>
      <c r="W317" s="2" t="s">
        <v>11</v>
      </c>
      <c r="X317" s="2" t="s">
        <v>49</v>
      </c>
      <c r="Y317" s="2" t="s">
        <v>5</v>
      </c>
      <c r="Z317" s="2" t="s">
        <v>53</v>
      </c>
      <c r="AA317" s="2" t="s">
        <v>398</v>
      </c>
      <c r="AB317">
        <v>13</v>
      </c>
      <c r="AC317">
        <v>3</v>
      </c>
      <c r="AD317" s="2" t="s">
        <v>1077</v>
      </c>
      <c r="AE317">
        <v>2</v>
      </c>
      <c r="AF317">
        <v>0</v>
      </c>
      <c r="AG317" s="2" t="s">
        <v>1085</v>
      </c>
      <c r="AH317">
        <v>84500</v>
      </c>
      <c r="AI317">
        <v>13000</v>
      </c>
      <c r="AJ317">
        <v>13000</v>
      </c>
      <c r="AK317">
        <v>58500</v>
      </c>
      <c r="AL317" s="2" t="s">
        <v>97</v>
      </c>
      <c r="AM317" s="2" t="s">
        <v>148</v>
      </c>
      <c r="AN317">
        <v>2009</v>
      </c>
      <c r="AO317" s="2" t="s">
        <v>1078</v>
      </c>
    </row>
    <row r="318" spans="1:41" x14ac:dyDescent="0.25">
      <c r="A318">
        <v>860497</v>
      </c>
      <c r="B318" s="1">
        <v>33704</v>
      </c>
      <c r="C318">
        <v>256</v>
      </c>
      <c r="D318" s="2" t="s">
        <v>1275</v>
      </c>
      <c r="E318" s="2"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s="2" t="s">
        <v>1086</v>
      </c>
      <c r="M318" s="2" t="s">
        <v>1140</v>
      </c>
      <c r="N318" s="2" t="s">
        <v>1103</v>
      </c>
      <c r="O318" s="2" t="s">
        <v>1092</v>
      </c>
      <c r="P318" s="2" t="s">
        <v>1159</v>
      </c>
      <c r="Q318">
        <v>0</v>
      </c>
      <c r="R318">
        <v>-39500</v>
      </c>
      <c r="S318">
        <v>-39500</v>
      </c>
      <c r="T318" s="1">
        <v>42026</v>
      </c>
      <c r="U318" s="2" t="s">
        <v>1</v>
      </c>
      <c r="V318" s="2" t="s">
        <v>18</v>
      </c>
      <c r="W318" s="2" t="s">
        <v>11</v>
      </c>
      <c r="X318" s="2" t="s">
        <v>4</v>
      </c>
      <c r="Y318" s="2" t="s">
        <v>45</v>
      </c>
      <c r="Z318" s="2" t="s">
        <v>53</v>
      </c>
      <c r="AA318" s="2" t="s">
        <v>399</v>
      </c>
      <c r="AB318">
        <v>14</v>
      </c>
      <c r="AC318">
        <v>1</v>
      </c>
      <c r="AD318" s="2" t="s">
        <v>1078</v>
      </c>
      <c r="AE318">
        <v>2</v>
      </c>
      <c r="AF318">
        <v>1</v>
      </c>
      <c r="AG318" s="2" t="s">
        <v>1085</v>
      </c>
      <c r="AH318">
        <v>75500</v>
      </c>
      <c r="AI318">
        <v>7550</v>
      </c>
      <c r="AJ318">
        <v>15100</v>
      </c>
      <c r="AK318">
        <v>52850</v>
      </c>
      <c r="AL318" s="2" t="s">
        <v>39</v>
      </c>
      <c r="AM318" s="2" t="s">
        <v>193</v>
      </c>
      <c r="AN318">
        <v>1998</v>
      </c>
      <c r="AO318" s="2" t="s">
        <v>1078</v>
      </c>
    </row>
    <row r="319" spans="1:41" x14ac:dyDescent="0.25">
      <c r="A319">
        <v>351741</v>
      </c>
      <c r="B319" s="1">
        <v>35464</v>
      </c>
      <c r="C319">
        <v>274</v>
      </c>
      <c r="D319" s="2" t="s">
        <v>1276</v>
      </c>
      <c r="E319" s="2"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s="2" t="s">
        <v>1079</v>
      </c>
      <c r="M319" s="2" t="s">
        <v>57</v>
      </c>
      <c r="N319" s="2" t="s">
        <v>1099</v>
      </c>
      <c r="O319" s="2" t="s">
        <v>1092</v>
      </c>
      <c r="P319" s="2" t="s">
        <v>1161</v>
      </c>
      <c r="Q319">
        <v>0</v>
      </c>
      <c r="R319">
        <v>0</v>
      </c>
      <c r="S319">
        <v>0</v>
      </c>
      <c r="T319" s="1">
        <v>42017</v>
      </c>
      <c r="U319" s="2" t="s">
        <v>1089</v>
      </c>
      <c r="V319" s="2" t="s">
        <v>2</v>
      </c>
      <c r="W319" s="2" t="s">
        <v>41</v>
      </c>
      <c r="X319" s="2" t="s">
        <v>49</v>
      </c>
      <c r="Y319" s="2" t="s">
        <v>45</v>
      </c>
      <c r="Z319" s="2" t="s">
        <v>13</v>
      </c>
      <c r="AA319" s="2" t="s">
        <v>400</v>
      </c>
      <c r="AB319">
        <v>22</v>
      </c>
      <c r="AC319">
        <v>3</v>
      </c>
      <c r="AD319" s="2" t="s">
        <v>1078</v>
      </c>
      <c r="AE319">
        <v>1</v>
      </c>
      <c r="AF319">
        <v>3</v>
      </c>
      <c r="AG319" s="2" t="s">
        <v>1085</v>
      </c>
      <c r="AH319">
        <v>90600</v>
      </c>
      <c r="AI319">
        <v>15100</v>
      </c>
      <c r="AJ319">
        <v>15100</v>
      </c>
      <c r="AK319">
        <v>60400</v>
      </c>
      <c r="AL319" s="2" t="s">
        <v>97</v>
      </c>
      <c r="AM319" s="2" t="s">
        <v>112</v>
      </c>
      <c r="AN319">
        <v>2009</v>
      </c>
      <c r="AO319" s="2" t="s">
        <v>1078</v>
      </c>
    </row>
    <row r="320" spans="1:41" x14ac:dyDescent="0.25">
      <c r="A320">
        <v>403737</v>
      </c>
      <c r="B320" s="1">
        <v>33578</v>
      </c>
      <c r="C320">
        <v>275</v>
      </c>
      <c r="D320" s="2" t="s">
        <v>1277</v>
      </c>
      <c r="E320" s="2"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s="2" t="s">
        <v>1086</v>
      </c>
      <c r="M320" s="2" t="s">
        <v>29</v>
      </c>
      <c r="N320" s="2" t="s">
        <v>1114</v>
      </c>
      <c r="O320" s="2" t="s">
        <v>1098</v>
      </c>
      <c r="P320" s="2" t="s">
        <v>1159</v>
      </c>
      <c r="Q320">
        <v>39400</v>
      </c>
      <c r="R320">
        <v>-63900</v>
      </c>
      <c r="S320">
        <v>-24500</v>
      </c>
      <c r="T320" s="1">
        <v>42022</v>
      </c>
      <c r="U320" s="2" t="s">
        <v>1089</v>
      </c>
      <c r="V320" s="2" t="s">
        <v>2</v>
      </c>
      <c r="W320" s="2" t="s">
        <v>41</v>
      </c>
      <c r="X320" s="2" t="s">
        <v>60</v>
      </c>
      <c r="Y320" s="2" t="s">
        <v>12</v>
      </c>
      <c r="Z320" s="2" t="s">
        <v>53</v>
      </c>
      <c r="AA320" s="2" t="s">
        <v>401</v>
      </c>
      <c r="AB320">
        <v>8</v>
      </c>
      <c r="AC320">
        <v>3</v>
      </c>
      <c r="AD320" s="2" t="s">
        <v>1077</v>
      </c>
      <c r="AE320">
        <v>1</v>
      </c>
      <c r="AF320">
        <v>1</v>
      </c>
      <c r="AG320" s="2" t="s">
        <v>1085</v>
      </c>
      <c r="AH320">
        <v>64320</v>
      </c>
      <c r="AI320">
        <v>5360</v>
      </c>
      <c r="AJ320">
        <v>10720</v>
      </c>
      <c r="AK320">
        <v>48240</v>
      </c>
      <c r="AL320" s="2" t="s">
        <v>32</v>
      </c>
      <c r="AM320" s="2" t="s">
        <v>69</v>
      </c>
      <c r="AN320">
        <v>1998</v>
      </c>
      <c r="AO320" s="2" t="s">
        <v>1078</v>
      </c>
    </row>
    <row r="321" spans="1:41" x14ac:dyDescent="0.25">
      <c r="A321">
        <v>162004</v>
      </c>
      <c r="B321" s="1">
        <v>34961</v>
      </c>
      <c r="C321">
        <v>1</v>
      </c>
      <c r="D321" s="2" t="s">
        <v>1275</v>
      </c>
      <c r="E321" s="2"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s="2" t="s">
        <v>1086</v>
      </c>
      <c r="M321" s="2" t="s">
        <v>57</v>
      </c>
      <c r="N321" s="2" t="s">
        <v>1103</v>
      </c>
      <c r="O321" s="2" t="s">
        <v>1106</v>
      </c>
      <c r="P321" s="2" t="s">
        <v>1161</v>
      </c>
      <c r="Q321">
        <v>0</v>
      </c>
      <c r="R321">
        <v>0</v>
      </c>
      <c r="S321">
        <v>0</v>
      </c>
      <c r="T321" s="1">
        <v>42023</v>
      </c>
      <c r="U321" s="2" t="s">
        <v>1089</v>
      </c>
      <c r="V321" s="2" t="s">
        <v>18</v>
      </c>
      <c r="W321" s="2" t="s">
        <v>11</v>
      </c>
      <c r="X321" s="2" t="s">
        <v>4</v>
      </c>
      <c r="Y321" s="2" t="s">
        <v>19</v>
      </c>
      <c r="Z321" s="2" t="s">
        <v>53</v>
      </c>
      <c r="AA321" s="2" t="s">
        <v>402</v>
      </c>
      <c r="AB321">
        <v>1</v>
      </c>
      <c r="AC321">
        <v>3</v>
      </c>
      <c r="AD321" s="2" t="s">
        <v>1085</v>
      </c>
      <c r="AE321">
        <v>1</v>
      </c>
      <c r="AF321">
        <v>0</v>
      </c>
      <c r="AG321" s="2" t="s">
        <v>1085</v>
      </c>
      <c r="AH321">
        <v>31700</v>
      </c>
      <c r="AI321">
        <v>6340</v>
      </c>
      <c r="AJ321">
        <v>3170</v>
      </c>
      <c r="AK321">
        <v>22190</v>
      </c>
      <c r="AL321" s="2" t="s">
        <v>47</v>
      </c>
      <c r="AM321" s="2" t="s">
        <v>64</v>
      </c>
      <c r="AN321">
        <v>2006</v>
      </c>
      <c r="AO321" s="2" t="s">
        <v>1078</v>
      </c>
    </row>
    <row r="322" spans="1:41" x14ac:dyDescent="0.25">
      <c r="A322">
        <v>740384</v>
      </c>
      <c r="B322" s="1">
        <v>34271</v>
      </c>
      <c r="C322">
        <v>85</v>
      </c>
      <c r="D322" s="2" t="s">
        <v>1277</v>
      </c>
      <c r="E322" s="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s="2" t="s">
        <v>1079</v>
      </c>
      <c r="M322" s="2" t="s">
        <v>29</v>
      </c>
      <c r="N322" s="2" t="s">
        <v>1102</v>
      </c>
      <c r="O322" s="2" t="s">
        <v>1083</v>
      </c>
      <c r="P322" s="2" t="s">
        <v>1161</v>
      </c>
      <c r="Q322">
        <v>51600</v>
      </c>
      <c r="R322">
        <v>-73900</v>
      </c>
      <c r="S322">
        <v>-22300</v>
      </c>
      <c r="T322" s="1">
        <v>42035</v>
      </c>
      <c r="U322" s="2" t="s">
        <v>1</v>
      </c>
      <c r="V322" s="2" t="s">
        <v>2</v>
      </c>
      <c r="W322" s="2" t="s">
        <v>3</v>
      </c>
      <c r="X322" s="2" t="s">
        <v>49</v>
      </c>
      <c r="Y322" s="2" t="s">
        <v>19</v>
      </c>
      <c r="Z322" s="2" t="s">
        <v>37</v>
      </c>
      <c r="AA322" s="2" t="s">
        <v>403</v>
      </c>
      <c r="AB322">
        <v>19</v>
      </c>
      <c r="AC322">
        <v>1</v>
      </c>
      <c r="AD322" s="2" t="s">
        <v>1077</v>
      </c>
      <c r="AE322">
        <v>0</v>
      </c>
      <c r="AF322">
        <v>1</v>
      </c>
      <c r="AG322" s="2" t="s">
        <v>1077</v>
      </c>
      <c r="AH322">
        <v>74280</v>
      </c>
      <c r="AI322">
        <v>12380</v>
      </c>
      <c r="AJ322">
        <v>12380</v>
      </c>
      <c r="AK322">
        <v>49520</v>
      </c>
      <c r="AL322" s="2" t="s">
        <v>73</v>
      </c>
      <c r="AM322" s="2" t="s">
        <v>83</v>
      </c>
      <c r="AN322">
        <v>2006</v>
      </c>
      <c r="AO322" s="2" t="s">
        <v>1077</v>
      </c>
    </row>
    <row r="323" spans="1:41" x14ac:dyDescent="0.25">
      <c r="A323">
        <v>876714</v>
      </c>
      <c r="B323" s="1">
        <v>33545</v>
      </c>
      <c r="C323">
        <v>233</v>
      </c>
      <c r="D323" s="2" t="s">
        <v>1275</v>
      </c>
      <c r="E323" s="2"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s="2" t="s">
        <v>1086</v>
      </c>
      <c r="M323" s="2" t="s">
        <v>57</v>
      </c>
      <c r="N323" s="2" t="s">
        <v>1087</v>
      </c>
      <c r="O323" s="2" t="s">
        <v>1113</v>
      </c>
      <c r="P323" s="2" t="s">
        <v>1159</v>
      </c>
      <c r="Q323">
        <v>61600</v>
      </c>
      <c r="R323">
        <v>-30200</v>
      </c>
      <c r="S323">
        <v>31400</v>
      </c>
      <c r="T323" s="1">
        <v>42041</v>
      </c>
      <c r="U323" s="2" t="s">
        <v>1</v>
      </c>
      <c r="V323" s="2" t="s">
        <v>23</v>
      </c>
      <c r="W323" s="2" t="s">
        <v>41</v>
      </c>
      <c r="X323" s="2" t="s">
        <v>34</v>
      </c>
      <c r="Y323" s="2" t="s">
        <v>19</v>
      </c>
      <c r="Z323" s="2" t="s">
        <v>6</v>
      </c>
      <c r="AA323" s="2" t="s">
        <v>404</v>
      </c>
      <c r="AB323">
        <v>17</v>
      </c>
      <c r="AC323">
        <v>1</v>
      </c>
      <c r="AD323" s="2" t="s">
        <v>1077</v>
      </c>
      <c r="AE323">
        <v>0</v>
      </c>
      <c r="AF323">
        <v>2</v>
      </c>
      <c r="AG323" s="2" t="s">
        <v>1077</v>
      </c>
      <c r="AH323">
        <v>80520</v>
      </c>
      <c r="AI323">
        <v>13420</v>
      </c>
      <c r="AJ323">
        <v>6710</v>
      </c>
      <c r="AK323">
        <v>60390</v>
      </c>
      <c r="AL323" s="2" t="s">
        <v>47</v>
      </c>
      <c r="AM323" s="2" t="s">
        <v>94</v>
      </c>
      <c r="AN323">
        <v>2005</v>
      </c>
      <c r="AO323" s="2" t="s">
        <v>1078</v>
      </c>
    </row>
    <row r="324" spans="1:41" x14ac:dyDescent="0.25">
      <c r="A324">
        <v>951543</v>
      </c>
      <c r="B324" s="1">
        <v>37446</v>
      </c>
      <c r="C324">
        <v>142</v>
      </c>
      <c r="D324" s="2" t="s">
        <v>1277</v>
      </c>
      <c r="E324" s="2"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s="2" t="s">
        <v>1079</v>
      </c>
      <c r="M324" s="2" t="s">
        <v>1142</v>
      </c>
      <c r="N324" s="2" t="s">
        <v>1114</v>
      </c>
      <c r="O324" s="2" t="s">
        <v>1111</v>
      </c>
      <c r="P324" s="2" t="s">
        <v>1159</v>
      </c>
      <c r="Q324">
        <v>58500</v>
      </c>
      <c r="R324">
        <v>-46800</v>
      </c>
      <c r="S324">
        <v>11700</v>
      </c>
      <c r="T324" s="1">
        <v>42039</v>
      </c>
      <c r="U324" s="2" t="s">
        <v>1089</v>
      </c>
      <c r="V324" s="2" t="s">
        <v>18</v>
      </c>
      <c r="W324" s="2" t="s">
        <v>3</v>
      </c>
      <c r="X324" s="2" t="s">
        <v>49</v>
      </c>
      <c r="Y324" s="2" t="s">
        <v>5</v>
      </c>
      <c r="Z324" s="2" t="s">
        <v>51</v>
      </c>
      <c r="AA324" s="2" t="s">
        <v>405</v>
      </c>
      <c r="AB324">
        <v>13</v>
      </c>
      <c r="AC324">
        <v>3</v>
      </c>
      <c r="AD324" s="2" t="s">
        <v>1077</v>
      </c>
      <c r="AE324">
        <v>0</v>
      </c>
      <c r="AF324">
        <v>3</v>
      </c>
      <c r="AG324" s="2" t="s">
        <v>1077</v>
      </c>
      <c r="AH324">
        <v>63600</v>
      </c>
      <c r="AI324">
        <v>6360</v>
      </c>
      <c r="AJ324">
        <v>12720</v>
      </c>
      <c r="AK324">
        <v>44520</v>
      </c>
      <c r="AL324" s="2" t="s">
        <v>21</v>
      </c>
      <c r="AM324" s="2" t="s">
        <v>22</v>
      </c>
      <c r="AN324">
        <v>2010</v>
      </c>
      <c r="AO324" s="2" t="s">
        <v>1078</v>
      </c>
    </row>
    <row r="325" spans="1:41" x14ac:dyDescent="0.25">
      <c r="A325">
        <v>576723</v>
      </c>
      <c r="B325" s="1">
        <v>36501</v>
      </c>
      <c r="C325">
        <v>266</v>
      </c>
      <c r="D325" s="2" t="s">
        <v>1275</v>
      </c>
      <c r="E325" s="2"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s="2" t="s">
        <v>1079</v>
      </c>
      <c r="M325" s="2" t="s">
        <v>57</v>
      </c>
      <c r="N325" s="2" t="s">
        <v>1107</v>
      </c>
      <c r="O325" s="2" t="s">
        <v>1104</v>
      </c>
      <c r="P325" s="2" t="s">
        <v>1159</v>
      </c>
      <c r="Q325">
        <v>0</v>
      </c>
      <c r="R325">
        <v>0</v>
      </c>
      <c r="S325">
        <v>0</v>
      </c>
      <c r="T325" s="1">
        <v>42006</v>
      </c>
      <c r="U325" s="2" t="s">
        <v>1</v>
      </c>
      <c r="V325" s="2" t="s">
        <v>23</v>
      </c>
      <c r="W325" s="2" t="s">
        <v>41</v>
      </c>
      <c r="X325" s="2" t="s">
        <v>4</v>
      </c>
      <c r="Y325" s="2" t="s">
        <v>45</v>
      </c>
      <c r="Z325" s="2" t="s">
        <v>13</v>
      </c>
      <c r="AA325" s="2" t="s">
        <v>406</v>
      </c>
      <c r="AB325">
        <v>4</v>
      </c>
      <c r="AC325">
        <v>1</v>
      </c>
      <c r="AD325" s="2" t="s">
        <v>1085</v>
      </c>
      <c r="AE325">
        <v>1</v>
      </c>
      <c r="AF325">
        <v>2</v>
      </c>
      <c r="AG325" s="2" t="s">
        <v>1077</v>
      </c>
      <c r="AH325">
        <v>32800</v>
      </c>
      <c r="AI325">
        <v>3280</v>
      </c>
      <c r="AJ325">
        <v>3280</v>
      </c>
      <c r="AK325">
        <v>26240</v>
      </c>
      <c r="AL325" s="2" t="s">
        <v>97</v>
      </c>
      <c r="AM325" s="2" t="s">
        <v>98</v>
      </c>
      <c r="AN325">
        <v>2012</v>
      </c>
      <c r="AO325" s="2" t="s">
        <v>1078</v>
      </c>
    </row>
    <row r="326" spans="1:41" x14ac:dyDescent="0.25">
      <c r="A326">
        <v>391003</v>
      </c>
      <c r="B326" s="1">
        <v>38534</v>
      </c>
      <c r="C326">
        <v>350</v>
      </c>
      <c r="D326" s="2" t="s">
        <v>1276</v>
      </c>
      <c r="E326" s="2"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s="2" t="s">
        <v>1086</v>
      </c>
      <c r="M326" s="2" t="s">
        <v>1139</v>
      </c>
      <c r="N326" s="2" t="s">
        <v>1097</v>
      </c>
      <c r="O326" s="2" t="s">
        <v>1088</v>
      </c>
      <c r="P326" s="2" t="s">
        <v>1161</v>
      </c>
      <c r="Q326">
        <v>0</v>
      </c>
      <c r="R326">
        <v>0</v>
      </c>
      <c r="S326">
        <v>0</v>
      </c>
      <c r="T326" s="1">
        <v>42061</v>
      </c>
      <c r="U326" s="2" t="s">
        <v>1089</v>
      </c>
      <c r="V326" s="2" t="s">
        <v>18</v>
      </c>
      <c r="W326" s="2" t="s">
        <v>41</v>
      </c>
      <c r="X326" s="2" t="s">
        <v>4</v>
      </c>
      <c r="Y326" s="2" t="s">
        <v>88</v>
      </c>
      <c r="Z326" s="2" t="s">
        <v>53</v>
      </c>
      <c r="AA326" s="2" t="s">
        <v>407</v>
      </c>
      <c r="AB326">
        <v>14</v>
      </c>
      <c r="AC326">
        <v>3</v>
      </c>
      <c r="AD326" s="2" t="s">
        <v>1078</v>
      </c>
      <c r="AE326">
        <v>0</v>
      </c>
      <c r="AF326">
        <v>2</v>
      </c>
      <c r="AG326" s="2" t="s">
        <v>1078</v>
      </c>
      <c r="AH326">
        <v>44190</v>
      </c>
      <c r="AI326">
        <v>9820</v>
      </c>
      <c r="AJ326">
        <v>4910</v>
      </c>
      <c r="AK326">
        <v>29460</v>
      </c>
      <c r="AL326" s="2" t="s">
        <v>43</v>
      </c>
      <c r="AM326" s="2" t="s">
        <v>59</v>
      </c>
      <c r="AN326">
        <v>2015</v>
      </c>
      <c r="AO326" s="2" t="s">
        <v>1078</v>
      </c>
    </row>
    <row r="327" spans="1:41" x14ac:dyDescent="0.25">
      <c r="A327">
        <v>225865</v>
      </c>
      <c r="B327" s="1">
        <v>33546</v>
      </c>
      <c r="C327">
        <v>97</v>
      </c>
      <c r="D327" s="2" t="s">
        <v>1275</v>
      </c>
      <c r="E327" s="2"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s="2" t="s">
        <v>1079</v>
      </c>
      <c r="M327" s="2" t="s">
        <v>65</v>
      </c>
      <c r="N327" s="2" t="s">
        <v>1099</v>
      </c>
      <c r="O327" s="2" t="s">
        <v>1081</v>
      </c>
      <c r="P327" s="2" t="s">
        <v>1161</v>
      </c>
      <c r="Q327">
        <v>0</v>
      </c>
      <c r="R327">
        <v>0</v>
      </c>
      <c r="S327">
        <v>0</v>
      </c>
      <c r="T327" s="1">
        <v>42043</v>
      </c>
      <c r="U327" s="2" t="s">
        <v>1089</v>
      </c>
      <c r="V327" s="2" t="s">
        <v>18</v>
      </c>
      <c r="W327" s="2" t="s">
        <v>3</v>
      </c>
      <c r="X327" s="2" t="s">
        <v>49</v>
      </c>
      <c r="Y327" s="2" t="s">
        <v>12</v>
      </c>
      <c r="Z327" s="2" t="s">
        <v>37</v>
      </c>
      <c r="AA327" s="2" t="s">
        <v>408</v>
      </c>
      <c r="AB327">
        <v>4</v>
      </c>
      <c r="AC327">
        <v>2</v>
      </c>
      <c r="AD327" s="2" t="s">
        <v>1077</v>
      </c>
      <c r="AE327">
        <v>2</v>
      </c>
      <c r="AF327">
        <v>2</v>
      </c>
      <c r="AG327" s="2" t="s">
        <v>1078</v>
      </c>
      <c r="AH327">
        <v>50400</v>
      </c>
      <c r="AI327">
        <v>10080</v>
      </c>
      <c r="AJ327">
        <v>5040</v>
      </c>
      <c r="AK327">
        <v>35280</v>
      </c>
      <c r="AL327" s="2" t="s">
        <v>118</v>
      </c>
      <c r="AM327" s="2" t="s">
        <v>134</v>
      </c>
      <c r="AN327">
        <v>2000</v>
      </c>
      <c r="AO327" s="2" t="s">
        <v>1077</v>
      </c>
    </row>
    <row r="328" spans="1:41" x14ac:dyDescent="0.25">
      <c r="A328">
        <v>984948</v>
      </c>
      <c r="B328" s="1">
        <v>34073</v>
      </c>
      <c r="C328">
        <v>399</v>
      </c>
      <c r="D328" s="2" t="s">
        <v>1275</v>
      </c>
      <c r="E328" s="2"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s="2" t="s">
        <v>1079</v>
      </c>
      <c r="M328" s="2" t="s">
        <v>1142</v>
      </c>
      <c r="N328" s="2" t="s">
        <v>1091</v>
      </c>
      <c r="O328" s="2" t="s">
        <v>1081</v>
      </c>
      <c r="P328" s="2" t="s">
        <v>1161</v>
      </c>
      <c r="Q328">
        <v>0</v>
      </c>
      <c r="R328">
        <v>-65400</v>
      </c>
      <c r="S328">
        <v>-65400</v>
      </c>
      <c r="T328" s="1">
        <v>42042</v>
      </c>
      <c r="U328" s="2" t="s">
        <v>1089</v>
      </c>
      <c r="V328" s="2" t="s">
        <v>2</v>
      </c>
      <c r="W328" s="2" t="s">
        <v>41</v>
      </c>
      <c r="X328" s="2" t="s">
        <v>4</v>
      </c>
      <c r="Y328" s="2" t="s">
        <v>19</v>
      </c>
      <c r="Z328" s="2" t="s">
        <v>53</v>
      </c>
      <c r="AA328" s="2" t="s">
        <v>409</v>
      </c>
      <c r="AB328">
        <v>23</v>
      </c>
      <c r="AC328">
        <v>3</v>
      </c>
      <c r="AD328" s="2" t="s">
        <v>1077</v>
      </c>
      <c r="AE328">
        <v>1</v>
      </c>
      <c r="AF328">
        <v>1</v>
      </c>
      <c r="AG328" s="2" t="s">
        <v>1077</v>
      </c>
      <c r="AH328">
        <v>88400</v>
      </c>
      <c r="AI328">
        <v>17680</v>
      </c>
      <c r="AJ328">
        <v>8840</v>
      </c>
      <c r="AK328">
        <v>61880</v>
      </c>
      <c r="AL328" s="2" t="s">
        <v>39</v>
      </c>
      <c r="AM328" s="2" t="s">
        <v>40</v>
      </c>
      <c r="AN328">
        <v>2010</v>
      </c>
      <c r="AO328" s="2" t="s">
        <v>1078</v>
      </c>
    </row>
    <row r="329" spans="1:41" x14ac:dyDescent="0.25">
      <c r="A329">
        <v>890328</v>
      </c>
      <c r="B329" s="1">
        <v>40048</v>
      </c>
      <c r="C329">
        <v>305</v>
      </c>
      <c r="D329" s="2" t="s">
        <v>1275</v>
      </c>
      <c r="E329" s="2"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s="2" t="s">
        <v>1086</v>
      </c>
      <c r="M329" s="2" t="s">
        <v>57</v>
      </c>
      <c r="N329" s="2" t="s">
        <v>1115</v>
      </c>
      <c r="O329" s="2" t="s">
        <v>1092</v>
      </c>
      <c r="P329" s="2" t="s">
        <v>1160</v>
      </c>
      <c r="Q329">
        <v>0</v>
      </c>
      <c r="R329">
        <v>-42100</v>
      </c>
      <c r="S329">
        <v>-42100</v>
      </c>
      <c r="T329" s="1">
        <v>42052</v>
      </c>
      <c r="U329" s="2" t="s">
        <v>1089</v>
      </c>
      <c r="V329" s="2" t="s">
        <v>23</v>
      </c>
      <c r="W329" s="2" t="s">
        <v>41</v>
      </c>
      <c r="X329" s="2" t="s">
        <v>34</v>
      </c>
      <c r="Y329" s="2" t="s">
        <v>19</v>
      </c>
      <c r="Z329" s="2" t="s">
        <v>51</v>
      </c>
      <c r="AA329" s="2" t="s">
        <v>410</v>
      </c>
      <c r="AB329">
        <v>21</v>
      </c>
      <c r="AC329">
        <v>3</v>
      </c>
      <c r="AD329" s="2" t="s">
        <v>1077</v>
      </c>
      <c r="AE329">
        <v>0</v>
      </c>
      <c r="AF329">
        <v>2</v>
      </c>
      <c r="AG329" s="2" t="s">
        <v>1085</v>
      </c>
      <c r="AH329">
        <v>66550</v>
      </c>
      <c r="AI329">
        <v>12100</v>
      </c>
      <c r="AJ329">
        <v>6050</v>
      </c>
      <c r="AK329">
        <v>48400</v>
      </c>
      <c r="AL329" s="2" t="s">
        <v>123</v>
      </c>
      <c r="AM329" s="2" t="s">
        <v>166</v>
      </c>
      <c r="AN329">
        <v>2003</v>
      </c>
      <c r="AO329" s="2" t="s">
        <v>1078</v>
      </c>
    </row>
    <row r="330" spans="1:41" x14ac:dyDescent="0.25">
      <c r="A330">
        <v>803294</v>
      </c>
      <c r="B330" s="1">
        <v>34138</v>
      </c>
      <c r="C330">
        <v>276</v>
      </c>
      <c r="D330" s="2" t="s">
        <v>1277</v>
      </c>
      <c r="E330" s="2"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s="2" t="s">
        <v>1079</v>
      </c>
      <c r="M330" s="2" t="s">
        <v>1141</v>
      </c>
      <c r="N330" s="2" t="s">
        <v>1080</v>
      </c>
      <c r="O330" s="2" t="s">
        <v>1106</v>
      </c>
      <c r="P330" s="2" t="s">
        <v>1160</v>
      </c>
      <c r="Q330">
        <v>0</v>
      </c>
      <c r="R330">
        <v>0</v>
      </c>
      <c r="S330">
        <v>0</v>
      </c>
      <c r="T330" s="1">
        <v>42016</v>
      </c>
      <c r="U330" s="2" t="s">
        <v>1089</v>
      </c>
      <c r="V330" s="2" t="s">
        <v>18</v>
      </c>
      <c r="W330" s="2" t="s">
        <v>11</v>
      </c>
      <c r="X330" s="2" t="s">
        <v>4</v>
      </c>
      <c r="Y330" s="2" t="s">
        <v>19</v>
      </c>
      <c r="Z330" s="2" t="s">
        <v>24</v>
      </c>
      <c r="AA330" s="2" t="s">
        <v>411</v>
      </c>
      <c r="AB330">
        <v>23</v>
      </c>
      <c r="AC330">
        <v>3</v>
      </c>
      <c r="AD330" s="2" t="s">
        <v>1077</v>
      </c>
      <c r="AE330">
        <v>0</v>
      </c>
      <c r="AF330">
        <v>0</v>
      </c>
      <c r="AG330" s="2" t="s">
        <v>1085</v>
      </c>
      <c r="AH330">
        <v>65780</v>
      </c>
      <c r="AI330">
        <v>5980</v>
      </c>
      <c r="AJ330">
        <v>11960</v>
      </c>
      <c r="AK330">
        <v>47840</v>
      </c>
      <c r="AL330" s="2" t="s">
        <v>26</v>
      </c>
      <c r="AM330" s="2" t="s">
        <v>27</v>
      </c>
      <c r="AN330">
        <v>2014</v>
      </c>
      <c r="AO330" s="2" t="s">
        <v>1078</v>
      </c>
    </row>
    <row r="331" spans="1:41" x14ac:dyDescent="0.25">
      <c r="A331">
        <v>414913</v>
      </c>
      <c r="B331" s="1">
        <v>41107</v>
      </c>
      <c r="C331">
        <v>257</v>
      </c>
      <c r="D331" s="2" t="s">
        <v>1277</v>
      </c>
      <c r="E331" s="2"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s="2" t="s">
        <v>1079</v>
      </c>
      <c r="M331" s="2" t="s">
        <v>1140</v>
      </c>
      <c r="N331" s="2" t="s">
        <v>1090</v>
      </c>
      <c r="O331" s="2" t="s">
        <v>1094</v>
      </c>
      <c r="P331" s="2" t="s">
        <v>1159</v>
      </c>
      <c r="Q331">
        <v>0</v>
      </c>
      <c r="R331">
        <v>0</v>
      </c>
      <c r="S331">
        <v>0</v>
      </c>
      <c r="T331" s="1">
        <v>42036</v>
      </c>
      <c r="U331" s="2" t="s">
        <v>1089</v>
      </c>
      <c r="V331" s="2" t="s">
        <v>2</v>
      </c>
      <c r="W331" s="2" t="s">
        <v>3</v>
      </c>
      <c r="X331" s="2" t="s">
        <v>49</v>
      </c>
      <c r="Y331" s="2" t="s">
        <v>19</v>
      </c>
      <c r="Z331" s="2" t="s">
        <v>6</v>
      </c>
      <c r="AA331" s="2" t="s">
        <v>412</v>
      </c>
      <c r="AB331">
        <v>6</v>
      </c>
      <c r="AC331">
        <v>3</v>
      </c>
      <c r="AD331" s="2" t="s">
        <v>1085</v>
      </c>
      <c r="AE331">
        <v>0</v>
      </c>
      <c r="AF331">
        <v>2</v>
      </c>
      <c r="AG331" s="2" t="s">
        <v>1077</v>
      </c>
      <c r="AH331">
        <v>51810</v>
      </c>
      <c r="AI331">
        <v>9420</v>
      </c>
      <c r="AJ331">
        <v>4710</v>
      </c>
      <c r="AK331">
        <v>37680</v>
      </c>
      <c r="AL331" s="2" t="s">
        <v>43</v>
      </c>
      <c r="AM331" s="2" t="s">
        <v>59</v>
      </c>
      <c r="AN331">
        <v>2002</v>
      </c>
      <c r="AO331" s="2" t="s">
        <v>1077</v>
      </c>
    </row>
    <row r="332" spans="1:41" x14ac:dyDescent="0.25">
      <c r="A332">
        <v>414519</v>
      </c>
      <c r="B332" s="1">
        <v>36185</v>
      </c>
      <c r="C332">
        <v>78</v>
      </c>
      <c r="D332" s="2" t="s">
        <v>1277</v>
      </c>
      <c r="E332" s="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s="2" t="s">
        <v>1079</v>
      </c>
      <c r="M332" s="2" t="s">
        <v>1141</v>
      </c>
      <c r="N332" s="2" t="s">
        <v>1102</v>
      </c>
      <c r="O332" s="2" t="s">
        <v>1088</v>
      </c>
      <c r="P332" s="2" t="s">
        <v>1160</v>
      </c>
      <c r="Q332">
        <v>0</v>
      </c>
      <c r="R332">
        <v>-27900</v>
      </c>
      <c r="S332">
        <v>-27900</v>
      </c>
      <c r="T332" s="1">
        <v>42038</v>
      </c>
      <c r="U332" s="2" t="s">
        <v>1</v>
      </c>
      <c r="V332" s="2" t="s">
        <v>23</v>
      </c>
      <c r="W332" s="2" t="s">
        <v>3</v>
      </c>
      <c r="X332" s="2" t="s">
        <v>49</v>
      </c>
      <c r="Y332" s="2" t="s">
        <v>45</v>
      </c>
      <c r="Z332" s="2" t="s">
        <v>37</v>
      </c>
      <c r="AA332" s="2" t="s">
        <v>413</v>
      </c>
      <c r="AB332">
        <v>21</v>
      </c>
      <c r="AC332">
        <v>1</v>
      </c>
      <c r="AD332" s="2" t="s">
        <v>1078</v>
      </c>
      <c r="AE332">
        <v>1</v>
      </c>
      <c r="AF332">
        <v>0</v>
      </c>
      <c r="AG332" s="2" t="s">
        <v>1078</v>
      </c>
      <c r="AH332">
        <v>55660</v>
      </c>
      <c r="AI332">
        <v>5060</v>
      </c>
      <c r="AJ332">
        <v>10120</v>
      </c>
      <c r="AK332">
        <v>40480</v>
      </c>
      <c r="AL332" s="2" t="s">
        <v>118</v>
      </c>
      <c r="AM332" s="2" t="s">
        <v>134</v>
      </c>
      <c r="AN332">
        <v>2009</v>
      </c>
      <c r="AO332" s="2" t="s">
        <v>1077</v>
      </c>
    </row>
    <row r="333" spans="1:41" x14ac:dyDescent="0.25">
      <c r="A333">
        <v>818413</v>
      </c>
      <c r="B333" s="1">
        <v>32927</v>
      </c>
      <c r="C333">
        <v>129</v>
      </c>
      <c r="D333" s="2" t="s">
        <v>1276</v>
      </c>
      <c r="E333" s="2"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s="2" t="s">
        <v>1079</v>
      </c>
      <c r="M333" s="2" t="s">
        <v>1139</v>
      </c>
      <c r="N333" s="2" t="s">
        <v>1082</v>
      </c>
      <c r="O333" s="2" t="s">
        <v>1094</v>
      </c>
      <c r="P333" s="2" t="s">
        <v>1161</v>
      </c>
      <c r="Q333">
        <v>0</v>
      </c>
      <c r="R333">
        <v>0</v>
      </c>
      <c r="S333">
        <v>0</v>
      </c>
      <c r="T333" s="1">
        <v>42056</v>
      </c>
      <c r="U333" s="2" t="s">
        <v>1</v>
      </c>
      <c r="V333" s="2" t="s">
        <v>2</v>
      </c>
      <c r="W333" s="2" t="s">
        <v>3</v>
      </c>
      <c r="X333" s="2" t="s">
        <v>34</v>
      </c>
      <c r="Y333" s="2" t="s">
        <v>19</v>
      </c>
      <c r="Z333" s="2" t="s">
        <v>37</v>
      </c>
      <c r="AA333" s="2" t="s">
        <v>414</v>
      </c>
      <c r="AB333">
        <v>23</v>
      </c>
      <c r="AC333">
        <v>1</v>
      </c>
      <c r="AD333" s="2" t="s">
        <v>1085</v>
      </c>
      <c r="AE333">
        <v>2</v>
      </c>
      <c r="AF333">
        <v>3</v>
      </c>
      <c r="AG333" s="2" t="s">
        <v>1085</v>
      </c>
      <c r="AH333">
        <v>44640</v>
      </c>
      <c r="AI333">
        <v>9920</v>
      </c>
      <c r="AJ333">
        <v>4960</v>
      </c>
      <c r="AK333">
        <v>29760</v>
      </c>
      <c r="AL333" s="2" t="s">
        <v>47</v>
      </c>
      <c r="AM333" s="2" t="s">
        <v>48</v>
      </c>
      <c r="AN333">
        <v>2005</v>
      </c>
      <c r="AO333" s="2" t="s">
        <v>1078</v>
      </c>
    </row>
    <row r="334" spans="1:41" x14ac:dyDescent="0.25">
      <c r="A334">
        <v>487356</v>
      </c>
      <c r="B334" s="1">
        <v>36768</v>
      </c>
      <c r="C334">
        <v>283</v>
      </c>
      <c r="D334" s="2" t="s">
        <v>1275</v>
      </c>
      <c r="E334" s="2"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s="2" t="s">
        <v>1086</v>
      </c>
      <c r="M334" s="2" t="s">
        <v>1141</v>
      </c>
      <c r="N334" s="2" t="s">
        <v>1103</v>
      </c>
      <c r="O334" s="2" t="s">
        <v>1083</v>
      </c>
      <c r="P334" s="2" t="s">
        <v>1159</v>
      </c>
      <c r="Q334">
        <v>53500</v>
      </c>
      <c r="R334">
        <v>-73600</v>
      </c>
      <c r="S334">
        <v>-20100</v>
      </c>
      <c r="T334" s="1">
        <v>42013</v>
      </c>
      <c r="U334" s="2" t="s">
        <v>1089</v>
      </c>
      <c r="V334" s="2" t="s">
        <v>23</v>
      </c>
      <c r="W334" s="2" t="s">
        <v>3</v>
      </c>
      <c r="X334" s="2" t="s">
        <v>60</v>
      </c>
      <c r="Y334" s="2" t="s">
        <v>19</v>
      </c>
      <c r="Z334" s="2" t="s">
        <v>13</v>
      </c>
      <c r="AA334" s="2" t="s">
        <v>415</v>
      </c>
      <c r="AB334">
        <v>3</v>
      </c>
      <c r="AC334">
        <v>3</v>
      </c>
      <c r="AD334" s="2" t="s">
        <v>1085</v>
      </c>
      <c r="AE334">
        <v>1</v>
      </c>
      <c r="AF334">
        <v>3</v>
      </c>
      <c r="AG334" s="2" t="s">
        <v>1078</v>
      </c>
      <c r="AH334">
        <v>77660</v>
      </c>
      <c r="AI334">
        <v>7060</v>
      </c>
      <c r="AJ334">
        <v>14120</v>
      </c>
      <c r="AK334">
        <v>56480</v>
      </c>
      <c r="AL334" s="2" t="s">
        <v>39</v>
      </c>
      <c r="AM334" s="2" t="s">
        <v>71</v>
      </c>
      <c r="AN334">
        <v>2004</v>
      </c>
      <c r="AO334" s="2" t="s">
        <v>1077</v>
      </c>
    </row>
    <row r="335" spans="1:41" x14ac:dyDescent="0.25">
      <c r="A335">
        <v>159768</v>
      </c>
      <c r="B335" s="1">
        <v>39694</v>
      </c>
      <c r="C335">
        <v>85</v>
      </c>
      <c r="D335" s="2" t="s">
        <v>1277</v>
      </c>
      <c r="E335" s="2"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s="2" t="s">
        <v>1086</v>
      </c>
      <c r="M335" s="2" t="s">
        <v>1142</v>
      </c>
      <c r="N335" s="2" t="s">
        <v>1091</v>
      </c>
      <c r="O335" s="2" t="s">
        <v>1094</v>
      </c>
      <c r="P335" s="2" t="s">
        <v>1162</v>
      </c>
      <c r="Q335">
        <v>67000</v>
      </c>
      <c r="R335">
        <v>-53600</v>
      </c>
      <c r="S335">
        <v>13400</v>
      </c>
      <c r="T335" s="1">
        <v>42051</v>
      </c>
      <c r="U335" s="2" t="s">
        <v>62</v>
      </c>
      <c r="V335" s="2" t="s">
        <v>1084</v>
      </c>
      <c r="W335" s="2" t="s">
        <v>121</v>
      </c>
      <c r="X335" s="2" t="s">
        <v>30</v>
      </c>
      <c r="Y335" s="2" t="s">
        <v>5</v>
      </c>
      <c r="Z335" s="2" t="s">
        <v>53</v>
      </c>
      <c r="AA335" s="2" t="s">
        <v>416</v>
      </c>
      <c r="AB335">
        <v>8</v>
      </c>
      <c r="AC335">
        <v>1</v>
      </c>
      <c r="AD335" s="2" t="s">
        <v>1078</v>
      </c>
      <c r="AE335">
        <v>2</v>
      </c>
      <c r="AF335">
        <v>2</v>
      </c>
      <c r="AG335" s="2" t="s">
        <v>1085</v>
      </c>
      <c r="AH335">
        <v>5640</v>
      </c>
      <c r="AI335">
        <v>940</v>
      </c>
      <c r="AJ335">
        <v>940</v>
      </c>
      <c r="AK335">
        <v>3760</v>
      </c>
      <c r="AL335" s="2" t="s">
        <v>39</v>
      </c>
      <c r="AM335" s="2" t="s">
        <v>193</v>
      </c>
      <c r="AN335">
        <v>2005</v>
      </c>
      <c r="AO335" s="2" t="s">
        <v>1078</v>
      </c>
    </row>
    <row r="336" spans="1:41" x14ac:dyDescent="0.25">
      <c r="A336">
        <v>865839</v>
      </c>
      <c r="B336" s="1">
        <v>33452</v>
      </c>
      <c r="C336">
        <v>101</v>
      </c>
      <c r="D336" s="2" t="s">
        <v>1275</v>
      </c>
      <c r="E336" s="2"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s="2" t="s">
        <v>1086</v>
      </c>
      <c r="M336" s="2" t="s">
        <v>1140</v>
      </c>
      <c r="N336" s="2" t="s">
        <v>1093</v>
      </c>
      <c r="O336" s="2" t="s">
        <v>1083</v>
      </c>
      <c r="P336" s="2" t="s">
        <v>1159</v>
      </c>
      <c r="Q336">
        <v>0</v>
      </c>
      <c r="R336">
        <v>0</v>
      </c>
      <c r="S336">
        <v>0</v>
      </c>
      <c r="T336" s="1">
        <v>42039</v>
      </c>
      <c r="U336" s="2" t="s">
        <v>62</v>
      </c>
      <c r="V336" s="2" t="s">
        <v>1084</v>
      </c>
      <c r="W336" s="2" t="s">
        <v>121</v>
      </c>
      <c r="X336" s="2" t="s">
        <v>30</v>
      </c>
      <c r="Y336" s="2" t="s">
        <v>12</v>
      </c>
      <c r="Z336" s="2" t="s">
        <v>24</v>
      </c>
      <c r="AA336" s="2" t="s">
        <v>417</v>
      </c>
      <c r="AB336">
        <v>4</v>
      </c>
      <c r="AC336">
        <v>1</v>
      </c>
      <c r="AD336" s="2" t="s">
        <v>1085</v>
      </c>
      <c r="AE336">
        <v>2</v>
      </c>
      <c r="AF336">
        <v>2</v>
      </c>
      <c r="AG336" s="2" t="s">
        <v>1085</v>
      </c>
      <c r="AH336">
        <v>3190</v>
      </c>
      <c r="AI336">
        <v>580</v>
      </c>
      <c r="AJ336">
        <v>580</v>
      </c>
      <c r="AK336">
        <v>2030</v>
      </c>
      <c r="AL336" s="2" t="s">
        <v>73</v>
      </c>
      <c r="AM336" s="2" t="s">
        <v>74</v>
      </c>
      <c r="AN336">
        <v>1995</v>
      </c>
      <c r="AO336" s="2" t="s">
        <v>1078</v>
      </c>
    </row>
    <row r="337" spans="1:41" x14ac:dyDescent="0.25">
      <c r="A337">
        <v>406567</v>
      </c>
      <c r="B337" s="1">
        <v>37159</v>
      </c>
      <c r="C337">
        <v>96</v>
      </c>
      <c r="D337" s="2" t="s">
        <v>1276</v>
      </c>
      <c r="E337" s="2"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s="2" t="s">
        <v>1079</v>
      </c>
      <c r="M337" s="2" t="s">
        <v>65</v>
      </c>
      <c r="N337" s="2" t="s">
        <v>1093</v>
      </c>
      <c r="O337" s="2" t="s">
        <v>1105</v>
      </c>
      <c r="P337" s="2" t="s">
        <v>1159</v>
      </c>
      <c r="Q337">
        <v>38900</v>
      </c>
      <c r="R337">
        <v>-48700</v>
      </c>
      <c r="S337">
        <v>-9800</v>
      </c>
      <c r="T337" s="1">
        <v>42059</v>
      </c>
      <c r="U337" s="2" t="s">
        <v>1</v>
      </c>
      <c r="V337" s="2" t="s">
        <v>2</v>
      </c>
      <c r="W337" s="2" t="s">
        <v>41</v>
      </c>
      <c r="X337" s="2" t="s">
        <v>34</v>
      </c>
      <c r="Y337" s="2" t="s">
        <v>50</v>
      </c>
      <c r="Z337" s="2" t="s">
        <v>24</v>
      </c>
      <c r="AA337" s="2" t="s">
        <v>418</v>
      </c>
      <c r="AB337">
        <v>22</v>
      </c>
      <c r="AC337">
        <v>1</v>
      </c>
      <c r="AD337" s="2" t="s">
        <v>1085</v>
      </c>
      <c r="AE337">
        <v>0</v>
      </c>
      <c r="AF337">
        <v>0</v>
      </c>
      <c r="AG337" s="2" t="s">
        <v>1077</v>
      </c>
      <c r="AH337">
        <v>53440</v>
      </c>
      <c r="AI337">
        <v>0</v>
      </c>
      <c r="AJ337">
        <v>6680</v>
      </c>
      <c r="AK337">
        <v>46760</v>
      </c>
      <c r="AL337" s="2" t="s">
        <v>55</v>
      </c>
      <c r="AM337" s="2" t="s">
        <v>86</v>
      </c>
      <c r="AN337">
        <v>2004</v>
      </c>
      <c r="AO337" s="2" t="s">
        <v>1078</v>
      </c>
    </row>
    <row r="338" spans="1:41" x14ac:dyDescent="0.25">
      <c r="A338">
        <v>623032</v>
      </c>
      <c r="B338" s="1">
        <v>39152</v>
      </c>
      <c r="C338">
        <v>121</v>
      </c>
      <c r="D338" s="2" t="s">
        <v>1275</v>
      </c>
      <c r="E338" s="2"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s="2" t="s">
        <v>1086</v>
      </c>
      <c r="M338" s="2" t="s">
        <v>1142</v>
      </c>
      <c r="N338" s="2" t="s">
        <v>1090</v>
      </c>
      <c r="O338" s="2" t="s">
        <v>1098</v>
      </c>
      <c r="P338" s="2" t="s">
        <v>1162</v>
      </c>
      <c r="Q338">
        <v>0</v>
      </c>
      <c r="R338">
        <v>0</v>
      </c>
      <c r="S338">
        <v>0</v>
      </c>
      <c r="T338" s="1">
        <v>42036</v>
      </c>
      <c r="U338" s="2" t="s">
        <v>1</v>
      </c>
      <c r="V338" s="2" t="s">
        <v>18</v>
      </c>
      <c r="W338" s="2" t="s">
        <v>11</v>
      </c>
      <c r="X338" s="2" t="s">
        <v>4</v>
      </c>
      <c r="Y338" s="2" t="s">
        <v>45</v>
      </c>
      <c r="Z338" s="2" t="s">
        <v>51</v>
      </c>
      <c r="AA338" s="2" t="s">
        <v>419</v>
      </c>
      <c r="AB338">
        <v>16</v>
      </c>
      <c r="AC338">
        <v>1</v>
      </c>
      <c r="AD338" s="2" t="s">
        <v>1078</v>
      </c>
      <c r="AE338">
        <v>0</v>
      </c>
      <c r="AF338">
        <v>1</v>
      </c>
      <c r="AG338" s="2" t="s">
        <v>1077</v>
      </c>
      <c r="AH338">
        <v>65250</v>
      </c>
      <c r="AI338">
        <v>7250</v>
      </c>
      <c r="AJ338">
        <v>7250</v>
      </c>
      <c r="AK338">
        <v>50750</v>
      </c>
      <c r="AL338" s="2" t="s">
        <v>97</v>
      </c>
      <c r="AM338" s="2" t="s">
        <v>98</v>
      </c>
      <c r="AN338">
        <v>2002</v>
      </c>
      <c r="AO338" s="2" t="s">
        <v>1078</v>
      </c>
    </row>
    <row r="339" spans="1:41" x14ac:dyDescent="0.25">
      <c r="A339">
        <v>935442</v>
      </c>
      <c r="B339" s="1">
        <v>40502</v>
      </c>
      <c r="C339">
        <v>176</v>
      </c>
      <c r="D339" s="2" t="s">
        <v>1276</v>
      </c>
      <c r="E339" s="2"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s="2" t="s">
        <v>1079</v>
      </c>
      <c r="M339" s="2" t="s">
        <v>65</v>
      </c>
      <c r="N339" s="2" t="s">
        <v>1090</v>
      </c>
      <c r="O339" s="2" t="s">
        <v>1081</v>
      </c>
      <c r="P339" s="2" t="s">
        <v>1162</v>
      </c>
      <c r="Q339">
        <v>0</v>
      </c>
      <c r="R339">
        <v>-56600</v>
      </c>
      <c r="S339">
        <v>-56600</v>
      </c>
      <c r="T339" s="1">
        <v>42040</v>
      </c>
      <c r="U339" s="2" t="s">
        <v>1089</v>
      </c>
      <c r="V339" s="2" t="s">
        <v>2</v>
      </c>
      <c r="W339" s="2" t="s">
        <v>11</v>
      </c>
      <c r="X339" s="2" t="s">
        <v>34</v>
      </c>
      <c r="Y339" s="2" t="s">
        <v>5</v>
      </c>
      <c r="Z339" s="2" t="s">
        <v>6</v>
      </c>
      <c r="AA339" s="2" t="s">
        <v>420</v>
      </c>
      <c r="AB339">
        <v>14</v>
      </c>
      <c r="AC339">
        <v>3</v>
      </c>
      <c r="AD339" s="2" t="s">
        <v>1078</v>
      </c>
      <c r="AE339">
        <v>2</v>
      </c>
      <c r="AF339">
        <v>1</v>
      </c>
      <c r="AG339" s="2" t="s">
        <v>1078</v>
      </c>
      <c r="AH339">
        <v>44280</v>
      </c>
      <c r="AI339">
        <v>4920</v>
      </c>
      <c r="AJ339">
        <v>4920</v>
      </c>
      <c r="AK339">
        <v>34440</v>
      </c>
      <c r="AL339" s="2" t="s">
        <v>26</v>
      </c>
      <c r="AM339" s="2" t="s">
        <v>132</v>
      </c>
      <c r="AN339">
        <v>2008</v>
      </c>
      <c r="AO339" s="2" t="s">
        <v>1078</v>
      </c>
    </row>
    <row r="340" spans="1:41" x14ac:dyDescent="0.25">
      <c r="A340">
        <v>106873</v>
      </c>
      <c r="B340" s="1">
        <v>36035</v>
      </c>
      <c r="C340">
        <v>159</v>
      </c>
      <c r="D340" s="2" t="s">
        <v>1275</v>
      </c>
      <c r="E340" s="2"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s="2" t="s">
        <v>1079</v>
      </c>
      <c r="M340" s="2" t="s">
        <v>29</v>
      </c>
      <c r="N340" s="2" t="s">
        <v>1091</v>
      </c>
      <c r="O340" s="2" t="s">
        <v>1098</v>
      </c>
      <c r="P340" s="2" t="s">
        <v>1159</v>
      </c>
      <c r="Q340">
        <v>0</v>
      </c>
      <c r="R340">
        <v>-53700</v>
      </c>
      <c r="S340">
        <v>-53700</v>
      </c>
      <c r="T340" s="1">
        <v>42011</v>
      </c>
      <c r="U340" s="2" t="s">
        <v>1</v>
      </c>
      <c r="V340" s="2" t="s">
        <v>18</v>
      </c>
      <c r="W340" s="2" t="s">
        <v>41</v>
      </c>
      <c r="X340" s="2" t="s">
        <v>4</v>
      </c>
      <c r="Y340" s="2" t="s">
        <v>19</v>
      </c>
      <c r="Z340" s="2" t="s">
        <v>37</v>
      </c>
      <c r="AA340" s="2" t="s">
        <v>421</v>
      </c>
      <c r="AB340">
        <v>13</v>
      </c>
      <c r="AC340">
        <v>1</v>
      </c>
      <c r="AD340" s="2" t="s">
        <v>1077</v>
      </c>
      <c r="AE340">
        <v>2</v>
      </c>
      <c r="AF340">
        <v>0</v>
      </c>
      <c r="AG340" s="2" t="s">
        <v>1078</v>
      </c>
      <c r="AH340">
        <v>70290</v>
      </c>
      <c r="AI340">
        <v>7810</v>
      </c>
      <c r="AJ340">
        <v>7810</v>
      </c>
      <c r="AK340">
        <v>54670</v>
      </c>
      <c r="AL340" s="2" t="s">
        <v>21</v>
      </c>
      <c r="AM340" s="2" t="s">
        <v>22</v>
      </c>
      <c r="AN340">
        <v>1999</v>
      </c>
      <c r="AO340" s="2" t="s">
        <v>1078</v>
      </c>
    </row>
    <row r="341" spans="1:41" x14ac:dyDescent="0.25">
      <c r="A341">
        <v>563878</v>
      </c>
      <c r="B341" s="1">
        <v>37453</v>
      </c>
      <c r="C341">
        <v>120</v>
      </c>
      <c r="D341" s="2" t="s">
        <v>1277</v>
      </c>
      <c r="E341" s="2"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s="2" t="s">
        <v>1086</v>
      </c>
      <c r="M341" s="2" t="s">
        <v>29</v>
      </c>
      <c r="N341" s="2" t="s">
        <v>1097</v>
      </c>
      <c r="O341" s="2" t="s">
        <v>1104</v>
      </c>
      <c r="P341" s="2" t="s">
        <v>1159</v>
      </c>
      <c r="Q341">
        <v>39600</v>
      </c>
      <c r="R341">
        <v>-64300</v>
      </c>
      <c r="S341">
        <v>-24700</v>
      </c>
      <c r="T341" s="1">
        <v>42041</v>
      </c>
      <c r="U341" s="2" t="s">
        <v>1</v>
      </c>
      <c r="V341" s="2" t="s">
        <v>23</v>
      </c>
      <c r="W341" s="2" t="s">
        <v>11</v>
      </c>
      <c r="X341" s="2" t="s">
        <v>49</v>
      </c>
      <c r="Y341" s="2" t="s">
        <v>19</v>
      </c>
      <c r="Z341" s="2" t="s">
        <v>51</v>
      </c>
      <c r="AA341" s="2" t="s">
        <v>422</v>
      </c>
      <c r="AB341">
        <v>20</v>
      </c>
      <c r="AC341">
        <v>1</v>
      </c>
      <c r="AD341" s="2" t="s">
        <v>1085</v>
      </c>
      <c r="AE341">
        <v>1</v>
      </c>
      <c r="AF341">
        <v>1</v>
      </c>
      <c r="AG341" s="2" t="s">
        <v>1077</v>
      </c>
      <c r="AH341">
        <v>87100</v>
      </c>
      <c r="AI341">
        <v>8710</v>
      </c>
      <c r="AJ341">
        <v>8710</v>
      </c>
      <c r="AK341">
        <v>69680</v>
      </c>
      <c r="AL341" s="2" t="s">
        <v>8</v>
      </c>
      <c r="AM341" s="2" t="s">
        <v>9</v>
      </c>
      <c r="AN341">
        <v>2000</v>
      </c>
      <c r="AO341" s="2" t="s">
        <v>1078</v>
      </c>
    </row>
    <row r="342" spans="1:41" x14ac:dyDescent="0.25">
      <c r="A342">
        <v>620855</v>
      </c>
      <c r="B342" s="1">
        <v>32992</v>
      </c>
      <c r="C342">
        <v>212</v>
      </c>
      <c r="D342" s="2" t="s">
        <v>1277</v>
      </c>
      <c r="E342" s="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s="2" t="s">
        <v>1079</v>
      </c>
      <c r="M342" s="2" t="s">
        <v>1140</v>
      </c>
      <c r="N342" s="2" t="s">
        <v>1097</v>
      </c>
      <c r="O342" s="2" t="s">
        <v>1113</v>
      </c>
      <c r="P342" s="2" t="s">
        <v>1162</v>
      </c>
      <c r="Q342">
        <v>35400</v>
      </c>
      <c r="R342">
        <v>-49200</v>
      </c>
      <c r="S342">
        <v>-13800</v>
      </c>
      <c r="T342" s="1">
        <v>42025</v>
      </c>
      <c r="U342" s="2" t="s">
        <v>1089</v>
      </c>
      <c r="V342" s="2" t="s">
        <v>23</v>
      </c>
      <c r="W342" s="2" t="s">
        <v>41</v>
      </c>
      <c r="X342" s="2" t="s">
        <v>34</v>
      </c>
      <c r="Y342" s="2" t="s">
        <v>19</v>
      </c>
      <c r="Z342" s="2" t="s">
        <v>6</v>
      </c>
      <c r="AA342" s="2" t="s">
        <v>423</v>
      </c>
      <c r="AB342">
        <v>0</v>
      </c>
      <c r="AC342">
        <v>3</v>
      </c>
      <c r="AD342" s="2" t="s">
        <v>1085</v>
      </c>
      <c r="AE342">
        <v>1</v>
      </c>
      <c r="AF342">
        <v>3</v>
      </c>
      <c r="AG342" s="2" t="s">
        <v>1085</v>
      </c>
      <c r="AH342">
        <v>50380</v>
      </c>
      <c r="AI342">
        <v>4580</v>
      </c>
      <c r="AJ342">
        <v>4580</v>
      </c>
      <c r="AK342">
        <v>41220</v>
      </c>
      <c r="AL342" s="2" t="s">
        <v>73</v>
      </c>
      <c r="AM342" s="2" t="s">
        <v>83</v>
      </c>
      <c r="AN342">
        <v>1996</v>
      </c>
      <c r="AO342" s="2" t="s">
        <v>1078</v>
      </c>
    </row>
    <row r="343" spans="1:41" x14ac:dyDescent="0.25">
      <c r="A343">
        <v>337677</v>
      </c>
      <c r="B343" s="1">
        <v>39649</v>
      </c>
      <c r="C343">
        <v>299</v>
      </c>
      <c r="D343" s="2" t="s">
        <v>1276</v>
      </c>
      <c r="E343" s="2"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s="2" t="s">
        <v>1086</v>
      </c>
      <c r="M343" s="2" t="s">
        <v>29</v>
      </c>
      <c r="N343" s="2" t="s">
        <v>1080</v>
      </c>
      <c r="O343" s="2" t="s">
        <v>1104</v>
      </c>
      <c r="P343" s="2" t="s">
        <v>1159</v>
      </c>
      <c r="Q343">
        <v>25000</v>
      </c>
      <c r="R343">
        <v>0</v>
      </c>
      <c r="S343">
        <v>25000</v>
      </c>
      <c r="T343" s="1">
        <v>42059</v>
      </c>
      <c r="U343" s="2" t="s">
        <v>1</v>
      </c>
      <c r="V343" s="2" t="s">
        <v>18</v>
      </c>
      <c r="W343" s="2" t="s">
        <v>11</v>
      </c>
      <c r="X343" s="2" t="s">
        <v>49</v>
      </c>
      <c r="Y343" s="2" t="s">
        <v>5</v>
      </c>
      <c r="Z343" s="2" t="s">
        <v>6</v>
      </c>
      <c r="AA343" s="2" t="s">
        <v>424</v>
      </c>
      <c r="AB343">
        <v>13</v>
      </c>
      <c r="AC343">
        <v>1</v>
      </c>
      <c r="AD343" s="2" t="s">
        <v>1077</v>
      </c>
      <c r="AE343">
        <v>1</v>
      </c>
      <c r="AF343">
        <v>3</v>
      </c>
      <c r="AG343" s="2" t="s">
        <v>1078</v>
      </c>
      <c r="AH343">
        <v>70400</v>
      </c>
      <c r="AI343">
        <v>12800</v>
      </c>
      <c r="AJ343">
        <v>12800</v>
      </c>
      <c r="AK343">
        <v>44800</v>
      </c>
      <c r="AL343" s="2" t="s">
        <v>97</v>
      </c>
      <c r="AM343" s="2" t="s">
        <v>98</v>
      </c>
      <c r="AN343">
        <v>2000</v>
      </c>
      <c r="AO343" s="2" t="s">
        <v>1078</v>
      </c>
    </row>
    <row r="344" spans="1:41" x14ac:dyDescent="0.25">
      <c r="A344">
        <v>445973</v>
      </c>
      <c r="B344" s="1">
        <v>36112</v>
      </c>
      <c r="C344">
        <v>66</v>
      </c>
      <c r="D344" s="2" t="s">
        <v>1275</v>
      </c>
      <c r="E344" s="2"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s="2" t="s">
        <v>1079</v>
      </c>
      <c r="M344" s="2" t="s">
        <v>65</v>
      </c>
      <c r="N344" s="2" t="s">
        <v>1090</v>
      </c>
      <c r="O344" s="2" t="s">
        <v>1101</v>
      </c>
      <c r="P344" s="2" t="s">
        <v>1160</v>
      </c>
      <c r="Q344">
        <v>0</v>
      </c>
      <c r="R344">
        <v>0</v>
      </c>
      <c r="S344">
        <v>0</v>
      </c>
      <c r="T344" s="1">
        <v>42037</v>
      </c>
      <c r="U344" s="2" t="s">
        <v>1</v>
      </c>
      <c r="V344" s="2" t="s">
        <v>18</v>
      </c>
      <c r="W344" s="2" t="s">
        <v>3</v>
      </c>
      <c r="X344" s="2" t="s">
        <v>4</v>
      </c>
      <c r="Y344" s="2" t="s">
        <v>19</v>
      </c>
      <c r="Z344" s="2" t="s">
        <v>53</v>
      </c>
      <c r="AA344" s="2" t="s">
        <v>425</v>
      </c>
      <c r="AB344">
        <v>8</v>
      </c>
      <c r="AC344">
        <v>1</v>
      </c>
      <c r="AD344" s="2" t="s">
        <v>1085</v>
      </c>
      <c r="AE344">
        <v>2</v>
      </c>
      <c r="AF344">
        <v>2</v>
      </c>
      <c r="AG344" s="2" t="s">
        <v>1077</v>
      </c>
      <c r="AH344">
        <v>57860</v>
      </c>
      <c r="AI344">
        <v>0</v>
      </c>
      <c r="AJ344">
        <v>10520</v>
      </c>
      <c r="AK344">
        <v>47340</v>
      </c>
      <c r="AL344" s="2" t="s">
        <v>73</v>
      </c>
      <c r="AM344" s="2" t="s">
        <v>80</v>
      </c>
      <c r="AN344">
        <v>2008</v>
      </c>
      <c r="AO344" s="2" t="s">
        <v>1077</v>
      </c>
    </row>
    <row r="345" spans="1:41" x14ac:dyDescent="0.25">
      <c r="A345">
        <v>156694</v>
      </c>
      <c r="B345" s="1">
        <v>37035</v>
      </c>
      <c r="C345">
        <v>334</v>
      </c>
      <c r="D345" s="2" t="s">
        <v>1275</v>
      </c>
      <c r="E345" s="2"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s="2" t="s">
        <v>1079</v>
      </c>
      <c r="M345" s="2" t="s">
        <v>1139</v>
      </c>
      <c r="N345" s="2" t="s">
        <v>1102</v>
      </c>
      <c r="O345" s="2" t="s">
        <v>1081</v>
      </c>
      <c r="P345" s="2" t="s">
        <v>1161</v>
      </c>
      <c r="Q345">
        <v>0</v>
      </c>
      <c r="R345">
        <v>0</v>
      </c>
      <c r="S345">
        <v>0</v>
      </c>
      <c r="T345" s="1">
        <v>42035</v>
      </c>
      <c r="U345" s="2" t="s">
        <v>10</v>
      </c>
      <c r="V345" s="2" t="s">
        <v>1084</v>
      </c>
      <c r="W345" s="2" t="s">
        <v>11</v>
      </c>
      <c r="X345" s="2" t="s">
        <v>30</v>
      </c>
      <c r="Y345" s="2" t="s">
        <v>45</v>
      </c>
      <c r="Z345" s="2" t="s">
        <v>53</v>
      </c>
      <c r="AA345" s="2" t="s">
        <v>426</v>
      </c>
      <c r="AB345">
        <v>3</v>
      </c>
      <c r="AC345">
        <v>1</v>
      </c>
      <c r="AD345" s="2" t="s">
        <v>1085</v>
      </c>
      <c r="AE345">
        <v>0</v>
      </c>
      <c r="AF345">
        <v>3</v>
      </c>
      <c r="AG345" s="2" t="s">
        <v>1078</v>
      </c>
      <c r="AH345">
        <v>6240</v>
      </c>
      <c r="AI345">
        <v>960</v>
      </c>
      <c r="AJ345">
        <v>960</v>
      </c>
      <c r="AK345">
        <v>4320</v>
      </c>
      <c r="AL345" s="2" t="s">
        <v>55</v>
      </c>
      <c r="AM345" s="2" t="s">
        <v>157</v>
      </c>
      <c r="AN345">
        <v>2011</v>
      </c>
      <c r="AO345" s="2" t="s">
        <v>1078</v>
      </c>
    </row>
    <row r="346" spans="1:41" x14ac:dyDescent="0.25">
      <c r="A346">
        <v>421940</v>
      </c>
      <c r="B346" s="1">
        <v>41793</v>
      </c>
      <c r="C346">
        <v>216</v>
      </c>
      <c r="D346" s="2" t="s">
        <v>1277</v>
      </c>
      <c r="E346" s="2"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s="2" t="s">
        <v>1086</v>
      </c>
      <c r="M346" s="2" t="s">
        <v>29</v>
      </c>
      <c r="N346" s="2" t="s">
        <v>1091</v>
      </c>
      <c r="O346" s="2" t="s">
        <v>1088</v>
      </c>
      <c r="P346" s="2" t="s">
        <v>1162</v>
      </c>
      <c r="Q346">
        <v>0</v>
      </c>
      <c r="R346">
        <v>0</v>
      </c>
      <c r="S346">
        <v>0</v>
      </c>
      <c r="T346" s="1">
        <v>42013</v>
      </c>
      <c r="U346" s="2" t="s">
        <v>1</v>
      </c>
      <c r="V346" s="2" t="s">
        <v>18</v>
      </c>
      <c r="W346" s="2" t="s">
        <v>41</v>
      </c>
      <c r="X346" s="2" t="s">
        <v>4</v>
      </c>
      <c r="Y346" s="2" t="s">
        <v>12</v>
      </c>
      <c r="Z346" s="2" t="s">
        <v>6</v>
      </c>
      <c r="AA346" s="2" t="s">
        <v>427</v>
      </c>
      <c r="AB346">
        <v>16</v>
      </c>
      <c r="AC346">
        <v>1</v>
      </c>
      <c r="AD346" s="2" t="s">
        <v>1085</v>
      </c>
      <c r="AE346">
        <v>2</v>
      </c>
      <c r="AF346">
        <v>3</v>
      </c>
      <c r="AG346" s="2" t="s">
        <v>1078</v>
      </c>
      <c r="AH346">
        <v>66600</v>
      </c>
      <c r="AI346">
        <v>16650</v>
      </c>
      <c r="AJ346">
        <v>11100</v>
      </c>
      <c r="AK346">
        <v>38850</v>
      </c>
      <c r="AL346" s="2" t="s">
        <v>106</v>
      </c>
      <c r="AM346" s="2" t="s">
        <v>280</v>
      </c>
      <c r="AN346">
        <v>2012</v>
      </c>
      <c r="AO346" s="2" t="s">
        <v>1077</v>
      </c>
    </row>
    <row r="347" spans="1:41" x14ac:dyDescent="0.25">
      <c r="A347">
        <v>613226</v>
      </c>
      <c r="B347" s="1">
        <v>33472</v>
      </c>
      <c r="C347">
        <v>86</v>
      </c>
      <c r="D347" s="2" t="s">
        <v>1277</v>
      </c>
      <c r="E347" s="2"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s="2" t="s">
        <v>1079</v>
      </c>
      <c r="M347" s="2" t="s">
        <v>1141</v>
      </c>
      <c r="N347" s="2" t="s">
        <v>1103</v>
      </c>
      <c r="O347" s="2" t="s">
        <v>1105</v>
      </c>
      <c r="P347" s="2" t="s">
        <v>1162</v>
      </c>
      <c r="Q347">
        <v>75800</v>
      </c>
      <c r="R347">
        <v>0</v>
      </c>
      <c r="S347">
        <v>75800</v>
      </c>
      <c r="T347" s="1">
        <v>42058</v>
      </c>
      <c r="U347" s="2" t="s">
        <v>1</v>
      </c>
      <c r="V347" s="2" t="s">
        <v>2</v>
      </c>
      <c r="W347" s="2" t="s">
        <v>11</v>
      </c>
      <c r="X347" s="2" t="s">
        <v>4</v>
      </c>
      <c r="Y347" s="2" t="s">
        <v>12</v>
      </c>
      <c r="Z347" s="2" t="s">
        <v>51</v>
      </c>
      <c r="AA347" s="2" t="s">
        <v>428</v>
      </c>
      <c r="AB347">
        <v>19</v>
      </c>
      <c r="AC347">
        <v>1</v>
      </c>
      <c r="AD347" s="2" t="s">
        <v>1077</v>
      </c>
      <c r="AE347">
        <v>0</v>
      </c>
      <c r="AF347">
        <v>2</v>
      </c>
      <c r="AG347" s="2" t="s">
        <v>1077</v>
      </c>
      <c r="AH347">
        <v>70920</v>
      </c>
      <c r="AI347">
        <v>11820</v>
      </c>
      <c r="AJ347">
        <v>11820</v>
      </c>
      <c r="AK347">
        <v>47280</v>
      </c>
      <c r="AL347" s="2" t="s">
        <v>106</v>
      </c>
      <c r="AM347" s="2" t="s">
        <v>107</v>
      </c>
      <c r="AN347">
        <v>2002</v>
      </c>
      <c r="AO347" s="2" t="s">
        <v>1078</v>
      </c>
    </row>
    <row r="348" spans="1:41" x14ac:dyDescent="0.25">
      <c r="A348">
        <v>804410</v>
      </c>
      <c r="B348" s="1">
        <v>36141</v>
      </c>
      <c r="C348">
        <v>429</v>
      </c>
      <c r="D348" s="2" t="s">
        <v>1276</v>
      </c>
      <c r="E348" s="2"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s="2" t="s">
        <v>1079</v>
      </c>
      <c r="M348" s="2" t="s">
        <v>29</v>
      </c>
      <c r="N348" s="2" t="s">
        <v>1082</v>
      </c>
      <c r="O348" s="2" t="s">
        <v>1101</v>
      </c>
      <c r="P348" s="2" t="s">
        <v>1160</v>
      </c>
      <c r="Q348">
        <v>67400</v>
      </c>
      <c r="R348">
        <v>-43800</v>
      </c>
      <c r="S348">
        <v>23600</v>
      </c>
      <c r="T348" s="1">
        <v>42032</v>
      </c>
      <c r="U348" s="2" t="s">
        <v>1</v>
      </c>
      <c r="V348" s="2" t="s">
        <v>18</v>
      </c>
      <c r="W348" s="2" t="s">
        <v>11</v>
      </c>
      <c r="X348" s="2" t="s">
        <v>60</v>
      </c>
      <c r="Y348" s="2" t="s">
        <v>45</v>
      </c>
      <c r="Z348" s="2" t="s">
        <v>37</v>
      </c>
      <c r="AA348" s="2" t="s">
        <v>429</v>
      </c>
      <c r="AB348">
        <v>0</v>
      </c>
      <c r="AC348">
        <v>1</v>
      </c>
      <c r="AD348" s="2" t="s">
        <v>1077</v>
      </c>
      <c r="AE348">
        <v>2</v>
      </c>
      <c r="AF348">
        <v>0</v>
      </c>
      <c r="AG348" s="2" t="s">
        <v>1077</v>
      </c>
      <c r="AH348">
        <v>39480</v>
      </c>
      <c r="AI348">
        <v>6580</v>
      </c>
      <c r="AJ348">
        <v>6580</v>
      </c>
      <c r="AK348">
        <v>26320</v>
      </c>
      <c r="AL348" s="2" t="s">
        <v>73</v>
      </c>
      <c r="AM348" s="2" t="s">
        <v>83</v>
      </c>
      <c r="AN348">
        <v>2002</v>
      </c>
      <c r="AO348" s="2" t="s">
        <v>1078</v>
      </c>
    </row>
    <row r="349" spans="1:41" x14ac:dyDescent="0.25">
      <c r="A349">
        <v>553565</v>
      </c>
      <c r="B349" s="1">
        <v>36209</v>
      </c>
      <c r="C349">
        <v>257</v>
      </c>
      <c r="D349" s="2" t="s">
        <v>1277</v>
      </c>
      <c r="E349" s="2"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s="2" t="s">
        <v>1086</v>
      </c>
      <c r="M349" s="2" t="s">
        <v>1141</v>
      </c>
      <c r="N349" s="2" t="s">
        <v>1107</v>
      </c>
      <c r="O349" s="2" t="s">
        <v>1094</v>
      </c>
      <c r="P349" s="2" t="s">
        <v>1159</v>
      </c>
      <c r="Q349">
        <v>46400</v>
      </c>
      <c r="R349">
        <v>-74300</v>
      </c>
      <c r="S349">
        <v>-27900</v>
      </c>
      <c r="T349" s="1">
        <v>42018</v>
      </c>
      <c r="U349" s="2" t="s">
        <v>1</v>
      </c>
      <c r="V349" s="2" t="s">
        <v>23</v>
      </c>
      <c r="W349" s="2" t="s">
        <v>41</v>
      </c>
      <c r="X349" s="2" t="s">
        <v>49</v>
      </c>
      <c r="Y349" s="2" t="s">
        <v>12</v>
      </c>
      <c r="Z349" s="2" t="s">
        <v>24</v>
      </c>
      <c r="AA349" s="2" t="s">
        <v>430</v>
      </c>
      <c r="AB349">
        <v>12</v>
      </c>
      <c r="AC349">
        <v>1</v>
      </c>
      <c r="AD349" s="2" t="s">
        <v>1085</v>
      </c>
      <c r="AE349">
        <v>2</v>
      </c>
      <c r="AF349">
        <v>2</v>
      </c>
      <c r="AG349" s="2" t="s">
        <v>1077</v>
      </c>
      <c r="AH349">
        <v>63240</v>
      </c>
      <c r="AI349">
        <v>10540</v>
      </c>
      <c r="AJ349">
        <v>5270</v>
      </c>
      <c r="AK349">
        <v>47430</v>
      </c>
      <c r="AL349" s="2" t="s">
        <v>15</v>
      </c>
      <c r="AM349" s="2" t="s">
        <v>16</v>
      </c>
      <c r="AN349">
        <v>2005</v>
      </c>
      <c r="AO349" s="2" t="s">
        <v>1078</v>
      </c>
    </row>
    <row r="350" spans="1:41" x14ac:dyDescent="0.25">
      <c r="A350">
        <v>399524</v>
      </c>
      <c r="B350" s="1">
        <v>35733</v>
      </c>
      <c r="C350">
        <v>15</v>
      </c>
      <c r="D350" s="2" t="s">
        <v>1275</v>
      </c>
      <c r="E350" s="2"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s="2" t="s">
        <v>1079</v>
      </c>
      <c r="M350" s="2" t="s">
        <v>1142</v>
      </c>
      <c r="N350" s="2" t="s">
        <v>1091</v>
      </c>
      <c r="O350" s="2" t="s">
        <v>1116</v>
      </c>
      <c r="P350" s="2" t="s">
        <v>1161</v>
      </c>
      <c r="Q350">
        <v>56700</v>
      </c>
      <c r="R350">
        <v>0</v>
      </c>
      <c r="S350">
        <v>56700</v>
      </c>
      <c r="T350" s="1">
        <v>42038</v>
      </c>
      <c r="U350" s="2" t="s">
        <v>1089</v>
      </c>
      <c r="V350" s="2" t="s">
        <v>2</v>
      </c>
      <c r="W350" s="2" t="s">
        <v>41</v>
      </c>
      <c r="X350" s="2" t="s">
        <v>49</v>
      </c>
      <c r="Y350" s="2" t="s">
        <v>5</v>
      </c>
      <c r="Z350" s="2" t="s">
        <v>24</v>
      </c>
      <c r="AA350" s="2" t="s">
        <v>431</v>
      </c>
      <c r="AB350">
        <v>21</v>
      </c>
      <c r="AC350">
        <v>3</v>
      </c>
      <c r="AD350" s="2" t="s">
        <v>1077</v>
      </c>
      <c r="AE350">
        <v>1</v>
      </c>
      <c r="AF350">
        <v>0</v>
      </c>
      <c r="AG350" s="2" t="s">
        <v>1085</v>
      </c>
      <c r="AH350">
        <v>67650</v>
      </c>
      <c r="AI350">
        <v>12300</v>
      </c>
      <c r="AJ350">
        <v>6150</v>
      </c>
      <c r="AK350">
        <v>49200</v>
      </c>
      <c r="AL350" s="2" t="s">
        <v>43</v>
      </c>
      <c r="AM350" s="2" t="s">
        <v>44</v>
      </c>
      <c r="AN350">
        <v>2009</v>
      </c>
      <c r="AO350" s="2" t="s">
        <v>1078</v>
      </c>
    </row>
    <row r="351" spans="1:41" x14ac:dyDescent="0.25">
      <c r="A351">
        <v>331595</v>
      </c>
      <c r="B351" s="1">
        <v>36493</v>
      </c>
      <c r="C351">
        <v>230</v>
      </c>
      <c r="D351" s="2" t="s">
        <v>1275</v>
      </c>
      <c r="E351" s="2"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s="2" t="s">
        <v>1086</v>
      </c>
      <c r="M351" s="2" t="s">
        <v>1140</v>
      </c>
      <c r="N351" s="2" t="s">
        <v>1080</v>
      </c>
      <c r="O351" s="2" t="s">
        <v>1092</v>
      </c>
      <c r="P351" s="2" t="s">
        <v>1162</v>
      </c>
      <c r="Q351">
        <v>68600</v>
      </c>
      <c r="R351">
        <v>-22300</v>
      </c>
      <c r="S351">
        <v>46300</v>
      </c>
      <c r="T351" s="1">
        <v>42052</v>
      </c>
      <c r="U351" s="2" t="s">
        <v>1</v>
      </c>
      <c r="V351" s="2" t="s">
        <v>23</v>
      </c>
      <c r="W351" s="2" t="s">
        <v>3</v>
      </c>
      <c r="X351" s="2" t="s">
        <v>34</v>
      </c>
      <c r="Y351" s="2" t="s">
        <v>5</v>
      </c>
      <c r="Z351" s="2" t="s">
        <v>13</v>
      </c>
      <c r="AA351" s="2" t="s">
        <v>432</v>
      </c>
      <c r="AB351">
        <v>0</v>
      </c>
      <c r="AC351">
        <v>1</v>
      </c>
      <c r="AD351" s="2" t="s">
        <v>1085</v>
      </c>
      <c r="AE351">
        <v>1</v>
      </c>
      <c r="AF351">
        <v>3</v>
      </c>
      <c r="AG351" s="2" t="s">
        <v>1078</v>
      </c>
      <c r="AH351">
        <v>74200</v>
      </c>
      <c r="AI351">
        <v>14840</v>
      </c>
      <c r="AJ351">
        <v>14840</v>
      </c>
      <c r="AK351">
        <v>44520</v>
      </c>
      <c r="AL351" s="2" t="s">
        <v>32</v>
      </c>
      <c r="AM351" s="2" t="s">
        <v>77</v>
      </c>
      <c r="AN351">
        <v>2002</v>
      </c>
      <c r="AO351" s="2" t="s">
        <v>1077</v>
      </c>
    </row>
    <row r="352" spans="1:41" x14ac:dyDescent="0.25">
      <c r="A352">
        <v>380067</v>
      </c>
      <c r="B352" s="1">
        <v>41462</v>
      </c>
      <c r="C352">
        <v>250</v>
      </c>
      <c r="D352" s="2" t="s">
        <v>1276</v>
      </c>
      <c r="E352" s="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s="2" t="s">
        <v>1086</v>
      </c>
      <c r="M352" s="2" t="s">
        <v>1142</v>
      </c>
      <c r="N352" s="2" t="s">
        <v>1091</v>
      </c>
      <c r="O352" s="2" t="s">
        <v>1111</v>
      </c>
      <c r="P352" s="2" t="s">
        <v>1160</v>
      </c>
      <c r="Q352">
        <v>47900</v>
      </c>
      <c r="R352">
        <v>-73400</v>
      </c>
      <c r="S352">
        <v>-25500</v>
      </c>
      <c r="T352" s="1">
        <v>42034</v>
      </c>
      <c r="U352" s="2" t="s">
        <v>1</v>
      </c>
      <c r="V352" s="2" t="s">
        <v>2</v>
      </c>
      <c r="W352" s="2" t="s">
        <v>11</v>
      </c>
      <c r="X352" s="2" t="s">
        <v>49</v>
      </c>
      <c r="Y352" s="2" t="s">
        <v>12</v>
      </c>
      <c r="Z352" s="2" t="s">
        <v>6</v>
      </c>
      <c r="AA352" s="2" t="s">
        <v>433</v>
      </c>
      <c r="AB352">
        <v>22</v>
      </c>
      <c r="AC352">
        <v>1</v>
      </c>
      <c r="AD352" s="2" t="s">
        <v>1077</v>
      </c>
      <c r="AE352">
        <v>1</v>
      </c>
      <c r="AF352">
        <v>3</v>
      </c>
      <c r="AG352" s="2" t="s">
        <v>1078</v>
      </c>
      <c r="AH352">
        <v>64900</v>
      </c>
      <c r="AI352">
        <v>12980</v>
      </c>
      <c r="AJ352">
        <v>12980</v>
      </c>
      <c r="AK352">
        <v>38940</v>
      </c>
      <c r="AL352" s="2" t="s">
        <v>123</v>
      </c>
      <c r="AM352" s="2" t="s">
        <v>166</v>
      </c>
      <c r="AN352">
        <v>2011</v>
      </c>
      <c r="AO352" s="2" t="s">
        <v>1078</v>
      </c>
    </row>
    <row r="353" spans="1:41" x14ac:dyDescent="0.25">
      <c r="A353">
        <v>701521</v>
      </c>
      <c r="B353" s="1">
        <v>37807</v>
      </c>
      <c r="C353">
        <v>270</v>
      </c>
      <c r="D353" s="2" t="s">
        <v>1275</v>
      </c>
      <c r="E353" s="2"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s="2" t="s">
        <v>1086</v>
      </c>
      <c r="M353" s="2" t="s">
        <v>29</v>
      </c>
      <c r="N353" s="2" t="s">
        <v>1082</v>
      </c>
      <c r="O353" s="2" t="s">
        <v>1108</v>
      </c>
      <c r="P353" s="2" t="s">
        <v>1161</v>
      </c>
      <c r="Q353">
        <v>47200</v>
      </c>
      <c r="R353">
        <v>0</v>
      </c>
      <c r="S353">
        <v>47200</v>
      </c>
      <c r="T353" s="1">
        <v>42038</v>
      </c>
      <c r="U353" s="2" t="s">
        <v>1089</v>
      </c>
      <c r="V353" s="2" t="s">
        <v>18</v>
      </c>
      <c r="W353" s="2" t="s">
        <v>3</v>
      </c>
      <c r="X353" s="2" t="s">
        <v>60</v>
      </c>
      <c r="Y353" s="2" t="s">
        <v>50</v>
      </c>
      <c r="Z353" s="2" t="s">
        <v>53</v>
      </c>
      <c r="AA353" s="2" t="s">
        <v>434</v>
      </c>
      <c r="AB353">
        <v>20</v>
      </c>
      <c r="AC353">
        <v>3</v>
      </c>
      <c r="AD353" s="2" t="s">
        <v>1085</v>
      </c>
      <c r="AE353">
        <v>1</v>
      </c>
      <c r="AF353">
        <v>0</v>
      </c>
      <c r="AG353" s="2" t="s">
        <v>1078</v>
      </c>
      <c r="AH353">
        <v>35900</v>
      </c>
      <c r="AI353">
        <v>7180</v>
      </c>
      <c r="AJ353">
        <v>3590</v>
      </c>
      <c r="AK353">
        <v>25130</v>
      </c>
      <c r="AL353" s="2" t="s">
        <v>43</v>
      </c>
      <c r="AM353" s="2" t="s">
        <v>59</v>
      </c>
      <c r="AN353">
        <v>2007</v>
      </c>
      <c r="AO353" s="2" t="s">
        <v>1077</v>
      </c>
    </row>
    <row r="354" spans="1:41" x14ac:dyDescent="0.25">
      <c r="A354">
        <v>360770</v>
      </c>
      <c r="B354" s="1">
        <v>38616</v>
      </c>
      <c r="C354">
        <v>65</v>
      </c>
      <c r="D354" s="2" t="s">
        <v>1277</v>
      </c>
      <c r="E354" s="2"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s="2" t="s">
        <v>1086</v>
      </c>
      <c r="M354" s="2" t="s">
        <v>57</v>
      </c>
      <c r="N354" s="2" t="s">
        <v>1080</v>
      </c>
      <c r="O354" s="2" t="s">
        <v>1098</v>
      </c>
      <c r="P354" s="2" t="s">
        <v>1162</v>
      </c>
      <c r="Q354">
        <v>0</v>
      </c>
      <c r="R354">
        <v>-41500</v>
      </c>
      <c r="S354">
        <v>-41500</v>
      </c>
      <c r="T354" s="1">
        <v>42038</v>
      </c>
      <c r="U354" s="2" t="s">
        <v>1</v>
      </c>
      <c r="V354" s="2" t="s">
        <v>18</v>
      </c>
      <c r="W354" s="2" t="s">
        <v>11</v>
      </c>
      <c r="X354" s="2" t="s">
        <v>34</v>
      </c>
      <c r="Y354" s="2" t="s">
        <v>12</v>
      </c>
      <c r="Z354" s="2" t="s">
        <v>13</v>
      </c>
      <c r="AA354" s="2" t="s">
        <v>435</v>
      </c>
      <c r="AB354">
        <v>0</v>
      </c>
      <c r="AC354">
        <v>1</v>
      </c>
      <c r="AD354" s="2" t="s">
        <v>1078</v>
      </c>
      <c r="AE354">
        <v>1</v>
      </c>
      <c r="AF354">
        <v>3</v>
      </c>
      <c r="AG354" s="2" t="s">
        <v>1085</v>
      </c>
      <c r="AH354">
        <v>52200</v>
      </c>
      <c r="AI354">
        <v>5220</v>
      </c>
      <c r="AJ354">
        <v>10440</v>
      </c>
      <c r="AK354">
        <v>36540</v>
      </c>
      <c r="AL354" s="2" t="s">
        <v>118</v>
      </c>
      <c r="AM354" s="2" t="s">
        <v>134</v>
      </c>
      <c r="AN354">
        <v>2011</v>
      </c>
      <c r="AO354" s="2" t="s">
        <v>1078</v>
      </c>
    </row>
    <row r="355" spans="1:41" x14ac:dyDescent="0.25">
      <c r="A355">
        <v>958785</v>
      </c>
      <c r="B355" s="1">
        <v>34748</v>
      </c>
      <c r="C355">
        <v>475</v>
      </c>
      <c r="D355" s="2" t="s">
        <v>1276</v>
      </c>
      <c r="E355" s="2"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s="2" t="s">
        <v>1079</v>
      </c>
      <c r="M355" s="2" t="s">
        <v>1139</v>
      </c>
      <c r="N355" s="2" t="s">
        <v>1114</v>
      </c>
      <c r="O355" s="2" t="s">
        <v>1101</v>
      </c>
      <c r="P355" s="2" t="s">
        <v>1160</v>
      </c>
      <c r="Q355">
        <v>67400</v>
      </c>
      <c r="R355">
        <v>-83200</v>
      </c>
      <c r="S355">
        <v>-15800</v>
      </c>
      <c r="T355" s="1">
        <v>42035</v>
      </c>
      <c r="U355" s="2" t="s">
        <v>1</v>
      </c>
      <c r="V355" s="2" t="s">
        <v>23</v>
      </c>
      <c r="W355" s="2" t="s">
        <v>11</v>
      </c>
      <c r="X355" s="2" t="s">
        <v>4</v>
      </c>
      <c r="Y355" s="2" t="s">
        <v>5</v>
      </c>
      <c r="Z355" s="2" t="s">
        <v>51</v>
      </c>
      <c r="AA355" s="2" t="s">
        <v>436</v>
      </c>
      <c r="AB355">
        <v>20</v>
      </c>
      <c r="AC355">
        <v>1</v>
      </c>
      <c r="AD355" s="2" t="s">
        <v>1085</v>
      </c>
      <c r="AE355">
        <v>0</v>
      </c>
      <c r="AF355">
        <v>2</v>
      </c>
      <c r="AG355" s="2" t="s">
        <v>1078</v>
      </c>
      <c r="AH355">
        <v>78000</v>
      </c>
      <c r="AI355">
        <v>6500</v>
      </c>
      <c r="AJ355">
        <v>13000</v>
      </c>
      <c r="AK355">
        <v>58500</v>
      </c>
      <c r="AL355" s="2" t="s">
        <v>73</v>
      </c>
      <c r="AM355" s="2" t="s">
        <v>83</v>
      </c>
      <c r="AN355">
        <v>2000</v>
      </c>
      <c r="AO355" s="2" t="s">
        <v>1078</v>
      </c>
    </row>
    <row r="356" spans="1:41" x14ac:dyDescent="0.25">
      <c r="A356">
        <v>797934</v>
      </c>
      <c r="B356" s="1">
        <v>36257</v>
      </c>
      <c r="C356">
        <v>77</v>
      </c>
      <c r="D356" s="2" t="s">
        <v>1277</v>
      </c>
      <c r="E356" s="2"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s="2" t="s">
        <v>1086</v>
      </c>
      <c r="M356" s="2" t="s">
        <v>57</v>
      </c>
      <c r="N356" s="2" t="s">
        <v>1114</v>
      </c>
      <c r="O356" s="2" t="s">
        <v>1094</v>
      </c>
      <c r="P356" s="2" t="s">
        <v>1160</v>
      </c>
      <c r="Q356">
        <v>56400</v>
      </c>
      <c r="R356">
        <v>-32800</v>
      </c>
      <c r="S356">
        <v>23600</v>
      </c>
      <c r="T356" s="1">
        <v>42041</v>
      </c>
      <c r="U356" s="2" t="s">
        <v>1089</v>
      </c>
      <c r="V356" s="2" t="s">
        <v>23</v>
      </c>
      <c r="W356" s="2" t="s">
        <v>11</v>
      </c>
      <c r="X356" s="2" t="s">
        <v>60</v>
      </c>
      <c r="Y356" s="2" t="s">
        <v>19</v>
      </c>
      <c r="Z356" s="2" t="s">
        <v>37</v>
      </c>
      <c r="AA356" s="2" t="s">
        <v>437</v>
      </c>
      <c r="AB356">
        <v>1</v>
      </c>
      <c r="AC356">
        <v>3</v>
      </c>
      <c r="AD356" s="2" t="s">
        <v>1077</v>
      </c>
      <c r="AE356">
        <v>0</v>
      </c>
      <c r="AF356">
        <v>0</v>
      </c>
      <c r="AG356" s="2" t="s">
        <v>1085</v>
      </c>
      <c r="AH356">
        <v>67200</v>
      </c>
      <c r="AI356">
        <v>6720</v>
      </c>
      <c r="AJ356">
        <v>6720</v>
      </c>
      <c r="AK356">
        <v>53760</v>
      </c>
      <c r="AL356" s="2" t="s">
        <v>123</v>
      </c>
      <c r="AM356" s="2" t="s">
        <v>124</v>
      </c>
      <c r="AN356">
        <v>1995</v>
      </c>
      <c r="AO356" s="2" t="s">
        <v>1078</v>
      </c>
    </row>
    <row r="357" spans="1:41" x14ac:dyDescent="0.25">
      <c r="A357">
        <v>883980</v>
      </c>
      <c r="B357" s="1">
        <v>41986</v>
      </c>
      <c r="C357">
        <v>256</v>
      </c>
      <c r="D357" s="2" t="s">
        <v>1276</v>
      </c>
      <c r="E357" s="2"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s="2" t="s">
        <v>1086</v>
      </c>
      <c r="M357" s="2" t="s">
        <v>1140</v>
      </c>
      <c r="N357" s="2" t="s">
        <v>1093</v>
      </c>
      <c r="O357" s="2" t="s">
        <v>1096</v>
      </c>
      <c r="P357" s="2" t="s">
        <v>1162</v>
      </c>
      <c r="Q357">
        <v>56700</v>
      </c>
      <c r="R357">
        <v>-65600</v>
      </c>
      <c r="S357">
        <v>-8900</v>
      </c>
      <c r="T357" s="1">
        <v>42041</v>
      </c>
      <c r="U357" s="2" t="s">
        <v>1</v>
      </c>
      <c r="V357" s="2" t="s">
        <v>18</v>
      </c>
      <c r="W357" s="2" t="s">
        <v>41</v>
      </c>
      <c r="X357" s="2" t="s">
        <v>34</v>
      </c>
      <c r="Y357" s="2" t="s">
        <v>45</v>
      </c>
      <c r="Z357" s="2" t="s">
        <v>51</v>
      </c>
      <c r="AA357" s="2" t="s">
        <v>438</v>
      </c>
      <c r="AB357">
        <v>11</v>
      </c>
      <c r="AC357">
        <v>1</v>
      </c>
      <c r="AD357" s="2" t="s">
        <v>1078</v>
      </c>
      <c r="AE357">
        <v>0</v>
      </c>
      <c r="AF357">
        <v>0</v>
      </c>
      <c r="AG357" s="2" t="s">
        <v>1085</v>
      </c>
      <c r="AH357">
        <v>63250</v>
      </c>
      <c r="AI357">
        <v>11500</v>
      </c>
      <c r="AJ357">
        <v>5750</v>
      </c>
      <c r="AK357">
        <v>46000</v>
      </c>
      <c r="AL357" s="2" t="s">
        <v>39</v>
      </c>
      <c r="AM357" s="2" t="s">
        <v>193</v>
      </c>
      <c r="AN357">
        <v>1997</v>
      </c>
      <c r="AO357" s="2" t="s">
        <v>1078</v>
      </c>
    </row>
    <row r="358" spans="1:41" x14ac:dyDescent="0.25">
      <c r="A358">
        <v>340614</v>
      </c>
      <c r="B358" s="1">
        <v>35582</v>
      </c>
      <c r="C358">
        <v>229</v>
      </c>
      <c r="D358" s="2" t="s">
        <v>1275</v>
      </c>
      <c r="E358" s="2"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s="2" t="s">
        <v>1086</v>
      </c>
      <c r="M358" s="2" t="s">
        <v>1140</v>
      </c>
      <c r="N358" s="2" t="s">
        <v>1080</v>
      </c>
      <c r="O358" s="2" t="s">
        <v>1108</v>
      </c>
      <c r="P358" s="2" t="s">
        <v>1161</v>
      </c>
      <c r="Q358">
        <v>65600</v>
      </c>
      <c r="R358">
        <v>0</v>
      </c>
      <c r="S358">
        <v>65600</v>
      </c>
      <c r="T358" s="1">
        <v>42033</v>
      </c>
      <c r="U358" s="2" t="s">
        <v>1089</v>
      </c>
      <c r="V358" s="2" t="s">
        <v>2</v>
      </c>
      <c r="W358" s="2" t="s">
        <v>3</v>
      </c>
      <c r="X358" s="2" t="s">
        <v>49</v>
      </c>
      <c r="Y358" s="2" t="s">
        <v>45</v>
      </c>
      <c r="Z358" s="2" t="s">
        <v>6</v>
      </c>
      <c r="AA358" s="2" t="s">
        <v>439</v>
      </c>
      <c r="AB358">
        <v>14</v>
      </c>
      <c r="AC358">
        <v>3</v>
      </c>
      <c r="AD358" s="2" t="s">
        <v>1077</v>
      </c>
      <c r="AE358">
        <v>1</v>
      </c>
      <c r="AF358">
        <v>1</v>
      </c>
      <c r="AG358" s="2" t="s">
        <v>1077</v>
      </c>
      <c r="AH358">
        <v>68760</v>
      </c>
      <c r="AI358">
        <v>11460</v>
      </c>
      <c r="AJ358">
        <v>5730</v>
      </c>
      <c r="AK358">
        <v>51570</v>
      </c>
      <c r="AL358" s="2" t="s">
        <v>55</v>
      </c>
      <c r="AM358" s="2" t="s">
        <v>157</v>
      </c>
      <c r="AN358">
        <v>1995</v>
      </c>
      <c r="AO358" s="2" t="s">
        <v>1078</v>
      </c>
    </row>
    <row r="359" spans="1:41" x14ac:dyDescent="0.25">
      <c r="A359">
        <v>435784</v>
      </c>
      <c r="B359" s="1">
        <v>41468</v>
      </c>
      <c r="C359">
        <v>110</v>
      </c>
      <c r="D359" s="2" t="s">
        <v>1276</v>
      </c>
      <c r="E359" s="2"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s="2" t="s">
        <v>1079</v>
      </c>
      <c r="M359" s="2" t="s">
        <v>65</v>
      </c>
      <c r="N359" s="2" t="s">
        <v>1095</v>
      </c>
      <c r="O359" s="2" t="s">
        <v>1104</v>
      </c>
      <c r="P359" s="2" t="s">
        <v>1161</v>
      </c>
      <c r="Q359">
        <v>30400</v>
      </c>
      <c r="R359">
        <v>0</v>
      </c>
      <c r="S359">
        <v>30400</v>
      </c>
      <c r="T359" s="1">
        <v>42011</v>
      </c>
      <c r="U359" s="2" t="s">
        <v>1089</v>
      </c>
      <c r="V359" s="2" t="s">
        <v>2</v>
      </c>
      <c r="W359" s="2" t="s">
        <v>11</v>
      </c>
      <c r="X359" s="2" t="s">
        <v>4</v>
      </c>
      <c r="Y359" s="2" t="s">
        <v>19</v>
      </c>
      <c r="Z359" s="2" t="s">
        <v>37</v>
      </c>
      <c r="AA359" s="2" t="s">
        <v>440</v>
      </c>
      <c r="AB359">
        <v>20</v>
      </c>
      <c r="AC359">
        <v>3</v>
      </c>
      <c r="AD359" s="2" t="s">
        <v>1077</v>
      </c>
      <c r="AE359">
        <v>0</v>
      </c>
      <c r="AF359">
        <v>2</v>
      </c>
      <c r="AG359" s="2" t="s">
        <v>1085</v>
      </c>
      <c r="AH359">
        <v>65040</v>
      </c>
      <c r="AI359">
        <v>10840</v>
      </c>
      <c r="AJ359">
        <v>10840</v>
      </c>
      <c r="AK359">
        <v>43360</v>
      </c>
      <c r="AL359" s="2" t="s">
        <v>73</v>
      </c>
      <c r="AM359" s="2" t="s">
        <v>80</v>
      </c>
      <c r="AN359">
        <v>2010</v>
      </c>
      <c r="AO359" s="2" t="s">
        <v>1078</v>
      </c>
    </row>
    <row r="360" spans="1:41" x14ac:dyDescent="0.25">
      <c r="A360">
        <v>563837</v>
      </c>
      <c r="B360" s="1">
        <v>37620</v>
      </c>
      <c r="C360">
        <v>177</v>
      </c>
      <c r="D360" s="2" t="s">
        <v>1275</v>
      </c>
      <c r="E360" s="2"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s="2" t="s">
        <v>1079</v>
      </c>
      <c r="M360" s="2" t="s">
        <v>65</v>
      </c>
      <c r="N360" s="2" t="s">
        <v>1114</v>
      </c>
      <c r="O360" s="2" t="s">
        <v>1106</v>
      </c>
      <c r="P360" s="2" t="s">
        <v>1159</v>
      </c>
      <c r="Q360">
        <v>0</v>
      </c>
      <c r="R360">
        <v>-13200</v>
      </c>
      <c r="S360">
        <v>-13200</v>
      </c>
      <c r="T360" s="1">
        <v>42024</v>
      </c>
      <c r="U360" s="2" t="s">
        <v>1</v>
      </c>
      <c r="V360" s="2" t="s">
        <v>2</v>
      </c>
      <c r="W360" s="2" t="s">
        <v>3</v>
      </c>
      <c r="X360" s="2" t="s">
        <v>60</v>
      </c>
      <c r="Y360" s="2" t="s">
        <v>5</v>
      </c>
      <c r="Z360" s="2" t="s">
        <v>37</v>
      </c>
      <c r="AA360" s="2" t="s">
        <v>441</v>
      </c>
      <c r="AB360">
        <v>22</v>
      </c>
      <c r="AC360">
        <v>1</v>
      </c>
      <c r="AD360" s="2" t="s">
        <v>1085</v>
      </c>
      <c r="AE360">
        <v>1</v>
      </c>
      <c r="AF360">
        <v>3</v>
      </c>
      <c r="AG360" s="2" t="s">
        <v>1085</v>
      </c>
      <c r="AH360">
        <v>82800</v>
      </c>
      <c r="AI360">
        <v>20700</v>
      </c>
      <c r="AJ360">
        <v>13800</v>
      </c>
      <c r="AK360">
        <v>48300</v>
      </c>
      <c r="AL360" s="2" t="s">
        <v>106</v>
      </c>
      <c r="AM360" s="2" t="s">
        <v>280</v>
      </c>
      <c r="AN360">
        <v>2004</v>
      </c>
      <c r="AO360" s="2" t="s">
        <v>1077</v>
      </c>
    </row>
    <row r="361" spans="1:41" x14ac:dyDescent="0.25">
      <c r="A361">
        <v>200827</v>
      </c>
      <c r="B361" s="1">
        <v>35489</v>
      </c>
      <c r="C361">
        <v>292</v>
      </c>
      <c r="D361" s="2" t="s">
        <v>1276</v>
      </c>
      <c r="E361" s="2"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s="2" t="s">
        <v>1079</v>
      </c>
      <c r="M361" s="2" t="s">
        <v>1141</v>
      </c>
      <c r="N361" s="2" t="s">
        <v>1097</v>
      </c>
      <c r="O361" s="2" t="s">
        <v>1112</v>
      </c>
      <c r="P361" s="2" t="s">
        <v>1162</v>
      </c>
      <c r="Q361">
        <v>0</v>
      </c>
      <c r="R361">
        <v>0</v>
      </c>
      <c r="S361">
        <v>0</v>
      </c>
      <c r="T361" s="1">
        <v>42063</v>
      </c>
      <c r="U361" s="2" t="s">
        <v>1</v>
      </c>
      <c r="V361" s="2" t="s">
        <v>2</v>
      </c>
      <c r="W361" s="2" t="s">
        <v>41</v>
      </c>
      <c r="X361" s="2" t="s">
        <v>49</v>
      </c>
      <c r="Y361" s="2" t="s">
        <v>5</v>
      </c>
      <c r="Z361" s="2" t="s">
        <v>6</v>
      </c>
      <c r="AA361" s="2" t="s">
        <v>442</v>
      </c>
      <c r="AB361">
        <v>12</v>
      </c>
      <c r="AC361">
        <v>1</v>
      </c>
      <c r="AD361" s="2" t="s">
        <v>1078</v>
      </c>
      <c r="AE361">
        <v>1</v>
      </c>
      <c r="AF361">
        <v>0</v>
      </c>
      <c r="AG361" s="2" t="s">
        <v>1077</v>
      </c>
      <c r="AH361">
        <v>61700</v>
      </c>
      <c r="AI361">
        <v>6170</v>
      </c>
      <c r="AJ361">
        <v>6170</v>
      </c>
      <c r="AK361">
        <v>49360</v>
      </c>
      <c r="AL361" s="2" t="s">
        <v>8</v>
      </c>
      <c r="AM361" s="2" t="s">
        <v>137</v>
      </c>
      <c r="AN361">
        <v>2005</v>
      </c>
      <c r="AO361" s="2" t="s">
        <v>1078</v>
      </c>
    </row>
    <row r="362" spans="1:41" x14ac:dyDescent="0.25">
      <c r="A362">
        <v>533941</v>
      </c>
      <c r="B362" s="1">
        <v>35964</v>
      </c>
      <c r="C362">
        <v>451</v>
      </c>
      <c r="D362" s="2" t="s">
        <v>1277</v>
      </c>
      <c r="E362" s="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s="2" t="s">
        <v>1086</v>
      </c>
      <c r="M362" s="2" t="s">
        <v>29</v>
      </c>
      <c r="N362" s="2" t="s">
        <v>1103</v>
      </c>
      <c r="O362" s="2" t="s">
        <v>1111</v>
      </c>
      <c r="P362" s="2" t="s">
        <v>1162</v>
      </c>
      <c r="Q362">
        <v>0</v>
      </c>
      <c r="R362">
        <v>-42600</v>
      </c>
      <c r="S362">
        <v>-42600</v>
      </c>
      <c r="T362" s="1">
        <v>42039</v>
      </c>
      <c r="U362" s="2" t="s">
        <v>1089</v>
      </c>
      <c r="V362" s="2" t="s">
        <v>18</v>
      </c>
      <c r="W362" s="2" t="s">
        <v>3</v>
      </c>
      <c r="X362" s="2" t="s">
        <v>60</v>
      </c>
      <c r="Y362" s="2" t="s">
        <v>1276</v>
      </c>
      <c r="Z362" s="2" t="s">
        <v>6</v>
      </c>
      <c r="AA362" s="2" t="s">
        <v>443</v>
      </c>
      <c r="AB362">
        <v>3</v>
      </c>
      <c r="AC362">
        <v>3</v>
      </c>
      <c r="AD362" s="2" t="s">
        <v>1077</v>
      </c>
      <c r="AE362">
        <v>2</v>
      </c>
      <c r="AF362">
        <v>1</v>
      </c>
      <c r="AG362" s="2" t="s">
        <v>1077</v>
      </c>
      <c r="AH362">
        <v>78100</v>
      </c>
      <c r="AI362">
        <v>15620</v>
      </c>
      <c r="AJ362">
        <v>7810</v>
      </c>
      <c r="AK362">
        <v>54670</v>
      </c>
      <c r="AL362" s="2" t="s">
        <v>26</v>
      </c>
      <c r="AM362" s="2" t="s">
        <v>27</v>
      </c>
      <c r="AN362">
        <v>1997</v>
      </c>
      <c r="AO362" s="2" t="s">
        <v>1077</v>
      </c>
    </row>
    <row r="363" spans="1:41" x14ac:dyDescent="0.25">
      <c r="A363">
        <v>265026</v>
      </c>
      <c r="B363" s="1">
        <v>35103</v>
      </c>
      <c r="C363">
        <v>61</v>
      </c>
      <c r="D363" s="2" t="s">
        <v>1277</v>
      </c>
      <c r="E363" s="2"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s="2" t="s">
        <v>1086</v>
      </c>
      <c r="M363" s="2" t="s">
        <v>65</v>
      </c>
      <c r="N363" s="2" t="s">
        <v>1097</v>
      </c>
      <c r="O363" s="2" t="s">
        <v>1108</v>
      </c>
      <c r="P363" s="2" t="s">
        <v>1161</v>
      </c>
      <c r="Q363">
        <v>47400</v>
      </c>
      <c r="R363">
        <v>0</v>
      </c>
      <c r="S363">
        <v>47400</v>
      </c>
      <c r="T363" s="1">
        <v>42016</v>
      </c>
      <c r="U363" s="2" t="s">
        <v>1089</v>
      </c>
      <c r="V363" s="2" t="s">
        <v>18</v>
      </c>
      <c r="W363" s="2" t="s">
        <v>3</v>
      </c>
      <c r="X363" s="2" t="s">
        <v>60</v>
      </c>
      <c r="Y363" s="2" t="s">
        <v>5</v>
      </c>
      <c r="Z363" s="2" t="s">
        <v>53</v>
      </c>
      <c r="AA363" s="2" t="s">
        <v>444</v>
      </c>
      <c r="AB363">
        <v>15</v>
      </c>
      <c r="AC363">
        <v>3</v>
      </c>
      <c r="AD363" s="2" t="s">
        <v>1077</v>
      </c>
      <c r="AE363">
        <v>2</v>
      </c>
      <c r="AF363">
        <v>1</v>
      </c>
      <c r="AG363" s="2" t="s">
        <v>1085</v>
      </c>
      <c r="AH363">
        <v>65520</v>
      </c>
      <c r="AI363">
        <v>9360</v>
      </c>
      <c r="AJ363">
        <v>9360</v>
      </c>
      <c r="AK363">
        <v>46800</v>
      </c>
      <c r="AL363" s="2" t="s">
        <v>47</v>
      </c>
      <c r="AM363" s="2" t="s">
        <v>64</v>
      </c>
      <c r="AN363">
        <v>2011</v>
      </c>
      <c r="AO363" s="2" t="s">
        <v>1077</v>
      </c>
    </row>
    <row r="364" spans="1:41" x14ac:dyDescent="0.25">
      <c r="A364">
        <v>354481</v>
      </c>
      <c r="B364" s="1">
        <v>38308</v>
      </c>
      <c r="C364">
        <v>150</v>
      </c>
      <c r="D364" s="2" t="s">
        <v>1277</v>
      </c>
      <c r="E364" s="2"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s="2" t="s">
        <v>1079</v>
      </c>
      <c r="M364" s="2" t="s">
        <v>1140</v>
      </c>
      <c r="N364" s="2" t="s">
        <v>1093</v>
      </c>
      <c r="O364" s="2" t="s">
        <v>1111</v>
      </c>
      <c r="P364" s="2" t="s">
        <v>1160</v>
      </c>
      <c r="Q364">
        <v>0</v>
      </c>
      <c r="R364">
        <v>0</v>
      </c>
      <c r="S364">
        <v>0</v>
      </c>
      <c r="T364" s="1">
        <v>42063</v>
      </c>
      <c r="U364" s="2" t="s">
        <v>62</v>
      </c>
      <c r="V364" s="2" t="s">
        <v>1084</v>
      </c>
      <c r="W364" s="2" t="s">
        <v>121</v>
      </c>
      <c r="X364" s="2" t="s">
        <v>30</v>
      </c>
      <c r="Y364" s="2" t="s">
        <v>12</v>
      </c>
      <c r="Z364" s="2" t="s">
        <v>24</v>
      </c>
      <c r="AA364" s="2" t="s">
        <v>445</v>
      </c>
      <c r="AB364">
        <v>8</v>
      </c>
      <c r="AC364">
        <v>1</v>
      </c>
      <c r="AD364" s="2" t="s">
        <v>1077</v>
      </c>
      <c r="AE364">
        <v>0</v>
      </c>
      <c r="AF364">
        <v>2</v>
      </c>
      <c r="AG364" s="2" t="s">
        <v>1078</v>
      </c>
      <c r="AH364">
        <v>4500</v>
      </c>
      <c r="AI364">
        <v>450</v>
      </c>
      <c r="AJ364">
        <v>450</v>
      </c>
      <c r="AK364">
        <v>3600</v>
      </c>
      <c r="AL364" s="2" t="s">
        <v>8</v>
      </c>
      <c r="AM364" s="2" t="s">
        <v>137</v>
      </c>
      <c r="AN364">
        <v>1999</v>
      </c>
      <c r="AO364" s="2" t="s">
        <v>1078</v>
      </c>
    </row>
    <row r="365" spans="1:41" x14ac:dyDescent="0.25">
      <c r="A365">
        <v>566720</v>
      </c>
      <c r="B365" s="1">
        <v>41207</v>
      </c>
      <c r="C365">
        <v>283</v>
      </c>
      <c r="D365" s="2" t="s">
        <v>1276</v>
      </c>
      <c r="E365" s="2"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s="2" t="s">
        <v>1086</v>
      </c>
      <c r="M365" s="2" t="s">
        <v>29</v>
      </c>
      <c r="N365" s="2" t="s">
        <v>1087</v>
      </c>
      <c r="O365" s="2" t="s">
        <v>1083</v>
      </c>
      <c r="P365" s="2" t="s">
        <v>1160</v>
      </c>
      <c r="Q365">
        <v>60700</v>
      </c>
      <c r="R365">
        <v>-54300</v>
      </c>
      <c r="S365">
        <v>6400</v>
      </c>
      <c r="T365" s="1">
        <v>42012</v>
      </c>
      <c r="U365" s="2" t="s">
        <v>1089</v>
      </c>
      <c r="V365" s="2" t="s">
        <v>2</v>
      </c>
      <c r="W365" s="2" t="s">
        <v>3</v>
      </c>
      <c r="X365" s="2" t="s">
        <v>49</v>
      </c>
      <c r="Y365" s="2" t="s">
        <v>45</v>
      </c>
      <c r="Z365" s="2" t="s">
        <v>53</v>
      </c>
      <c r="AA365" s="2" t="s">
        <v>446</v>
      </c>
      <c r="AB365">
        <v>13</v>
      </c>
      <c r="AC365">
        <v>3</v>
      </c>
      <c r="AD365" s="2" t="s">
        <v>1078</v>
      </c>
      <c r="AE365">
        <v>0</v>
      </c>
      <c r="AF365">
        <v>2</v>
      </c>
      <c r="AG365" s="2" t="s">
        <v>1085</v>
      </c>
      <c r="AH365">
        <v>42700</v>
      </c>
      <c r="AI365">
        <v>0</v>
      </c>
      <c r="AJ365">
        <v>6100</v>
      </c>
      <c r="AK365">
        <v>36600</v>
      </c>
      <c r="AL365" s="2" t="s">
        <v>15</v>
      </c>
      <c r="AM365" s="2" t="s">
        <v>178</v>
      </c>
      <c r="AN365">
        <v>2011</v>
      </c>
      <c r="AO365" s="2" t="s">
        <v>1077</v>
      </c>
    </row>
    <row r="366" spans="1:41" x14ac:dyDescent="0.25">
      <c r="A366">
        <v>832746</v>
      </c>
      <c r="B366" s="1">
        <v>38820</v>
      </c>
      <c r="C366">
        <v>291</v>
      </c>
      <c r="D366" s="2" t="s">
        <v>1276</v>
      </c>
      <c r="E366" s="2"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s="2" t="s">
        <v>1086</v>
      </c>
      <c r="M366" s="2" t="s">
        <v>57</v>
      </c>
      <c r="N366" s="2" t="s">
        <v>1114</v>
      </c>
      <c r="O366" s="2" t="s">
        <v>1111</v>
      </c>
      <c r="P366" s="2" t="s">
        <v>1160</v>
      </c>
      <c r="Q366">
        <v>0</v>
      </c>
      <c r="R366">
        <v>-55300</v>
      </c>
      <c r="S366">
        <v>-55300</v>
      </c>
      <c r="T366" s="1">
        <v>42029</v>
      </c>
      <c r="U366" s="2" t="s">
        <v>62</v>
      </c>
      <c r="V366" s="2" t="s">
        <v>1084</v>
      </c>
      <c r="W366" s="2" t="s">
        <v>11</v>
      </c>
      <c r="X366" s="2" t="s">
        <v>4</v>
      </c>
      <c r="Y366" s="2" t="s">
        <v>5</v>
      </c>
      <c r="Z366" s="2" t="s">
        <v>51</v>
      </c>
      <c r="AA366" s="2" t="s">
        <v>447</v>
      </c>
      <c r="AB366">
        <v>8</v>
      </c>
      <c r="AC366">
        <v>1</v>
      </c>
      <c r="AD366" s="2" t="s">
        <v>1078</v>
      </c>
      <c r="AE366">
        <v>2</v>
      </c>
      <c r="AF366">
        <v>2</v>
      </c>
      <c r="AG366" s="2" t="s">
        <v>1077</v>
      </c>
      <c r="AH366">
        <v>5580</v>
      </c>
      <c r="AI366">
        <v>620</v>
      </c>
      <c r="AJ366">
        <v>620</v>
      </c>
      <c r="AK366">
        <v>4340</v>
      </c>
      <c r="AL366" s="2" t="s">
        <v>123</v>
      </c>
      <c r="AM366" s="2" t="s">
        <v>124</v>
      </c>
      <c r="AN366">
        <v>2005</v>
      </c>
      <c r="AO366" s="2" t="s">
        <v>1077</v>
      </c>
    </row>
    <row r="367" spans="1:41" x14ac:dyDescent="0.25">
      <c r="A367">
        <v>386690</v>
      </c>
      <c r="B367" s="1">
        <v>38769</v>
      </c>
      <c r="C367">
        <v>162</v>
      </c>
      <c r="D367" s="2" t="s">
        <v>1277</v>
      </c>
      <c r="E367" s="2"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s="2" t="s">
        <v>1086</v>
      </c>
      <c r="M367" s="2" t="s">
        <v>1139</v>
      </c>
      <c r="N367" s="2" t="s">
        <v>1114</v>
      </c>
      <c r="O367" s="2" t="s">
        <v>1109</v>
      </c>
      <c r="P367" s="2" t="s">
        <v>1159</v>
      </c>
      <c r="Q367">
        <v>30700</v>
      </c>
      <c r="R367">
        <v>0</v>
      </c>
      <c r="S367">
        <v>30700</v>
      </c>
      <c r="T367" s="1">
        <v>42061</v>
      </c>
      <c r="U367" s="2" t="s">
        <v>62</v>
      </c>
      <c r="V367" s="2" t="s">
        <v>1084</v>
      </c>
      <c r="W367" s="2" t="s">
        <v>11</v>
      </c>
      <c r="X367" s="2" t="s">
        <v>30</v>
      </c>
      <c r="Y367" s="2" t="s">
        <v>50</v>
      </c>
      <c r="Z367" s="2" t="s">
        <v>24</v>
      </c>
      <c r="AA367" s="2" t="s">
        <v>448</v>
      </c>
      <c r="AB367">
        <v>7</v>
      </c>
      <c r="AC367">
        <v>1</v>
      </c>
      <c r="AD367" s="2" t="s">
        <v>1085</v>
      </c>
      <c r="AE367">
        <v>0</v>
      </c>
      <c r="AF367">
        <v>0</v>
      </c>
      <c r="AG367" s="2" t="s">
        <v>1078</v>
      </c>
      <c r="AH367">
        <v>3600</v>
      </c>
      <c r="AI367">
        <v>360</v>
      </c>
      <c r="AJ367">
        <v>720</v>
      </c>
      <c r="AK367">
        <v>2520</v>
      </c>
      <c r="AL367" s="2" t="s">
        <v>97</v>
      </c>
      <c r="AM367" s="2" t="s">
        <v>112</v>
      </c>
      <c r="AN367">
        <v>2013</v>
      </c>
      <c r="AO367" s="2" t="s">
        <v>1077</v>
      </c>
    </row>
    <row r="368" spans="1:41" x14ac:dyDescent="0.25">
      <c r="A368">
        <v>979285</v>
      </c>
      <c r="B368" s="1">
        <v>37972</v>
      </c>
      <c r="C368">
        <v>154</v>
      </c>
      <c r="D368" s="2" t="s">
        <v>1275</v>
      </c>
      <c r="E368" s="2"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s="2" t="s">
        <v>1086</v>
      </c>
      <c r="M368" s="2" t="s">
        <v>1139</v>
      </c>
      <c r="N368" s="2" t="s">
        <v>1099</v>
      </c>
      <c r="O368" s="2" t="s">
        <v>1100</v>
      </c>
      <c r="P368" s="2" t="s">
        <v>1160</v>
      </c>
      <c r="Q368">
        <v>68500</v>
      </c>
      <c r="R368">
        <v>0</v>
      </c>
      <c r="S368">
        <v>68500</v>
      </c>
      <c r="T368" s="1">
        <v>42038</v>
      </c>
      <c r="U368" s="2" t="s">
        <v>10</v>
      </c>
      <c r="V368" s="2" t="s">
        <v>1084</v>
      </c>
      <c r="W368" s="2" t="s">
        <v>121</v>
      </c>
      <c r="X368" s="2" t="s">
        <v>30</v>
      </c>
      <c r="Y368" s="2" t="s">
        <v>5</v>
      </c>
      <c r="Z368" s="2" t="s">
        <v>75</v>
      </c>
      <c r="AA368" s="2" t="s">
        <v>449</v>
      </c>
      <c r="AB368">
        <v>9</v>
      </c>
      <c r="AC368">
        <v>1</v>
      </c>
      <c r="AD368" s="2" t="s">
        <v>1085</v>
      </c>
      <c r="AE368">
        <v>2</v>
      </c>
      <c r="AF368">
        <v>0</v>
      </c>
      <c r="AG368" s="2" t="s">
        <v>1085</v>
      </c>
      <c r="AH368">
        <v>2800</v>
      </c>
      <c r="AI368">
        <v>280</v>
      </c>
      <c r="AJ368">
        <v>280</v>
      </c>
      <c r="AK368">
        <v>2240</v>
      </c>
      <c r="AL368" s="2" t="s">
        <v>123</v>
      </c>
      <c r="AM368" s="2" t="s">
        <v>124</v>
      </c>
      <c r="AN368">
        <v>2015</v>
      </c>
      <c r="AO368" s="2" t="s">
        <v>1078</v>
      </c>
    </row>
    <row r="369" spans="1:41" x14ac:dyDescent="0.25">
      <c r="A369">
        <v>594722</v>
      </c>
      <c r="B369" s="1">
        <v>36372</v>
      </c>
      <c r="C369">
        <v>289</v>
      </c>
      <c r="D369" s="2" t="s">
        <v>1276</v>
      </c>
      <c r="E369" s="2"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s="2" t="s">
        <v>1086</v>
      </c>
      <c r="M369" s="2" t="s">
        <v>29</v>
      </c>
      <c r="N369" s="2" t="s">
        <v>1114</v>
      </c>
      <c r="O369" s="2" t="s">
        <v>1105</v>
      </c>
      <c r="P369" s="2" t="s">
        <v>1160</v>
      </c>
      <c r="Q369">
        <v>73000</v>
      </c>
      <c r="R369">
        <v>-37900</v>
      </c>
      <c r="S369">
        <v>35100</v>
      </c>
      <c r="T369" s="1">
        <v>42035</v>
      </c>
      <c r="U369" s="2" t="s">
        <v>1</v>
      </c>
      <c r="V369" s="2" t="s">
        <v>23</v>
      </c>
      <c r="W369" s="2" t="s">
        <v>11</v>
      </c>
      <c r="X369" s="2" t="s">
        <v>60</v>
      </c>
      <c r="Y369" s="2" t="s">
        <v>12</v>
      </c>
      <c r="Z369" s="2" t="s">
        <v>53</v>
      </c>
      <c r="AA369" s="2" t="s">
        <v>450</v>
      </c>
      <c r="AB369">
        <v>15</v>
      </c>
      <c r="AC369">
        <v>1</v>
      </c>
      <c r="AD369" s="2" t="s">
        <v>1078</v>
      </c>
      <c r="AE369">
        <v>1</v>
      </c>
      <c r="AF369">
        <v>0</v>
      </c>
      <c r="AG369" s="2" t="s">
        <v>1077</v>
      </c>
      <c r="AH369">
        <v>54000</v>
      </c>
      <c r="AI369">
        <v>6000</v>
      </c>
      <c r="AJ369">
        <v>6000</v>
      </c>
      <c r="AK369">
        <v>42000</v>
      </c>
      <c r="AL369" s="2" t="s">
        <v>47</v>
      </c>
      <c r="AM369" s="2" t="s">
        <v>64</v>
      </c>
      <c r="AN369">
        <v>1996</v>
      </c>
      <c r="AO369" s="2" t="s">
        <v>1078</v>
      </c>
    </row>
    <row r="370" spans="1:41" x14ac:dyDescent="0.25">
      <c r="A370">
        <v>216738</v>
      </c>
      <c r="B370" s="1">
        <v>41856</v>
      </c>
      <c r="C370">
        <v>10</v>
      </c>
      <c r="D370" s="2" t="s">
        <v>1277</v>
      </c>
      <c r="E370" s="2"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s="2" t="s">
        <v>1086</v>
      </c>
      <c r="M370" s="2" t="s">
        <v>1142</v>
      </c>
      <c r="N370" s="2" t="s">
        <v>1080</v>
      </c>
      <c r="O370" s="2" t="s">
        <v>1106</v>
      </c>
      <c r="P370" s="2" t="s">
        <v>1159</v>
      </c>
      <c r="Q370">
        <v>0</v>
      </c>
      <c r="R370">
        <v>-60700</v>
      </c>
      <c r="S370">
        <v>-60700</v>
      </c>
      <c r="T370" s="1">
        <v>42036</v>
      </c>
      <c r="U370" s="2" t="s">
        <v>1</v>
      </c>
      <c r="V370" s="2" t="s">
        <v>2</v>
      </c>
      <c r="W370" s="2" t="s">
        <v>11</v>
      </c>
      <c r="X370" s="2" t="s">
        <v>4</v>
      </c>
      <c r="Y370" s="2" t="s">
        <v>50</v>
      </c>
      <c r="Z370" s="2" t="s">
        <v>53</v>
      </c>
      <c r="AA370" s="2" t="s">
        <v>451</v>
      </c>
      <c r="AB370">
        <v>5</v>
      </c>
      <c r="AC370">
        <v>1</v>
      </c>
      <c r="AD370" s="2" t="s">
        <v>1085</v>
      </c>
      <c r="AE370">
        <v>0</v>
      </c>
      <c r="AF370">
        <v>2</v>
      </c>
      <c r="AG370" s="2" t="s">
        <v>1085</v>
      </c>
      <c r="AH370">
        <v>48950</v>
      </c>
      <c r="AI370">
        <v>4450</v>
      </c>
      <c r="AJ370">
        <v>8900</v>
      </c>
      <c r="AK370">
        <v>35600</v>
      </c>
      <c r="AL370" s="2" t="s">
        <v>32</v>
      </c>
      <c r="AM370" s="2" t="s">
        <v>77</v>
      </c>
      <c r="AN370">
        <v>2011</v>
      </c>
      <c r="AO370" s="2" t="s">
        <v>1077</v>
      </c>
    </row>
    <row r="371" spans="1:41" x14ac:dyDescent="0.25">
      <c r="A371">
        <v>369048</v>
      </c>
      <c r="B371" s="1">
        <v>40699</v>
      </c>
      <c r="C371">
        <v>309</v>
      </c>
      <c r="D371" s="2" t="s">
        <v>1275</v>
      </c>
      <c r="E371" s="2"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s="2" t="s">
        <v>1079</v>
      </c>
      <c r="M371" s="2" t="s">
        <v>1141</v>
      </c>
      <c r="N371" s="2" t="s">
        <v>1099</v>
      </c>
      <c r="O371" s="2" t="s">
        <v>1105</v>
      </c>
      <c r="P371" s="2" t="s">
        <v>1161</v>
      </c>
      <c r="Q371">
        <v>69400</v>
      </c>
      <c r="R371">
        <v>0</v>
      </c>
      <c r="S371">
        <v>69400</v>
      </c>
      <c r="T371" s="1">
        <v>42056</v>
      </c>
      <c r="U371" s="2" t="s">
        <v>1089</v>
      </c>
      <c r="V371" s="2" t="s">
        <v>18</v>
      </c>
      <c r="W371" s="2" t="s">
        <v>3</v>
      </c>
      <c r="X371" s="2" t="s">
        <v>49</v>
      </c>
      <c r="Y371" s="2" t="s">
        <v>45</v>
      </c>
      <c r="Z371" s="2" t="s">
        <v>53</v>
      </c>
      <c r="AA371" s="2" t="s">
        <v>452</v>
      </c>
      <c r="AB371">
        <v>15</v>
      </c>
      <c r="AC371">
        <v>4</v>
      </c>
      <c r="AD371" s="2" t="s">
        <v>1077</v>
      </c>
      <c r="AE371">
        <v>0</v>
      </c>
      <c r="AF371">
        <v>1</v>
      </c>
      <c r="AG371" s="2" t="s">
        <v>1085</v>
      </c>
      <c r="AH371">
        <v>77800</v>
      </c>
      <c r="AI371">
        <v>15560</v>
      </c>
      <c r="AJ371">
        <v>15560</v>
      </c>
      <c r="AK371">
        <v>46680</v>
      </c>
      <c r="AL371" s="2" t="s">
        <v>21</v>
      </c>
      <c r="AM371" s="2" t="s">
        <v>22</v>
      </c>
      <c r="AN371">
        <v>2002</v>
      </c>
      <c r="AO371" s="2" t="s">
        <v>1078</v>
      </c>
    </row>
    <row r="372" spans="1:41" x14ac:dyDescent="0.25">
      <c r="A372">
        <v>514424</v>
      </c>
      <c r="B372" s="1">
        <v>33888</v>
      </c>
      <c r="C372">
        <v>396</v>
      </c>
      <c r="D372" s="2" t="s">
        <v>1277</v>
      </c>
      <c r="E372" s="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s="2" t="s">
        <v>1079</v>
      </c>
      <c r="M372" s="2" t="s">
        <v>57</v>
      </c>
      <c r="N372" s="2" t="s">
        <v>1102</v>
      </c>
      <c r="O372" s="2" t="s">
        <v>1117</v>
      </c>
      <c r="P372" s="2" t="s">
        <v>1161</v>
      </c>
      <c r="Q372">
        <v>0</v>
      </c>
      <c r="R372">
        <v>-22400</v>
      </c>
      <c r="S372">
        <v>-22400</v>
      </c>
      <c r="T372" s="1">
        <v>42034</v>
      </c>
      <c r="U372" s="2" t="s">
        <v>1089</v>
      </c>
      <c r="V372" s="2" t="s">
        <v>23</v>
      </c>
      <c r="W372" s="2" t="s">
        <v>3</v>
      </c>
      <c r="X372" s="2" t="s">
        <v>49</v>
      </c>
      <c r="Y372" s="2" t="s">
        <v>50</v>
      </c>
      <c r="Z372" s="2" t="s">
        <v>6</v>
      </c>
      <c r="AA372" s="2" t="s">
        <v>453</v>
      </c>
      <c r="AB372">
        <v>22</v>
      </c>
      <c r="AC372">
        <v>3</v>
      </c>
      <c r="AD372" s="2" t="s">
        <v>1077</v>
      </c>
      <c r="AE372">
        <v>2</v>
      </c>
      <c r="AF372">
        <v>1</v>
      </c>
      <c r="AG372" s="2" t="s">
        <v>1078</v>
      </c>
      <c r="AH372">
        <v>52560</v>
      </c>
      <c r="AI372">
        <v>11680</v>
      </c>
      <c r="AJ372">
        <v>5840</v>
      </c>
      <c r="AK372">
        <v>35040</v>
      </c>
      <c r="AL372" s="2" t="s">
        <v>8</v>
      </c>
      <c r="AM372" s="2" t="s">
        <v>137</v>
      </c>
      <c r="AN372">
        <v>1995</v>
      </c>
      <c r="AO372" s="2" t="s">
        <v>1078</v>
      </c>
    </row>
    <row r="373" spans="1:41" x14ac:dyDescent="0.25">
      <c r="A373">
        <v>954191</v>
      </c>
      <c r="B373" s="1">
        <v>40226</v>
      </c>
      <c r="C373">
        <v>273</v>
      </c>
      <c r="D373" s="2" t="s">
        <v>1276</v>
      </c>
      <c r="E373" s="2"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s="2" t="s">
        <v>1086</v>
      </c>
      <c r="M373" s="2" t="s">
        <v>1141</v>
      </c>
      <c r="N373" s="2" t="s">
        <v>1115</v>
      </c>
      <c r="O373" s="2" t="s">
        <v>1100</v>
      </c>
      <c r="P373" s="2" t="s">
        <v>1160</v>
      </c>
      <c r="Q373">
        <v>0</v>
      </c>
      <c r="R373">
        <v>0</v>
      </c>
      <c r="S373">
        <v>0</v>
      </c>
      <c r="T373" s="1">
        <v>42035</v>
      </c>
      <c r="U373" s="2" t="s">
        <v>1089</v>
      </c>
      <c r="V373" s="2" t="s">
        <v>2</v>
      </c>
      <c r="W373" s="2" t="s">
        <v>41</v>
      </c>
      <c r="X373" s="2" t="s">
        <v>4</v>
      </c>
      <c r="Y373" s="2" t="s">
        <v>12</v>
      </c>
      <c r="Z373" s="2" t="s">
        <v>13</v>
      </c>
      <c r="AA373" s="2" t="s">
        <v>454</v>
      </c>
      <c r="AB373">
        <v>16</v>
      </c>
      <c r="AC373">
        <v>2</v>
      </c>
      <c r="AD373" s="2" t="s">
        <v>1085</v>
      </c>
      <c r="AE373">
        <v>1</v>
      </c>
      <c r="AF373">
        <v>2</v>
      </c>
      <c r="AG373" s="2" t="s">
        <v>1077</v>
      </c>
      <c r="AH373">
        <v>44110</v>
      </c>
      <c r="AI373">
        <v>4010</v>
      </c>
      <c r="AJ373">
        <v>8020</v>
      </c>
      <c r="AK373">
        <v>32080</v>
      </c>
      <c r="AL373" s="2" t="s">
        <v>118</v>
      </c>
      <c r="AM373" s="2" t="s">
        <v>141</v>
      </c>
      <c r="AN373">
        <v>2015</v>
      </c>
      <c r="AO373" s="2" t="s">
        <v>1078</v>
      </c>
    </row>
    <row r="374" spans="1:41" x14ac:dyDescent="0.25">
      <c r="A374">
        <v>150181</v>
      </c>
      <c r="B374" s="1">
        <v>39208</v>
      </c>
      <c r="C374">
        <v>129</v>
      </c>
      <c r="D374" s="2" t="s">
        <v>1275</v>
      </c>
      <c r="E374" s="2"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s="2" t="s">
        <v>1086</v>
      </c>
      <c r="M374" s="2" t="s">
        <v>1141</v>
      </c>
      <c r="N374" s="2" t="s">
        <v>1087</v>
      </c>
      <c r="O374" s="2" t="s">
        <v>1113</v>
      </c>
      <c r="P374" s="2" t="s">
        <v>1159</v>
      </c>
      <c r="Q374">
        <v>51500</v>
      </c>
      <c r="R374">
        <v>0</v>
      </c>
      <c r="S374">
        <v>51500</v>
      </c>
      <c r="T374" s="1">
        <v>42017</v>
      </c>
      <c r="U374" s="2" t="s">
        <v>1</v>
      </c>
      <c r="V374" s="2" t="s">
        <v>23</v>
      </c>
      <c r="W374" s="2" t="s">
        <v>41</v>
      </c>
      <c r="X374" s="2" t="s">
        <v>49</v>
      </c>
      <c r="Y374" s="2" t="s">
        <v>5</v>
      </c>
      <c r="Z374" s="2" t="s">
        <v>51</v>
      </c>
      <c r="AA374" s="2" t="s">
        <v>455</v>
      </c>
      <c r="AB374">
        <v>7</v>
      </c>
      <c r="AC374">
        <v>1</v>
      </c>
      <c r="AD374" s="2" t="s">
        <v>1078</v>
      </c>
      <c r="AE374">
        <v>1</v>
      </c>
      <c r="AF374">
        <v>3</v>
      </c>
      <c r="AG374" s="2" t="s">
        <v>1085</v>
      </c>
      <c r="AH374">
        <v>74360</v>
      </c>
      <c r="AI374">
        <v>13520</v>
      </c>
      <c r="AJ374">
        <v>6760</v>
      </c>
      <c r="AK374">
        <v>54080</v>
      </c>
      <c r="AL374" s="2" t="s">
        <v>73</v>
      </c>
      <c r="AM374" s="2" t="s">
        <v>83</v>
      </c>
      <c r="AN374">
        <v>2009</v>
      </c>
      <c r="AO374" s="2" t="s">
        <v>1078</v>
      </c>
    </row>
    <row r="375" spans="1:41" x14ac:dyDescent="0.25">
      <c r="A375">
        <v>388671</v>
      </c>
      <c r="B375" s="1">
        <v>35551</v>
      </c>
      <c r="C375">
        <v>140</v>
      </c>
      <c r="D375" s="2" t="s">
        <v>1276</v>
      </c>
      <c r="E375" s="2"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s="2" t="s">
        <v>1086</v>
      </c>
      <c r="M375" s="2" t="s">
        <v>1142</v>
      </c>
      <c r="N375" s="2" t="s">
        <v>1090</v>
      </c>
      <c r="O375" s="2" t="s">
        <v>1094</v>
      </c>
      <c r="P375" s="2" t="s">
        <v>1159</v>
      </c>
      <c r="Q375">
        <v>59000</v>
      </c>
      <c r="R375">
        <v>0</v>
      </c>
      <c r="S375">
        <v>59000</v>
      </c>
      <c r="T375" s="1">
        <v>42051</v>
      </c>
      <c r="U375" s="2" t="s">
        <v>62</v>
      </c>
      <c r="V375" s="2" t="s">
        <v>1084</v>
      </c>
      <c r="W375" s="2" t="s">
        <v>11</v>
      </c>
      <c r="X375" s="2" t="s">
        <v>30</v>
      </c>
      <c r="Y375" s="2" t="s">
        <v>45</v>
      </c>
      <c r="Z375" s="2" t="s">
        <v>24</v>
      </c>
      <c r="AA375" s="2" t="s">
        <v>456</v>
      </c>
      <c r="AB375">
        <v>2</v>
      </c>
      <c r="AC375">
        <v>1</v>
      </c>
      <c r="AD375" s="2" t="s">
        <v>1077</v>
      </c>
      <c r="AE375">
        <v>1</v>
      </c>
      <c r="AF375">
        <v>2</v>
      </c>
      <c r="AG375" s="2" t="s">
        <v>1085</v>
      </c>
      <c r="AH375">
        <v>6120</v>
      </c>
      <c r="AI375">
        <v>680</v>
      </c>
      <c r="AJ375">
        <v>680</v>
      </c>
      <c r="AK375">
        <v>4760</v>
      </c>
      <c r="AL375" s="2" t="s">
        <v>118</v>
      </c>
      <c r="AM375" s="2" t="s">
        <v>119</v>
      </c>
      <c r="AN375">
        <v>2002</v>
      </c>
      <c r="AO375" s="2" t="s">
        <v>1077</v>
      </c>
    </row>
    <row r="376" spans="1:41" x14ac:dyDescent="0.25">
      <c r="A376">
        <v>457244</v>
      </c>
      <c r="B376" s="1">
        <v>35823</v>
      </c>
      <c r="C376">
        <v>419</v>
      </c>
      <c r="D376" s="2" t="s">
        <v>1275</v>
      </c>
      <c r="E376" s="2"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s="2" t="s">
        <v>1079</v>
      </c>
      <c r="M376" s="2" t="s">
        <v>65</v>
      </c>
      <c r="N376" s="2" t="s">
        <v>1103</v>
      </c>
      <c r="O376" s="2" t="s">
        <v>1109</v>
      </c>
      <c r="P376" s="2" t="s">
        <v>1162</v>
      </c>
      <c r="Q376">
        <v>45700</v>
      </c>
      <c r="R376">
        <v>0</v>
      </c>
      <c r="S376">
        <v>45700</v>
      </c>
      <c r="T376" s="1">
        <v>42039</v>
      </c>
      <c r="U376" s="2" t="s">
        <v>1089</v>
      </c>
      <c r="V376" s="2" t="s">
        <v>2</v>
      </c>
      <c r="W376" s="2" t="s">
        <v>11</v>
      </c>
      <c r="X376" s="2" t="s">
        <v>4</v>
      </c>
      <c r="Y376" s="2" t="s">
        <v>5</v>
      </c>
      <c r="Z376" s="2" t="s">
        <v>53</v>
      </c>
      <c r="AA376" s="2" t="s">
        <v>457</v>
      </c>
      <c r="AB376">
        <v>17</v>
      </c>
      <c r="AC376">
        <v>4</v>
      </c>
      <c r="AD376" s="2" t="s">
        <v>1085</v>
      </c>
      <c r="AE376">
        <v>0</v>
      </c>
      <c r="AF376">
        <v>0</v>
      </c>
      <c r="AG376" s="2" t="s">
        <v>1077</v>
      </c>
      <c r="AH376">
        <v>62280</v>
      </c>
      <c r="AI376">
        <v>5190</v>
      </c>
      <c r="AJ376">
        <v>10380</v>
      </c>
      <c r="AK376">
        <v>46710</v>
      </c>
      <c r="AL376" s="2" t="s">
        <v>73</v>
      </c>
      <c r="AM376" s="2" t="s">
        <v>83</v>
      </c>
      <c r="AN376">
        <v>2012</v>
      </c>
      <c r="AO376" s="2" t="s">
        <v>1078</v>
      </c>
    </row>
    <row r="377" spans="1:41" x14ac:dyDescent="0.25">
      <c r="A377">
        <v>206667</v>
      </c>
      <c r="B377" s="1">
        <v>34094</v>
      </c>
      <c r="C377">
        <v>315</v>
      </c>
      <c r="D377" s="2" t="s">
        <v>1275</v>
      </c>
      <c r="E377" s="2"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s="2" t="s">
        <v>1086</v>
      </c>
      <c r="M377" s="2" t="s">
        <v>1139</v>
      </c>
      <c r="N377" s="2" t="s">
        <v>1087</v>
      </c>
      <c r="O377" s="2" t="s">
        <v>1083</v>
      </c>
      <c r="P377" s="2" t="s">
        <v>1161</v>
      </c>
      <c r="Q377">
        <v>0</v>
      </c>
      <c r="R377">
        <v>-56800</v>
      </c>
      <c r="S377">
        <v>-56800</v>
      </c>
      <c r="T377" s="1">
        <v>42042</v>
      </c>
      <c r="U377" s="2" t="s">
        <v>1089</v>
      </c>
      <c r="V377" s="2" t="s">
        <v>23</v>
      </c>
      <c r="W377" s="2" t="s">
        <v>41</v>
      </c>
      <c r="X377" s="2" t="s">
        <v>49</v>
      </c>
      <c r="Y377" s="2" t="s">
        <v>19</v>
      </c>
      <c r="Z377" s="2" t="s">
        <v>37</v>
      </c>
      <c r="AA377" s="2" t="s">
        <v>458</v>
      </c>
      <c r="AB377">
        <v>12</v>
      </c>
      <c r="AC377">
        <v>3</v>
      </c>
      <c r="AD377" s="2" t="s">
        <v>1085</v>
      </c>
      <c r="AE377">
        <v>1</v>
      </c>
      <c r="AF377">
        <v>0</v>
      </c>
      <c r="AG377" s="2" t="s">
        <v>1077</v>
      </c>
      <c r="AH377">
        <v>26730</v>
      </c>
      <c r="AI377">
        <v>4860</v>
      </c>
      <c r="AJ377">
        <v>4860</v>
      </c>
      <c r="AK377">
        <v>17010</v>
      </c>
      <c r="AL377" s="2" t="s">
        <v>123</v>
      </c>
      <c r="AM377" s="2" t="s">
        <v>166</v>
      </c>
      <c r="AN377">
        <v>2006</v>
      </c>
      <c r="AO377" s="2" t="s">
        <v>1078</v>
      </c>
    </row>
    <row r="378" spans="1:41" x14ac:dyDescent="0.25">
      <c r="A378">
        <v>745200</v>
      </c>
      <c r="B378" s="1">
        <v>34552</v>
      </c>
      <c r="C378">
        <v>72</v>
      </c>
      <c r="D378" s="2" t="s">
        <v>1276</v>
      </c>
      <c r="E378" s="2"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s="2" t="s">
        <v>1086</v>
      </c>
      <c r="M378" s="2" t="s">
        <v>29</v>
      </c>
      <c r="N378" s="2" t="s">
        <v>1080</v>
      </c>
      <c r="O378" s="2" t="s">
        <v>1117</v>
      </c>
      <c r="P378" s="2" t="s">
        <v>1160</v>
      </c>
      <c r="Q378">
        <v>0</v>
      </c>
      <c r="R378">
        <v>-85900</v>
      </c>
      <c r="S378">
        <v>-85900</v>
      </c>
      <c r="T378" s="1">
        <v>42020</v>
      </c>
      <c r="U378" s="2" t="s">
        <v>1</v>
      </c>
      <c r="V378" s="2" t="s">
        <v>18</v>
      </c>
      <c r="W378" s="2" t="s">
        <v>3</v>
      </c>
      <c r="X378" s="2" t="s">
        <v>60</v>
      </c>
      <c r="Y378" s="2" t="s">
        <v>45</v>
      </c>
      <c r="Z378" s="2" t="s">
        <v>24</v>
      </c>
      <c r="AA378" s="2" t="s">
        <v>459</v>
      </c>
      <c r="AB378">
        <v>9</v>
      </c>
      <c r="AC378">
        <v>1</v>
      </c>
      <c r="AD378" s="2" t="s">
        <v>1085</v>
      </c>
      <c r="AE378">
        <v>1</v>
      </c>
      <c r="AF378">
        <v>0</v>
      </c>
      <c r="AG378" s="2" t="s">
        <v>1078</v>
      </c>
      <c r="AH378">
        <v>66200</v>
      </c>
      <c r="AI378">
        <v>6620</v>
      </c>
      <c r="AJ378">
        <v>6620</v>
      </c>
      <c r="AK378">
        <v>52960</v>
      </c>
      <c r="AL378" s="2" t="s">
        <v>21</v>
      </c>
      <c r="AM378" s="2" t="s">
        <v>67</v>
      </c>
      <c r="AN378">
        <v>2013</v>
      </c>
      <c r="AO378" s="2" t="s">
        <v>1078</v>
      </c>
    </row>
    <row r="379" spans="1:41" x14ac:dyDescent="0.25">
      <c r="A379">
        <v>412703</v>
      </c>
      <c r="B379" s="1">
        <v>41957</v>
      </c>
      <c r="C379">
        <v>32</v>
      </c>
      <c r="D379" s="2" t="s">
        <v>1276</v>
      </c>
      <c r="E379" s="2"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s="2" t="s">
        <v>1079</v>
      </c>
      <c r="M379" s="2" t="s">
        <v>1142</v>
      </c>
      <c r="N379" s="2" t="s">
        <v>1095</v>
      </c>
      <c r="O379" s="2" t="s">
        <v>1111</v>
      </c>
      <c r="P379" s="2" t="s">
        <v>1161</v>
      </c>
      <c r="Q379">
        <v>0</v>
      </c>
      <c r="R379">
        <v>-79800</v>
      </c>
      <c r="S379">
        <v>-79800</v>
      </c>
      <c r="T379" s="1">
        <v>42063</v>
      </c>
      <c r="U379" s="2" t="s">
        <v>1</v>
      </c>
      <c r="V379" s="2" t="s">
        <v>2</v>
      </c>
      <c r="W379" s="2" t="s">
        <v>41</v>
      </c>
      <c r="X379" s="2" t="s">
        <v>34</v>
      </c>
      <c r="Y379" s="2" t="s">
        <v>12</v>
      </c>
      <c r="Z379" s="2" t="s">
        <v>75</v>
      </c>
      <c r="AA379" s="2" t="s">
        <v>460</v>
      </c>
      <c r="AB379">
        <v>16</v>
      </c>
      <c r="AC379">
        <v>1</v>
      </c>
      <c r="AD379" s="2" t="s">
        <v>1085</v>
      </c>
      <c r="AE379">
        <v>1</v>
      </c>
      <c r="AF379">
        <v>2</v>
      </c>
      <c r="AG379" s="2" t="s">
        <v>1085</v>
      </c>
      <c r="AH379">
        <v>45500</v>
      </c>
      <c r="AI379">
        <v>9100</v>
      </c>
      <c r="AJ379">
        <v>4550</v>
      </c>
      <c r="AK379">
        <v>31850</v>
      </c>
      <c r="AL379" s="2" t="s">
        <v>47</v>
      </c>
      <c r="AM379" s="2" t="s">
        <v>94</v>
      </c>
      <c r="AN379">
        <v>2009</v>
      </c>
      <c r="AO379" s="2" t="s">
        <v>1078</v>
      </c>
    </row>
    <row r="380" spans="1:41" x14ac:dyDescent="0.25">
      <c r="A380">
        <v>736771</v>
      </c>
      <c r="B380" s="1">
        <v>33586</v>
      </c>
      <c r="C380">
        <v>230</v>
      </c>
      <c r="D380" s="2" t="s">
        <v>1277</v>
      </c>
      <c r="E380" s="2"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s="2" t="s">
        <v>1079</v>
      </c>
      <c r="M380" s="2" t="s">
        <v>1142</v>
      </c>
      <c r="N380" s="2" t="s">
        <v>1103</v>
      </c>
      <c r="O380" s="2" t="s">
        <v>1081</v>
      </c>
      <c r="P380" s="2" t="s">
        <v>1160</v>
      </c>
      <c r="Q380">
        <v>0</v>
      </c>
      <c r="R380">
        <v>0</v>
      </c>
      <c r="S380">
        <v>0</v>
      </c>
      <c r="T380" s="1">
        <v>42043</v>
      </c>
      <c r="U380" s="2" t="s">
        <v>1089</v>
      </c>
      <c r="V380" s="2" t="s">
        <v>2</v>
      </c>
      <c r="W380" s="2" t="s">
        <v>11</v>
      </c>
      <c r="X380" s="2" t="s">
        <v>60</v>
      </c>
      <c r="Y380" s="2" t="s">
        <v>19</v>
      </c>
      <c r="Z380" s="2" t="s">
        <v>37</v>
      </c>
      <c r="AA380" s="2" t="s">
        <v>461</v>
      </c>
      <c r="AB380">
        <v>19</v>
      </c>
      <c r="AC380">
        <v>3</v>
      </c>
      <c r="AD380" s="2" t="s">
        <v>1085</v>
      </c>
      <c r="AE380">
        <v>2</v>
      </c>
      <c r="AF380">
        <v>0</v>
      </c>
      <c r="AG380" s="2" t="s">
        <v>1085</v>
      </c>
      <c r="AH380">
        <v>53040</v>
      </c>
      <c r="AI380">
        <v>4420</v>
      </c>
      <c r="AJ380">
        <v>4420</v>
      </c>
      <c r="AK380">
        <v>44200</v>
      </c>
      <c r="AL380" s="2" t="s">
        <v>43</v>
      </c>
      <c r="AM380" s="2" t="s">
        <v>59</v>
      </c>
      <c r="AN380">
        <v>2006</v>
      </c>
      <c r="AO380" s="2" t="s">
        <v>1078</v>
      </c>
    </row>
    <row r="381" spans="1:41" x14ac:dyDescent="0.25">
      <c r="A381">
        <v>347984</v>
      </c>
      <c r="B381" s="1">
        <v>40107</v>
      </c>
      <c r="C381">
        <v>157</v>
      </c>
      <c r="D381" s="2" t="s">
        <v>1276</v>
      </c>
      <c r="E381" s="2"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s="2" t="s">
        <v>1079</v>
      </c>
      <c r="M381" s="2" t="s">
        <v>65</v>
      </c>
      <c r="N381" s="2" t="s">
        <v>1095</v>
      </c>
      <c r="O381" s="2" t="s">
        <v>1083</v>
      </c>
      <c r="P381" s="2" t="s">
        <v>1161</v>
      </c>
      <c r="Q381">
        <v>0</v>
      </c>
      <c r="R381">
        <v>-54100</v>
      </c>
      <c r="S381">
        <v>-54100</v>
      </c>
      <c r="T381" s="1">
        <v>42006</v>
      </c>
      <c r="U381" s="2" t="s">
        <v>1089</v>
      </c>
      <c r="V381" s="2" t="s">
        <v>23</v>
      </c>
      <c r="W381" s="2" t="s">
        <v>3</v>
      </c>
      <c r="X381" s="2" t="s">
        <v>49</v>
      </c>
      <c r="Y381" s="2" t="s">
        <v>12</v>
      </c>
      <c r="Z381" s="2" t="s">
        <v>6</v>
      </c>
      <c r="AA381" s="2" t="s">
        <v>462</v>
      </c>
      <c r="AB381">
        <v>14</v>
      </c>
      <c r="AC381">
        <v>3</v>
      </c>
      <c r="AD381" s="2" t="s">
        <v>1085</v>
      </c>
      <c r="AE381">
        <v>1</v>
      </c>
      <c r="AF381">
        <v>2</v>
      </c>
      <c r="AG381" s="2" t="s">
        <v>1078</v>
      </c>
      <c r="AH381">
        <v>50800</v>
      </c>
      <c r="AI381">
        <v>10160</v>
      </c>
      <c r="AJ381">
        <v>5080</v>
      </c>
      <c r="AK381">
        <v>35560</v>
      </c>
      <c r="AL381" s="2" t="s">
        <v>15</v>
      </c>
      <c r="AM381" s="2" t="s">
        <v>16</v>
      </c>
      <c r="AN381">
        <v>2013</v>
      </c>
      <c r="AO381" s="2" t="s">
        <v>1077</v>
      </c>
    </row>
    <row r="382" spans="1:41" x14ac:dyDescent="0.25">
      <c r="A382">
        <v>626074</v>
      </c>
      <c r="B382" s="1">
        <v>35702</v>
      </c>
      <c r="C382">
        <v>265</v>
      </c>
      <c r="D382" s="2" t="s">
        <v>1277</v>
      </c>
      <c r="E382" s="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s="2" t="s">
        <v>1086</v>
      </c>
      <c r="M382" s="2" t="s">
        <v>29</v>
      </c>
      <c r="N382" s="2" t="s">
        <v>1080</v>
      </c>
      <c r="O382" s="2" t="s">
        <v>1081</v>
      </c>
      <c r="P382" s="2" t="s">
        <v>1160</v>
      </c>
      <c r="Q382">
        <v>81800</v>
      </c>
      <c r="R382">
        <v>0</v>
      </c>
      <c r="S382">
        <v>81800</v>
      </c>
      <c r="T382" s="1">
        <v>42017</v>
      </c>
      <c r="U382" s="2" t="s">
        <v>1089</v>
      </c>
      <c r="V382" s="2" t="s">
        <v>2</v>
      </c>
      <c r="W382" s="2" t="s">
        <v>41</v>
      </c>
      <c r="X382" s="2" t="s">
        <v>4</v>
      </c>
      <c r="Y382" s="2" t="s">
        <v>5</v>
      </c>
      <c r="Z382" s="2" t="s">
        <v>53</v>
      </c>
      <c r="AA382" s="2" t="s">
        <v>463</v>
      </c>
      <c r="AB382">
        <v>18</v>
      </c>
      <c r="AC382">
        <v>3</v>
      </c>
      <c r="AD382" s="2" t="s">
        <v>1085</v>
      </c>
      <c r="AE382">
        <v>1</v>
      </c>
      <c r="AF382">
        <v>3</v>
      </c>
      <c r="AG382" s="2" t="s">
        <v>1085</v>
      </c>
      <c r="AH382">
        <v>44200</v>
      </c>
      <c r="AI382">
        <v>4420</v>
      </c>
      <c r="AJ382">
        <v>4420</v>
      </c>
      <c r="AK382">
        <v>35360</v>
      </c>
      <c r="AL382" s="2" t="s">
        <v>43</v>
      </c>
      <c r="AM382" s="2" t="s">
        <v>44</v>
      </c>
      <c r="AN382">
        <v>2014</v>
      </c>
      <c r="AO382" s="2" t="s">
        <v>1078</v>
      </c>
    </row>
    <row r="383" spans="1:41" x14ac:dyDescent="0.25">
      <c r="A383">
        <v>218109</v>
      </c>
      <c r="B383" s="1">
        <v>37986</v>
      </c>
      <c r="C383">
        <v>47</v>
      </c>
      <c r="D383" s="2" t="s">
        <v>1275</v>
      </c>
      <c r="E383" s="2"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s="2" t="s">
        <v>1086</v>
      </c>
      <c r="M383" s="2" t="s">
        <v>1141</v>
      </c>
      <c r="N383" s="2" t="s">
        <v>1099</v>
      </c>
      <c r="O383" s="2" t="s">
        <v>1094</v>
      </c>
      <c r="P383" s="2" t="s">
        <v>1161</v>
      </c>
      <c r="Q383">
        <v>64800</v>
      </c>
      <c r="R383">
        <v>-24300</v>
      </c>
      <c r="S383">
        <v>40500</v>
      </c>
      <c r="T383" s="1">
        <v>42011</v>
      </c>
      <c r="U383" s="2" t="s">
        <v>1</v>
      </c>
      <c r="V383" s="2" t="s">
        <v>23</v>
      </c>
      <c r="W383" s="2" t="s">
        <v>11</v>
      </c>
      <c r="X383" s="2" t="s">
        <v>4</v>
      </c>
      <c r="Y383" s="2" t="s">
        <v>5</v>
      </c>
      <c r="Z383" s="2" t="s">
        <v>37</v>
      </c>
      <c r="AA383" s="2" t="s">
        <v>464</v>
      </c>
      <c r="AB383">
        <v>23</v>
      </c>
      <c r="AC383">
        <v>1</v>
      </c>
      <c r="AD383" s="2" t="s">
        <v>1077</v>
      </c>
      <c r="AE383">
        <v>1</v>
      </c>
      <c r="AF383">
        <v>3</v>
      </c>
      <c r="AG383" s="2" t="s">
        <v>1085</v>
      </c>
      <c r="AH383">
        <v>62920</v>
      </c>
      <c r="AI383">
        <v>11440</v>
      </c>
      <c r="AJ383">
        <v>5720</v>
      </c>
      <c r="AK383">
        <v>45760</v>
      </c>
      <c r="AL383" s="2" t="s">
        <v>26</v>
      </c>
      <c r="AM383" s="2" t="s">
        <v>154</v>
      </c>
      <c r="AN383">
        <v>2012</v>
      </c>
      <c r="AO383" s="2" t="s">
        <v>1078</v>
      </c>
    </row>
    <row r="384" spans="1:41" x14ac:dyDescent="0.25">
      <c r="A384">
        <v>999435</v>
      </c>
      <c r="B384" s="1">
        <v>39448</v>
      </c>
      <c r="C384">
        <v>113</v>
      </c>
      <c r="D384" s="2" t="s">
        <v>1276</v>
      </c>
      <c r="E384" s="2"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s="2" t="s">
        <v>1079</v>
      </c>
      <c r="M384" s="2" t="s">
        <v>1141</v>
      </c>
      <c r="N384" s="2" t="s">
        <v>1099</v>
      </c>
      <c r="O384" s="2" t="s">
        <v>1096</v>
      </c>
      <c r="P384" s="2" t="s">
        <v>1161</v>
      </c>
      <c r="Q384">
        <v>36100</v>
      </c>
      <c r="R384">
        <v>-42300</v>
      </c>
      <c r="S384">
        <v>-6200</v>
      </c>
      <c r="T384" s="1">
        <v>42009</v>
      </c>
      <c r="U384" s="2" t="s">
        <v>1089</v>
      </c>
      <c r="V384" s="2" t="s">
        <v>18</v>
      </c>
      <c r="W384" s="2" t="s">
        <v>11</v>
      </c>
      <c r="X384" s="2" t="s">
        <v>49</v>
      </c>
      <c r="Y384" s="2" t="s">
        <v>19</v>
      </c>
      <c r="Z384" s="2" t="s">
        <v>37</v>
      </c>
      <c r="AA384" s="2" t="s">
        <v>465</v>
      </c>
      <c r="AB384">
        <v>15</v>
      </c>
      <c r="AC384">
        <v>3</v>
      </c>
      <c r="AD384" s="2" t="s">
        <v>1085</v>
      </c>
      <c r="AE384">
        <v>0</v>
      </c>
      <c r="AF384">
        <v>2</v>
      </c>
      <c r="AG384" s="2" t="s">
        <v>1077</v>
      </c>
      <c r="AH384">
        <v>49950</v>
      </c>
      <c r="AI384">
        <v>5550</v>
      </c>
      <c r="AJ384">
        <v>5550</v>
      </c>
      <c r="AK384">
        <v>38850</v>
      </c>
      <c r="AL384" s="2" t="s">
        <v>39</v>
      </c>
      <c r="AM384" s="2" t="s">
        <v>193</v>
      </c>
      <c r="AN384">
        <v>2004</v>
      </c>
      <c r="AO384" s="2" t="s">
        <v>1077</v>
      </c>
    </row>
    <row r="385" spans="1:41" x14ac:dyDescent="0.25">
      <c r="A385">
        <v>858060</v>
      </c>
      <c r="B385" s="1">
        <v>38138</v>
      </c>
      <c r="C385">
        <v>289</v>
      </c>
      <c r="D385" s="2" t="s">
        <v>1275</v>
      </c>
      <c r="E385" s="2"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s="2" t="s">
        <v>1079</v>
      </c>
      <c r="M385" s="2" t="s">
        <v>1142</v>
      </c>
      <c r="N385" s="2" t="s">
        <v>1090</v>
      </c>
      <c r="O385" s="2" t="s">
        <v>1109</v>
      </c>
      <c r="P385" s="2" t="s">
        <v>1162</v>
      </c>
      <c r="Q385">
        <v>0</v>
      </c>
      <c r="R385">
        <v>0</v>
      </c>
      <c r="S385">
        <v>0</v>
      </c>
      <c r="T385" s="1">
        <v>42063</v>
      </c>
      <c r="U385" s="2" t="s">
        <v>1</v>
      </c>
      <c r="V385" s="2" t="s">
        <v>18</v>
      </c>
      <c r="W385" s="2" t="s">
        <v>11</v>
      </c>
      <c r="X385" s="2" t="s">
        <v>60</v>
      </c>
      <c r="Y385" s="2" t="s">
        <v>50</v>
      </c>
      <c r="Z385" s="2" t="s">
        <v>24</v>
      </c>
      <c r="AA385" s="2" t="s">
        <v>466</v>
      </c>
      <c r="AB385">
        <v>18</v>
      </c>
      <c r="AC385">
        <v>1</v>
      </c>
      <c r="AD385" s="2" t="s">
        <v>1077</v>
      </c>
      <c r="AE385">
        <v>0</v>
      </c>
      <c r="AF385">
        <v>1</v>
      </c>
      <c r="AG385" s="2" t="s">
        <v>1077</v>
      </c>
      <c r="AH385">
        <v>56430</v>
      </c>
      <c r="AI385">
        <v>6270</v>
      </c>
      <c r="AJ385">
        <v>6270</v>
      </c>
      <c r="AK385">
        <v>43890</v>
      </c>
      <c r="AL385" s="2" t="s">
        <v>97</v>
      </c>
      <c r="AM385" s="2" t="s">
        <v>98</v>
      </c>
      <c r="AN385">
        <v>1995</v>
      </c>
      <c r="AO385" s="2" t="s">
        <v>1077</v>
      </c>
    </row>
    <row r="386" spans="1:41" x14ac:dyDescent="0.25">
      <c r="A386">
        <v>500384</v>
      </c>
      <c r="B386" s="1">
        <v>41626</v>
      </c>
      <c r="C386">
        <v>254</v>
      </c>
      <c r="D386" s="2" t="s">
        <v>1275</v>
      </c>
      <c r="E386" s="2"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s="2" t="s">
        <v>1086</v>
      </c>
      <c r="M386" s="2" t="s">
        <v>1139</v>
      </c>
      <c r="N386" s="2" t="s">
        <v>1102</v>
      </c>
      <c r="O386" s="2" t="s">
        <v>1088</v>
      </c>
      <c r="P386" s="2" t="s">
        <v>1160</v>
      </c>
      <c r="Q386">
        <v>0</v>
      </c>
      <c r="R386">
        <v>0</v>
      </c>
      <c r="S386">
        <v>0</v>
      </c>
      <c r="T386" s="1">
        <v>42008</v>
      </c>
      <c r="U386" s="2" t="s">
        <v>1</v>
      </c>
      <c r="V386" s="2" t="s">
        <v>23</v>
      </c>
      <c r="W386" s="2" t="s">
        <v>11</v>
      </c>
      <c r="X386" s="2" t="s">
        <v>4</v>
      </c>
      <c r="Y386" s="2" t="s">
        <v>19</v>
      </c>
      <c r="Z386" s="2" t="s">
        <v>13</v>
      </c>
      <c r="AA386" s="2" t="s">
        <v>467</v>
      </c>
      <c r="AB386">
        <v>16</v>
      </c>
      <c r="AC386">
        <v>1</v>
      </c>
      <c r="AD386" s="2" t="s">
        <v>1078</v>
      </c>
      <c r="AE386">
        <v>2</v>
      </c>
      <c r="AF386">
        <v>2</v>
      </c>
      <c r="AG386" s="2" t="s">
        <v>1077</v>
      </c>
      <c r="AH386">
        <v>100210</v>
      </c>
      <c r="AI386">
        <v>18220</v>
      </c>
      <c r="AJ386">
        <v>18220</v>
      </c>
      <c r="AK386">
        <v>63770</v>
      </c>
      <c r="AL386" s="2" t="s">
        <v>43</v>
      </c>
      <c r="AM386" s="2" t="s">
        <v>44</v>
      </c>
      <c r="AN386">
        <v>2014</v>
      </c>
      <c r="AO386" s="2" t="s">
        <v>1078</v>
      </c>
    </row>
    <row r="387" spans="1:41" x14ac:dyDescent="0.25">
      <c r="A387">
        <v>903785</v>
      </c>
      <c r="B387" s="1">
        <v>36762</v>
      </c>
      <c r="C387">
        <v>115</v>
      </c>
      <c r="D387" s="2" t="s">
        <v>1276</v>
      </c>
      <c r="E387" s="2"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s="2" t="s">
        <v>1079</v>
      </c>
      <c r="M387" s="2" t="s">
        <v>57</v>
      </c>
      <c r="N387" s="2" t="s">
        <v>1093</v>
      </c>
      <c r="O387" s="2" t="s">
        <v>1094</v>
      </c>
      <c r="P387" s="2" t="s">
        <v>1159</v>
      </c>
      <c r="Q387">
        <v>46400</v>
      </c>
      <c r="R387">
        <v>0</v>
      </c>
      <c r="S387">
        <v>46400</v>
      </c>
      <c r="T387" s="1">
        <v>42037</v>
      </c>
      <c r="U387" s="2" t="s">
        <v>1089</v>
      </c>
      <c r="V387" s="2" t="s">
        <v>23</v>
      </c>
      <c r="W387" s="2" t="s">
        <v>11</v>
      </c>
      <c r="X387" s="2" t="s">
        <v>34</v>
      </c>
      <c r="Y387" s="2" t="s">
        <v>19</v>
      </c>
      <c r="Z387" s="2" t="s">
        <v>53</v>
      </c>
      <c r="AA387" s="2" t="s">
        <v>468</v>
      </c>
      <c r="AB387">
        <v>12</v>
      </c>
      <c r="AC387">
        <v>3</v>
      </c>
      <c r="AD387" s="2" t="s">
        <v>1078</v>
      </c>
      <c r="AE387">
        <v>1</v>
      </c>
      <c r="AF387">
        <v>0</v>
      </c>
      <c r="AG387" s="2" t="s">
        <v>1077</v>
      </c>
      <c r="AH387">
        <v>49140</v>
      </c>
      <c r="AI387">
        <v>5460</v>
      </c>
      <c r="AJ387">
        <v>5460</v>
      </c>
      <c r="AK387">
        <v>38220</v>
      </c>
      <c r="AL387" s="2" t="s">
        <v>55</v>
      </c>
      <c r="AM387" s="2" t="s">
        <v>56</v>
      </c>
      <c r="AN387">
        <v>2007</v>
      </c>
      <c r="AO387" s="2" t="s">
        <v>1078</v>
      </c>
    </row>
    <row r="388" spans="1:41" x14ac:dyDescent="0.25">
      <c r="A388">
        <v>873859</v>
      </c>
      <c r="B388" s="1">
        <v>33891</v>
      </c>
      <c r="C388">
        <v>236</v>
      </c>
      <c r="D388" s="2" t="s">
        <v>1276</v>
      </c>
      <c r="E388" s="2"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s="2" t="s">
        <v>1086</v>
      </c>
      <c r="M388" s="2" t="s">
        <v>65</v>
      </c>
      <c r="N388" s="2" t="s">
        <v>1095</v>
      </c>
      <c r="O388" s="2" t="s">
        <v>1108</v>
      </c>
      <c r="P388" s="2" t="s">
        <v>1161</v>
      </c>
      <c r="Q388">
        <v>0</v>
      </c>
      <c r="R388">
        <v>-62500</v>
      </c>
      <c r="S388">
        <v>-62500</v>
      </c>
      <c r="T388" s="1">
        <v>42058</v>
      </c>
      <c r="U388" s="2" t="s">
        <v>1</v>
      </c>
      <c r="V388" s="2" t="s">
        <v>2</v>
      </c>
      <c r="W388" s="2" t="s">
        <v>3</v>
      </c>
      <c r="X388" s="2" t="s">
        <v>60</v>
      </c>
      <c r="Y388" s="2" t="s">
        <v>45</v>
      </c>
      <c r="Z388" s="2" t="s">
        <v>75</v>
      </c>
      <c r="AA388" s="2" t="s">
        <v>469</v>
      </c>
      <c r="AB388">
        <v>16</v>
      </c>
      <c r="AC388">
        <v>1</v>
      </c>
      <c r="AD388" s="2" t="s">
        <v>1078</v>
      </c>
      <c r="AE388">
        <v>0</v>
      </c>
      <c r="AF388">
        <v>1</v>
      </c>
      <c r="AG388" s="2" t="s">
        <v>1085</v>
      </c>
      <c r="AH388">
        <v>66840</v>
      </c>
      <c r="AI388">
        <v>16710</v>
      </c>
      <c r="AJ388">
        <v>5570</v>
      </c>
      <c r="AK388">
        <v>44560</v>
      </c>
      <c r="AL388" s="2" t="s">
        <v>15</v>
      </c>
      <c r="AM388" s="2" t="s">
        <v>16</v>
      </c>
      <c r="AN388">
        <v>2014</v>
      </c>
      <c r="AO388" s="2" t="s">
        <v>1078</v>
      </c>
    </row>
    <row r="389" spans="1:41" x14ac:dyDescent="0.25">
      <c r="A389">
        <v>204294</v>
      </c>
      <c r="B389" s="1">
        <v>33558</v>
      </c>
      <c r="C389">
        <v>7</v>
      </c>
      <c r="D389" s="2" t="s">
        <v>1277</v>
      </c>
      <c r="E389" s="2"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s="2" t="s">
        <v>1079</v>
      </c>
      <c r="M389" s="2" t="s">
        <v>29</v>
      </c>
      <c r="N389" s="2" t="s">
        <v>1082</v>
      </c>
      <c r="O389" s="2" t="s">
        <v>1098</v>
      </c>
      <c r="P389" s="2" t="s">
        <v>1159</v>
      </c>
      <c r="Q389">
        <v>0</v>
      </c>
      <c r="R389">
        <v>-45300</v>
      </c>
      <c r="S389">
        <v>-45300</v>
      </c>
      <c r="T389" s="1">
        <v>42045</v>
      </c>
      <c r="U389" s="2" t="s">
        <v>1</v>
      </c>
      <c r="V389" s="2" t="s">
        <v>23</v>
      </c>
      <c r="W389" s="2" t="s">
        <v>41</v>
      </c>
      <c r="X389" s="2" t="s">
        <v>49</v>
      </c>
      <c r="Y389" s="2" t="s">
        <v>19</v>
      </c>
      <c r="Z389" s="2" t="s">
        <v>51</v>
      </c>
      <c r="AA389" s="2" t="s">
        <v>470</v>
      </c>
      <c r="AB389">
        <v>21</v>
      </c>
      <c r="AC389">
        <v>1</v>
      </c>
      <c r="AD389" s="2" t="s">
        <v>1085</v>
      </c>
      <c r="AE389">
        <v>1</v>
      </c>
      <c r="AF389">
        <v>2</v>
      </c>
      <c r="AG389" s="2" t="s">
        <v>1085</v>
      </c>
      <c r="AH389">
        <v>62460</v>
      </c>
      <c r="AI389">
        <v>6940</v>
      </c>
      <c r="AJ389">
        <v>6940</v>
      </c>
      <c r="AK389">
        <v>48580</v>
      </c>
      <c r="AL389" s="2" t="s">
        <v>118</v>
      </c>
      <c r="AM389" s="2" t="s">
        <v>141</v>
      </c>
      <c r="AN389">
        <v>2003</v>
      </c>
      <c r="AO389" s="2" t="s">
        <v>1078</v>
      </c>
    </row>
    <row r="390" spans="1:41" x14ac:dyDescent="0.25">
      <c r="A390">
        <v>467106</v>
      </c>
      <c r="B390" s="1">
        <v>34980</v>
      </c>
      <c r="C390">
        <v>208</v>
      </c>
      <c r="D390" s="2" t="s">
        <v>1276</v>
      </c>
      <c r="E390" s="2"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s="2" t="s">
        <v>1079</v>
      </c>
      <c r="M390" s="2" t="s">
        <v>1142</v>
      </c>
      <c r="N390" s="2" t="s">
        <v>1082</v>
      </c>
      <c r="O390" s="2" t="s">
        <v>1094</v>
      </c>
      <c r="P390" s="2" t="s">
        <v>1159</v>
      </c>
      <c r="Q390">
        <v>0</v>
      </c>
      <c r="R390">
        <v>0</v>
      </c>
      <c r="S390">
        <v>0</v>
      </c>
      <c r="T390" s="1">
        <v>42051</v>
      </c>
      <c r="U390" s="2" t="s">
        <v>1089</v>
      </c>
      <c r="V390" s="2" t="s">
        <v>2</v>
      </c>
      <c r="W390" s="2" t="s">
        <v>41</v>
      </c>
      <c r="X390" s="2" t="s">
        <v>49</v>
      </c>
      <c r="Y390" s="2" t="s">
        <v>19</v>
      </c>
      <c r="Z390" s="2" t="s">
        <v>6</v>
      </c>
      <c r="AA390" s="2" t="s">
        <v>471</v>
      </c>
      <c r="AB390">
        <v>15</v>
      </c>
      <c r="AC390">
        <v>3</v>
      </c>
      <c r="AD390" s="2" t="s">
        <v>1077</v>
      </c>
      <c r="AE390">
        <v>0</v>
      </c>
      <c r="AF390">
        <v>1</v>
      </c>
      <c r="AG390" s="2" t="s">
        <v>1085</v>
      </c>
      <c r="AH390">
        <v>62810</v>
      </c>
      <c r="AI390">
        <v>11420</v>
      </c>
      <c r="AJ390">
        <v>11420</v>
      </c>
      <c r="AK390">
        <v>39970</v>
      </c>
      <c r="AL390" s="2" t="s">
        <v>39</v>
      </c>
      <c r="AM390" s="2" t="s">
        <v>193</v>
      </c>
      <c r="AN390">
        <v>1999</v>
      </c>
      <c r="AO390" s="2" t="s">
        <v>1078</v>
      </c>
    </row>
    <row r="391" spans="1:41" x14ac:dyDescent="0.25">
      <c r="A391">
        <v>357713</v>
      </c>
      <c r="B391" s="1">
        <v>39383</v>
      </c>
      <c r="C391">
        <v>126</v>
      </c>
      <c r="D391" s="2" t="s">
        <v>1276</v>
      </c>
      <c r="E391" s="2"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s="2" t="s">
        <v>1086</v>
      </c>
      <c r="M391" s="2" t="s">
        <v>1142</v>
      </c>
      <c r="N391" s="2" t="s">
        <v>1097</v>
      </c>
      <c r="O391" s="2" t="s">
        <v>1081</v>
      </c>
      <c r="P391" s="2" t="s">
        <v>1160</v>
      </c>
      <c r="Q391">
        <v>36700</v>
      </c>
      <c r="R391">
        <v>-73400</v>
      </c>
      <c r="S391">
        <v>-36700</v>
      </c>
      <c r="T391" s="1">
        <v>42008</v>
      </c>
      <c r="U391" s="2" t="s">
        <v>1</v>
      </c>
      <c r="V391" s="2" t="s">
        <v>23</v>
      </c>
      <c r="W391" s="2" t="s">
        <v>3</v>
      </c>
      <c r="X391" s="2" t="s">
        <v>60</v>
      </c>
      <c r="Y391" s="2" t="s">
        <v>45</v>
      </c>
      <c r="Z391" s="2" t="s">
        <v>75</v>
      </c>
      <c r="AA391" s="2" t="s">
        <v>472</v>
      </c>
      <c r="AB391">
        <v>21</v>
      </c>
      <c r="AC391">
        <v>1</v>
      </c>
      <c r="AD391" s="2" t="s">
        <v>1077</v>
      </c>
      <c r="AE391">
        <v>1</v>
      </c>
      <c r="AF391">
        <v>2</v>
      </c>
      <c r="AG391" s="2" t="s">
        <v>1085</v>
      </c>
      <c r="AH391">
        <v>54160</v>
      </c>
      <c r="AI391">
        <v>6770</v>
      </c>
      <c r="AJ391">
        <v>6770</v>
      </c>
      <c r="AK391">
        <v>40620</v>
      </c>
      <c r="AL391" s="2" t="s">
        <v>73</v>
      </c>
      <c r="AM391" s="2" t="s">
        <v>74</v>
      </c>
      <c r="AN391">
        <v>2009</v>
      </c>
      <c r="AO391" s="2" t="s">
        <v>1078</v>
      </c>
    </row>
    <row r="392" spans="1:41" x14ac:dyDescent="0.25">
      <c r="A392">
        <v>890026</v>
      </c>
      <c r="B392" s="1">
        <v>39584</v>
      </c>
      <c r="C392">
        <v>48</v>
      </c>
      <c r="D392" s="2" t="s">
        <v>1275</v>
      </c>
      <c r="E392" s="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s="2" t="s">
        <v>1086</v>
      </c>
      <c r="M392" s="2" t="s">
        <v>1142</v>
      </c>
      <c r="N392" s="2" t="s">
        <v>1099</v>
      </c>
      <c r="O392" s="2" t="s">
        <v>1096</v>
      </c>
      <c r="P392" s="2" t="s">
        <v>1162</v>
      </c>
      <c r="Q392">
        <v>0</v>
      </c>
      <c r="R392">
        <v>-51000</v>
      </c>
      <c r="S392">
        <v>-51000</v>
      </c>
      <c r="T392" s="1">
        <v>42034</v>
      </c>
      <c r="U392" s="2" t="s">
        <v>1</v>
      </c>
      <c r="V392" s="2" t="s">
        <v>18</v>
      </c>
      <c r="W392" s="2" t="s">
        <v>3</v>
      </c>
      <c r="X392" s="2" t="s">
        <v>60</v>
      </c>
      <c r="Y392" s="2" t="s">
        <v>45</v>
      </c>
      <c r="Z392" s="2" t="s">
        <v>24</v>
      </c>
      <c r="AA392" s="2" t="s">
        <v>473</v>
      </c>
      <c r="AB392">
        <v>1</v>
      </c>
      <c r="AC392">
        <v>1</v>
      </c>
      <c r="AD392" s="2" t="s">
        <v>1077</v>
      </c>
      <c r="AE392">
        <v>0</v>
      </c>
      <c r="AF392">
        <v>2</v>
      </c>
      <c r="AG392" s="2" t="s">
        <v>1078</v>
      </c>
      <c r="AH392">
        <v>48400</v>
      </c>
      <c r="AI392">
        <v>9680</v>
      </c>
      <c r="AJ392">
        <v>4840</v>
      </c>
      <c r="AK392">
        <v>33880</v>
      </c>
      <c r="AL392" s="2" t="s">
        <v>8</v>
      </c>
      <c r="AM392" s="2" t="s">
        <v>9</v>
      </c>
      <c r="AN392">
        <v>2005</v>
      </c>
      <c r="AO392" s="2" t="s">
        <v>1078</v>
      </c>
    </row>
    <row r="393" spans="1:41" x14ac:dyDescent="0.25">
      <c r="A393">
        <v>751612</v>
      </c>
      <c r="B393" s="1">
        <v>39986</v>
      </c>
      <c r="C393">
        <v>297</v>
      </c>
      <c r="D393" s="2" t="s">
        <v>1277</v>
      </c>
      <c r="E393" s="2"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s="2" t="s">
        <v>1079</v>
      </c>
      <c r="M393" s="2" t="s">
        <v>1141</v>
      </c>
      <c r="N393" s="2" t="s">
        <v>1099</v>
      </c>
      <c r="O393" s="2" t="s">
        <v>1096</v>
      </c>
      <c r="P393" s="2" t="s">
        <v>1161</v>
      </c>
      <c r="Q393">
        <v>54900</v>
      </c>
      <c r="R393">
        <v>-36700</v>
      </c>
      <c r="S393">
        <v>18200</v>
      </c>
      <c r="T393" s="1">
        <v>42029</v>
      </c>
      <c r="U393" s="2" t="s">
        <v>1089</v>
      </c>
      <c r="V393" s="2" t="s">
        <v>2</v>
      </c>
      <c r="W393" s="2" t="s">
        <v>41</v>
      </c>
      <c r="X393" s="2" t="s">
        <v>34</v>
      </c>
      <c r="Y393" s="2" t="s">
        <v>19</v>
      </c>
      <c r="Z393" s="2" t="s">
        <v>24</v>
      </c>
      <c r="AA393" s="2" t="s">
        <v>474</v>
      </c>
      <c r="AB393">
        <v>17</v>
      </c>
      <c r="AC393">
        <v>3</v>
      </c>
      <c r="AD393" s="2" t="s">
        <v>1085</v>
      </c>
      <c r="AE393">
        <v>0</v>
      </c>
      <c r="AF393">
        <v>0</v>
      </c>
      <c r="AG393" s="2" t="s">
        <v>1078</v>
      </c>
      <c r="AH393">
        <v>51480</v>
      </c>
      <c r="AI393">
        <v>5720</v>
      </c>
      <c r="AJ393">
        <v>5720</v>
      </c>
      <c r="AK393">
        <v>40040</v>
      </c>
      <c r="AL393" s="2" t="s">
        <v>47</v>
      </c>
      <c r="AM393" s="2" t="s">
        <v>64</v>
      </c>
      <c r="AN393">
        <v>2013</v>
      </c>
      <c r="AO393" s="2" t="s">
        <v>1078</v>
      </c>
    </row>
    <row r="394" spans="1:41" x14ac:dyDescent="0.25">
      <c r="A394">
        <v>876680</v>
      </c>
      <c r="B394" s="1">
        <v>41039</v>
      </c>
      <c r="C394">
        <v>160</v>
      </c>
      <c r="D394" s="2" t="s">
        <v>1276</v>
      </c>
      <c r="E394" s="2"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s="2" t="s">
        <v>1086</v>
      </c>
      <c r="M394" s="2" t="s">
        <v>57</v>
      </c>
      <c r="N394" s="2" t="s">
        <v>1093</v>
      </c>
      <c r="O394" s="2" t="s">
        <v>1088</v>
      </c>
      <c r="P394" s="2" t="s">
        <v>1159</v>
      </c>
      <c r="Q394">
        <v>0</v>
      </c>
      <c r="R394">
        <v>-36600</v>
      </c>
      <c r="S394">
        <v>-36600</v>
      </c>
      <c r="T394" s="1">
        <v>42026</v>
      </c>
      <c r="U394" s="2" t="s">
        <v>1089</v>
      </c>
      <c r="V394" s="2" t="s">
        <v>18</v>
      </c>
      <c r="W394" s="2" t="s">
        <v>41</v>
      </c>
      <c r="X394" s="2" t="s">
        <v>34</v>
      </c>
      <c r="Y394" s="2" t="s">
        <v>19</v>
      </c>
      <c r="Z394" s="2" t="s">
        <v>6</v>
      </c>
      <c r="AA394" s="2" t="s">
        <v>475</v>
      </c>
      <c r="AB394">
        <v>5</v>
      </c>
      <c r="AC394">
        <v>3</v>
      </c>
      <c r="AD394" s="2" t="s">
        <v>1078</v>
      </c>
      <c r="AE394">
        <v>2</v>
      </c>
      <c r="AF394">
        <v>1</v>
      </c>
      <c r="AG394" s="2" t="s">
        <v>1078</v>
      </c>
      <c r="AH394">
        <v>51700</v>
      </c>
      <c r="AI394">
        <v>5170</v>
      </c>
      <c r="AJ394">
        <v>10340</v>
      </c>
      <c r="AK394">
        <v>36190</v>
      </c>
      <c r="AL394" s="2" t="s">
        <v>8</v>
      </c>
      <c r="AM394" s="2" t="s">
        <v>36</v>
      </c>
      <c r="AN394">
        <v>2003</v>
      </c>
      <c r="AO394" s="2" t="s">
        <v>1078</v>
      </c>
    </row>
    <row r="395" spans="1:41" x14ac:dyDescent="0.25">
      <c r="A395">
        <v>756981</v>
      </c>
      <c r="B395" s="1">
        <v>37896</v>
      </c>
      <c r="C395">
        <v>406</v>
      </c>
      <c r="D395" s="2" t="s">
        <v>1276</v>
      </c>
      <c r="E395" s="2"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s="2" t="s">
        <v>1079</v>
      </c>
      <c r="M395" s="2" t="s">
        <v>1140</v>
      </c>
      <c r="N395" s="2" t="s">
        <v>1099</v>
      </c>
      <c r="O395" s="2" t="s">
        <v>1113</v>
      </c>
      <c r="P395" s="2" t="s">
        <v>1160</v>
      </c>
      <c r="Q395">
        <v>0</v>
      </c>
      <c r="R395">
        <v>-42700</v>
      </c>
      <c r="S395">
        <v>-42700</v>
      </c>
      <c r="T395" s="1">
        <v>42005</v>
      </c>
      <c r="U395" s="2" t="s">
        <v>1089</v>
      </c>
      <c r="V395" s="2" t="s">
        <v>23</v>
      </c>
      <c r="W395" s="2" t="s">
        <v>41</v>
      </c>
      <c r="X395" s="2" t="s">
        <v>49</v>
      </c>
      <c r="Y395" s="2" t="s">
        <v>45</v>
      </c>
      <c r="Z395" s="2" t="s">
        <v>53</v>
      </c>
      <c r="AA395" s="2" t="s">
        <v>476</v>
      </c>
      <c r="AB395">
        <v>15</v>
      </c>
      <c r="AC395">
        <v>3</v>
      </c>
      <c r="AD395" s="2" t="s">
        <v>1085</v>
      </c>
      <c r="AE395">
        <v>1</v>
      </c>
      <c r="AF395">
        <v>2</v>
      </c>
      <c r="AG395" s="2" t="s">
        <v>1085</v>
      </c>
      <c r="AH395">
        <v>65520</v>
      </c>
      <c r="AI395">
        <v>10920</v>
      </c>
      <c r="AJ395">
        <v>5460</v>
      </c>
      <c r="AK395">
        <v>49140</v>
      </c>
      <c r="AL395" s="2" t="s">
        <v>123</v>
      </c>
      <c r="AM395" s="2" t="s">
        <v>166</v>
      </c>
      <c r="AN395">
        <v>2009</v>
      </c>
      <c r="AO395" s="2" t="s">
        <v>1078</v>
      </c>
    </row>
    <row r="396" spans="1:41" x14ac:dyDescent="0.25">
      <c r="A396">
        <v>121439</v>
      </c>
      <c r="B396" s="1">
        <v>33087</v>
      </c>
      <c r="C396">
        <v>157</v>
      </c>
      <c r="D396" s="2" t="s">
        <v>1277</v>
      </c>
      <c r="E396" s="2"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s="2" t="s">
        <v>1079</v>
      </c>
      <c r="M396" s="2" t="s">
        <v>57</v>
      </c>
      <c r="N396" s="2" t="s">
        <v>1115</v>
      </c>
      <c r="O396" s="2" t="s">
        <v>1083</v>
      </c>
      <c r="P396" s="2" t="s">
        <v>1160</v>
      </c>
      <c r="Q396">
        <v>40700</v>
      </c>
      <c r="R396">
        <v>-41600</v>
      </c>
      <c r="S396">
        <v>-900</v>
      </c>
      <c r="T396" s="1">
        <v>42049</v>
      </c>
      <c r="U396" s="2" t="s">
        <v>1089</v>
      </c>
      <c r="V396" s="2" t="s">
        <v>18</v>
      </c>
      <c r="W396" s="2" t="s">
        <v>3</v>
      </c>
      <c r="X396" s="2" t="s">
        <v>49</v>
      </c>
      <c r="Y396" s="2" t="s">
        <v>1276</v>
      </c>
      <c r="Z396" s="2" t="s">
        <v>24</v>
      </c>
      <c r="AA396" s="2" t="s">
        <v>477</v>
      </c>
      <c r="AB396">
        <v>2</v>
      </c>
      <c r="AC396">
        <v>4</v>
      </c>
      <c r="AD396" s="2" t="s">
        <v>1078</v>
      </c>
      <c r="AE396">
        <v>2</v>
      </c>
      <c r="AF396">
        <v>2</v>
      </c>
      <c r="AG396" s="2" t="s">
        <v>1078</v>
      </c>
      <c r="AH396">
        <v>47700</v>
      </c>
      <c r="AI396">
        <v>4770</v>
      </c>
      <c r="AJ396">
        <v>9540</v>
      </c>
      <c r="AK396">
        <v>33390</v>
      </c>
      <c r="AL396" s="2" t="s">
        <v>32</v>
      </c>
      <c r="AM396" s="2" t="s">
        <v>77</v>
      </c>
      <c r="AN396">
        <v>2011</v>
      </c>
      <c r="AO396" s="2" t="s">
        <v>1077</v>
      </c>
    </row>
    <row r="397" spans="1:41" x14ac:dyDescent="0.25">
      <c r="A397">
        <v>411289</v>
      </c>
      <c r="B397" s="1">
        <v>35689</v>
      </c>
      <c r="C397">
        <v>146</v>
      </c>
      <c r="D397" s="2" t="s">
        <v>1276</v>
      </c>
      <c r="E397" s="2"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s="2" t="s">
        <v>1086</v>
      </c>
      <c r="M397" s="2" t="s">
        <v>1141</v>
      </c>
      <c r="N397" s="2" t="s">
        <v>1082</v>
      </c>
      <c r="O397" s="2" t="s">
        <v>1113</v>
      </c>
      <c r="P397" s="2" t="s">
        <v>1161</v>
      </c>
      <c r="Q397">
        <v>61400</v>
      </c>
      <c r="R397">
        <v>-57500</v>
      </c>
      <c r="S397">
        <v>3900</v>
      </c>
      <c r="T397" s="1">
        <v>42019</v>
      </c>
      <c r="U397" s="2" t="s">
        <v>10</v>
      </c>
      <c r="V397" s="2" t="s">
        <v>1084</v>
      </c>
      <c r="W397" s="2" t="s">
        <v>11</v>
      </c>
      <c r="X397" s="2" t="s">
        <v>30</v>
      </c>
      <c r="Y397" s="2" t="s">
        <v>5</v>
      </c>
      <c r="Z397" s="2" t="s">
        <v>53</v>
      </c>
      <c r="AA397" s="2" t="s">
        <v>478</v>
      </c>
      <c r="AB397">
        <v>3</v>
      </c>
      <c r="AC397">
        <v>1</v>
      </c>
      <c r="AD397" s="2" t="s">
        <v>1077</v>
      </c>
      <c r="AE397">
        <v>2</v>
      </c>
      <c r="AF397">
        <v>0</v>
      </c>
      <c r="AG397" s="2" t="s">
        <v>1078</v>
      </c>
      <c r="AH397">
        <v>5220</v>
      </c>
      <c r="AI397">
        <v>580</v>
      </c>
      <c r="AJ397">
        <v>580</v>
      </c>
      <c r="AK397">
        <v>4060</v>
      </c>
      <c r="AL397" s="2" t="s">
        <v>32</v>
      </c>
      <c r="AM397" s="2" t="s">
        <v>69</v>
      </c>
      <c r="AN397">
        <v>2015</v>
      </c>
      <c r="AO397" s="2" t="s">
        <v>1078</v>
      </c>
    </row>
    <row r="398" spans="1:41" x14ac:dyDescent="0.25">
      <c r="A398">
        <v>538466</v>
      </c>
      <c r="B398" s="1">
        <v>34909</v>
      </c>
      <c r="C398">
        <v>409</v>
      </c>
      <c r="D398" s="2" t="s">
        <v>1277</v>
      </c>
      <c r="E398" s="2"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s="2" t="s">
        <v>1079</v>
      </c>
      <c r="M398" s="2" t="s">
        <v>57</v>
      </c>
      <c r="N398" s="2" t="s">
        <v>1102</v>
      </c>
      <c r="O398" s="2" t="s">
        <v>1117</v>
      </c>
      <c r="P398" s="2" t="s">
        <v>1162</v>
      </c>
      <c r="Q398">
        <v>55600</v>
      </c>
      <c r="R398">
        <v>0</v>
      </c>
      <c r="S398">
        <v>55600</v>
      </c>
      <c r="T398" s="1">
        <v>42010</v>
      </c>
      <c r="U398" s="2" t="s">
        <v>1</v>
      </c>
      <c r="V398" s="2" t="s">
        <v>2</v>
      </c>
      <c r="W398" s="2" t="s">
        <v>3</v>
      </c>
      <c r="X398" s="2" t="s">
        <v>49</v>
      </c>
      <c r="Y398" s="2" t="s">
        <v>19</v>
      </c>
      <c r="Z398" s="2" t="s">
        <v>13</v>
      </c>
      <c r="AA398" s="2" t="s">
        <v>479</v>
      </c>
      <c r="AB398">
        <v>19</v>
      </c>
      <c r="AC398">
        <v>1</v>
      </c>
      <c r="AD398" s="2" t="s">
        <v>1078</v>
      </c>
      <c r="AE398">
        <v>1</v>
      </c>
      <c r="AF398">
        <v>0</v>
      </c>
      <c r="AG398" s="2" t="s">
        <v>1085</v>
      </c>
      <c r="AH398">
        <v>73320</v>
      </c>
      <c r="AI398">
        <v>6110</v>
      </c>
      <c r="AJ398">
        <v>12220</v>
      </c>
      <c r="AK398">
        <v>54990</v>
      </c>
      <c r="AL398" s="2" t="s">
        <v>55</v>
      </c>
      <c r="AM398" s="2" t="s">
        <v>157</v>
      </c>
      <c r="AN398">
        <v>2012</v>
      </c>
      <c r="AO398" s="2" t="s">
        <v>1078</v>
      </c>
    </row>
    <row r="399" spans="1:41" x14ac:dyDescent="0.25">
      <c r="A399">
        <v>932097</v>
      </c>
      <c r="B399" s="1">
        <v>38601</v>
      </c>
      <c r="C399">
        <v>252</v>
      </c>
      <c r="D399" s="2" t="s">
        <v>1277</v>
      </c>
      <c r="E399" s="2"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s="2" t="s">
        <v>1079</v>
      </c>
      <c r="M399" s="2" t="s">
        <v>1139</v>
      </c>
      <c r="N399" s="2" t="s">
        <v>1114</v>
      </c>
      <c r="O399" s="2" t="s">
        <v>1100</v>
      </c>
      <c r="P399" s="2" t="s">
        <v>1159</v>
      </c>
      <c r="Q399">
        <v>0</v>
      </c>
      <c r="R399">
        <v>-28800</v>
      </c>
      <c r="S399">
        <v>-28800</v>
      </c>
      <c r="T399" s="1">
        <v>42043</v>
      </c>
      <c r="U399" s="2" t="s">
        <v>1</v>
      </c>
      <c r="V399" s="2" t="s">
        <v>23</v>
      </c>
      <c r="W399" s="2" t="s">
        <v>11</v>
      </c>
      <c r="X399" s="2" t="s">
        <v>34</v>
      </c>
      <c r="Y399" s="2" t="s">
        <v>12</v>
      </c>
      <c r="Z399" s="2" t="s">
        <v>51</v>
      </c>
      <c r="AA399" s="2" t="s">
        <v>480</v>
      </c>
      <c r="AB399">
        <v>17</v>
      </c>
      <c r="AC399">
        <v>1</v>
      </c>
      <c r="AD399" s="2" t="s">
        <v>1077</v>
      </c>
      <c r="AE399">
        <v>0</v>
      </c>
      <c r="AF399">
        <v>2</v>
      </c>
      <c r="AG399" s="2" t="s">
        <v>1077</v>
      </c>
      <c r="AH399">
        <v>74900</v>
      </c>
      <c r="AI399">
        <v>14980</v>
      </c>
      <c r="AJ399">
        <v>7490</v>
      </c>
      <c r="AK399">
        <v>52430</v>
      </c>
      <c r="AL399" s="2" t="s">
        <v>106</v>
      </c>
      <c r="AM399" s="2" t="s">
        <v>280</v>
      </c>
      <c r="AN399">
        <v>2003</v>
      </c>
      <c r="AO399" s="2" t="s">
        <v>1078</v>
      </c>
    </row>
    <row r="400" spans="1:41" x14ac:dyDescent="0.25">
      <c r="A400">
        <v>463727</v>
      </c>
      <c r="B400" s="1">
        <v>33821</v>
      </c>
      <c r="C400">
        <v>6</v>
      </c>
      <c r="D400" s="2" t="s">
        <v>1276</v>
      </c>
      <c r="E400" s="2"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s="2" t="s">
        <v>1086</v>
      </c>
      <c r="M400" s="2" t="s">
        <v>57</v>
      </c>
      <c r="N400" s="2" t="s">
        <v>1093</v>
      </c>
      <c r="O400" s="2" t="s">
        <v>1100</v>
      </c>
      <c r="P400" s="2" t="s">
        <v>1162</v>
      </c>
      <c r="Q400">
        <v>0</v>
      </c>
      <c r="R400">
        <v>-47400</v>
      </c>
      <c r="S400">
        <v>-47400</v>
      </c>
      <c r="T400" s="1">
        <v>42052</v>
      </c>
      <c r="U400" s="2" t="s">
        <v>10</v>
      </c>
      <c r="V400" s="2" t="s">
        <v>1084</v>
      </c>
      <c r="W400" s="2" t="s">
        <v>121</v>
      </c>
      <c r="X400" s="2" t="s">
        <v>4</v>
      </c>
      <c r="Y400" s="2" t="s">
        <v>45</v>
      </c>
      <c r="Z400" s="2" t="s">
        <v>6</v>
      </c>
      <c r="AA400" s="2" t="s">
        <v>481</v>
      </c>
      <c r="AB400">
        <v>7</v>
      </c>
      <c r="AC400">
        <v>1</v>
      </c>
      <c r="AD400" s="2" t="s">
        <v>1085</v>
      </c>
      <c r="AE400">
        <v>0</v>
      </c>
      <c r="AF400">
        <v>1</v>
      </c>
      <c r="AG400" s="2" t="s">
        <v>1077</v>
      </c>
      <c r="AH400">
        <v>3190</v>
      </c>
      <c r="AI400">
        <v>580</v>
      </c>
      <c r="AJ400">
        <v>290</v>
      </c>
      <c r="AK400">
        <v>2320</v>
      </c>
      <c r="AL400" s="2" t="s">
        <v>8</v>
      </c>
      <c r="AM400" s="2" t="s">
        <v>36</v>
      </c>
      <c r="AN400">
        <v>2015</v>
      </c>
      <c r="AO400" s="2" t="s">
        <v>1078</v>
      </c>
    </row>
    <row r="401" spans="1:41" x14ac:dyDescent="0.25">
      <c r="A401">
        <v>552618</v>
      </c>
      <c r="B401" s="1">
        <v>33991</v>
      </c>
      <c r="C401">
        <v>103</v>
      </c>
      <c r="D401" s="2" t="s">
        <v>1277</v>
      </c>
      <c r="E401" s="2"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s="2" t="s">
        <v>1079</v>
      </c>
      <c r="M401" s="2" t="s">
        <v>1140</v>
      </c>
      <c r="N401" s="2" t="s">
        <v>1090</v>
      </c>
      <c r="O401" s="2" t="s">
        <v>1117</v>
      </c>
      <c r="P401" s="2" t="s">
        <v>1160</v>
      </c>
      <c r="Q401">
        <v>0</v>
      </c>
      <c r="R401">
        <v>0</v>
      </c>
      <c r="S401">
        <v>0</v>
      </c>
      <c r="T401" s="1">
        <v>42025</v>
      </c>
      <c r="U401" s="2" t="s">
        <v>1</v>
      </c>
      <c r="V401" s="2" t="s">
        <v>18</v>
      </c>
      <c r="W401" s="2" t="s">
        <v>11</v>
      </c>
      <c r="X401" s="2" t="s">
        <v>60</v>
      </c>
      <c r="Y401" s="2" t="s">
        <v>19</v>
      </c>
      <c r="Z401" s="2" t="s">
        <v>6</v>
      </c>
      <c r="AA401" s="2" t="s">
        <v>482</v>
      </c>
      <c r="AB401">
        <v>21</v>
      </c>
      <c r="AC401">
        <v>1</v>
      </c>
      <c r="AD401" s="2" t="s">
        <v>1078</v>
      </c>
      <c r="AE401">
        <v>1</v>
      </c>
      <c r="AF401">
        <v>0</v>
      </c>
      <c r="AG401" s="2" t="s">
        <v>1077</v>
      </c>
      <c r="AH401">
        <v>76920</v>
      </c>
      <c r="AI401">
        <v>12820</v>
      </c>
      <c r="AJ401">
        <v>6410</v>
      </c>
      <c r="AK401">
        <v>57690</v>
      </c>
      <c r="AL401" s="2" t="s">
        <v>26</v>
      </c>
      <c r="AM401" s="2" t="s">
        <v>154</v>
      </c>
      <c r="AN401">
        <v>2002</v>
      </c>
      <c r="AO401" s="2" t="s">
        <v>1078</v>
      </c>
    </row>
    <row r="402" spans="1:41" x14ac:dyDescent="0.25">
      <c r="A402">
        <v>936638</v>
      </c>
      <c r="B402" s="1">
        <v>34839</v>
      </c>
      <c r="C402">
        <v>369</v>
      </c>
      <c r="D402" s="2" t="s">
        <v>1276</v>
      </c>
      <c r="E402" s="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s="2" t="s">
        <v>1086</v>
      </c>
      <c r="M402" s="2" t="s">
        <v>1139</v>
      </c>
      <c r="N402" s="2" t="s">
        <v>1097</v>
      </c>
      <c r="O402" s="2" t="s">
        <v>1113</v>
      </c>
      <c r="P402" s="2" t="s">
        <v>1161</v>
      </c>
      <c r="Q402">
        <v>0</v>
      </c>
      <c r="R402">
        <v>0</v>
      </c>
      <c r="S402">
        <v>0</v>
      </c>
      <c r="T402" s="1">
        <v>42044</v>
      </c>
      <c r="U402" s="2" t="s">
        <v>1089</v>
      </c>
      <c r="V402" s="2" t="s">
        <v>23</v>
      </c>
      <c r="W402" s="2" t="s">
        <v>41</v>
      </c>
      <c r="X402" s="2" t="s">
        <v>4</v>
      </c>
      <c r="Y402" s="2" t="s">
        <v>45</v>
      </c>
      <c r="Z402" s="2" t="s">
        <v>37</v>
      </c>
      <c r="AA402" s="2" t="s">
        <v>483</v>
      </c>
      <c r="AB402">
        <v>10</v>
      </c>
      <c r="AC402">
        <v>2</v>
      </c>
      <c r="AD402" s="2" t="s">
        <v>1077</v>
      </c>
      <c r="AE402">
        <v>1</v>
      </c>
      <c r="AF402">
        <v>3</v>
      </c>
      <c r="AG402" s="2" t="s">
        <v>1078</v>
      </c>
      <c r="AH402">
        <v>77990</v>
      </c>
      <c r="AI402">
        <v>7090</v>
      </c>
      <c r="AJ402">
        <v>14180</v>
      </c>
      <c r="AK402">
        <v>56720</v>
      </c>
      <c r="AL402" s="2" t="s">
        <v>106</v>
      </c>
      <c r="AM402" s="2" t="s">
        <v>107</v>
      </c>
      <c r="AN402">
        <v>2012</v>
      </c>
      <c r="AO402" s="2" t="s">
        <v>1078</v>
      </c>
    </row>
    <row r="403" spans="1:41" x14ac:dyDescent="0.25">
      <c r="A403">
        <v>348814</v>
      </c>
      <c r="B403" s="1">
        <v>33871</v>
      </c>
      <c r="C403">
        <v>261</v>
      </c>
      <c r="D403" s="2" t="s">
        <v>1275</v>
      </c>
      <c r="E403" s="2"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s="2" t="s">
        <v>1079</v>
      </c>
      <c r="M403" s="2" t="s">
        <v>1140</v>
      </c>
      <c r="N403" s="2" t="s">
        <v>1103</v>
      </c>
      <c r="O403" s="2" t="s">
        <v>1094</v>
      </c>
      <c r="P403" s="2" t="s">
        <v>1160</v>
      </c>
      <c r="Q403">
        <v>0</v>
      </c>
      <c r="R403">
        <v>0</v>
      </c>
      <c r="S403">
        <v>0</v>
      </c>
      <c r="T403" s="1">
        <v>42047</v>
      </c>
      <c r="U403" s="2" t="s">
        <v>1</v>
      </c>
      <c r="V403" s="2" t="s">
        <v>23</v>
      </c>
      <c r="W403" s="2" t="s">
        <v>41</v>
      </c>
      <c r="X403" s="2" t="s">
        <v>34</v>
      </c>
      <c r="Y403" s="2" t="s">
        <v>19</v>
      </c>
      <c r="Z403" s="2" t="s">
        <v>6</v>
      </c>
      <c r="AA403" s="2" t="s">
        <v>484</v>
      </c>
      <c r="AB403">
        <v>11</v>
      </c>
      <c r="AC403">
        <v>1</v>
      </c>
      <c r="AD403" s="2" t="s">
        <v>1077</v>
      </c>
      <c r="AE403">
        <v>1</v>
      </c>
      <c r="AF403">
        <v>0</v>
      </c>
      <c r="AG403" s="2" t="s">
        <v>1085</v>
      </c>
      <c r="AH403">
        <v>59670</v>
      </c>
      <c r="AI403">
        <v>9180</v>
      </c>
      <c r="AJ403">
        <v>9180</v>
      </c>
      <c r="AK403">
        <v>41310</v>
      </c>
      <c r="AL403" s="2" t="s">
        <v>55</v>
      </c>
      <c r="AM403" s="2" t="s">
        <v>86</v>
      </c>
      <c r="AN403">
        <v>2008</v>
      </c>
      <c r="AO403" s="2" t="s">
        <v>1078</v>
      </c>
    </row>
    <row r="404" spans="1:41" x14ac:dyDescent="0.25">
      <c r="A404">
        <v>944102</v>
      </c>
      <c r="B404" s="1">
        <v>39283</v>
      </c>
      <c r="C404">
        <v>159</v>
      </c>
      <c r="D404" s="2" t="s">
        <v>1277</v>
      </c>
      <c r="E404" s="2"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s="2" t="s">
        <v>1086</v>
      </c>
      <c r="M404" s="2" t="s">
        <v>65</v>
      </c>
      <c r="N404" s="2" t="s">
        <v>1080</v>
      </c>
      <c r="O404" s="2" t="s">
        <v>1101</v>
      </c>
      <c r="P404" s="2" t="s">
        <v>1159</v>
      </c>
      <c r="Q404">
        <v>69200</v>
      </c>
      <c r="R404">
        <v>-36900</v>
      </c>
      <c r="S404">
        <v>32300</v>
      </c>
      <c r="T404" s="1">
        <v>42059</v>
      </c>
      <c r="U404" s="2" t="s">
        <v>1089</v>
      </c>
      <c r="V404" s="2" t="s">
        <v>18</v>
      </c>
      <c r="W404" s="2" t="s">
        <v>3</v>
      </c>
      <c r="X404" s="2" t="s">
        <v>60</v>
      </c>
      <c r="Y404" s="2" t="s">
        <v>19</v>
      </c>
      <c r="Z404" s="2" t="s">
        <v>6</v>
      </c>
      <c r="AA404" s="2" t="s">
        <v>485</v>
      </c>
      <c r="AB404">
        <v>23</v>
      </c>
      <c r="AC404">
        <v>3</v>
      </c>
      <c r="AD404" s="2" t="s">
        <v>1077</v>
      </c>
      <c r="AE404">
        <v>2</v>
      </c>
      <c r="AF404">
        <v>0</v>
      </c>
      <c r="AG404" s="2" t="s">
        <v>1078</v>
      </c>
      <c r="AH404">
        <v>44880</v>
      </c>
      <c r="AI404">
        <v>8160</v>
      </c>
      <c r="AJ404">
        <v>4080</v>
      </c>
      <c r="AK404">
        <v>32640</v>
      </c>
      <c r="AL404" s="2" t="s">
        <v>15</v>
      </c>
      <c r="AM404" s="2" t="s">
        <v>102</v>
      </c>
      <c r="AN404">
        <v>2004</v>
      </c>
      <c r="AO404" s="2" t="s">
        <v>1077</v>
      </c>
    </row>
    <row r="405" spans="1:41" x14ac:dyDescent="0.25">
      <c r="A405">
        <v>689901</v>
      </c>
      <c r="B405" s="1">
        <v>33722</v>
      </c>
      <c r="C405">
        <v>344</v>
      </c>
      <c r="D405" s="2" t="s">
        <v>1277</v>
      </c>
      <c r="E405" s="2"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s="2" t="s">
        <v>1079</v>
      </c>
      <c r="M405" s="2" t="s">
        <v>29</v>
      </c>
      <c r="N405" s="2" t="s">
        <v>1087</v>
      </c>
      <c r="O405" s="2" t="s">
        <v>1101</v>
      </c>
      <c r="P405" s="2" t="s">
        <v>1161</v>
      </c>
      <c r="Q405">
        <v>0</v>
      </c>
      <c r="R405">
        <v>0</v>
      </c>
      <c r="S405">
        <v>0</v>
      </c>
      <c r="T405" s="1">
        <v>42037</v>
      </c>
      <c r="U405" s="2" t="s">
        <v>1</v>
      </c>
      <c r="V405" s="2" t="s">
        <v>2</v>
      </c>
      <c r="W405" s="2" t="s">
        <v>11</v>
      </c>
      <c r="X405" s="2" t="s">
        <v>60</v>
      </c>
      <c r="Y405" s="2" t="s">
        <v>50</v>
      </c>
      <c r="Z405" s="2" t="s">
        <v>53</v>
      </c>
      <c r="AA405" s="2" t="s">
        <v>486</v>
      </c>
      <c r="AB405">
        <v>14</v>
      </c>
      <c r="AC405">
        <v>1</v>
      </c>
      <c r="AD405" s="2" t="s">
        <v>1085</v>
      </c>
      <c r="AE405">
        <v>0</v>
      </c>
      <c r="AF405">
        <v>2</v>
      </c>
      <c r="AG405" s="2" t="s">
        <v>1078</v>
      </c>
      <c r="AH405">
        <v>82830</v>
      </c>
      <c r="AI405">
        <v>7530</v>
      </c>
      <c r="AJ405">
        <v>15060</v>
      </c>
      <c r="AK405">
        <v>60240</v>
      </c>
      <c r="AL405" s="2" t="s">
        <v>43</v>
      </c>
      <c r="AM405" s="2" t="s">
        <v>44</v>
      </c>
      <c r="AN405">
        <v>2004</v>
      </c>
      <c r="AO405" s="2" t="s">
        <v>1078</v>
      </c>
    </row>
    <row r="406" spans="1:41" x14ac:dyDescent="0.25">
      <c r="A406">
        <v>901083</v>
      </c>
      <c r="B406" s="1">
        <v>35814</v>
      </c>
      <c r="C406">
        <v>437</v>
      </c>
      <c r="D406" s="2" t="s">
        <v>1276</v>
      </c>
      <c r="E406" s="2"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s="2" t="s">
        <v>1086</v>
      </c>
      <c r="M406" s="2" t="s">
        <v>65</v>
      </c>
      <c r="N406" s="2" t="s">
        <v>1090</v>
      </c>
      <c r="O406" s="2" t="s">
        <v>1116</v>
      </c>
      <c r="P406" s="2" t="s">
        <v>1162</v>
      </c>
      <c r="Q406">
        <v>48800</v>
      </c>
      <c r="R406">
        <v>0</v>
      </c>
      <c r="S406">
        <v>48800</v>
      </c>
      <c r="T406" s="1">
        <v>42049</v>
      </c>
      <c r="U406" s="2" t="s">
        <v>1</v>
      </c>
      <c r="V406" s="2" t="s">
        <v>23</v>
      </c>
      <c r="W406" s="2" t="s">
        <v>11</v>
      </c>
      <c r="X406" s="2" t="s">
        <v>49</v>
      </c>
      <c r="Y406" s="2" t="s">
        <v>5</v>
      </c>
      <c r="Z406" s="2" t="s">
        <v>13</v>
      </c>
      <c r="AA406" s="2" t="s">
        <v>487</v>
      </c>
      <c r="AB406">
        <v>10</v>
      </c>
      <c r="AC406">
        <v>1</v>
      </c>
      <c r="AD406" s="2" t="s">
        <v>1078</v>
      </c>
      <c r="AE406">
        <v>1</v>
      </c>
      <c r="AF406">
        <v>3</v>
      </c>
      <c r="AG406" s="2" t="s">
        <v>1078</v>
      </c>
      <c r="AH406">
        <v>84480</v>
      </c>
      <c r="AI406">
        <v>7680</v>
      </c>
      <c r="AJ406">
        <v>15360</v>
      </c>
      <c r="AK406">
        <v>61440</v>
      </c>
      <c r="AL406" s="2" t="s">
        <v>26</v>
      </c>
      <c r="AM406" s="2" t="s">
        <v>132</v>
      </c>
      <c r="AN406">
        <v>2012</v>
      </c>
      <c r="AO406" s="2" t="s">
        <v>1077</v>
      </c>
    </row>
    <row r="407" spans="1:41" x14ac:dyDescent="0.25">
      <c r="A407">
        <v>396224</v>
      </c>
      <c r="B407" s="1">
        <v>40064</v>
      </c>
      <c r="C407">
        <v>65</v>
      </c>
      <c r="D407" s="2" t="s">
        <v>1277</v>
      </c>
      <c r="E407" s="2"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s="2" t="s">
        <v>1086</v>
      </c>
      <c r="M407" s="2" t="s">
        <v>65</v>
      </c>
      <c r="N407" s="2" t="s">
        <v>1103</v>
      </c>
      <c r="O407" s="2" t="s">
        <v>1101</v>
      </c>
      <c r="P407" s="2" t="s">
        <v>1159</v>
      </c>
      <c r="Q407">
        <v>0</v>
      </c>
      <c r="R407">
        <v>-66300</v>
      </c>
      <c r="S407">
        <v>-66300</v>
      </c>
      <c r="T407" s="1">
        <v>42050</v>
      </c>
      <c r="U407" s="2" t="s">
        <v>1089</v>
      </c>
      <c r="V407" s="2" t="s">
        <v>2</v>
      </c>
      <c r="W407" s="2" t="s">
        <v>41</v>
      </c>
      <c r="X407" s="2" t="s">
        <v>34</v>
      </c>
      <c r="Y407" s="2" t="s">
        <v>45</v>
      </c>
      <c r="Z407" s="2" t="s">
        <v>51</v>
      </c>
      <c r="AA407" s="2" t="s">
        <v>488</v>
      </c>
      <c r="AB407">
        <v>6</v>
      </c>
      <c r="AC407">
        <v>3</v>
      </c>
      <c r="AD407" s="2" t="s">
        <v>1085</v>
      </c>
      <c r="AE407">
        <v>2</v>
      </c>
      <c r="AF407">
        <v>3</v>
      </c>
      <c r="AG407" s="2" t="s">
        <v>1078</v>
      </c>
      <c r="AH407">
        <v>79800</v>
      </c>
      <c r="AI407">
        <v>15960</v>
      </c>
      <c r="AJ407">
        <v>7980</v>
      </c>
      <c r="AK407">
        <v>55860</v>
      </c>
      <c r="AL407" s="2" t="s">
        <v>118</v>
      </c>
      <c r="AM407" s="2" t="s">
        <v>119</v>
      </c>
      <c r="AN407">
        <v>1999</v>
      </c>
      <c r="AO407" s="2" t="s">
        <v>1078</v>
      </c>
    </row>
    <row r="408" spans="1:41" x14ac:dyDescent="0.25">
      <c r="A408">
        <v>682178</v>
      </c>
      <c r="B408" s="1">
        <v>34686</v>
      </c>
      <c r="C408">
        <v>280</v>
      </c>
      <c r="D408" s="2" t="s">
        <v>1276</v>
      </c>
      <c r="E408" s="2"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s="2" t="s">
        <v>1079</v>
      </c>
      <c r="M408" s="2" t="s">
        <v>1140</v>
      </c>
      <c r="N408" s="2" t="s">
        <v>1114</v>
      </c>
      <c r="O408" s="2" t="s">
        <v>1117</v>
      </c>
      <c r="P408" s="2" t="s">
        <v>1159</v>
      </c>
      <c r="Q408">
        <v>29300</v>
      </c>
      <c r="R408">
        <v>-64700</v>
      </c>
      <c r="S408">
        <v>-35400</v>
      </c>
      <c r="T408" s="1">
        <v>42063</v>
      </c>
      <c r="U408" s="2" t="s">
        <v>1089</v>
      </c>
      <c r="V408" s="2" t="s">
        <v>18</v>
      </c>
      <c r="W408" s="2" t="s">
        <v>11</v>
      </c>
      <c r="X408" s="2" t="s">
        <v>4</v>
      </c>
      <c r="Y408" s="2" t="s">
        <v>45</v>
      </c>
      <c r="Z408" s="2" t="s">
        <v>24</v>
      </c>
      <c r="AA408" s="2" t="s">
        <v>489</v>
      </c>
      <c r="AB408">
        <v>10</v>
      </c>
      <c r="AC408">
        <v>3</v>
      </c>
      <c r="AD408" s="2" t="s">
        <v>1085</v>
      </c>
      <c r="AE408">
        <v>0</v>
      </c>
      <c r="AF408">
        <v>3</v>
      </c>
      <c r="AG408" s="2" t="s">
        <v>1077</v>
      </c>
      <c r="AH408">
        <v>53020</v>
      </c>
      <c r="AI408">
        <v>9640</v>
      </c>
      <c r="AJ408">
        <v>9640</v>
      </c>
      <c r="AK408">
        <v>33740</v>
      </c>
      <c r="AL408" s="2" t="s">
        <v>47</v>
      </c>
      <c r="AM408" s="2" t="s">
        <v>94</v>
      </c>
      <c r="AN408">
        <v>1999</v>
      </c>
      <c r="AO408" s="2" t="s">
        <v>1078</v>
      </c>
    </row>
    <row r="409" spans="1:41" x14ac:dyDescent="0.25">
      <c r="A409">
        <v>596298</v>
      </c>
      <c r="B409" s="1">
        <v>35300</v>
      </c>
      <c r="C409">
        <v>269</v>
      </c>
      <c r="D409" s="2" t="s">
        <v>1277</v>
      </c>
      <c r="E409" s="2"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s="2" t="s">
        <v>1086</v>
      </c>
      <c r="M409" s="2" t="s">
        <v>57</v>
      </c>
      <c r="N409" s="2" t="s">
        <v>1082</v>
      </c>
      <c r="O409" s="2" t="s">
        <v>1081</v>
      </c>
      <c r="P409" s="2" t="s">
        <v>1159</v>
      </c>
      <c r="Q409">
        <v>54800</v>
      </c>
      <c r="R409">
        <v>-64100</v>
      </c>
      <c r="S409">
        <v>-9300</v>
      </c>
      <c r="T409" s="1">
        <v>42022</v>
      </c>
      <c r="U409" s="2" t="s">
        <v>1089</v>
      </c>
      <c r="V409" s="2" t="s">
        <v>2</v>
      </c>
      <c r="W409" s="2" t="s">
        <v>41</v>
      </c>
      <c r="X409" s="2" t="s">
        <v>4</v>
      </c>
      <c r="Y409" s="2" t="s">
        <v>12</v>
      </c>
      <c r="Z409" s="2" t="s">
        <v>51</v>
      </c>
      <c r="AA409" s="2" t="s">
        <v>490</v>
      </c>
      <c r="AB409">
        <v>5</v>
      </c>
      <c r="AC409">
        <v>3</v>
      </c>
      <c r="AD409" s="2" t="s">
        <v>1085</v>
      </c>
      <c r="AE409">
        <v>0</v>
      </c>
      <c r="AF409">
        <v>0</v>
      </c>
      <c r="AG409" s="2" t="s">
        <v>1078</v>
      </c>
      <c r="AH409">
        <v>24200</v>
      </c>
      <c r="AI409">
        <v>2200</v>
      </c>
      <c r="AJ409">
        <v>4400</v>
      </c>
      <c r="AK409">
        <v>17600</v>
      </c>
      <c r="AL409" s="2" t="s">
        <v>73</v>
      </c>
      <c r="AM409" s="2" t="s">
        <v>83</v>
      </c>
      <c r="AN409">
        <v>2008</v>
      </c>
      <c r="AO409" s="2" t="s">
        <v>1078</v>
      </c>
    </row>
    <row r="410" spans="1:41" x14ac:dyDescent="0.25">
      <c r="A410">
        <v>253005</v>
      </c>
      <c r="B410" s="1">
        <v>33562</v>
      </c>
      <c r="C410">
        <v>275</v>
      </c>
      <c r="D410" s="2" t="s">
        <v>1276</v>
      </c>
      <c r="E410" s="2"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s="2" t="s">
        <v>1079</v>
      </c>
      <c r="M410" s="2" t="s">
        <v>1139</v>
      </c>
      <c r="N410" s="2" t="s">
        <v>1099</v>
      </c>
      <c r="O410" s="2" t="s">
        <v>1098</v>
      </c>
      <c r="P410" s="2" t="s">
        <v>1162</v>
      </c>
      <c r="Q410">
        <v>0</v>
      </c>
      <c r="R410">
        <v>-45300</v>
      </c>
      <c r="S410">
        <v>-45300</v>
      </c>
      <c r="T410" s="1">
        <v>42010</v>
      </c>
      <c r="U410" s="2" t="s">
        <v>1</v>
      </c>
      <c r="V410" s="2" t="s">
        <v>18</v>
      </c>
      <c r="W410" s="2" t="s">
        <v>11</v>
      </c>
      <c r="X410" s="2" t="s">
        <v>34</v>
      </c>
      <c r="Y410" s="2" t="s">
        <v>1276</v>
      </c>
      <c r="Z410" s="2" t="s">
        <v>13</v>
      </c>
      <c r="AA410" s="2" t="s">
        <v>491</v>
      </c>
      <c r="AB410">
        <v>17</v>
      </c>
      <c r="AC410">
        <v>1</v>
      </c>
      <c r="AD410" s="2" t="s">
        <v>1085</v>
      </c>
      <c r="AE410">
        <v>1</v>
      </c>
      <c r="AF410">
        <v>3</v>
      </c>
      <c r="AG410" s="2" t="s">
        <v>1077</v>
      </c>
      <c r="AH410">
        <v>43230</v>
      </c>
      <c r="AI410">
        <v>7860</v>
      </c>
      <c r="AJ410">
        <v>7860</v>
      </c>
      <c r="AK410">
        <v>27510</v>
      </c>
      <c r="AL410" s="2" t="s">
        <v>26</v>
      </c>
      <c r="AM410" s="2" t="s">
        <v>132</v>
      </c>
      <c r="AN410">
        <v>2001</v>
      </c>
      <c r="AO410" s="2" t="s">
        <v>1078</v>
      </c>
    </row>
    <row r="411" spans="1:41" x14ac:dyDescent="0.25">
      <c r="A411">
        <v>985924</v>
      </c>
      <c r="B411" s="1">
        <v>36096</v>
      </c>
      <c r="C411">
        <v>265</v>
      </c>
      <c r="D411" s="2" t="s">
        <v>1276</v>
      </c>
      <c r="E411" s="2"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s="2" t="s">
        <v>1086</v>
      </c>
      <c r="M411" s="2" t="s">
        <v>65</v>
      </c>
      <c r="N411" s="2" t="s">
        <v>1099</v>
      </c>
      <c r="O411" s="2" t="s">
        <v>1116</v>
      </c>
      <c r="P411" s="2" t="s">
        <v>1162</v>
      </c>
      <c r="Q411">
        <v>0</v>
      </c>
      <c r="R411">
        <v>0</v>
      </c>
      <c r="S411">
        <v>0</v>
      </c>
      <c r="T411" s="1">
        <v>42023</v>
      </c>
      <c r="U411" s="2" t="s">
        <v>10</v>
      </c>
      <c r="V411" s="2" t="s">
        <v>1084</v>
      </c>
      <c r="W411" s="2" t="s">
        <v>121</v>
      </c>
      <c r="X411" s="2" t="s">
        <v>30</v>
      </c>
      <c r="Y411" s="2" t="s">
        <v>50</v>
      </c>
      <c r="Z411" s="2" t="s">
        <v>37</v>
      </c>
      <c r="AA411" s="2" t="s">
        <v>492</v>
      </c>
      <c r="AB411">
        <v>3</v>
      </c>
      <c r="AC411">
        <v>1</v>
      </c>
      <c r="AD411" s="2" t="s">
        <v>1078</v>
      </c>
      <c r="AE411">
        <v>2</v>
      </c>
      <c r="AF411">
        <v>3</v>
      </c>
      <c r="AG411" s="2" t="s">
        <v>1078</v>
      </c>
      <c r="AH411">
        <v>3190</v>
      </c>
      <c r="AI411">
        <v>290</v>
      </c>
      <c r="AJ411">
        <v>580</v>
      </c>
      <c r="AK411">
        <v>2320</v>
      </c>
      <c r="AL411" s="2" t="s">
        <v>55</v>
      </c>
      <c r="AM411" s="2" t="s">
        <v>86</v>
      </c>
      <c r="AN411">
        <v>1995</v>
      </c>
      <c r="AO411" s="2" t="s">
        <v>1078</v>
      </c>
    </row>
    <row r="412" spans="1:41" x14ac:dyDescent="0.25">
      <c r="A412">
        <v>631565</v>
      </c>
      <c r="B412" s="1">
        <v>35625</v>
      </c>
      <c r="C412">
        <v>283</v>
      </c>
      <c r="D412" s="2" t="s">
        <v>1277</v>
      </c>
      <c r="E412" s="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s="2" t="s">
        <v>1086</v>
      </c>
      <c r="M412" s="2" t="s">
        <v>29</v>
      </c>
      <c r="N412" s="2" t="s">
        <v>1114</v>
      </c>
      <c r="O412" s="2" t="s">
        <v>1111</v>
      </c>
      <c r="P412" s="2" t="s">
        <v>1161</v>
      </c>
      <c r="Q412">
        <v>0</v>
      </c>
      <c r="R412">
        <v>-50400</v>
      </c>
      <c r="S412">
        <v>-50400</v>
      </c>
      <c r="T412" s="1">
        <v>42021</v>
      </c>
      <c r="U412" s="2" t="s">
        <v>62</v>
      </c>
      <c r="V412" s="2" t="s">
        <v>1084</v>
      </c>
      <c r="W412" s="2" t="s">
        <v>11</v>
      </c>
      <c r="X412" s="2" t="s">
        <v>30</v>
      </c>
      <c r="Y412" s="2" t="s">
        <v>45</v>
      </c>
      <c r="Z412" s="2" t="s">
        <v>75</v>
      </c>
      <c r="AA412" s="2" t="s">
        <v>493</v>
      </c>
      <c r="AB412">
        <v>9</v>
      </c>
      <c r="AC412">
        <v>1</v>
      </c>
      <c r="AD412" s="2" t="s">
        <v>1085</v>
      </c>
      <c r="AE412">
        <v>0</v>
      </c>
      <c r="AF412">
        <v>3</v>
      </c>
      <c r="AG412" s="2" t="s">
        <v>1078</v>
      </c>
      <c r="AH412">
        <v>5850</v>
      </c>
      <c r="AI412">
        <v>1300</v>
      </c>
      <c r="AJ412">
        <v>650</v>
      </c>
      <c r="AK412">
        <v>3900</v>
      </c>
      <c r="AL412" s="2" t="s">
        <v>97</v>
      </c>
      <c r="AM412" s="2" t="s">
        <v>110</v>
      </c>
      <c r="AN412">
        <v>2006</v>
      </c>
      <c r="AO412" s="2" t="s">
        <v>1078</v>
      </c>
    </row>
    <row r="413" spans="1:41" x14ac:dyDescent="0.25">
      <c r="A413">
        <v>630998</v>
      </c>
      <c r="B413" s="1">
        <v>37720</v>
      </c>
      <c r="C413">
        <v>84</v>
      </c>
      <c r="D413" s="2" t="s">
        <v>1276</v>
      </c>
      <c r="E413" s="2"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s="2" t="s">
        <v>1086</v>
      </c>
      <c r="M413" s="2" t="s">
        <v>57</v>
      </c>
      <c r="N413" s="2" t="s">
        <v>1082</v>
      </c>
      <c r="O413" s="2" t="s">
        <v>1113</v>
      </c>
      <c r="P413" s="2" t="s">
        <v>1161</v>
      </c>
      <c r="Q413">
        <v>0</v>
      </c>
      <c r="R413">
        <v>-29900</v>
      </c>
      <c r="S413">
        <v>-29900</v>
      </c>
      <c r="T413" s="1">
        <v>42047</v>
      </c>
      <c r="U413" s="2" t="s">
        <v>62</v>
      </c>
      <c r="V413" s="2" t="s">
        <v>1084</v>
      </c>
      <c r="W413" s="2" t="s">
        <v>121</v>
      </c>
      <c r="X413" s="2" t="s">
        <v>4</v>
      </c>
      <c r="Y413" s="2" t="s">
        <v>5</v>
      </c>
      <c r="Z413" s="2" t="s">
        <v>24</v>
      </c>
      <c r="AA413" s="2" t="s">
        <v>494</v>
      </c>
      <c r="AB413">
        <v>6</v>
      </c>
      <c r="AC413">
        <v>1</v>
      </c>
      <c r="AD413" s="2" t="s">
        <v>1077</v>
      </c>
      <c r="AE413">
        <v>2</v>
      </c>
      <c r="AF413">
        <v>0</v>
      </c>
      <c r="AG413" s="2" t="s">
        <v>1077</v>
      </c>
      <c r="AH413">
        <v>6820</v>
      </c>
      <c r="AI413">
        <v>620</v>
      </c>
      <c r="AJ413">
        <v>1240</v>
      </c>
      <c r="AK413">
        <v>4960</v>
      </c>
      <c r="AL413" s="2" t="s">
        <v>97</v>
      </c>
      <c r="AM413" s="2" t="s">
        <v>98</v>
      </c>
      <c r="AN413">
        <v>2005</v>
      </c>
      <c r="AO413" s="2" t="s">
        <v>1078</v>
      </c>
    </row>
    <row r="414" spans="1:41" x14ac:dyDescent="0.25">
      <c r="A414">
        <v>926665</v>
      </c>
      <c r="B414" s="1">
        <v>33638</v>
      </c>
      <c r="C414">
        <v>247</v>
      </c>
      <c r="D414" s="2" t="s">
        <v>1276</v>
      </c>
      <c r="E414" s="2"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s="2" t="s">
        <v>1086</v>
      </c>
      <c r="M414" s="2" t="s">
        <v>65</v>
      </c>
      <c r="N414" s="2" t="s">
        <v>1115</v>
      </c>
      <c r="O414" s="2" t="s">
        <v>1098</v>
      </c>
      <c r="P414" s="2" t="s">
        <v>1161</v>
      </c>
      <c r="Q414">
        <v>64000</v>
      </c>
      <c r="R414">
        <v>0</v>
      </c>
      <c r="S414">
        <v>64000</v>
      </c>
      <c r="T414" s="1">
        <v>42046</v>
      </c>
      <c r="U414" s="2" t="s">
        <v>1089</v>
      </c>
      <c r="V414" s="2" t="s">
        <v>23</v>
      </c>
      <c r="W414" s="2" t="s">
        <v>11</v>
      </c>
      <c r="X414" s="2" t="s">
        <v>34</v>
      </c>
      <c r="Y414" s="2" t="s">
        <v>19</v>
      </c>
      <c r="Z414" s="2" t="s">
        <v>13</v>
      </c>
      <c r="AA414" s="2" t="s">
        <v>495</v>
      </c>
      <c r="AB414">
        <v>22</v>
      </c>
      <c r="AC414">
        <v>3</v>
      </c>
      <c r="AD414" s="2" t="s">
        <v>1078</v>
      </c>
      <c r="AE414">
        <v>2</v>
      </c>
      <c r="AF414">
        <v>2</v>
      </c>
      <c r="AG414" s="2" t="s">
        <v>1078</v>
      </c>
      <c r="AH414">
        <v>69480</v>
      </c>
      <c r="AI414">
        <v>11580</v>
      </c>
      <c r="AJ414">
        <v>11580</v>
      </c>
      <c r="AK414">
        <v>46320</v>
      </c>
      <c r="AL414" s="2" t="s">
        <v>26</v>
      </c>
      <c r="AM414" s="2" t="s">
        <v>27</v>
      </c>
      <c r="AN414">
        <v>2008</v>
      </c>
      <c r="AO414" s="2" t="s">
        <v>1078</v>
      </c>
    </row>
    <row r="415" spans="1:41" x14ac:dyDescent="0.25">
      <c r="A415">
        <v>302669</v>
      </c>
      <c r="B415" s="1">
        <v>38897</v>
      </c>
      <c r="C415">
        <v>56</v>
      </c>
      <c r="D415" s="2" t="s">
        <v>1275</v>
      </c>
      <c r="E415" s="2"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s="2" t="s">
        <v>1079</v>
      </c>
      <c r="M415" s="2" t="s">
        <v>1139</v>
      </c>
      <c r="N415" s="2" t="s">
        <v>1093</v>
      </c>
      <c r="O415" s="2" t="s">
        <v>1104</v>
      </c>
      <c r="P415" s="2" t="s">
        <v>1160</v>
      </c>
      <c r="Q415">
        <v>0</v>
      </c>
      <c r="R415">
        <v>0</v>
      </c>
      <c r="S415">
        <v>0</v>
      </c>
      <c r="T415" s="1">
        <v>42056</v>
      </c>
      <c r="U415" s="2" t="s">
        <v>1089</v>
      </c>
      <c r="V415" s="2" t="s">
        <v>23</v>
      </c>
      <c r="W415" s="2" t="s">
        <v>3</v>
      </c>
      <c r="X415" s="2" t="s">
        <v>34</v>
      </c>
      <c r="Y415" s="2" t="s">
        <v>88</v>
      </c>
      <c r="Z415" s="2" t="s">
        <v>53</v>
      </c>
      <c r="AA415" s="2" t="s">
        <v>496</v>
      </c>
      <c r="AB415">
        <v>10</v>
      </c>
      <c r="AC415">
        <v>3</v>
      </c>
      <c r="AD415" s="2" t="s">
        <v>1085</v>
      </c>
      <c r="AE415">
        <v>1</v>
      </c>
      <c r="AF415">
        <v>2</v>
      </c>
      <c r="AG415" s="2" t="s">
        <v>1077</v>
      </c>
      <c r="AH415">
        <v>94560</v>
      </c>
      <c r="AI415">
        <v>7880</v>
      </c>
      <c r="AJ415">
        <v>15760</v>
      </c>
      <c r="AK415">
        <v>70920</v>
      </c>
      <c r="AL415" s="2" t="s">
        <v>106</v>
      </c>
      <c r="AM415" s="2" t="s">
        <v>280</v>
      </c>
      <c r="AN415">
        <v>1995</v>
      </c>
      <c r="AO415" s="2" t="s">
        <v>1078</v>
      </c>
    </row>
    <row r="416" spans="1:41" x14ac:dyDescent="0.25">
      <c r="A416">
        <v>620020</v>
      </c>
      <c r="B416" s="1">
        <v>35602</v>
      </c>
      <c r="C416">
        <v>210</v>
      </c>
      <c r="D416" s="2" t="s">
        <v>1276</v>
      </c>
      <c r="E416" s="2"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s="2" t="s">
        <v>1079</v>
      </c>
      <c r="M416" s="2" t="s">
        <v>29</v>
      </c>
      <c r="N416" s="2" t="s">
        <v>1090</v>
      </c>
      <c r="O416" s="2" t="s">
        <v>1108</v>
      </c>
      <c r="P416" s="2" t="s">
        <v>1162</v>
      </c>
      <c r="Q416">
        <v>0</v>
      </c>
      <c r="R416">
        <v>0</v>
      </c>
      <c r="S416">
        <v>0</v>
      </c>
      <c r="T416" s="1">
        <v>42006</v>
      </c>
      <c r="U416" s="2" t="s">
        <v>10</v>
      </c>
      <c r="V416" s="2" t="s">
        <v>1084</v>
      </c>
      <c r="W416" s="2" t="s">
        <v>11</v>
      </c>
      <c r="X416" s="2" t="s">
        <v>30</v>
      </c>
      <c r="Y416" s="2" t="s">
        <v>50</v>
      </c>
      <c r="Z416" s="2" t="s">
        <v>13</v>
      </c>
      <c r="AA416" s="2" t="s">
        <v>497</v>
      </c>
      <c r="AB416">
        <v>4</v>
      </c>
      <c r="AC416">
        <v>1</v>
      </c>
      <c r="AD416" s="2" t="s">
        <v>1077</v>
      </c>
      <c r="AE416">
        <v>1</v>
      </c>
      <c r="AF416">
        <v>2</v>
      </c>
      <c r="AG416" s="2" t="s">
        <v>1085</v>
      </c>
      <c r="AH416">
        <v>7800</v>
      </c>
      <c r="AI416">
        <v>780</v>
      </c>
      <c r="AJ416">
        <v>780</v>
      </c>
      <c r="AK416">
        <v>6240</v>
      </c>
      <c r="AL416" s="2" t="s">
        <v>21</v>
      </c>
      <c r="AM416" s="2" t="s">
        <v>22</v>
      </c>
      <c r="AN416">
        <v>1997</v>
      </c>
      <c r="AO416" s="2" t="s">
        <v>1078</v>
      </c>
    </row>
    <row r="417" spans="1:41" x14ac:dyDescent="0.25">
      <c r="A417">
        <v>439828</v>
      </c>
      <c r="B417" s="1">
        <v>38967</v>
      </c>
      <c r="C417">
        <v>108</v>
      </c>
      <c r="D417" s="2" t="s">
        <v>1276</v>
      </c>
      <c r="E417" s="2"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s="2" t="s">
        <v>1086</v>
      </c>
      <c r="M417" s="2" t="s">
        <v>57</v>
      </c>
      <c r="N417" s="2" t="s">
        <v>1082</v>
      </c>
      <c r="O417" s="2" t="s">
        <v>1112</v>
      </c>
      <c r="P417" s="2" t="s">
        <v>1162</v>
      </c>
      <c r="Q417">
        <v>63900</v>
      </c>
      <c r="R417">
        <v>-43700</v>
      </c>
      <c r="S417">
        <v>20200</v>
      </c>
      <c r="T417" s="1">
        <v>42015</v>
      </c>
      <c r="U417" s="2" t="s">
        <v>1</v>
      </c>
      <c r="V417" s="2" t="s">
        <v>23</v>
      </c>
      <c r="W417" s="2" t="s">
        <v>41</v>
      </c>
      <c r="X417" s="2" t="s">
        <v>49</v>
      </c>
      <c r="Y417" s="2" t="s">
        <v>45</v>
      </c>
      <c r="Z417" s="2" t="s">
        <v>75</v>
      </c>
      <c r="AA417" s="2" t="s">
        <v>498</v>
      </c>
      <c r="AB417">
        <v>23</v>
      </c>
      <c r="AC417">
        <v>1</v>
      </c>
      <c r="AD417" s="2" t="s">
        <v>1078</v>
      </c>
      <c r="AE417">
        <v>1</v>
      </c>
      <c r="AF417">
        <v>3</v>
      </c>
      <c r="AG417" s="2" t="s">
        <v>1078</v>
      </c>
      <c r="AH417">
        <v>61270</v>
      </c>
      <c r="AI417">
        <v>5570</v>
      </c>
      <c r="AJ417">
        <v>11140</v>
      </c>
      <c r="AK417">
        <v>44560</v>
      </c>
      <c r="AL417" s="2" t="s">
        <v>73</v>
      </c>
      <c r="AM417" s="2" t="s">
        <v>74</v>
      </c>
      <c r="AN417">
        <v>1999</v>
      </c>
      <c r="AO417" s="2" t="s">
        <v>1078</v>
      </c>
    </row>
    <row r="418" spans="1:41" x14ac:dyDescent="0.25">
      <c r="A418">
        <v>971295</v>
      </c>
      <c r="B418" s="1">
        <v>37165</v>
      </c>
      <c r="C418">
        <v>328</v>
      </c>
      <c r="D418" s="2" t="s">
        <v>1276</v>
      </c>
      <c r="E418" s="2"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s="2" t="s">
        <v>1086</v>
      </c>
      <c r="M418" s="2" t="s">
        <v>1139</v>
      </c>
      <c r="N418" s="2" t="s">
        <v>1103</v>
      </c>
      <c r="O418" s="2" t="s">
        <v>1092</v>
      </c>
      <c r="P418" s="2" t="s">
        <v>1159</v>
      </c>
      <c r="Q418">
        <v>0</v>
      </c>
      <c r="R418">
        <v>0</v>
      </c>
      <c r="S418">
        <v>0</v>
      </c>
      <c r="T418" s="1">
        <v>42058</v>
      </c>
      <c r="U418" s="2" t="s">
        <v>1</v>
      </c>
      <c r="V418" s="2" t="s">
        <v>18</v>
      </c>
      <c r="W418" s="2" t="s">
        <v>41</v>
      </c>
      <c r="X418" s="2" t="s">
        <v>4</v>
      </c>
      <c r="Y418" s="2" t="s">
        <v>19</v>
      </c>
      <c r="Z418" s="2" t="s">
        <v>13</v>
      </c>
      <c r="AA418" s="2" t="s">
        <v>499</v>
      </c>
      <c r="AB418">
        <v>19</v>
      </c>
      <c r="AC418">
        <v>1</v>
      </c>
      <c r="AD418" s="2" t="s">
        <v>1085</v>
      </c>
      <c r="AE418">
        <v>0</v>
      </c>
      <c r="AF418">
        <v>2</v>
      </c>
      <c r="AG418" s="2" t="s">
        <v>1077</v>
      </c>
      <c r="AH418">
        <v>71440</v>
      </c>
      <c r="AI418">
        <v>8930</v>
      </c>
      <c r="AJ418">
        <v>8930</v>
      </c>
      <c r="AK418">
        <v>53580</v>
      </c>
      <c r="AL418" s="2" t="s">
        <v>15</v>
      </c>
      <c r="AM418" s="2" t="s">
        <v>178</v>
      </c>
      <c r="AN418">
        <v>2005</v>
      </c>
      <c r="AO418" s="2" t="s">
        <v>1078</v>
      </c>
    </row>
    <row r="419" spans="1:41" x14ac:dyDescent="0.25">
      <c r="A419">
        <v>165565</v>
      </c>
      <c r="B419" s="1">
        <v>39864</v>
      </c>
      <c r="C419">
        <v>186</v>
      </c>
      <c r="D419" s="2" t="s">
        <v>1276</v>
      </c>
      <c r="E419" s="2"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s="2" t="s">
        <v>1086</v>
      </c>
      <c r="M419" s="2" t="s">
        <v>1142</v>
      </c>
      <c r="N419" s="2" t="s">
        <v>1097</v>
      </c>
      <c r="O419" s="2" t="s">
        <v>1117</v>
      </c>
      <c r="P419" s="2" t="s">
        <v>1162</v>
      </c>
      <c r="Q419">
        <v>0</v>
      </c>
      <c r="R419">
        <v>0</v>
      </c>
      <c r="S419">
        <v>0</v>
      </c>
      <c r="T419" s="1">
        <v>42032</v>
      </c>
      <c r="U419" s="2" t="s">
        <v>1</v>
      </c>
      <c r="V419" s="2" t="s">
        <v>18</v>
      </c>
      <c r="W419" s="2" t="s">
        <v>41</v>
      </c>
      <c r="X419" s="2" t="s">
        <v>60</v>
      </c>
      <c r="Y419" s="2" t="s">
        <v>19</v>
      </c>
      <c r="Z419" s="2" t="s">
        <v>51</v>
      </c>
      <c r="AA419" s="2" t="s">
        <v>500</v>
      </c>
      <c r="AB419">
        <v>22</v>
      </c>
      <c r="AC419">
        <v>1</v>
      </c>
      <c r="AD419" s="2" t="s">
        <v>1077</v>
      </c>
      <c r="AE419">
        <v>1</v>
      </c>
      <c r="AF419">
        <v>2</v>
      </c>
      <c r="AG419" s="2" t="s">
        <v>1077</v>
      </c>
      <c r="AH419">
        <v>55600</v>
      </c>
      <c r="AI419">
        <v>11120</v>
      </c>
      <c r="AJ419">
        <v>5560</v>
      </c>
      <c r="AK419">
        <v>38920</v>
      </c>
      <c r="AL419" s="2" t="s">
        <v>106</v>
      </c>
      <c r="AM419" s="2" t="s">
        <v>280</v>
      </c>
      <c r="AN419">
        <v>2009</v>
      </c>
      <c r="AO419" s="2" t="s">
        <v>1078</v>
      </c>
    </row>
    <row r="420" spans="1:41" x14ac:dyDescent="0.25">
      <c r="A420">
        <v>936543</v>
      </c>
      <c r="B420" s="1">
        <v>37068</v>
      </c>
      <c r="C420">
        <v>277</v>
      </c>
      <c r="D420" s="2" t="s">
        <v>1277</v>
      </c>
      <c r="E420" s="2"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s="2" t="s">
        <v>1079</v>
      </c>
      <c r="M420" s="2" t="s">
        <v>57</v>
      </c>
      <c r="N420" s="2" t="s">
        <v>1097</v>
      </c>
      <c r="O420" s="2" t="s">
        <v>1088</v>
      </c>
      <c r="P420" s="2" t="s">
        <v>1162</v>
      </c>
      <c r="Q420">
        <v>0</v>
      </c>
      <c r="R420">
        <v>0</v>
      </c>
      <c r="S420">
        <v>0</v>
      </c>
      <c r="T420" s="1">
        <v>42036</v>
      </c>
      <c r="U420" s="2" t="s">
        <v>10</v>
      </c>
      <c r="V420" s="2" t="s">
        <v>1084</v>
      </c>
      <c r="W420" s="2" t="s">
        <v>121</v>
      </c>
      <c r="X420" s="2" t="s">
        <v>4</v>
      </c>
      <c r="Y420" s="2" t="s">
        <v>50</v>
      </c>
      <c r="Z420" s="2" t="s">
        <v>13</v>
      </c>
      <c r="AA420" s="2" t="s">
        <v>501</v>
      </c>
      <c r="AB420">
        <v>6</v>
      </c>
      <c r="AC420">
        <v>1</v>
      </c>
      <c r="AD420" s="2" t="s">
        <v>1078</v>
      </c>
      <c r="AE420">
        <v>1</v>
      </c>
      <c r="AF420">
        <v>3</v>
      </c>
      <c r="AG420" s="2" t="s">
        <v>1078</v>
      </c>
      <c r="AH420">
        <v>5000</v>
      </c>
      <c r="AI420">
        <v>1000</v>
      </c>
      <c r="AJ420">
        <v>500</v>
      </c>
      <c r="AK420">
        <v>3500</v>
      </c>
      <c r="AL420" s="2" t="s">
        <v>106</v>
      </c>
      <c r="AM420" s="2" t="s">
        <v>107</v>
      </c>
      <c r="AN420">
        <v>2005</v>
      </c>
      <c r="AO420" s="2" t="s">
        <v>1078</v>
      </c>
    </row>
    <row r="421" spans="1:41" x14ac:dyDescent="0.25">
      <c r="A421">
        <v>296960</v>
      </c>
      <c r="B421" s="1">
        <v>35448</v>
      </c>
      <c r="C421">
        <v>138</v>
      </c>
      <c r="D421" s="2" t="s">
        <v>1275</v>
      </c>
      <c r="E421" s="2"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s="2" t="s">
        <v>1086</v>
      </c>
      <c r="M421" s="2" t="s">
        <v>1142</v>
      </c>
      <c r="N421" s="2" t="s">
        <v>1099</v>
      </c>
      <c r="O421" s="2" t="s">
        <v>1108</v>
      </c>
      <c r="P421" s="2" t="s">
        <v>1160</v>
      </c>
      <c r="Q421">
        <v>56900</v>
      </c>
      <c r="R421">
        <v>-56900</v>
      </c>
      <c r="S421">
        <v>0</v>
      </c>
      <c r="T421" s="1">
        <v>42059</v>
      </c>
      <c r="U421" s="2" t="s">
        <v>1</v>
      </c>
      <c r="V421" s="2" t="s">
        <v>2</v>
      </c>
      <c r="W421" s="2" t="s">
        <v>11</v>
      </c>
      <c r="X421" s="2" t="s">
        <v>49</v>
      </c>
      <c r="Y421" s="2" t="s">
        <v>19</v>
      </c>
      <c r="Z421" s="2" t="s">
        <v>37</v>
      </c>
      <c r="AA421" s="2" t="s">
        <v>502</v>
      </c>
      <c r="AB421">
        <v>6</v>
      </c>
      <c r="AC421">
        <v>1</v>
      </c>
      <c r="AD421" s="2" t="s">
        <v>1078</v>
      </c>
      <c r="AE421">
        <v>2</v>
      </c>
      <c r="AF421">
        <v>0</v>
      </c>
      <c r="AG421" s="2" t="s">
        <v>1085</v>
      </c>
      <c r="AH421">
        <v>95810</v>
      </c>
      <c r="AI421">
        <v>14740</v>
      </c>
      <c r="AJ421">
        <v>14740</v>
      </c>
      <c r="AK421">
        <v>66330</v>
      </c>
      <c r="AL421" s="2" t="s">
        <v>97</v>
      </c>
      <c r="AM421" s="2" t="s">
        <v>112</v>
      </c>
      <c r="AN421">
        <v>2007</v>
      </c>
      <c r="AO421" s="2" t="s">
        <v>1078</v>
      </c>
    </row>
    <row r="422" spans="1:41" x14ac:dyDescent="0.25">
      <c r="A422">
        <v>501692</v>
      </c>
      <c r="B422" s="1">
        <v>41814</v>
      </c>
      <c r="C422">
        <v>208</v>
      </c>
      <c r="D422" s="2" t="s">
        <v>1277</v>
      </c>
      <c r="E422" s="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s="2" t="s">
        <v>1086</v>
      </c>
      <c r="M422" s="2" t="s">
        <v>65</v>
      </c>
      <c r="N422" s="2" t="s">
        <v>1091</v>
      </c>
      <c r="O422" s="2" t="s">
        <v>1109</v>
      </c>
      <c r="P422" s="2" t="s">
        <v>1159</v>
      </c>
      <c r="Q422">
        <v>0</v>
      </c>
      <c r="R422">
        <v>0</v>
      </c>
      <c r="S422">
        <v>0</v>
      </c>
      <c r="T422" s="1">
        <v>42024</v>
      </c>
      <c r="U422" s="2" t="s">
        <v>1</v>
      </c>
      <c r="V422" s="2" t="s">
        <v>18</v>
      </c>
      <c r="W422" s="2" t="s">
        <v>3</v>
      </c>
      <c r="X422" s="2" t="s">
        <v>60</v>
      </c>
      <c r="Y422" s="2" t="s">
        <v>5</v>
      </c>
      <c r="Z422" s="2" t="s">
        <v>53</v>
      </c>
      <c r="AA422" s="2" t="s">
        <v>503</v>
      </c>
      <c r="AB422">
        <v>18</v>
      </c>
      <c r="AC422">
        <v>1</v>
      </c>
      <c r="AD422" s="2" t="s">
        <v>1078</v>
      </c>
      <c r="AE422">
        <v>2</v>
      </c>
      <c r="AF422">
        <v>2</v>
      </c>
      <c r="AG422" s="2" t="s">
        <v>1085</v>
      </c>
      <c r="AH422">
        <v>69300</v>
      </c>
      <c r="AI422">
        <v>6930</v>
      </c>
      <c r="AJ422">
        <v>13860</v>
      </c>
      <c r="AK422">
        <v>48510</v>
      </c>
      <c r="AL422" s="2" t="s">
        <v>123</v>
      </c>
      <c r="AM422" s="2" t="s">
        <v>166</v>
      </c>
      <c r="AN422">
        <v>1996</v>
      </c>
      <c r="AO422" s="2" t="s">
        <v>1078</v>
      </c>
    </row>
    <row r="423" spans="1:41" x14ac:dyDescent="0.25">
      <c r="A423">
        <v>525224</v>
      </c>
      <c r="B423" s="1">
        <v>33879</v>
      </c>
      <c r="C423">
        <v>147</v>
      </c>
      <c r="D423" s="2" t="s">
        <v>1277</v>
      </c>
      <c r="E423" s="2"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s="2" t="s">
        <v>1079</v>
      </c>
      <c r="M423" s="2" t="s">
        <v>1140</v>
      </c>
      <c r="N423" s="2" t="s">
        <v>1093</v>
      </c>
      <c r="O423" s="2" t="s">
        <v>1113</v>
      </c>
      <c r="P423" s="2" t="s">
        <v>1161</v>
      </c>
      <c r="Q423">
        <v>0</v>
      </c>
      <c r="R423">
        <v>0</v>
      </c>
      <c r="S423">
        <v>0</v>
      </c>
      <c r="T423" s="1">
        <v>42018</v>
      </c>
      <c r="U423" s="2" t="s">
        <v>1</v>
      </c>
      <c r="V423" s="2" t="s">
        <v>23</v>
      </c>
      <c r="W423" s="2" t="s">
        <v>41</v>
      </c>
      <c r="X423" s="2" t="s">
        <v>60</v>
      </c>
      <c r="Y423" s="2" t="s">
        <v>5</v>
      </c>
      <c r="Z423" s="2" t="s">
        <v>53</v>
      </c>
      <c r="AA423" s="2" t="s">
        <v>504</v>
      </c>
      <c r="AB423">
        <v>22</v>
      </c>
      <c r="AC423">
        <v>1</v>
      </c>
      <c r="AD423" s="2" t="s">
        <v>1085</v>
      </c>
      <c r="AE423">
        <v>1</v>
      </c>
      <c r="AF423">
        <v>0</v>
      </c>
      <c r="AG423" s="2" t="s">
        <v>1078</v>
      </c>
      <c r="AH423">
        <v>81120</v>
      </c>
      <c r="AI423">
        <v>13520</v>
      </c>
      <c r="AJ423">
        <v>20280</v>
      </c>
      <c r="AK423">
        <v>47320</v>
      </c>
      <c r="AL423" s="2" t="s">
        <v>47</v>
      </c>
      <c r="AM423" s="2" t="s">
        <v>48</v>
      </c>
      <c r="AN423">
        <v>1995</v>
      </c>
      <c r="AO423" s="2" t="s">
        <v>1078</v>
      </c>
    </row>
    <row r="424" spans="1:41" x14ac:dyDescent="0.25">
      <c r="A424">
        <v>355085</v>
      </c>
      <c r="B424" s="1">
        <v>41191</v>
      </c>
      <c r="C424">
        <v>8</v>
      </c>
      <c r="D424" s="2" t="s">
        <v>1277</v>
      </c>
      <c r="E424" s="2"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s="2" t="s">
        <v>1079</v>
      </c>
      <c r="M424" s="2" t="s">
        <v>57</v>
      </c>
      <c r="N424" s="2" t="s">
        <v>1107</v>
      </c>
      <c r="O424" s="2" t="s">
        <v>1105</v>
      </c>
      <c r="P424" s="2" t="s">
        <v>1159</v>
      </c>
      <c r="Q424">
        <v>0</v>
      </c>
      <c r="R424">
        <v>0</v>
      </c>
      <c r="S424">
        <v>0</v>
      </c>
      <c r="T424" s="1">
        <v>42040</v>
      </c>
      <c r="U424" s="2" t="s">
        <v>1</v>
      </c>
      <c r="V424" s="2" t="s">
        <v>23</v>
      </c>
      <c r="W424" s="2" t="s">
        <v>3</v>
      </c>
      <c r="X424" s="2" t="s">
        <v>49</v>
      </c>
      <c r="Y424" s="2" t="s">
        <v>45</v>
      </c>
      <c r="Z424" s="2" t="s">
        <v>6</v>
      </c>
      <c r="AA424" s="2" t="s">
        <v>505</v>
      </c>
      <c r="AB424">
        <v>21</v>
      </c>
      <c r="AC424">
        <v>1</v>
      </c>
      <c r="AD424" s="2" t="s">
        <v>1085</v>
      </c>
      <c r="AE424">
        <v>0</v>
      </c>
      <c r="AF424">
        <v>0</v>
      </c>
      <c r="AG424" s="2" t="s">
        <v>1085</v>
      </c>
      <c r="AH424">
        <v>91260</v>
      </c>
      <c r="AI424">
        <v>14040</v>
      </c>
      <c r="AJ424">
        <v>14040</v>
      </c>
      <c r="AK424">
        <v>63180</v>
      </c>
      <c r="AL424" s="2" t="s">
        <v>47</v>
      </c>
      <c r="AM424" s="2" t="s">
        <v>94</v>
      </c>
      <c r="AN424">
        <v>2012</v>
      </c>
      <c r="AO424" s="2" t="s">
        <v>1078</v>
      </c>
    </row>
    <row r="425" spans="1:41" x14ac:dyDescent="0.25">
      <c r="A425">
        <v>830729</v>
      </c>
      <c r="B425" s="1">
        <v>34010</v>
      </c>
      <c r="C425">
        <v>297</v>
      </c>
      <c r="D425" s="2" t="s">
        <v>1277</v>
      </c>
      <c r="E425" s="2"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s="2" t="s">
        <v>1086</v>
      </c>
      <c r="M425" s="2" t="s">
        <v>1140</v>
      </c>
      <c r="N425" s="2" t="s">
        <v>1095</v>
      </c>
      <c r="O425" s="2" t="s">
        <v>1110</v>
      </c>
      <c r="P425" s="2" t="s">
        <v>1159</v>
      </c>
      <c r="Q425">
        <v>0</v>
      </c>
      <c r="R425">
        <v>-54700</v>
      </c>
      <c r="S425">
        <v>-54700</v>
      </c>
      <c r="T425" s="1">
        <v>42015</v>
      </c>
      <c r="U425" s="2" t="s">
        <v>1</v>
      </c>
      <c r="V425" s="2" t="s">
        <v>2</v>
      </c>
      <c r="W425" s="2" t="s">
        <v>11</v>
      </c>
      <c r="X425" s="2" t="s">
        <v>34</v>
      </c>
      <c r="Y425" s="2" t="s">
        <v>5</v>
      </c>
      <c r="Z425" s="2" t="s">
        <v>53</v>
      </c>
      <c r="AA425" s="2" t="s">
        <v>506</v>
      </c>
      <c r="AB425">
        <v>12</v>
      </c>
      <c r="AC425">
        <v>1</v>
      </c>
      <c r="AD425" s="2" t="s">
        <v>1085</v>
      </c>
      <c r="AE425">
        <v>0</v>
      </c>
      <c r="AF425">
        <v>0</v>
      </c>
      <c r="AG425" s="2" t="s">
        <v>1085</v>
      </c>
      <c r="AH425">
        <v>60600</v>
      </c>
      <c r="AI425">
        <v>6060</v>
      </c>
      <c r="AJ425">
        <v>12120</v>
      </c>
      <c r="AK425">
        <v>42420</v>
      </c>
      <c r="AL425" s="2" t="s">
        <v>55</v>
      </c>
      <c r="AM425" s="2" t="s">
        <v>157</v>
      </c>
      <c r="AN425">
        <v>2004</v>
      </c>
      <c r="AO425" s="2" t="s">
        <v>1078</v>
      </c>
    </row>
    <row r="426" spans="1:41" x14ac:dyDescent="0.25">
      <c r="A426">
        <v>651948</v>
      </c>
      <c r="B426" s="1">
        <v>34605</v>
      </c>
      <c r="C426">
        <v>150</v>
      </c>
      <c r="D426" s="2" t="s">
        <v>1277</v>
      </c>
      <c r="E426" s="2"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s="2" t="s">
        <v>1079</v>
      </c>
      <c r="M426" s="2" t="s">
        <v>1139</v>
      </c>
      <c r="N426" s="2" t="s">
        <v>1082</v>
      </c>
      <c r="O426" s="2" t="s">
        <v>1094</v>
      </c>
      <c r="P426" s="2" t="s">
        <v>1159</v>
      </c>
      <c r="Q426">
        <v>52800</v>
      </c>
      <c r="R426">
        <v>0</v>
      </c>
      <c r="S426">
        <v>52800</v>
      </c>
      <c r="T426" s="1">
        <v>42006</v>
      </c>
      <c r="U426" s="2" t="s">
        <v>1089</v>
      </c>
      <c r="V426" s="2" t="s">
        <v>23</v>
      </c>
      <c r="W426" s="2" t="s">
        <v>3</v>
      </c>
      <c r="X426" s="2" t="s">
        <v>60</v>
      </c>
      <c r="Y426" s="2" t="s">
        <v>19</v>
      </c>
      <c r="Z426" s="2" t="s">
        <v>24</v>
      </c>
      <c r="AA426" s="2" t="s">
        <v>507</v>
      </c>
      <c r="AB426">
        <v>6</v>
      </c>
      <c r="AC426">
        <v>3</v>
      </c>
      <c r="AD426" s="2" t="s">
        <v>1085</v>
      </c>
      <c r="AE426">
        <v>0</v>
      </c>
      <c r="AF426">
        <v>3</v>
      </c>
      <c r="AG426" s="2" t="s">
        <v>1077</v>
      </c>
      <c r="AH426">
        <v>64800</v>
      </c>
      <c r="AI426">
        <v>6480</v>
      </c>
      <c r="AJ426">
        <v>12960</v>
      </c>
      <c r="AK426">
        <v>45360</v>
      </c>
      <c r="AL426" s="2" t="s">
        <v>73</v>
      </c>
      <c r="AM426" s="2" t="s">
        <v>83</v>
      </c>
      <c r="AN426">
        <v>2000</v>
      </c>
      <c r="AO426" s="2" t="s">
        <v>1077</v>
      </c>
    </row>
    <row r="427" spans="1:41" x14ac:dyDescent="0.25">
      <c r="A427">
        <v>424358</v>
      </c>
      <c r="B427" s="1">
        <v>37765</v>
      </c>
      <c r="C427">
        <v>4</v>
      </c>
      <c r="D427" s="2" t="s">
        <v>1276</v>
      </c>
      <c r="E427" s="2"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s="2" t="s">
        <v>1086</v>
      </c>
      <c r="M427" s="2" t="s">
        <v>65</v>
      </c>
      <c r="N427" s="2" t="s">
        <v>1099</v>
      </c>
      <c r="O427" s="2" t="s">
        <v>1112</v>
      </c>
      <c r="P427" s="2" t="s">
        <v>1161</v>
      </c>
      <c r="Q427">
        <v>0</v>
      </c>
      <c r="R427">
        <v>0</v>
      </c>
      <c r="S427">
        <v>0</v>
      </c>
      <c r="T427" s="1">
        <v>42047</v>
      </c>
      <c r="U427" s="2" t="s">
        <v>1089</v>
      </c>
      <c r="V427" s="2" t="s">
        <v>2</v>
      </c>
      <c r="W427" s="2" t="s">
        <v>3</v>
      </c>
      <c r="X427" s="2" t="s">
        <v>4</v>
      </c>
      <c r="Y427" s="2" t="s">
        <v>45</v>
      </c>
      <c r="Z427" s="2" t="s">
        <v>75</v>
      </c>
      <c r="AA427" s="2" t="s">
        <v>508</v>
      </c>
      <c r="AB427">
        <v>0</v>
      </c>
      <c r="AC427">
        <v>4</v>
      </c>
      <c r="AD427" s="2" t="s">
        <v>1085</v>
      </c>
      <c r="AE427">
        <v>0</v>
      </c>
      <c r="AF427">
        <v>0</v>
      </c>
      <c r="AG427" s="2" t="s">
        <v>1085</v>
      </c>
      <c r="AH427">
        <v>66880</v>
      </c>
      <c r="AI427">
        <v>6080</v>
      </c>
      <c r="AJ427">
        <v>12160</v>
      </c>
      <c r="AK427">
        <v>48640</v>
      </c>
      <c r="AL427" s="2" t="s">
        <v>26</v>
      </c>
      <c r="AM427" s="2" t="s">
        <v>132</v>
      </c>
      <c r="AN427">
        <v>1996</v>
      </c>
      <c r="AO427" s="2" t="s">
        <v>1077</v>
      </c>
    </row>
    <row r="428" spans="1:41" x14ac:dyDescent="0.25">
      <c r="A428">
        <v>131478</v>
      </c>
      <c r="B428" s="1">
        <v>33597</v>
      </c>
      <c r="C428">
        <v>210</v>
      </c>
      <c r="D428" s="2" t="s">
        <v>1275</v>
      </c>
      <c r="E428" s="2"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s="2" t="s">
        <v>1079</v>
      </c>
      <c r="M428" s="2" t="s">
        <v>1139</v>
      </c>
      <c r="N428" s="2" t="s">
        <v>1115</v>
      </c>
      <c r="O428" s="2" t="s">
        <v>1116</v>
      </c>
      <c r="P428" s="2" t="s">
        <v>1161</v>
      </c>
      <c r="Q428">
        <v>44900</v>
      </c>
      <c r="R428">
        <v>-91400</v>
      </c>
      <c r="S428">
        <v>-46500</v>
      </c>
      <c r="T428" s="1">
        <v>42007</v>
      </c>
      <c r="U428" s="2" t="s">
        <v>1</v>
      </c>
      <c r="V428" s="2" t="s">
        <v>23</v>
      </c>
      <c r="W428" s="2" t="s">
        <v>41</v>
      </c>
      <c r="X428" s="2" t="s">
        <v>60</v>
      </c>
      <c r="Y428" s="2" t="s">
        <v>45</v>
      </c>
      <c r="Z428" s="2" t="s">
        <v>24</v>
      </c>
      <c r="AA428" s="2" t="s">
        <v>509</v>
      </c>
      <c r="AB428">
        <v>11</v>
      </c>
      <c r="AC428">
        <v>1</v>
      </c>
      <c r="AD428" s="2" t="s">
        <v>1078</v>
      </c>
      <c r="AE428">
        <v>0</v>
      </c>
      <c r="AF428">
        <v>2</v>
      </c>
      <c r="AG428" s="2" t="s">
        <v>1085</v>
      </c>
      <c r="AH428">
        <v>58200</v>
      </c>
      <c r="AI428">
        <v>5820</v>
      </c>
      <c r="AJ428">
        <v>5820</v>
      </c>
      <c r="AK428">
        <v>46560</v>
      </c>
      <c r="AL428" s="2" t="s">
        <v>97</v>
      </c>
      <c r="AM428" s="2" t="s">
        <v>112</v>
      </c>
      <c r="AN428">
        <v>2013</v>
      </c>
      <c r="AO428" s="2" t="s">
        <v>1078</v>
      </c>
    </row>
    <row r="429" spans="1:41" x14ac:dyDescent="0.25">
      <c r="A429">
        <v>268833</v>
      </c>
      <c r="B429" s="1">
        <v>36421</v>
      </c>
      <c r="C429">
        <v>91</v>
      </c>
      <c r="D429" s="2" t="s">
        <v>1277</v>
      </c>
      <c r="E429" s="2"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s="2" t="s">
        <v>1086</v>
      </c>
      <c r="M429" s="2" t="s">
        <v>57</v>
      </c>
      <c r="N429" s="2" t="s">
        <v>1097</v>
      </c>
      <c r="O429" s="2" t="s">
        <v>1111</v>
      </c>
      <c r="P429" s="2" t="s">
        <v>1160</v>
      </c>
      <c r="Q429">
        <v>63600</v>
      </c>
      <c r="R429">
        <v>0</v>
      </c>
      <c r="S429">
        <v>63600</v>
      </c>
      <c r="T429" s="1">
        <v>42060</v>
      </c>
      <c r="U429" s="2" t="s">
        <v>1</v>
      </c>
      <c r="V429" s="2" t="s">
        <v>2</v>
      </c>
      <c r="W429" s="2" t="s">
        <v>11</v>
      </c>
      <c r="X429" s="2" t="s">
        <v>4</v>
      </c>
      <c r="Y429" s="2" t="s">
        <v>50</v>
      </c>
      <c r="Z429" s="2" t="s">
        <v>51</v>
      </c>
      <c r="AA429" s="2" t="s">
        <v>510</v>
      </c>
      <c r="AB429">
        <v>19</v>
      </c>
      <c r="AC429">
        <v>1</v>
      </c>
      <c r="AD429" s="2" t="s">
        <v>1085</v>
      </c>
      <c r="AE429">
        <v>1</v>
      </c>
      <c r="AF429">
        <v>0</v>
      </c>
      <c r="AG429" s="2" t="s">
        <v>1078</v>
      </c>
      <c r="AH429">
        <v>60570</v>
      </c>
      <c r="AI429">
        <v>6730</v>
      </c>
      <c r="AJ429">
        <v>6730</v>
      </c>
      <c r="AK429">
        <v>47110</v>
      </c>
      <c r="AL429" s="2" t="s">
        <v>39</v>
      </c>
      <c r="AM429" s="2" t="s">
        <v>71</v>
      </c>
      <c r="AN429">
        <v>2011</v>
      </c>
      <c r="AO429" s="2" t="s">
        <v>1078</v>
      </c>
    </row>
    <row r="430" spans="1:41" x14ac:dyDescent="0.25">
      <c r="A430">
        <v>287489</v>
      </c>
      <c r="B430" s="1">
        <v>34368</v>
      </c>
      <c r="C430">
        <v>167</v>
      </c>
      <c r="D430" s="2" t="s">
        <v>1275</v>
      </c>
      <c r="E430" s="2"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s="2" t="s">
        <v>1086</v>
      </c>
      <c r="M430" s="2" t="s">
        <v>1139</v>
      </c>
      <c r="N430" s="2" t="s">
        <v>1099</v>
      </c>
      <c r="O430" s="2" t="s">
        <v>1098</v>
      </c>
      <c r="P430" s="2" t="s">
        <v>1161</v>
      </c>
      <c r="Q430">
        <v>0</v>
      </c>
      <c r="R430">
        <v>-38400</v>
      </c>
      <c r="S430">
        <v>-38400</v>
      </c>
      <c r="T430" s="1">
        <v>42023</v>
      </c>
      <c r="U430" s="2" t="s">
        <v>1089</v>
      </c>
      <c r="V430" s="2" t="s">
        <v>18</v>
      </c>
      <c r="W430" s="2" t="s">
        <v>3</v>
      </c>
      <c r="X430" s="2" t="s">
        <v>60</v>
      </c>
      <c r="Y430" s="2" t="s">
        <v>50</v>
      </c>
      <c r="Z430" s="2" t="s">
        <v>37</v>
      </c>
      <c r="AA430" s="2" t="s">
        <v>511</v>
      </c>
      <c r="AB430">
        <v>22</v>
      </c>
      <c r="AC430">
        <v>3</v>
      </c>
      <c r="AD430" s="2" t="s">
        <v>1085</v>
      </c>
      <c r="AE430">
        <v>0</v>
      </c>
      <c r="AF430">
        <v>0</v>
      </c>
      <c r="AG430" s="2" t="s">
        <v>1078</v>
      </c>
      <c r="AH430">
        <v>69680</v>
      </c>
      <c r="AI430">
        <v>8710</v>
      </c>
      <c r="AJ430">
        <v>8710</v>
      </c>
      <c r="AK430">
        <v>52260</v>
      </c>
      <c r="AL430" s="2" t="s">
        <v>15</v>
      </c>
      <c r="AM430" s="2" t="s">
        <v>178</v>
      </c>
      <c r="AN430">
        <v>2008</v>
      </c>
      <c r="AO430" s="2" t="s">
        <v>1077</v>
      </c>
    </row>
    <row r="431" spans="1:41" x14ac:dyDescent="0.25">
      <c r="A431">
        <v>808153</v>
      </c>
      <c r="B431" s="1">
        <v>37639</v>
      </c>
      <c r="C431">
        <v>467</v>
      </c>
      <c r="D431" s="2" t="s">
        <v>1277</v>
      </c>
      <c r="E431" s="2"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s="2" t="s">
        <v>1079</v>
      </c>
      <c r="M431" s="2" t="s">
        <v>1139</v>
      </c>
      <c r="N431" s="2" t="s">
        <v>1103</v>
      </c>
      <c r="O431" s="2" t="s">
        <v>1092</v>
      </c>
      <c r="P431" s="2" t="s">
        <v>1160</v>
      </c>
      <c r="Q431">
        <v>82200</v>
      </c>
      <c r="R431">
        <v>0</v>
      </c>
      <c r="S431">
        <v>82200</v>
      </c>
      <c r="T431" s="1">
        <v>42007</v>
      </c>
      <c r="U431" s="2" t="s">
        <v>1</v>
      </c>
      <c r="V431" s="2" t="s">
        <v>23</v>
      </c>
      <c r="W431" s="2" t="s">
        <v>41</v>
      </c>
      <c r="X431" s="2" t="s">
        <v>34</v>
      </c>
      <c r="Y431" s="2" t="s">
        <v>19</v>
      </c>
      <c r="Z431" s="2" t="s">
        <v>6</v>
      </c>
      <c r="AA431" s="2" t="s">
        <v>512</v>
      </c>
      <c r="AB431">
        <v>2</v>
      </c>
      <c r="AC431">
        <v>1</v>
      </c>
      <c r="AD431" s="2" t="s">
        <v>1077</v>
      </c>
      <c r="AE431">
        <v>2</v>
      </c>
      <c r="AF431">
        <v>3</v>
      </c>
      <c r="AG431" s="2" t="s">
        <v>1078</v>
      </c>
      <c r="AH431">
        <v>55700</v>
      </c>
      <c r="AI431">
        <v>5570</v>
      </c>
      <c r="AJ431">
        <v>11140</v>
      </c>
      <c r="AK431">
        <v>38990</v>
      </c>
      <c r="AL431" s="2" t="s">
        <v>39</v>
      </c>
      <c r="AM431" s="2" t="s">
        <v>71</v>
      </c>
      <c r="AN431">
        <v>2014</v>
      </c>
      <c r="AO431" s="2" t="s">
        <v>1078</v>
      </c>
    </row>
    <row r="432" spans="1:41" x14ac:dyDescent="0.25">
      <c r="A432">
        <v>687639</v>
      </c>
      <c r="B432" s="1">
        <v>38418</v>
      </c>
      <c r="C432">
        <v>264</v>
      </c>
      <c r="D432" s="2" t="s">
        <v>1277</v>
      </c>
      <c r="E432" s="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s="2" t="s">
        <v>1086</v>
      </c>
      <c r="M432" s="2" t="s">
        <v>1142</v>
      </c>
      <c r="N432" s="2" t="s">
        <v>1103</v>
      </c>
      <c r="O432" s="2" t="s">
        <v>1081</v>
      </c>
      <c r="P432" s="2" t="s">
        <v>1161</v>
      </c>
      <c r="Q432">
        <v>0</v>
      </c>
      <c r="R432">
        <v>-67400</v>
      </c>
      <c r="S432">
        <v>-67400</v>
      </c>
      <c r="T432" s="1">
        <v>42047</v>
      </c>
      <c r="U432" s="2" t="s">
        <v>1089</v>
      </c>
      <c r="V432" s="2" t="s">
        <v>23</v>
      </c>
      <c r="W432" s="2" t="s">
        <v>41</v>
      </c>
      <c r="X432" s="2" t="s">
        <v>60</v>
      </c>
      <c r="Y432" s="2" t="s">
        <v>1276</v>
      </c>
      <c r="Z432" s="2" t="s">
        <v>24</v>
      </c>
      <c r="AA432" s="2" t="s">
        <v>513</v>
      </c>
      <c r="AB432">
        <v>16</v>
      </c>
      <c r="AC432">
        <v>4</v>
      </c>
      <c r="AD432" s="2" t="s">
        <v>1077</v>
      </c>
      <c r="AE432">
        <v>1</v>
      </c>
      <c r="AF432">
        <v>2</v>
      </c>
      <c r="AG432" s="2" t="s">
        <v>1077</v>
      </c>
      <c r="AH432">
        <v>62370</v>
      </c>
      <c r="AI432">
        <v>5670</v>
      </c>
      <c r="AJ432">
        <v>5670</v>
      </c>
      <c r="AK432">
        <v>51030</v>
      </c>
      <c r="AL432" s="2" t="s">
        <v>21</v>
      </c>
      <c r="AM432" s="2" t="s">
        <v>67</v>
      </c>
      <c r="AN432">
        <v>2001</v>
      </c>
      <c r="AO432" s="2" t="s">
        <v>1078</v>
      </c>
    </row>
    <row r="433" spans="1:41" x14ac:dyDescent="0.25">
      <c r="A433">
        <v>497347</v>
      </c>
      <c r="B433" s="1">
        <v>37856</v>
      </c>
      <c r="C433">
        <v>270</v>
      </c>
      <c r="D433" s="2" t="s">
        <v>1276</v>
      </c>
      <c r="E433" s="2"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s="2" t="s">
        <v>1086</v>
      </c>
      <c r="M433" s="2" t="s">
        <v>1141</v>
      </c>
      <c r="N433" s="2" t="s">
        <v>1097</v>
      </c>
      <c r="O433" s="2" t="s">
        <v>1106</v>
      </c>
      <c r="P433" s="2" t="s">
        <v>1161</v>
      </c>
      <c r="Q433">
        <v>83200</v>
      </c>
      <c r="R433">
        <v>-53300</v>
      </c>
      <c r="S433">
        <v>29900</v>
      </c>
      <c r="T433" s="1">
        <v>42059</v>
      </c>
      <c r="U433" s="2" t="s">
        <v>1089</v>
      </c>
      <c r="V433" s="2" t="s">
        <v>2</v>
      </c>
      <c r="W433" s="2" t="s">
        <v>41</v>
      </c>
      <c r="X433" s="2" t="s">
        <v>49</v>
      </c>
      <c r="Y433" s="2" t="s">
        <v>12</v>
      </c>
      <c r="Z433" s="2" t="s">
        <v>6</v>
      </c>
      <c r="AA433" s="2" t="s">
        <v>514</v>
      </c>
      <c r="AB433">
        <v>23</v>
      </c>
      <c r="AC433">
        <v>3</v>
      </c>
      <c r="AD433" s="2" t="s">
        <v>1085</v>
      </c>
      <c r="AE433">
        <v>0</v>
      </c>
      <c r="AF433">
        <v>0</v>
      </c>
      <c r="AG433" s="2" t="s">
        <v>1077</v>
      </c>
      <c r="AH433">
        <v>54340</v>
      </c>
      <c r="AI433">
        <v>9880</v>
      </c>
      <c r="AJ433">
        <v>0</v>
      </c>
      <c r="AK433">
        <v>44460</v>
      </c>
      <c r="AL433" s="2" t="s">
        <v>8</v>
      </c>
      <c r="AM433" s="2" t="s">
        <v>9</v>
      </c>
      <c r="AN433">
        <v>2005</v>
      </c>
      <c r="AO433" s="2" t="s">
        <v>1078</v>
      </c>
    </row>
    <row r="434" spans="1:41" x14ac:dyDescent="0.25">
      <c r="A434">
        <v>439660</v>
      </c>
      <c r="B434" s="1">
        <v>37448</v>
      </c>
      <c r="C434">
        <v>310</v>
      </c>
      <c r="D434" s="2" t="s">
        <v>1276</v>
      </c>
      <c r="E434" s="2"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s="2" t="s">
        <v>1086</v>
      </c>
      <c r="M434" s="2" t="s">
        <v>1139</v>
      </c>
      <c r="N434" s="2" t="s">
        <v>1097</v>
      </c>
      <c r="O434" s="2" t="s">
        <v>1094</v>
      </c>
      <c r="P434" s="2" t="s">
        <v>1161</v>
      </c>
      <c r="Q434">
        <v>0</v>
      </c>
      <c r="R434">
        <v>0</v>
      </c>
      <c r="S434">
        <v>0</v>
      </c>
      <c r="T434" s="1">
        <v>42060</v>
      </c>
      <c r="U434" s="2" t="s">
        <v>1</v>
      </c>
      <c r="V434" s="2" t="s">
        <v>23</v>
      </c>
      <c r="W434" s="2" t="s">
        <v>3</v>
      </c>
      <c r="X434" s="2" t="s">
        <v>4</v>
      </c>
      <c r="Y434" s="2" t="s">
        <v>50</v>
      </c>
      <c r="Z434" s="2" t="s">
        <v>53</v>
      </c>
      <c r="AA434" s="2" t="s">
        <v>515</v>
      </c>
      <c r="AB434">
        <v>21</v>
      </c>
      <c r="AC434">
        <v>1</v>
      </c>
      <c r="AD434" s="2" t="s">
        <v>1077</v>
      </c>
      <c r="AE434">
        <v>1</v>
      </c>
      <c r="AF434">
        <v>0</v>
      </c>
      <c r="AG434" s="2" t="s">
        <v>1078</v>
      </c>
      <c r="AH434">
        <v>55170</v>
      </c>
      <c r="AI434">
        <v>6130</v>
      </c>
      <c r="AJ434">
        <v>6130</v>
      </c>
      <c r="AK434">
        <v>42910</v>
      </c>
      <c r="AL434" s="2" t="s">
        <v>43</v>
      </c>
      <c r="AM434" s="2" t="s">
        <v>44</v>
      </c>
      <c r="AN434">
        <v>2005</v>
      </c>
      <c r="AO434" s="2" t="s">
        <v>1077</v>
      </c>
    </row>
    <row r="435" spans="1:41" x14ac:dyDescent="0.25">
      <c r="A435">
        <v>847123</v>
      </c>
      <c r="B435" s="1">
        <v>41717</v>
      </c>
      <c r="C435">
        <v>143</v>
      </c>
      <c r="D435" s="2" t="s">
        <v>1275</v>
      </c>
      <c r="E435" s="2"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s="2" t="s">
        <v>1079</v>
      </c>
      <c r="M435" s="2" t="s">
        <v>65</v>
      </c>
      <c r="N435" s="2" t="s">
        <v>1097</v>
      </c>
      <c r="O435" s="2" t="s">
        <v>1117</v>
      </c>
      <c r="P435" s="2" t="s">
        <v>1159</v>
      </c>
      <c r="Q435">
        <v>67900</v>
      </c>
      <c r="R435">
        <v>0</v>
      </c>
      <c r="S435">
        <v>67900</v>
      </c>
      <c r="T435" s="1">
        <v>42052</v>
      </c>
      <c r="U435" s="2" t="s">
        <v>1</v>
      </c>
      <c r="V435" s="2" t="s">
        <v>23</v>
      </c>
      <c r="W435" s="2" t="s">
        <v>11</v>
      </c>
      <c r="X435" s="2" t="s">
        <v>49</v>
      </c>
      <c r="Y435" s="2" t="s">
        <v>19</v>
      </c>
      <c r="Z435" s="2" t="s">
        <v>6</v>
      </c>
      <c r="AA435" s="2" t="s">
        <v>516</v>
      </c>
      <c r="AB435">
        <v>10</v>
      </c>
      <c r="AC435">
        <v>1</v>
      </c>
      <c r="AD435" s="2" t="s">
        <v>1085</v>
      </c>
      <c r="AE435">
        <v>2</v>
      </c>
      <c r="AF435">
        <v>3</v>
      </c>
      <c r="AG435" s="2" t="s">
        <v>1077</v>
      </c>
      <c r="AH435">
        <v>58500</v>
      </c>
      <c r="AI435">
        <v>11700</v>
      </c>
      <c r="AJ435">
        <v>5850</v>
      </c>
      <c r="AK435">
        <v>40950</v>
      </c>
      <c r="AL435" s="2" t="s">
        <v>21</v>
      </c>
      <c r="AM435" s="2" t="s">
        <v>22</v>
      </c>
      <c r="AN435">
        <v>1999</v>
      </c>
      <c r="AO435" s="2" t="s">
        <v>1078</v>
      </c>
    </row>
    <row r="436" spans="1:41" x14ac:dyDescent="0.25">
      <c r="A436">
        <v>172307</v>
      </c>
      <c r="B436" s="1">
        <v>34309</v>
      </c>
      <c r="C436">
        <v>146</v>
      </c>
      <c r="D436" s="2" t="s">
        <v>1276</v>
      </c>
      <c r="E436" s="2"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s="2" t="s">
        <v>1079</v>
      </c>
      <c r="M436" s="2" t="s">
        <v>29</v>
      </c>
      <c r="N436" s="2" t="s">
        <v>1097</v>
      </c>
      <c r="O436" s="2" t="s">
        <v>1101</v>
      </c>
      <c r="P436" s="2" t="s">
        <v>1160</v>
      </c>
      <c r="Q436">
        <v>0</v>
      </c>
      <c r="R436">
        <v>0</v>
      </c>
      <c r="S436">
        <v>0</v>
      </c>
      <c r="T436" s="1">
        <v>42044</v>
      </c>
      <c r="U436" s="2" t="s">
        <v>1</v>
      </c>
      <c r="V436" s="2" t="s">
        <v>18</v>
      </c>
      <c r="W436" s="2" t="s">
        <v>3</v>
      </c>
      <c r="X436" s="2" t="s">
        <v>34</v>
      </c>
      <c r="Y436" s="2" t="s">
        <v>50</v>
      </c>
      <c r="Z436" s="2" t="s">
        <v>13</v>
      </c>
      <c r="AA436" s="2" t="s">
        <v>517</v>
      </c>
      <c r="AB436">
        <v>12</v>
      </c>
      <c r="AC436">
        <v>1</v>
      </c>
      <c r="AD436" s="2" t="s">
        <v>1085</v>
      </c>
      <c r="AE436">
        <v>0</v>
      </c>
      <c r="AF436">
        <v>3</v>
      </c>
      <c r="AG436" s="2" t="s">
        <v>1085</v>
      </c>
      <c r="AH436">
        <v>59940</v>
      </c>
      <c r="AI436">
        <v>6660</v>
      </c>
      <c r="AJ436">
        <v>6660</v>
      </c>
      <c r="AK436">
        <v>46620</v>
      </c>
      <c r="AL436" s="2" t="s">
        <v>118</v>
      </c>
      <c r="AM436" s="2" t="s">
        <v>134</v>
      </c>
      <c r="AN436">
        <v>1995</v>
      </c>
      <c r="AO436" s="2" t="s">
        <v>1078</v>
      </c>
    </row>
    <row r="437" spans="1:41" x14ac:dyDescent="0.25">
      <c r="A437">
        <v>810189</v>
      </c>
      <c r="B437" s="1">
        <v>36401</v>
      </c>
      <c r="C437">
        <v>102</v>
      </c>
      <c r="D437" s="2" t="s">
        <v>1276</v>
      </c>
      <c r="E437" s="2"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s="2" t="s">
        <v>1079</v>
      </c>
      <c r="M437" s="2" t="s">
        <v>1140</v>
      </c>
      <c r="N437" s="2" t="s">
        <v>1082</v>
      </c>
      <c r="O437" s="2" t="s">
        <v>1083</v>
      </c>
      <c r="P437" s="2" t="s">
        <v>1159</v>
      </c>
      <c r="Q437">
        <v>55200</v>
      </c>
      <c r="R437">
        <v>0</v>
      </c>
      <c r="S437">
        <v>55200</v>
      </c>
      <c r="T437" s="1">
        <v>42050</v>
      </c>
      <c r="U437" s="2" t="s">
        <v>1</v>
      </c>
      <c r="V437" s="2" t="s">
        <v>2</v>
      </c>
      <c r="W437" s="2" t="s">
        <v>41</v>
      </c>
      <c r="X437" s="2" t="s">
        <v>4</v>
      </c>
      <c r="Y437" s="2" t="s">
        <v>88</v>
      </c>
      <c r="Z437" s="2" t="s">
        <v>53</v>
      </c>
      <c r="AA437" s="2" t="s">
        <v>518</v>
      </c>
      <c r="AB437">
        <v>6</v>
      </c>
      <c r="AC437">
        <v>1</v>
      </c>
      <c r="AD437" s="2" t="s">
        <v>1078</v>
      </c>
      <c r="AE437">
        <v>1</v>
      </c>
      <c r="AF437">
        <v>0</v>
      </c>
      <c r="AG437" s="2" t="s">
        <v>1078</v>
      </c>
      <c r="AH437">
        <v>73400</v>
      </c>
      <c r="AI437">
        <v>7340</v>
      </c>
      <c r="AJ437">
        <v>7340</v>
      </c>
      <c r="AK437">
        <v>58720</v>
      </c>
      <c r="AL437" s="2" t="s">
        <v>21</v>
      </c>
      <c r="AM437" s="2" t="s">
        <v>67</v>
      </c>
      <c r="AN437">
        <v>1996</v>
      </c>
      <c r="AO437" s="2" t="s">
        <v>1078</v>
      </c>
    </row>
    <row r="438" spans="1:41" x14ac:dyDescent="0.25">
      <c r="A438">
        <v>432068</v>
      </c>
      <c r="B438" s="1">
        <v>39150</v>
      </c>
      <c r="C438">
        <v>61</v>
      </c>
      <c r="D438" s="2" t="s">
        <v>1275</v>
      </c>
      <c r="E438" s="2"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s="2" t="s">
        <v>1079</v>
      </c>
      <c r="M438" s="2" t="s">
        <v>1142</v>
      </c>
      <c r="N438" s="2" t="s">
        <v>1099</v>
      </c>
      <c r="O438" s="2" t="s">
        <v>1092</v>
      </c>
      <c r="P438" s="2" t="s">
        <v>1161</v>
      </c>
      <c r="Q438">
        <v>54600</v>
      </c>
      <c r="R438">
        <v>0</v>
      </c>
      <c r="S438">
        <v>54600</v>
      </c>
      <c r="T438" s="1">
        <v>42060</v>
      </c>
      <c r="U438" s="2" t="s">
        <v>1</v>
      </c>
      <c r="V438" s="2" t="s">
        <v>2</v>
      </c>
      <c r="W438" s="2" t="s">
        <v>3</v>
      </c>
      <c r="X438" s="2" t="s">
        <v>34</v>
      </c>
      <c r="Y438" s="2" t="s">
        <v>88</v>
      </c>
      <c r="Z438" s="2" t="s">
        <v>13</v>
      </c>
      <c r="AA438" s="2" t="s">
        <v>519</v>
      </c>
      <c r="AB438">
        <v>6</v>
      </c>
      <c r="AC438">
        <v>1</v>
      </c>
      <c r="AD438" s="2" t="s">
        <v>1085</v>
      </c>
      <c r="AE438">
        <v>1</v>
      </c>
      <c r="AF438">
        <v>2</v>
      </c>
      <c r="AG438" s="2" t="s">
        <v>1085</v>
      </c>
      <c r="AH438">
        <v>41850</v>
      </c>
      <c r="AI438">
        <v>4650</v>
      </c>
      <c r="AJ438">
        <v>4650</v>
      </c>
      <c r="AK438">
        <v>32550</v>
      </c>
      <c r="AL438" s="2" t="s">
        <v>73</v>
      </c>
      <c r="AM438" s="2" t="s">
        <v>74</v>
      </c>
      <c r="AN438">
        <v>1997</v>
      </c>
      <c r="AO438" s="2" t="s">
        <v>1078</v>
      </c>
    </row>
    <row r="439" spans="1:41" x14ac:dyDescent="0.25">
      <c r="A439">
        <v>903203</v>
      </c>
      <c r="B439" s="1">
        <v>37989</v>
      </c>
      <c r="C439">
        <v>255</v>
      </c>
      <c r="D439" s="2" t="s">
        <v>1276</v>
      </c>
      <c r="E439" s="2"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s="2" t="s">
        <v>1086</v>
      </c>
      <c r="M439" s="2" t="s">
        <v>1141</v>
      </c>
      <c r="N439" s="2" t="s">
        <v>1097</v>
      </c>
      <c r="O439" s="2" t="s">
        <v>1109</v>
      </c>
      <c r="P439" s="2" t="s">
        <v>1161</v>
      </c>
      <c r="Q439">
        <v>68500</v>
      </c>
      <c r="R439">
        <v>0</v>
      </c>
      <c r="S439">
        <v>68500</v>
      </c>
      <c r="T439" s="1">
        <v>42040</v>
      </c>
      <c r="U439" s="2" t="s">
        <v>62</v>
      </c>
      <c r="V439" s="2" t="s">
        <v>1084</v>
      </c>
      <c r="W439" s="2" t="s">
        <v>121</v>
      </c>
      <c r="X439" s="2" t="s">
        <v>4</v>
      </c>
      <c r="Y439" s="2" t="s">
        <v>50</v>
      </c>
      <c r="Z439" s="2" t="s">
        <v>51</v>
      </c>
      <c r="AA439" s="2" t="s">
        <v>520</v>
      </c>
      <c r="AB439">
        <v>7</v>
      </c>
      <c r="AC439">
        <v>1</v>
      </c>
      <c r="AD439" s="2" t="s">
        <v>1085</v>
      </c>
      <c r="AE439">
        <v>2</v>
      </c>
      <c r="AF439">
        <v>2</v>
      </c>
      <c r="AG439" s="2" t="s">
        <v>1078</v>
      </c>
      <c r="AH439">
        <v>6400</v>
      </c>
      <c r="AI439">
        <v>640</v>
      </c>
      <c r="AJ439">
        <v>1280</v>
      </c>
      <c r="AK439">
        <v>4480</v>
      </c>
      <c r="AL439" s="2" t="s">
        <v>15</v>
      </c>
      <c r="AM439" s="2" t="s">
        <v>178</v>
      </c>
      <c r="AN439">
        <v>2005</v>
      </c>
      <c r="AO439" s="2" t="s">
        <v>1077</v>
      </c>
    </row>
    <row r="440" spans="1:41" x14ac:dyDescent="0.25">
      <c r="A440">
        <v>253085</v>
      </c>
      <c r="B440" s="1">
        <v>33353</v>
      </c>
      <c r="C440">
        <v>211</v>
      </c>
      <c r="D440" s="2" t="s">
        <v>1275</v>
      </c>
      <c r="E440" s="2"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s="2" t="s">
        <v>1086</v>
      </c>
      <c r="M440" s="2" t="s">
        <v>1141</v>
      </c>
      <c r="N440" s="2" t="s">
        <v>1095</v>
      </c>
      <c r="O440" s="2" t="s">
        <v>1081</v>
      </c>
      <c r="P440" s="2" t="s">
        <v>1160</v>
      </c>
      <c r="Q440">
        <v>0</v>
      </c>
      <c r="R440">
        <v>0</v>
      </c>
      <c r="S440">
        <v>0</v>
      </c>
      <c r="T440" s="1">
        <v>42016</v>
      </c>
      <c r="U440" s="2" t="s">
        <v>10</v>
      </c>
      <c r="V440" s="2" t="s">
        <v>1084</v>
      </c>
      <c r="W440" s="2" t="s">
        <v>121</v>
      </c>
      <c r="X440" s="2" t="s">
        <v>4</v>
      </c>
      <c r="Y440" s="2" t="s">
        <v>45</v>
      </c>
      <c r="Z440" s="2" t="s">
        <v>75</v>
      </c>
      <c r="AA440" s="2" t="s">
        <v>521</v>
      </c>
      <c r="AB440">
        <v>3</v>
      </c>
      <c r="AC440">
        <v>1</v>
      </c>
      <c r="AD440" s="2" t="s">
        <v>1078</v>
      </c>
      <c r="AE440">
        <v>1</v>
      </c>
      <c r="AF440">
        <v>1</v>
      </c>
      <c r="AG440" s="2" t="s">
        <v>1078</v>
      </c>
      <c r="AH440">
        <v>3190</v>
      </c>
      <c r="AI440">
        <v>580</v>
      </c>
      <c r="AJ440">
        <v>290</v>
      </c>
      <c r="AK440">
        <v>2320</v>
      </c>
      <c r="AL440" s="2" t="s">
        <v>43</v>
      </c>
      <c r="AM440" s="2" t="s">
        <v>44</v>
      </c>
      <c r="AN440">
        <v>2004</v>
      </c>
      <c r="AO440" s="2" t="s">
        <v>1078</v>
      </c>
    </row>
    <row r="441" spans="1:41" x14ac:dyDescent="0.25">
      <c r="A441">
        <v>180720</v>
      </c>
      <c r="B441" s="1">
        <v>34772</v>
      </c>
      <c r="C441">
        <v>61</v>
      </c>
      <c r="D441" s="2" t="s">
        <v>1277</v>
      </c>
      <c r="E441" s="2"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s="2" t="s">
        <v>1079</v>
      </c>
      <c r="M441" s="2" t="s">
        <v>1142</v>
      </c>
      <c r="N441" s="2" t="s">
        <v>1107</v>
      </c>
      <c r="O441" s="2" t="s">
        <v>1111</v>
      </c>
      <c r="P441" s="2" t="s">
        <v>1162</v>
      </c>
      <c r="Q441">
        <v>0</v>
      </c>
      <c r="R441">
        <v>-66000</v>
      </c>
      <c r="S441">
        <v>-66000</v>
      </c>
      <c r="T441" s="1">
        <v>42005</v>
      </c>
      <c r="U441" s="2" t="s">
        <v>62</v>
      </c>
      <c r="V441" s="2" t="s">
        <v>1084</v>
      </c>
      <c r="W441" s="2" t="s">
        <v>121</v>
      </c>
      <c r="X441" s="2" t="s">
        <v>30</v>
      </c>
      <c r="Y441" s="2" t="s">
        <v>12</v>
      </c>
      <c r="Z441" s="2" t="s">
        <v>51</v>
      </c>
      <c r="AA441" s="2" t="s">
        <v>522</v>
      </c>
      <c r="AB441">
        <v>10</v>
      </c>
      <c r="AC441">
        <v>1</v>
      </c>
      <c r="AD441" s="2" t="s">
        <v>1077</v>
      </c>
      <c r="AE441">
        <v>2</v>
      </c>
      <c r="AF441">
        <v>1</v>
      </c>
      <c r="AG441" s="2" t="s">
        <v>1077</v>
      </c>
      <c r="AH441">
        <v>5900</v>
      </c>
      <c r="AI441">
        <v>590</v>
      </c>
      <c r="AJ441">
        <v>590</v>
      </c>
      <c r="AK441">
        <v>4720</v>
      </c>
      <c r="AL441" s="2" t="s">
        <v>39</v>
      </c>
      <c r="AM441" s="2" t="s">
        <v>40</v>
      </c>
      <c r="AN441">
        <v>2010</v>
      </c>
      <c r="AO441" s="2" t="s">
        <v>1078</v>
      </c>
    </row>
    <row r="442" spans="1:41" x14ac:dyDescent="0.25">
      <c r="A442">
        <v>492224</v>
      </c>
      <c r="B442" s="1">
        <v>38695</v>
      </c>
      <c r="C442">
        <v>108</v>
      </c>
      <c r="D442" s="2" t="s">
        <v>1277</v>
      </c>
      <c r="E442" s="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s="2" t="s">
        <v>1079</v>
      </c>
      <c r="M442" s="2" t="s">
        <v>1139</v>
      </c>
      <c r="N442" s="2" t="s">
        <v>1102</v>
      </c>
      <c r="O442" s="2" t="s">
        <v>1106</v>
      </c>
      <c r="P442" s="2" t="s">
        <v>1161</v>
      </c>
      <c r="Q442">
        <v>0</v>
      </c>
      <c r="R442">
        <v>0</v>
      </c>
      <c r="S442">
        <v>0</v>
      </c>
      <c r="T442" s="1">
        <v>42054</v>
      </c>
      <c r="U442" s="2" t="s">
        <v>1</v>
      </c>
      <c r="V442" s="2" t="s">
        <v>18</v>
      </c>
      <c r="W442" s="2" t="s">
        <v>41</v>
      </c>
      <c r="X442" s="2" t="s">
        <v>34</v>
      </c>
      <c r="Y442" s="2" t="s">
        <v>19</v>
      </c>
      <c r="Z442" s="2" t="s">
        <v>6</v>
      </c>
      <c r="AA442" s="2" t="s">
        <v>523</v>
      </c>
      <c r="AB442">
        <v>14</v>
      </c>
      <c r="AC442">
        <v>1</v>
      </c>
      <c r="AD442" s="2" t="s">
        <v>1078</v>
      </c>
      <c r="AE442">
        <v>0</v>
      </c>
      <c r="AF442">
        <v>2</v>
      </c>
      <c r="AG442" s="2" t="s">
        <v>1078</v>
      </c>
      <c r="AH442">
        <v>57330</v>
      </c>
      <c r="AI442">
        <v>6370</v>
      </c>
      <c r="AJ442">
        <v>6370</v>
      </c>
      <c r="AK442">
        <v>44590</v>
      </c>
      <c r="AL442" s="2" t="s">
        <v>21</v>
      </c>
      <c r="AM442" s="2" t="s">
        <v>67</v>
      </c>
      <c r="AN442">
        <v>2006</v>
      </c>
      <c r="AO442" s="2" t="s">
        <v>1078</v>
      </c>
    </row>
    <row r="443" spans="1:41" x14ac:dyDescent="0.25">
      <c r="A443">
        <v>411477</v>
      </c>
      <c r="B443" s="1">
        <v>37250</v>
      </c>
      <c r="C443">
        <v>303</v>
      </c>
      <c r="D443" s="2" t="s">
        <v>1276</v>
      </c>
      <c r="E443" s="2"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s="2" t="s">
        <v>1079</v>
      </c>
      <c r="M443" s="2" t="s">
        <v>1140</v>
      </c>
      <c r="N443" s="2" t="s">
        <v>1091</v>
      </c>
      <c r="O443" s="2" t="s">
        <v>1088</v>
      </c>
      <c r="P443" s="2" t="s">
        <v>1160</v>
      </c>
      <c r="Q443">
        <v>54600</v>
      </c>
      <c r="R443">
        <v>-45500</v>
      </c>
      <c r="S443">
        <v>9100</v>
      </c>
      <c r="T443" s="1">
        <v>42018</v>
      </c>
      <c r="U443" s="2" t="s">
        <v>1089</v>
      </c>
      <c r="V443" s="2" t="s">
        <v>23</v>
      </c>
      <c r="W443" s="2" t="s">
        <v>41</v>
      </c>
      <c r="X443" s="2" t="s">
        <v>49</v>
      </c>
      <c r="Y443" s="2" t="s">
        <v>45</v>
      </c>
      <c r="Z443" s="2" t="s">
        <v>51</v>
      </c>
      <c r="AA443" s="2" t="s">
        <v>524</v>
      </c>
      <c r="AB443">
        <v>17</v>
      </c>
      <c r="AC443">
        <v>3</v>
      </c>
      <c r="AD443" s="2" t="s">
        <v>1078</v>
      </c>
      <c r="AE443">
        <v>0</v>
      </c>
      <c r="AF443">
        <v>3</v>
      </c>
      <c r="AG443" s="2" t="s">
        <v>1078</v>
      </c>
      <c r="AH443">
        <v>81960</v>
      </c>
      <c r="AI443">
        <v>13660</v>
      </c>
      <c r="AJ443">
        <v>13660</v>
      </c>
      <c r="AK443">
        <v>54640</v>
      </c>
      <c r="AL443" s="2" t="s">
        <v>21</v>
      </c>
      <c r="AM443" s="2" t="s">
        <v>67</v>
      </c>
      <c r="AN443">
        <v>2008</v>
      </c>
      <c r="AO443" s="2" t="s">
        <v>1078</v>
      </c>
    </row>
    <row r="444" spans="1:41" x14ac:dyDescent="0.25">
      <c r="A444">
        <v>107181</v>
      </c>
      <c r="B444" s="1">
        <v>36478</v>
      </c>
      <c r="C444">
        <v>152</v>
      </c>
      <c r="D444" s="2" t="s">
        <v>1277</v>
      </c>
      <c r="E444" s="2"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s="2" t="s">
        <v>1086</v>
      </c>
      <c r="M444" s="2" t="s">
        <v>1141</v>
      </c>
      <c r="N444" s="2" t="s">
        <v>1103</v>
      </c>
      <c r="O444" s="2" t="s">
        <v>1117</v>
      </c>
      <c r="P444" s="2" t="s">
        <v>1159</v>
      </c>
      <c r="Q444">
        <v>0</v>
      </c>
      <c r="R444">
        <v>0</v>
      </c>
      <c r="S444">
        <v>0</v>
      </c>
      <c r="T444" s="1">
        <v>42034</v>
      </c>
      <c r="U444" s="2" t="s">
        <v>1</v>
      </c>
      <c r="V444" s="2" t="s">
        <v>2</v>
      </c>
      <c r="W444" s="2" t="s">
        <v>3</v>
      </c>
      <c r="X444" s="2" t="s">
        <v>34</v>
      </c>
      <c r="Y444" s="2" t="s">
        <v>5</v>
      </c>
      <c r="Z444" s="2" t="s">
        <v>51</v>
      </c>
      <c r="AA444" s="2" t="s">
        <v>525</v>
      </c>
      <c r="AB444">
        <v>16</v>
      </c>
      <c r="AC444">
        <v>1</v>
      </c>
      <c r="AD444" s="2" t="s">
        <v>1077</v>
      </c>
      <c r="AE444">
        <v>0</v>
      </c>
      <c r="AF444">
        <v>0</v>
      </c>
      <c r="AG444" s="2" t="s">
        <v>1085</v>
      </c>
      <c r="AH444">
        <v>70400</v>
      </c>
      <c r="AI444">
        <v>6400</v>
      </c>
      <c r="AJ444">
        <v>19200</v>
      </c>
      <c r="AK444">
        <v>44800</v>
      </c>
      <c r="AL444" s="2" t="s">
        <v>73</v>
      </c>
      <c r="AM444" s="2" t="s">
        <v>74</v>
      </c>
      <c r="AN444">
        <v>2001</v>
      </c>
      <c r="AO444" s="2" t="s">
        <v>1077</v>
      </c>
    </row>
    <row r="445" spans="1:41" x14ac:dyDescent="0.25">
      <c r="A445">
        <v>312940</v>
      </c>
      <c r="B445" s="1">
        <v>37191</v>
      </c>
      <c r="C445">
        <v>120</v>
      </c>
      <c r="D445" s="2" t="s">
        <v>1277</v>
      </c>
      <c r="E445" s="2"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s="2" t="s">
        <v>1086</v>
      </c>
      <c r="M445" s="2" t="s">
        <v>1142</v>
      </c>
      <c r="N445" s="2" t="s">
        <v>1102</v>
      </c>
      <c r="O445" s="2" t="s">
        <v>1108</v>
      </c>
      <c r="P445" s="2" t="s">
        <v>1161</v>
      </c>
      <c r="Q445">
        <v>77900</v>
      </c>
      <c r="R445">
        <v>0</v>
      </c>
      <c r="S445">
        <v>77900</v>
      </c>
      <c r="T445" s="1">
        <v>42024</v>
      </c>
      <c r="U445" s="2" t="s">
        <v>62</v>
      </c>
      <c r="V445" s="2" t="s">
        <v>1084</v>
      </c>
      <c r="W445" s="2" t="s">
        <v>11</v>
      </c>
      <c r="X445" s="2" t="s">
        <v>30</v>
      </c>
      <c r="Y445" s="2" t="s">
        <v>12</v>
      </c>
      <c r="Z445" s="2" t="s">
        <v>6</v>
      </c>
      <c r="AA445" s="2" t="s">
        <v>526</v>
      </c>
      <c r="AB445">
        <v>3</v>
      </c>
      <c r="AC445">
        <v>1</v>
      </c>
      <c r="AD445" s="2" t="s">
        <v>1078</v>
      </c>
      <c r="AE445">
        <v>2</v>
      </c>
      <c r="AF445">
        <v>1</v>
      </c>
      <c r="AG445" s="2" t="s">
        <v>1085</v>
      </c>
      <c r="AH445">
        <v>3770</v>
      </c>
      <c r="AI445">
        <v>580</v>
      </c>
      <c r="AJ445">
        <v>580</v>
      </c>
      <c r="AK445">
        <v>2610</v>
      </c>
      <c r="AL445" s="2" t="s">
        <v>106</v>
      </c>
      <c r="AM445" s="2" t="s">
        <v>280</v>
      </c>
      <c r="AN445">
        <v>2002</v>
      </c>
      <c r="AO445" s="2" t="s">
        <v>1078</v>
      </c>
    </row>
    <row r="446" spans="1:41" x14ac:dyDescent="0.25">
      <c r="A446">
        <v>855186</v>
      </c>
      <c r="B446" s="1">
        <v>34273</v>
      </c>
      <c r="C446">
        <v>144</v>
      </c>
      <c r="D446" s="2" t="s">
        <v>1277</v>
      </c>
      <c r="E446" s="2"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s="2" t="s">
        <v>1086</v>
      </c>
      <c r="M446" s="2" t="s">
        <v>29</v>
      </c>
      <c r="N446" s="2" t="s">
        <v>1087</v>
      </c>
      <c r="O446" s="2" t="s">
        <v>1083</v>
      </c>
      <c r="P446" s="2" t="s">
        <v>1161</v>
      </c>
      <c r="Q446">
        <v>23600</v>
      </c>
      <c r="R446">
        <v>-15600</v>
      </c>
      <c r="S446">
        <v>8000</v>
      </c>
      <c r="T446" s="1">
        <v>42053</v>
      </c>
      <c r="U446" s="2" t="s">
        <v>62</v>
      </c>
      <c r="V446" s="2" t="s">
        <v>1084</v>
      </c>
      <c r="W446" s="2" t="s">
        <v>11</v>
      </c>
      <c r="X446" s="2" t="s">
        <v>30</v>
      </c>
      <c r="Y446" s="2" t="s">
        <v>50</v>
      </c>
      <c r="Z446" s="2" t="s">
        <v>24</v>
      </c>
      <c r="AA446" s="2" t="s">
        <v>527</v>
      </c>
      <c r="AB446">
        <v>7</v>
      </c>
      <c r="AC446">
        <v>1</v>
      </c>
      <c r="AD446" s="2" t="s">
        <v>1078</v>
      </c>
      <c r="AE446">
        <v>0</v>
      </c>
      <c r="AF446">
        <v>0</v>
      </c>
      <c r="AG446" s="2" t="s">
        <v>1085</v>
      </c>
      <c r="AH446">
        <v>7400</v>
      </c>
      <c r="AI446">
        <v>740</v>
      </c>
      <c r="AJ446">
        <v>1480</v>
      </c>
      <c r="AK446">
        <v>5180</v>
      </c>
      <c r="AL446" s="2" t="s">
        <v>21</v>
      </c>
      <c r="AM446" s="2" t="s">
        <v>67</v>
      </c>
      <c r="AN446">
        <v>2014</v>
      </c>
      <c r="AO446" s="2" t="s">
        <v>1078</v>
      </c>
    </row>
    <row r="447" spans="1:41" x14ac:dyDescent="0.25">
      <c r="A447">
        <v>373935</v>
      </c>
      <c r="B447" s="1">
        <v>37665</v>
      </c>
      <c r="C447">
        <v>414</v>
      </c>
      <c r="D447" s="2" t="s">
        <v>1277</v>
      </c>
      <c r="E447" s="2"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s="2" t="s">
        <v>1086</v>
      </c>
      <c r="M447" s="2" t="s">
        <v>57</v>
      </c>
      <c r="N447" s="2" t="s">
        <v>1115</v>
      </c>
      <c r="O447" s="2" t="s">
        <v>1109</v>
      </c>
      <c r="P447" s="2" t="s">
        <v>1162</v>
      </c>
      <c r="Q447">
        <v>44000</v>
      </c>
      <c r="R447">
        <v>-71000</v>
      </c>
      <c r="S447">
        <v>-27000</v>
      </c>
      <c r="T447" s="1">
        <v>42011</v>
      </c>
      <c r="U447" s="2" t="s">
        <v>1</v>
      </c>
      <c r="V447" s="2" t="s">
        <v>18</v>
      </c>
      <c r="W447" s="2" t="s">
        <v>41</v>
      </c>
      <c r="X447" s="2" t="s">
        <v>4</v>
      </c>
      <c r="Y447" s="2" t="s">
        <v>5</v>
      </c>
      <c r="Z447" s="2" t="s">
        <v>53</v>
      </c>
      <c r="AA447" s="2" t="s">
        <v>528</v>
      </c>
      <c r="AB447">
        <v>13</v>
      </c>
      <c r="AC447">
        <v>1</v>
      </c>
      <c r="AD447" s="2" t="s">
        <v>1077</v>
      </c>
      <c r="AE447">
        <v>1</v>
      </c>
      <c r="AF447">
        <v>1</v>
      </c>
      <c r="AG447" s="2" t="s">
        <v>1085</v>
      </c>
      <c r="AH447">
        <v>54810</v>
      </c>
      <c r="AI447">
        <v>6090</v>
      </c>
      <c r="AJ447">
        <v>6090</v>
      </c>
      <c r="AK447">
        <v>42630</v>
      </c>
      <c r="AL447" s="2" t="s">
        <v>26</v>
      </c>
      <c r="AM447" s="2" t="s">
        <v>132</v>
      </c>
      <c r="AN447">
        <v>1999</v>
      </c>
      <c r="AO447" s="2" t="s">
        <v>1077</v>
      </c>
    </row>
    <row r="448" spans="1:41" x14ac:dyDescent="0.25">
      <c r="A448">
        <v>812989</v>
      </c>
      <c r="B448" s="1">
        <v>38052</v>
      </c>
      <c r="C448">
        <v>163</v>
      </c>
      <c r="D448" s="2" t="s">
        <v>1277</v>
      </c>
      <c r="E448" s="2"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s="2" t="s">
        <v>1086</v>
      </c>
      <c r="M448" s="2" t="s">
        <v>1142</v>
      </c>
      <c r="N448" s="2" t="s">
        <v>1097</v>
      </c>
      <c r="O448" s="2" t="s">
        <v>1100</v>
      </c>
      <c r="P448" s="2" t="s">
        <v>1160</v>
      </c>
      <c r="Q448">
        <v>0</v>
      </c>
      <c r="R448">
        <v>-67300</v>
      </c>
      <c r="S448">
        <v>-67300</v>
      </c>
      <c r="T448" s="1">
        <v>42020</v>
      </c>
      <c r="U448" s="2" t="s">
        <v>1</v>
      </c>
      <c r="V448" s="2" t="s">
        <v>18</v>
      </c>
      <c r="W448" s="2" t="s">
        <v>41</v>
      </c>
      <c r="X448" s="2" t="s">
        <v>34</v>
      </c>
      <c r="Y448" s="2" t="s">
        <v>19</v>
      </c>
      <c r="Z448" s="2" t="s">
        <v>37</v>
      </c>
      <c r="AA448" s="2" t="s">
        <v>529</v>
      </c>
      <c r="AB448">
        <v>20</v>
      </c>
      <c r="AC448">
        <v>1</v>
      </c>
      <c r="AD448" s="2" t="s">
        <v>1077</v>
      </c>
      <c r="AE448">
        <v>2</v>
      </c>
      <c r="AF448">
        <v>3</v>
      </c>
      <c r="AG448" s="2" t="s">
        <v>1077</v>
      </c>
      <c r="AH448">
        <v>49400</v>
      </c>
      <c r="AI448">
        <v>4940</v>
      </c>
      <c r="AJ448">
        <v>9880</v>
      </c>
      <c r="AK448">
        <v>34580</v>
      </c>
      <c r="AL448" s="2" t="s">
        <v>106</v>
      </c>
      <c r="AM448" s="2" t="s">
        <v>107</v>
      </c>
      <c r="AN448">
        <v>2005</v>
      </c>
      <c r="AO448" s="2" t="s">
        <v>1078</v>
      </c>
    </row>
    <row r="449" spans="1:41" x14ac:dyDescent="0.25">
      <c r="A449">
        <v>993840</v>
      </c>
      <c r="B449" s="1">
        <v>41467</v>
      </c>
      <c r="C449">
        <v>352</v>
      </c>
      <c r="D449" s="2" t="s">
        <v>1275</v>
      </c>
      <c r="E449" s="2"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s="2" t="s">
        <v>1079</v>
      </c>
      <c r="M449" s="2" t="s">
        <v>29</v>
      </c>
      <c r="N449" s="2" t="s">
        <v>1091</v>
      </c>
      <c r="O449" s="2" t="s">
        <v>1117</v>
      </c>
      <c r="P449" s="2" t="s">
        <v>1159</v>
      </c>
      <c r="Q449">
        <v>0</v>
      </c>
      <c r="R449">
        <v>0</v>
      </c>
      <c r="S449">
        <v>0</v>
      </c>
      <c r="T449" s="1">
        <v>42019</v>
      </c>
      <c r="U449" s="2" t="s">
        <v>1</v>
      </c>
      <c r="V449" s="2" t="s">
        <v>23</v>
      </c>
      <c r="W449" s="2" t="s">
        <v>11</v>
      </c>
      <c r="X449" s="2" t="s">
        <v>34</v>
      </c>
      <c r="Y449" s="2" t="s">
        <v>50</v>
      </c>
      <c r="Z449" s="2" t="s">
        <v>13</v>
      </c>
      <c r="AA449" s="2" t="s">
        <v>530</v>
      </c>
      <c r="AB449">
        <v>23</v>
      </c>
      <c r="AC449">
        <v>1</v>
      </c>
      <c r="AD449" s="2" t="s">
        <v>1077</v>
      </c>
      <c r="AE449">
        <v>2</v>
      </c>
      <c r="AF449">
        <v>2</v>
      </c>
      <c r="AG449" s="2" t="s">
        <v>1078</v>
      </c>
      <c r="AH449">
        <v>68750</v>
      </c>
      <c r="AI449">
        <v>12500</v>
      </c>
      <c r="AJ449">
        <v>6250</v>
      </c>
      <c r="AK449">
        <v>50000</v>
      </c>
      <c r="AL449" s="2" t="s">
        <v>26</v>
      </c>
      <c r="AM449" s="2" t="s">
        <v>154</v>
      </c>
      <c r="AN449">
        <v>2009</v>
      </c>
      <c r="AO449" s="2" t="s">
        <v>1078</v>
      </c>
    </row>
    <row r="450" spans="1:41" x14ac:dyDescent="0.25">
      <c r="A450">
        <v>327856</v>
      </c>
      <c r="B450" s="1">
        <v>41878</v>
      </c>
      <c r="C450">
        <v>27</v>
      </c>
      <c r="D450" s="2" t="s">
        <v>1276</v>
      </c>
      <c r="E450" s="2"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s="2" t="s">
        <v>1086</v>
      </c>
      <c r="M450" s="2" t="s">
        <v>1141</v>
      </c>
      <c r="N450" s="2" t="s">
        <v>1114</v>
      </c>
      <c r="O450" s="2" t="s">
        <v>1106</v>
      </c>
      <c r="P450" s="2" t="s">
        <v>1161</v>
      </c>
      <c r="Q450">
        <v>37900</v>
      </c>
      <c r="R450">
        <v>0</v>
      </c>
      <c r="S450">
        <v>37900</v>
      </c>
      <c r="T450" s="1">
        <v>42036</v>
      </c>
      <c r="U450" s="2" t="s">
        <v>1</v>
      </c>
      <c r="V450" s="2" t="s">
        <v>23</v>
      </c>
      <c r="W450" s="2" t="s">
        <v>41</v>
      </c>
      <c r="X450" s="2" t="s">
        <v>60</v>
      </c>
      <c r="Y450" s="2" t="s">
        <v>5</v>
      </c>
      <c r="Z450" s="2" t="s">
        <v>24</v>
      </c>
      <c r="AA450" s="2" t="s">
        <v>531</v>
      </c>
      <c r="AB450">
        <v>11</v>
      </c>
      <c r="AC450">
        <v>1</v>
      </c>
      <c r="AD450" s="2" t="s">
        <v>1078</v>
      </c>
      <c r="AE450">
        <v>1</v>
      </c>
      <c r="AF450">
        <v>0</v>
      </c>
      <c r="AG450" s="2" t="s">
        <v>1085</v>
      </c>
      <c r="AH450">
        <v>61500</v>
      </c>
      <c r="AI450">
        <v>12300</v>
      </c>
      <c r="AJ450">
        <v>6150</v>
      </c>
      <c r="AK450">
        <v>43050</v>
      </c>
      <c r="AL450" s="2" t="s">
        <v>21</v>
      </c>
      <c r="AM450" s="2" t="s">
        <v>67</v>
      </c>
      <c r="AN450">
        <v>2013</v>
      </c>
      <c r="AO450" s="2" t="s">
        <v>1078</v>
      </c>
    </row>
    <row r="451" spans="1:41" x14ac:dyDescent="0.25">
      <c r="A451">
        <v>506333</v>
      </c>
      <c r="B451" s="1">
        <v>33046</v>
      </c>
      <c r="C451">
        <v>239</v>
      </c>
      <c r="D451" s="2" t="s">
        <v>1275</v>
      </c>
      <c r="E451" s="2"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s="2" t="s">
        <v>1086</v>
      </c>
      <c r="M451" s="2" t="s">
        <v>1139</v>
      </c>
      <c r="N451" s="2" t="s">
        <v>1095</v>
      </c>
      <c r="O451" s="2" t="s">
        <v>1083</v>
      </c>
      <c r="P451" s="2" t="s">
        <v>1159</v>
      </c>
      <c r="Q451">
        <v>0</v>
      </c>
      <c r="R451">
        <v>0</v>
      </c>
      <c r="S451">
        <v>0</v>
      </c>
      <c r="T451" s="1">
        <v>42010</v>
      </c>
      <c r="U451" s="2" t="s">
        <v>1089</v>
      </c>
      <c r="V451" s="2" t="s">
        <v>18</v>
      </c>
      <c r="W451" s="2" t="s">
        <v>3</v>
      </c>
      <c r="X451" s="2" t="s">
        <v>60</v>
      </c>
      <c r="Y451" s="2" t="s">
        <v>45</v>
      </c>
      <c r="Z451" s="2" t="s">
        <v>53</v>
      </c>
      <c r="AA451" s="2" t="s">
        <v>532</v>
      </c>
      <c r="AB451">
        <v>0</v>
      </c>
      <c r="AC451">
        <v>4</v>
      </c>
      <c r="AD451" s="2" t="s">
        <v>1085</v>
      </c>
      <c r="AE451">
        <v>0</v>
      </c>
      <c r="AF451">
        <v>3</v>
      </c>
      <c r="AG451" s="2" t="s">
        <v>1078</v>
      </c>
      <c r="AH451">
        <v>76890</v>
      </c>
      <c r="AI451">
        <v>6990</v>
      </c>
      <c r="AJ451">
        <v>13980</v>
      </c>
      <c r="AK451">
        <v>55920</v>
      </c>
      <c r="AL451" s="2" t="s">
        <v>97</v>
      </c>
      <c r="AM451" s="2" t="s">
        <v>148</v>
      </c>
      <c r="AN451">
        <v>2007</v>
      </c>
      <c r="AO451" s="2" t="s">
        <v>1078</v>
      </c>
    </row>
    <row r="452" spans="1:41" x14ac:dyDescent="0.25">
      <c r="A452">
        <v>263159</v>
      </c>
      <c r="B452" s="1">
        <v>39514</v>
      </c>
      <c r="C452">
        <v>33</v>
      </c>
      <c r="D452" s="2" t="s">
        <v>1276</v>
      </c>
      <c r="E452" s="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s="2" t="s">
        <v>1086</v>
      </c>
      <c r="M452" s="2" t="s">
        <v>1141</v>
      </c>
      <c r="N452" s="2" t="s">
        <v>1095</v>
      </c>
      <c r="O452" s="2" t="s">
        <v>1094</v>
      </c>
      <c r="P452" s="2" t="s">
        <v>1159</v>
      </c>
      <c r="Q452">
        <v>70300</v>
      </c>
      <c r="R452">
        <v>-50300</v>
      </c>
      <c r="S452">
        <v>20000</v>
      </c>
      <c r="T452" s="1">
        <v>42037</v>
      </c>
      <c r="U452" s="2" t="s">
        <v>1</v>
      </c>
      <c r="V452" s="2" t="s">
        <v>18</v>
      </c>
      <c r="W452" s="2" t="s">
        <v>11</v>
      </c>
      <c r="X452" s="2" t="s">
        <v>60</v>
      </c>
      <c r="Y452" s="2" t="s">
        <v>19</v>
      </c>
      <c r="Z452" s="2" t="s">
        <v>75</v>
      </c>
      <c r="AA452" s="2" t="s">
        <v>533</v>
      </c>
      <c r="AB452">
        <v>2</v>
      </c>
      <c r="AC452">
        <v>1</v>
      </c>
      <c r="AD452" s="2" t="s">
        <v>1077</v>
      </c>
      <c r="AE452">
        <v>0</v>
      </c>
      <c r="AF452">
        <v>1</v>
      </c>
      <c r="AG452" s="2" t="s">
        <v>1085</v>
      </c>
      <c r="AH452">
        <v>56070</v>
      </c>
      <c r="AI452">
        <v>6230</v>
      </c>
      <c r="AJ452">
        <v>12460</v>
      </c>
      <c r="AK452">
        <v>37380</v>
      </c>
      <c r="AL452" s="2" t="s">
        <v>47</v>
      </c>
      <c r="AM452" s="2" t="s">
        <v>48</v>
      </c>
      <c r="AN452">
        <v>2012</v>
      </c>
      <c r="AO452" s="2" t="s">
        <v>1078</v>
      </c>
    </row>
    <row r="453" spans="1:41" x14ac:dyDescent="0.25">
      <c r="A453">
        <v>372912</v>
      </c>
      <c r="B453" s="1">
        <v>33821</v>
      </c>
      <c r="C453">
        <v>88</v>
      </c>
      <c r="D453" s="2" t="s">
        <v>1277</v>
      </c>
      <c r="E453" s="2"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s="2" t="s">
        <v>1086</v>
      </c>
      <c r="M453" s="2" t="s">
        <v>65</v>
      </c>
      <c r="N453" s="2" t="s">
        <v>1103</v>
      </c>
      <c r="O453" s="2" t="s">
        <v>1083</v>
      </c>
      <c r="P453" s="2" t="s">
        <v>1159</v>
      </c>
      <c r="Q453">
        <v>42800</v>
      </c>
      <c r="R453">
        <v>-51200</v>
      </c>
      <c r="S453">
        <v>-8400</v>
      </c>
      <c r="T453" s="1">
        <v>42060</v>
      </c>
      <c r="U453" s="2" t="s">
        <v>1</v>
      </c>
      <c r="V453" s="2" t="s">
        <v>2</v>
      </c>
      <c r="W453" s="2" t="s">
        <v>41</v>
      </c>
      <c r="X453" s="2" t="s">
        <v>34</v>
      </c>
      <c r="Y453" s="2" t="s">
        <v>5</v>
      </c>
      <c r="Z453" s="2" t="s">
        <v>75</v>
      </c>
      <c r="AA453" s="2" t="s">
        <v>534</v>
      </c>
      <c r="AB453">
        <v>3</v>
      </c>
      <c r="AC453">
        <v>1</v>
      </c>
      <c r="AD453" s="2" t="s">
        <v>1078</v>
      </c>
      <c r="AE453">
        <v>2</v>
      </c>
      <c r="AF453">
        <v>0</v>
      </c>
      <c r="AG453" s="2" t="s">
        <v>1077</v>
      </c>
      <c r="AH453">
        <v>56000</v>
      </c>
      <c r="AI453">
        <v>14000</v>
      </c>
      <c r="AJ453">
        <v>0</v>
      </c>
      <c r="AK453">
        <v>42000</v>
      </c>
      <c r="AL453" s="2" t="s">
        <v>26</v>
      </c>
      <c r="AM453" s="2" t="s">
        <v>154</v>
      </c>
      <c r="AN453">
        <v>2003</v>
      </c>
      <c r="AO453" s="2" t="s">
        <v>1078</v>
      </c>
    </row>
    <row r="454" spans="1:41" x14ac:dyDescent="0.25">
      <c r="A454">
        <v>552788</v>
      </c>
      <c r="B454" s="1">
        <v>33484</v>
      </c>
      <c r="C454">
        <v>101</v>
      </c>
      <c r="D454" s="2" t="s">
        <v>1275</v>
      </c>
      <c r="E454" s="2"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s="2" t="s">
        <v>1086</v>
      </c>
      <c r="M454" s="2" t="s">
        <v>65</v>
      </c>
      <c r="N454" s="2" t="s">
        <v>1097</v>
      </c>
      <c r="O454" s="2" t="s">
        <v>1088</v>
      </c>
      <c r="P454" s="2" t="s">
        <v>1162</v>
      </c>
      <c r="Q454">
        <v>12100</v>
      </c>
      <c r="R454">
        <v>0</v>
      </c>
      <c r="S454">
        <v>12100</v>
      </c>
      <c r="T454" s="1">
        <v>42045</v>
      </c>
      <c r="U454" s="2" t="s">
        <v>62</v>
      </c>
      <c r="V454" s="2" t="s">
        <v>1084</v>
      </c>
      <c r="W454" s="2" t="s">
        <v>121</v>
      </c>
      <c r="X454" s="2" t="s">
        <v>30</v>
      </c>
      <c r="Y454" s="2" t="s">
        <v>19</v>
      </c>
      <c r="Z454" s="2" t="s">
        <v>51</v>
      </c>
      <c r="AA454" s="2" t="s">
        <v>535</v>
      </c>
      <c r="AB454">
        <v>3</v>
      </c>
      <c r="AC454">
        <v>1</v>
      </c>
      <c r="AD454" s="2" t="s">
        <v>1077</v>
      </c>
      <c r="AE454">
        <v>1</v>
      </c>
      <c r="AF454">
        <v>0</v>
      </c>
      <c r="AG454" s="2" t="s">
        <v>1078</v>
      </c>
      <c r="AH454">
        <v>4290</v>
      </c>
      <c r="AI454">
        <v>780</v>
      </c>
      <c r="AJ454">
        <v>390</v>
      </c>
      <c r="AK454">
        <v>3120</v>
      </c>
      <c r="AL454" s="2" t="s">
        <v>43</v>
      </c>
      <c r="AM454" s="2" t="s">
        <v>59</v>
      </c>
      <c r="AN454">
        <v>1997</v>
      </c>
      <c r="AO454" s="2" t="s">
        <v>1078</v>
      </c>
    </row>
    <row r="455" spans="1:41" x14ac:dyDescent="0.25">
      <c r="A455">
        <v>722747</v>
      </c>
      <c r="B455" s="1">
        <v>40788</v>
      </c>
      <c r="C455">
        <v>20</v>
      </c>
      <c r="D455" s="2" t="s">
        <v>1275</v>
      </c>
      <c r="E455" s="2"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s="2" t="s">
        <v>1086</v>
      </c>
      <c r="M455" s="2" t="s">
        <v>29</v>
      </c>
      <c r="N455" s="2" t="s">
        <v>1103</v>
      </c>
      <c r="O455" s="2" t="s">
        <v>1083</v>
      </c>
      <c r="P455" s="2" t="s">
        <v>1159</v>
      </c>
      <c r="Q455">
        <v>33000</v>
      </c>
      <c r="R455">
        <v>-43600</v>
      </c>
      <c r="S455">
        <v>-10600</v>
      </c>
      <c r="T455" s="1">
        <v>42057</v>
      </c>
      <c r="U455" s="2" t="s">
        <v>1089</v>
      </c>
      <c r="V455" s="2" t="s">
        <v>18</v>
      </c>
      <c r="W455" s="2" t="s">
        <v>41</v>
      </c>
      <c r="X455" s="2" t="s">
        <v>49</v>
      </c>
      <c r="Y455" s="2" t="s">
        <v>19</v>
      </c>
      <c r="Z455" s="2" t="s">
        <v>24</v>
      </c>
      <c r="AA455" s="2" t="s">
        <v>536</v>
      </c>
      <c r="AB455">
        <v>15</v>
      </c>
      <c r="AC455">
        <v>3</v>
      </c>
      <c r="AD455" s="2" t="s">
        <v>1085</v>
      </c>
      <c r="AE455">
        <v>2</v>
      </c>
      <c r="AF455">
        <v>1</v>
      </c>
      <c r="AG455" s="2" t="s">
        <v>1078</v>
      </c>
      <c r="AH455">
        <v>60750</v>
      </c>
      <c r="AI455">
        <v>6750</v>
      </c>
      <c r="AJ455">
        <v>6750</v>
      </c>
      <c r="AK455">
        <v>47250</v>
      </c>
      <c r="AL455" s="2" t="s">
        <v>73</v>
      </c>
      <c r="AM455" s="2" t="s">
        <v>83</v>
      </c>
      <c r="AN455">
        <v>2003</v>
      </c>
      <c r="AO455" s="2" t="s">
        <v>1078</v>
      </c>
    </row>
    <row r="456" spans="1:41" x14ac:dyDescent="0.25">
      <c r="A456">
        <v>248467</v>
      </c>
      <c r="B456" s="1">
        <v>41188</v>
      </c>
      <c r="C456">
        <v>126</v>
      </c>
      <c r="D456" s="2" t="s">
        <v>1275</v>
      </c>
      <c r="E456" s="2"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s="2" t="s">
        <v>1086</v>
      </c>
      <c r="M456" s="2" t="s">
        <v>29</v>
      </c>
      <c r="N456" s="2" t="s">
        <v>1082</v>
      </c>
      <c r="O456" s="2" t="s">
        <v>1088</v>
      </c>
      <c r="P456" s="2" t="s">
        <v>1161</v>
      </c>
      <c r="Q456">
        <v>46500</v>
      </c>
      <c r="R456">
        <v>-42700</v>
      </c>
      <c r="S456">
        <v>3800</v>
      </c>
      <c r="T456" s="1">
        <v>42035</v>
      </c>
      <c r="U456" s="2" t="s">
        <v>1</v>
      </c>
      <c r="V456" s="2" t="s">
        <v>2</v>
      </c>
      <c r="W456" s="2" t="s">
        <v>11</v>
      </c>
      <c r="X456" s="2" t="s">
        <v>49</v>
      </c>
      <c r="Y456" s="2" t="s">
        <v>19</v>
      </c>
      <c r="Z456" s="2" t="s">
        <v>53</v>
      </c>
      <c r="AA456" s="2" t="s">
        <v>537</v>
      </c>
      <c r="AB456">
        <v>23</v>
      </c>
      <c r="AC456">
        <v>1</v>
      </c>
      <c r="AD456" s="2" t="s">
        <v>1085</v>
      </c>
      <c r="AE456">
        <v>2</v>
      </c>
      <c r="AF456">
        <v>3</v>
      </c>
      <c r="AG456" s="2" t="s">
        <v>1078</v>
      </c>
      <c r="AH456">
        <v>48730</v>
      </c>
      <c r="AI456">
        <v>4430</v>
      </c>
      <c r="AJ456">
        <v>4430</v>
      </c>
      <c r="AK456">
        <v>39870</v>
      </c>
      <c r="AL456" s="2" t="s">
        <v>26</v>
      </c>
      <c r="AM456" s="2" t="s">
        <v>154</v>
      </c>
      <c r="AN456">
        <v>2011</v>
      </c>
      <c r="AO456" s="2" t="s">
        <v>1078</v>
      </c>
    </row>
    <row r="457" spans="1:41" x14ac:dyDescent="0.25">
      <c r="A457">
        <v>955953</v>
      </c>
      <c r="B457" s="1">
        <v>41657</v>
      </c>
      <c r="C457">
        <v>264</v>
      </c>
      <c r="D457" s="2" t="s">
        <v>1275</v>
      </c>
      <c r="E457" s="2"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s="2" t="s">
        <v>1079</v>
      </c>
      <c r="M457" s="2" t="s">
        <v>29</v>
      </c>
      <c r="N457" s="2" t="s">
        <v>1114</v>
      </c>
      <c r="O457" s="2" t="s">
        <v>1113</v>
      </c>
      <c r="P457" s="2" t="s">
        <v>1161</v>
      </c>
      <c r="Q457">
        <v>0</v>
      </c>
      <c r="R457">
        <v>-8500</v>
      </c>
      <c r="S457">
        <v>-8500</v>
      </c>
      <c r="T457" s="1">
        <v>42047</v>
      </c>
      <c r="U457" s="2" t="s">
        <v>1089</v>
      </c>
      <c r="V457" s="2" t="s">
        <v>23</v>
      </c>
      <c r="W457" s="2" t="s">
        <v>11</v>
      </c>
      <c r="X457" s="2" t="s">
        <v>4</v>
      </c>
      <c r="Y457" s="2" t="s">
        <v>45</v>
      </c>
      <c r="Z457" s="2" t="s">
        <v>37</v>
      </c>
      <c r="AA457" s="2" t="s">
        <v>538</v>
      </c>
      <c r="AB457">
        <v>9</v>
      </c>
      <c r="AC457">
        <v>3</v>
      </c>
      <c r="AD457" s="2" t="s">
        <v>1077</v>
      </c>
      <c r="AE457">
        <v>2</v>
      </c>
      <c r="AF457">
        <v>0</v>
      </c>
      <c r="AG457" s="2" t="s">
        <v>1078</v>
      </c>
      <c r="AH457">
        <v>95150</v>
      </c>
      <c r="AI457">
        <v>17300</v>
      </c>
      <c r="AJ457">
        <v>17300</v>
      </c>
      <c r="AK457">
        <v>60550</v>
      </c>
      <c r="AL457" s="2" t="s">
        <v>55</v>
      </c>
      <c r="AM457" s="2" t="s">
        <v>86</v>
      </c>
      <c r="AN457">
        <v>2007</v>
      </c>
      <c r="AO457" s="2" t="s">
        <v>1078</v>
      </c>
    </row>
    <row r="458" spans="1:41" x14ac:dyDescent="0.25">
      <c r="A458">
        <v>910622</v>
      </c>
      <c r="B458" s="1">
        <v>33685</v>
      </c>
      <c r="C458">
        <v>78</v>
      </c>
      <c r="D458" s="2" t="s">
        <v>1277</v>
      </c>
      <c r="E458" s="2"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s="2" t="s">
        <v>1079</v>
      </c>
      <c r="M458" s="2" t="s">
        <v>1139</v>
      </c>
      <c r="N458" s="2" t="s">
        <v>1080</v>
      </c>
      <c r="O458" s="2" t="s">
        <v>1106</v>
      </c>
      <c r="P458" s="2" t="s">
        <v>1159</v>
      </c>
      <c r="Q458">
        <v>0</v>
      </c>
      <c r="R458">
        <v>0</v>
      </c>
      <c r="S458">
        <v>0</v>
      </c>
      <c r="T458" s="1">
        <v>42010</v>
      </c>
      <c r="U458" s="2" t="s">
        <v>10</v>
      </c>
      <c r="V458" s="2" t="s">
        <v>1084</v>
      </c>
      <c r="W458" s="2" t="s">
        <v>11</v>
      </c>
      <c r="X458" s="2" t="s">
        <v>4</v>
      </c>
      <c r="Y458" s="2" t="s">
        <v>19</v>
      </c>
      <c r="Z458" s="2" t="s">
        <v>6</v>
      </c>
      <c r="AA458" s="2" t="s">
        <v>539</v>
      </c>
      <c r="AB458">
        <v>20</v>
      </c>
      <c r="AC458">
        <v>1</v>
      </c>
      <c r="AD458" s="2" t="s">
        <v>1085</v>
      </c>
      <c r="AE458">
        <v>0</v>
      </c>
      <c r="AF458">
        <v>1</v>
      </c>
      <c r="AG458" s="2" t="s">
        <v>1077</v>
      </c>
      <c r="AH458">
        <v>7480</v>
      </c>
      <c r="AI458">
        <v>680</v>
      </c>
      <c r="AJ458">
        <v>680</v>
      </c>
      <c r="AK458">
        <v>6120</v>
      </c>
      <c r="AL458" s="2" t="s">
        <v>21</v>
      </c>
      <c r="AM458" s="2" t="s">
        <v>67</v>
      </c>
      <c r="AN458">
        <v>2003</v>
      </c>
      <c r="AO458" s="2" t="s">
        <v>1078</v>
      </c>
    </row>
    <row r="459" spans="1:41" x14ac:dyDescent="0.25">
      <c r="A459">
        <v>137675</v>
      </c>
      <c r="B459" s="1">
        <v>41246</v>
      </c>
      <c r="C459">
        <v>123</v>
      </c>
      <c r="D459" s="2" t="s">
        <v>1275</v>
      </c>
      <c r="E459" s="2"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s="2" t="s">
        <v>1079</v>
      </c>
      <c r="M459" s="2" t="s">
        <v>1139</v>
      </c>
      <c r="N459" s="2" t="s">
        <v>1103</v>
      </c>
      <c r="O459" s="2" t="s">
        <v>1104</v>
      </c>
      <c r="P459" s="2" t="s">
        <v>1160</v>
      </c>
      <c r="Q459">
        <v>38000</v>
      </c>
      <c r="R459">
        <v>-41200</v>
      </c>
      <c r="S459">
        <v>-3200</v>
      </c>
      <c r="T459" s="1">
        <v>42005</v>
      </c>
      <c r="U459" s="2" t="s">
        <v>1</v>
      </c>
      <c r="V459" s="2" t="s">
        <v>2</v>
      </c>
      <c r="W459" s="2" t="s">
        <v>3</v>
      </c>
      <c r="X459" s="2" t="s">
        <v>60</v>
      </c>
      <c r="Y459" s="2" t="s">
        <v>50</v>
      </c>
      <c r="Z459" s="2" t="s">
        <v>13</v>
      </c>
      <c r="AA459" s="2" t="s">
        <v>540</v>
      </c>
      <c r="AB459">
        <v>5</v>
      </c>
      <c r="AC459">
        <v>1</v>
      </c>
      <c r="AD459" s="2" t="s">
        <v>1085</v>
      </c>
      <c r="AE459">
        <v>2</v>
      </c>
      <c r="AF459">
        <v>1</v>
      </c>
      <c r="AG459" s="2" t="s">
        <v>1077</v>
      </c>
      <c r="AH459">
        <v>79800</v>
      </c>
      <c r="AI459">
        <v>13300</v>
      </c>
      <c r="AJ459">
        <v>6650</v>
      </c>
      <c r="AK459">
        <v>59850</v>
      </c>
      <c r="AL459" s="2" t="s">
        <v>123</v>
      </c>
      <c r="AM459" s="2" t="s">
        <v>124</v>
      </c>
      <c r="AN459">
        <v>2011</v>
      </c>
      <c r="AO459" s="2" t="s">
        <v>1077</v>
      </c>
    </row>
    <row r="460" spans="1:41" x14ac:dyDescent="0.25">
      <c r="A460">
        <v>343421</v>
      </c>
      <c r="B460" s="1">
        <v>35356</v>
      </c>
      <c r="C460">
        <v>347</v>
      </c>
      <c r="D460" s="2" t="s">
        <v>1276</v>
      </c>
      <c r="E460" s="2"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s="2" t="s">
        <v>1086</v>
      </c>
      <c r="M460" s="2" t="s">
        <v>1140</v>
      </c>
      <c r="N460" s="2" t="s">
        <v>1097</v>
      </c>
      <c r="O460" s="2" t="s">
        <v>1088</v>
      </c>
      <c r="P460" s="2" t="s">
        <v>1162</v>
      </c>
      <c r="Q460">
        <v>0</v>
      </c>
      <c r="R460">
        <v>-12100</v>
      </c>
      <c r="S460">
        <v>-12100</v>
      </c>
      <c r="T460" s="1">
        <v>42011</v>
      </c>
      <c r="U460" s="2" t="s">
        <v>1</v>
      </c>
      <c r="V460" s="2" t="s">
        <v>2</v>
      </c>
      <c r="W460" s="2" t="s">
        <v>41</v>
      </c>
      <c r="X460" s="2" t="s">
        <v>49</v>
      </c>
      <c r="Y460" s="2" t="s">
        <v>50</v>
      </c>
      <c r="Z460" s="2" t="s">
        <v>51</v>
      </c>
      <c r="AA460" s="2" t="s">
        <v>541</v>
      </c>
      <c r="AB460">
        <v>15</v>
      </c>
      <c r="AC460">
        <v>1</v>
      </c>
      <c r="AD460" s="2" t="s">
        <v>1077</v>
      </c>
      <c r="AE460">
        <v>0</v>
      </c>
      <c r="AF460">
        <v>2</v>
      </c>
      <c r="AG460" s="2" t="s">
        <v>1085</v>
      </c>
      <c r="AH460">
        <v>103560</v>
      </c>
      <c r="AI460">
        <v>8630</v>
      </c>
      <c r="AJ460">
        <v>17260</v>
      </c>
      <c r="AK460">
        <v>77670</v>
      </c>
      <c r="AL460" s="2" t="s">
        <v>106</v>
      </c>
      <c r="AM460" s="2" t="s">
        <v>107</v>
      </c>
      <c r="AN460">
        <v>1997</v>
      </c>
      <c r="AO460" s="2" t="s">
        <v>1078</v>
      </c>
    </row>
    <row r="461" spans="1:41" x14ac:dyDescent="0.25">
      <c r="A461">
        <v>413192</v>
      </c>
      <c r="B461" s="1">
        <v>35705</v>
      </c>
      <c r="C461">
        <v>163</v>
      </c>
      <c r="D461" s="2" t="s">
        <v>1277</v>
      </c>
      <c r="E461" s="2"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s="2" t="s">
        <v>1086</v>
      </c>
      <c r="M461" s="2" t="s">
        <v>1141</v>
      </c>
      <c r="N461" s="2" t="s">
        <v>1095</v>
      </c>
      <c r="O461" s="2" t="s">
        <v>1106</v>
      </c>
      <c r="P461" s="2" t="s">
        <v>1161</v>
      </c>
      <c r="Q461">
        <v>51700</v>
      </c>
      <c r="R461">
        <v>0</v>
      </c>
      <c r="S461">
        <v>51700</v>
      </c>
      <c r="T461" s="1">
        <v>42056</v>
      </c>
      <c r="U461" s="2" t="s">
        <v>1</v>
      </c>
      <c r="V461" s="2" t="s">
        <v>2</v>
      </c>
      <c r="W461" s="2" t="s">
        <v>11</v>
      </c>
      <c r="X461" s="2" t="s">
        <v>60</v>
      </c>
      <c r="Y461" s="2" t="s">
        <v>19</v>
      </c>
      <c r="Z461" s="2" t="s">
        <v>51</v>
      </c>
      <c r="AA461" s="2" t="s">
        <v>542</v>
      </c>
      <c r="AB461">
        <v>13</v>
      </c>
      <c r="AC461">
        <v>1</v>
      </c>
      <c r="AD461" s="2" t="s">
        <v>1077</v>
      </c>
      <c r="AE461">
        <v>2</v>
      </c>
      <c r="AF461">
        <v>3</v>
      </c>
      <c r="AG461" s="2" t="s">
        <v>1085</v>
      </c>
      <c r="AH461">
        <v>79500</v>
      </c>
      <c r="AI461">
        <v>15900</v>
      </c>
      <c r="AJ461">
        <v>7950</v>
      </c>
      <c r="AK461">
        <v>55650</v>
      </c>
      <c r="AL461" s="2" t="s">
        <v>32</v>
      </c>
      <c r="AM461" s="2" t="s">
        <v>69</v>
      </c>
      <c r="AN461">
        <v>1995</v>
      </c>
      <c r="AO461" s="2" t="s">
        <v>1078</v>
      </c>
    </row>
    <row r="462" spans="1:41" x14ac:dyDescent="0.25">
      <c r="A462">
        <v>247801</v>
      </c>
      <c r="B462" s="1">
        <v>39525</v>
      </c>
      <c r="C462">
        <v>271</v>
      </c>
      <c r="D462" s="2" t="s">
        <v>1276</v>
      </c>
      <c r="E462" s="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s="2" t="s">
        <v>1086</v>
      </c>
      <c r="M462" s="2" t="s">
        <v>57</v>
      </c>
      <c r="N462" s="2" t="s">
        <v>1091</v>
      </c>
      <c r="O462" s="2" t="s">
        <v>1094</v>
      </c>
      <c r="P462" s="2" t="s">
        <v>1161</v>
      </c>
      <c r="Q462">
        <v>0</v>
      </c>
      <c r="R462">
        <v>0</v>
      </c>
      <c r="S462">
        <v>0</v>
      </c>
      <c r="T462" s="1">
        <v>42049</v>
      </c>
      <c r="U462" s="2" t="s">
        <v>1</v>
      </c>
      <c r="V462" s="2" t="s">
        <v>18</v>
      </c>
      <c r="W462" s="2" t="s">
        <v>11</v>
      </c>
      <c r="X462" s="2" t="s">
        <v>49</v>
      </c>
      <c r="Y462" s="2" t="s">
        <v>5</v>
      </c>
      <c r="Z462" s="2" t="s">
        <v>13</v>
      </c>
      <c r="AA462" s="2" t="s">
        <v>543</v>
      </c>
      <c r="AB462">
        <v>16</v>
      </c>
      <c r="AC462">
        <v>1</v>
      </c>
      <c r="AD462" s="2" t="s">
        <v>1078</v>
      </c>
      <c r="AE462">
        <v>2</v>
      </c>
      <c r="AF462">
        <v>2</v>
      </c>
      <c r="AG462" s="2" t="s">
        <v>1078</v>
      </c>
      <c r="AH462">
        <v>76230</v>
      </c>
      <c r="AI462">
        <v>6930</v>
      </c>
      <c r="AJ462">
        <v>13860</v>
      </c>
      <c r="AK462">
        <v>55440</v>
      </c>
      <c r="AL462" s="2" t="s">
        <v>123</v>
      </c>
      <c r="AM462" s="2" t="s">
        <v>124</v>
      </c>
      <c r="AN462">
        <v>1997</v>
      </c>
      <c r="AO462" s="2" t="s">
        <v>1077</v>
      </c>
    </row>
    <row r="463" spans="1:41" x14ac:dyDescent="0.25">
      <c r="A463">
        <v>171147</v>
      </c>
      <c r="B463" s="1">
        <v>40419</v>
      </c>
      <c r="C463">
        <v>410</v>
      </c>
      <c r="D463" s="2" t="s">
        <v>1275</v>
      </c>
      <c r="E463" s="2"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s="2" t="s">
        <v>1079</v>
      </c>
      <c r="M463" s="2" t="s">
        <v>1140</v>
      </c>
      <c r="N463" s="2" t="s">
        <v>1102</v>
      </c>
      <c r="O463" s="2" t="s">
        <v>1088</v>
      </c>
      <c r="P463" s="2" t="s">
        <v>1160</v>
      </c>
      <c r="Q463">
        <v>0</v>
      </c>
      <c r="R463">
        <v>-17000</v>
      </c>
      <c r="S463">
        <v>-17000</v>
      </c>
      <c r="T463" s="1">
        <v>42051</v>
      </c>
      <c r="U463" s="2" t="s">
        <v>1</v>
      </c>
      <c r="V463" s="2" t="s">
        <v>2</v>
      </c>
      <c r="W463" s="2" t="s">
        <v>11</v>
      </c>
      <c r="X463" s="2" t="s">
        <v>60</v>
      </c>
      <c r="Y463" s="2" t="s">
        <v>45</v>
      </c>
      <c r="Z463" s="2" t="s">
        <v>53</v>
      </c>
      <c r="AA463" s="2" t="s">
        <v>544</v>
      </c>
      <c r="AB463">
        <v>0</v>
      </c>
      <c r="AC463">
        <v>1</v>
      </c>
      <c r="AD463" s="2" t="s">
        <v>1077</v>
      </c>
      <c r="AE463">
        <v>0</v>
      </c>
      <c r="AF463">
        <v>2</v>
      </c>
      <c r="AG463" s="2" t="s">
        <v>1078</v>
      </c>
      <c r="AH463">
        <v>59520</v>
      </c>
      <c r="AI463">
        <v>9920</v>
      </c>
      <c r="AJ463">
        <v>9920</v>
      </c>
      <c r="AK463">
        <v>39680</v>
      </c>
      <c r="AL463" s="2" t="s">
        <v>118</v>
      </c>
      <c r="AM463" s="2" t="s">
        <v>141</v>
      </c>
      <c r="AN463">
        <v>2001</v>
      </c>
      <c r="AO463" s="2" t="s">
        <v>1078</v>
      </c>
    </row>
    <row r="464" spans="1:41" x14ac:dyDescent="0.25">
      <c r="A464">
        <v>431283</v>
      </c>
      <c r="B464" s="1">
        <v>38442</v>
      </c>
      <c r="C464">
        <v>448</v>
      </c>
      <c r="D464" s="2" t="s">
        <v>1275</v>
      </c>
      <c r="E464" s="2"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s="2" t="s">
        <v>1086</v>
      </c>
      <c r="M464" s="2" t="s">
        <v>1141</v>
      </c>
      <c r="N464" s="2" t="s">
        <v>1091</v>
      </c>
      <c r="O464" s="2" t="s">
        <v>1105</v>
      </c>
      <c r="P464" s="2" t="s">
        <v>1160</v>
      </c>
      <c r="Q464">
        <v>38600</v>
      </c>
      <c r="R464">
        <v>-50300</v>
      </c>
      <c r="S464">
        <v>-11700</v>
      </c>
      <c r="T464" s="1">
        <v>42039</v>
      </c>
      <c r="U464" s="2" t="s">
        <v>1089</v>
      </c>
      <c r="V464" s="2" t="s">
        <v>23</v>
      </c>
      <c r="W464" s="2" t="s">
        <v>3</v>
      </c>
      <c r="X464" s="2" t="s">
        <v>4</v>
      </c>
      <c r="Y464" s="2" t="s">
        <v>5</v>
      </c>
      <c r="Z464" s="2" t="s">
        <v>24</v>
      </c>
      <c r="AA464" s="2" t="s">
        <v>545</v>
      </c>
      <c r="AB464">
        <v>10</v>
      </c>
      <c r="AC464">
        <v>3</v>
      </c>
      <c r="AD464" s="2" t="s">
        <v>1078</v>
      </c>
      <c r="AE464">
        <v>2</v>
      </c>
      <c r="AF464">
        <v>1</v>
      </c>
      <c r="AG464" s="2" t="s">
        <v>1085</v>
      </c>
      <c r="AH464">
        <v>47760</v>
      </c>
      <c r="AI464">
        <v>5970</v>
      </c>
      <c r="AJ464">
        <v>5970</v>
      </c>
      <c r="AK464">
        <v>35820</v>
      </c>
      <c r="AL464" s="2" t="s">
        <v>73</v>
      </c>
      <c r="AM464" s="2" t="s">
        <v>80</v>
      </c>
      <c r="AN464">
        <v>2013</v>
      </c>
      <c r="AO464" s="2" t="s">
        <v>1077</v>
      </c>
    </row>
    <row r="465" spans="1:41" x14ac:dyDescent="0.25">
      <c r="A465">
        <v>461962</v>
      </c>
      <c r="B465" s="1">
        <v>41633</v>
      </c>
      <c r="C465">
        <v>218</v>
      </c>
      <c r="D465" s="2" t="s">
        <v>1275</v>
      </c>
      <c r="E465" s="2"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s="2" t="s">
        <v>1079</v>
      </c>
      <c r="M465" s="2" t="s">
        <v>1142</v>
      </c>
      <c r="N465" s="2" t="s">
        <v>1093</v>
      </c>
      <c r="O465" s="2" t="s">
        <v>1096</v>
      </c>
      <c r="P465" s="2" t="s">
        <v>1159</v>
      </c>
      <c r="Q465">
        <v>37900</v>
      </c>
      <c r="R465">
        <v>-72900</v>
      </c>
      <c r="S465">
        <v>-35000</v>
      </c>
      <c r="T465" s="1">
        <v>42026</v>
      </c>
      <c r="U465" s="2" t="s">
        <v>1089</v>
      </c>
      <c r="V465" s="2" t="s">
        <v>2</v>
      </c>
      <c r="W465" s="2" t="s">
        <v>41</v>
      </c>
      <c r="X465" s="2" t="s">
        <v>4</v>
      </c>
      <c r="Y465" s="2" t="s">
        <v>19</v>
      </c>
      <c r="Z465" s="2" t="s">
        <v>37</v>
      </c>
      <c r="AA465" s="2" t="s">
        <v>546</v>
      </c>
      <c r="AB465">
        <v>14</v>
      </c>
      <c r="AC465">
        <v>3</v>
      </c>
      <c r="AD465" s="2" t="s">
        <v>1078</v>
      </c>
      <c r="AE465">
        <v>2</v>
      </c>
      <c r="AF465">
        <v>0</v>
      </c>
      <c r="AG465" s="2" t="s">
        <v>1078</v>
      </c>
      <c r="AH465">
        <v>84590</v>
      </c>
      <c r="AI465">
        <v>15380</v>
      </c>
      <c r="AJ465">
        <v>7690</v>
      </c>
      <c r="AK465">
        <v>61520</v>
      </c>
      <c r="AL465" s="2" t="s">
        <v>8</v>
      </c>
      <c r="AM465" s="2" t="s">
        <v>137</v>
      </c>
      <c r="AN465">
        <v>2013</v>
      </c>
      <c r="AO465" s="2" t="s">
        <v>1078</v>
      </c>
    </row>
    <row r="466" spans="1:41" x14ac:dyDescent="0.25">
      <c r="A466">
        <v>149467</v>
      </c>
      <c r="B466" s="1">
        <v>41709</v>
      </c>
      <c r="C466">
        <v>43</v>
      </c>
      <c r="D466" s="2" t="s">
        <v>1276</v>
      </c>
      <c r="E466" s="2"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s="2" t="s">
        <v>1079</v>
      </c>
      <c r="M466" s="2" t="s">
        <v>1141</v>
      </c>
      <c r="N466" s="2" t="s">
        <v>1107</v>
      </c>
      <c r="O466" s="2" t="s">
        <v>1101</v>
      </c>
      <c r="P466" s="2" t="s">
        <v>1161</v>
      </c>
      <c r="Q466">
        <v>64400</v>
      </c>
      <c r="R466">
        <v>0</v>
      </c>
      <c r="S466">
        <v>64400</v>
      </c>
      <c r="T466" s="1">
        <v>42050</v>
      </c>
      <c r="U466" s="2" t="s">
        <v>1089</v>
      </c>
      <c r="V466" s="2" t="s">
        <v>23</v>
      </c>
      <c r="W466" s="2" t="s">
        <v>41</v>
      </c>
      <c r="X466" s="2" t="s">
        <v>49</v>
      </c>
      <c r="Y466" s="2" t="s">
        <v>5</v>
      </c>
      <c r="Z466" s="2" t="s">
        <v>6</v>
      </c>
      <c r="AA466" s="2" t="s">
        <v>547</v>
      </c>
      <c r="AB466">
        <v>1</v>
      </c>
      <c r="AC466">
        <v>3</v>
      </c>
      <c r="AD466" s="2" t="s">
        <v>1077</v>
      </c>
      <c r="AE466">
        <v>2</v>
      </c>
      <c r="AF466">
        <v>2</v>
      </c>
      <c r="AG466" s="2" t="s">
        <v>1085</v>
      </c>
      <c r="AH466">
        <v>61650</v>
      </c>
      <c r="AI466">
        <v>6850</v>
      </c>
      <c r="AJ466">
        <v>6850</v>
      </c>
      <c r="AK466">
        <v>47950</v>
      </c>
      <c r="AL466" s="2" t="s">
        <v>39</v>
      </c>
      <c r="AM466" s="2" t="s">
        <v>193</v>
      </c>
      <c r="AN466">
        <v>2006</v>
      </c>
      <c r="AO466" s="2" t="s">
        <v>1078</v>
      </c>
    </row>
    <row r="467" spans="1:41" x14ac:dyDescent="0.25">
      <c r="A467">
        <v>758740</v>
      </c>
      <c r="B467" s="1">
        <v>35646</v>
      </c>
      <c r="C467">
        <v>33</v>
      </c>
      <c r="D467" s="2" t="s">
        <v>1275</v>
      </c>
      <c r="E467" s="2"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s="2" t="s">
        <v>1086</v>
      </c>
      <c r="M467" s="2" t="s">
        <v>29</v>
      </c>
      <c r="N467" s="2" t="s">
        <v>1107</v>
      </c>
      <c r="O467" s="2" t="s">
        <v>1100</v>
      </c>
      <c r="P467" s="2" t="s">
        <v>1162</v>
      </c>
      <c r="Q467">
        <v>45500</v>
      </c>
      <c r="R467">
        <v>-60600</v>
      </c>
      <c r="S467">
        <v>-15100</v>
      </c>
      <c r="T467" s="1">
        <v>42011</v>
      </c>
      <c r="U467" s="2" t="s">
        <v>1</v>
      </c>
      <c r="V467" s="2" t="s">
        <v>18</v>
      </c>
      <c r="W467" s="2" t="s">
        <v>3</v>
      </c>
      <c r="X467" s="2" t="s">
        <v>4</v>
      </c>
      <c r="Y467" s="2" t="s">
        <v>12</v>
      </c>
      <c r="Z467" s="2" t="s">
        <v>37</v>
      </c>
      <c r="AA467" s="2" t="s">
        <v>548</v>
      </c>
      <c r="AB467">
        <v>16</v>
      </c>
      <c r="AC467">
        <v>1</v>
      </c>
      <c r="AD467" s="2" t="s">
        <v>1085</v>
      </c>
      <c r="AE467">
        <v>2</v>
      </c>
      <c r="AF467">
        <v>1</v>
      </c>
      <c r="AG467" s="2" t="s">
        <v>1085</v>
      </c>
      <c r="AH467">
        <v>81400</v>
      </c>
      <c r="AI467">
        <v>8140</v>
      </c>
      <c r="AJ467">
        <v>8140</v>
      </c>
      <c r="AK467">
        <v>65120</v>
      </c>
      <c r="AL467" s="2" t="s">
        <v>97</v>
      </c>
      <c r="AM467" s="2" t="s">
        <v>110</v>
      </c>
      <c r="AN467">
        <v>1998</v>
      </c>
      <c r="AO467" s="2" t="s">
        <v>1078</v>
      </c>
    </row>
    <row r="468" spans="1:41" x14ac:dyDescent="0.25">
      <c r="A468">
        <v>628337</v>
      </c>
      <c r="B468" s="1">
        <v>39400</v>
      </c>
      <c r="C468">
        <v>126</v>
      </c>
      <c r="D468" s="2" t="s">
        <v>1277</v>
      </c>
      <c r="E468" s="2"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s="2" t="s">
        <v>1086</v>
      </c>
      <c r="M468" s="2" t="s">
        <v>1139</v>
      </c>
      <c r="N468" s="2" t="s">
        <v>1103</v>
      </c>
      <c r="O468" s="2" t="s">
        <v>1098</v>
      </c>
      <c r="P468" s="2" t="s">
        <v>1159</v>
      </c>
      <c r="Q468">
        <v>54500</v>
      </c>
      <c r="R468">
        <v>0</v>
      </c>
      <c r="S468">
        <v>54500</v>
      </c>
      <c r="T468" s="1">
        <v>42058</v>
      </c>
      <c r="U468" s="2" t="s">
        <v>1089</v>
      </c>
      <c r="V468" s="2" t="s">
        <v>2</v>
      </c>
      <c r="W468" s="2" t="s">
        <v>3</v>
      </c>
      <c r="X468" s="2" t="s">
        <v>34</v>
      </c>
      <c r="Y468" s="2" t="s">
        <v>5</v>
      </c>
      <c r="Z468" s="2" t="s">
        <v>53</v>
      </c>
      <c r="AA468" s="2" t="s">
        <v>549</v>
      </c>
      <c r="AB468">
        <v>2</v>
      </c>
      <c r="AC468">
        <v>3</v>
      </c>
      <c r="AD468" s="2" t="s">
        <v>1078</v>
      </c>
      <c r="AE468">
        <v>0</v>
      </c>
      <c r="AF468">
        <v>1</v>
      </c>
      <c r="AG468" s="2" t="s">
        <v>1077</v>
      </c>
      <c r="AH468">
        <v>58410</v>
      </c>
      <c r="AI468">
        <v>10620</v>
      </c>
      <c r="AJ468">
        <v>5310</v>
      </c>
      <c r="AK468">
        <v>42480</v>
      </c>
      <c r="AL468" s="2" t="s">
        <v>26</v>
      </c>
      <c r="AM468" s="2" t="s">
        <v>27</v>
      </c>
      <c r="AN468">
        <v>2007</v>
      </c>
      <c r="AO468" s="2" t="s">
        <v>1078</v>
      </c>
    </row>
    <row r="469" spans="1:41" x14ac:dyDescent="0.25">
      <c r="A469">
        <v>574637</v>
      </c>
      <c r="B469" s="1">
        <v>33815</v>
      </c>
      <c r="C469">
        <v>411</v>
      </c>
      <c r="D469" s="2" t="s">
        <v>1275</v>
      </c>
      <c r="E469" s="2"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s="2" t="s">
        <v>1086</v>
      </c>
      <c r="M469" s="2" t="s">
        <v>65</v>
      </c>
      <c r="N469" s="2" t="s">
        <v>1102</v>
      </c>
      <c r="O469" s="2" t="s">
        <v>1117</v>
      </c>
      <c r="P469" s="2" t="s">
        <v>1161</v>
      </c>
      <c r="Q469">
        <v>0</v>
      </c>
      <c r="R469">
        <v>0</v>
      </c>
      <c r="S469">
        <v>0</v>
      </c>
      <c r="T469" s="1">
        <v>42010</v>
      </c>
      <c r="U469" s="2" t="s">
        <v>1089</v>
      </c>
      <c r="V469" s="2" t="s">
        <v>2</v>
      </c>
      <c r="W469" s="2" t="s">
        <v>3</v>
      </c>
      <c r="X469" s="2" t="s">
        <v>60</v>
      </c>
      <c r="Y469" s="2" t="s">
        <v>12</v>
      </c>
      <c r="Z469" s="2" t="s">
        <v>37</v>
      </c>
      <c r="AA469" s="2" t="s">
        <v>550</v>
      </c>
      <c r="AB469">
        <v>23</v>
      </c>
      <c r="AC469">
        <v>3</v>
      </c>
      <c r="AD469" s="2" t="s">
        <v>1085</v>
      </c>
      <c r="AE469">
        <v>0</v>
      </c>
      <c r="AF469">
        <v>0</v>
      </c>
      <c r="AG469" s="2" t="s">
        <v>1085</v>
      </c>
      <c r="AH469">
        <v>38610</v>
      </c>
      <c r="AI469">
        <v>3510</v>
      </c>
      <c r="AJ469">
        <v>3510</v>
      </c>
      <c r="AK469">
        <v>31590</v>
      </c>
      <c r="AL469" s="2" t="s">
        <v>123</v>
      </c>
      <c r="AM469" s="2" t="s">
        <v>124</v>
      </c>
      <c r="AN469">
        <v>2007</v>
      </c>
      <c r="AO469" s="2" t="s">
        <v>1078</v>
      </c>
    </row>
    <row r="470" spans="1:41" x14ac:dyDescent="0.25">
      <c r="A470">
        <v>373600</v>
      </c>
      <c r="B470" s="1">
        <v>36861</v>
      </c>
      <c r="C470">
        <v>225</v>
      </c>
      <c r="D470" s="2" t="s">
        <v>1276</v>
      </c>
      <c r="E470" s="2"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s="2" t="s">
        <v>1086</v>
      </c>
      <c r="M470" s="2" t="s">
        <v>57</v>
      </c>
      <c r="N470" s="2" t="s">
        <v>1115</v>
      </c>
      <c r="O470" s="2" t="s">
        <v>1106</v>
      </c>
      <c r="P470" s="2" t="s">
        <v>1161</v>
      </c>
      <c r="Q470">
        <v>49600</v>
      </c>
      <c r="R470">
        <v>0</v>
      </c>
      <c r="S470">
        <v>49600</v>
      </c>
      <c r="T470" s="1">
        <v>42042</v>
      </c>
      <c r="U470" s="2" t="s">
        <v>1089</v>
      </c>
      <c r="V470" s="2" t="s">
        <v>23</v>
      </c>
      <c r="W470" s="2" t="s">
        <v>11</v>
      </c>
      <c r="X470" s="2" t="s">
        <v>34</v>
      </c>
      <c r="Y470" s="2" t="s">
        <v>45</v>
      </c>
      <c r="Z470" s="2" t="s">
        <v>75</v>
      </c>
      <c r="AA470" s="2" t="s">
        <v>551</v>
      </c>
      <c r="AB470">
        <v>19</v>
      </c>
      <c r="AC470">
        <v>3</v>
      </c>
      <c r="AD470" s="2" t="s">
        <v>1085</v>
      </c>
      <c r="AE470">
        <v>2</v>
      </c>
      <c r="AF470">
        <v>2</v>
      </c>
      <c r="AG470" s="2" t="s">
        <v>1078</v>
      </c>
      <c r="AH470">
        <v>57600</v>
      </c>
      <c r="AI470">
        <v>9600</v>
      </c>
      <c r="AJ470">
        <v>9600</v>
      </c>
      <c r="AK470">
        <v>38400</v>
      </c>
      <c r="AL470" s="2" t="s">
        <v>123</v>
      </c>
      <c r="AM470" s="2" t="s">
        <v>124</v>
      </c>
      <c r="AN470">
        <v>2015</v>
      </c>
      <c r="AO470" s="2" t="s">
        <v>1078</v>
      </c>
    </row>
    <row r="471" spans="1:41" x14ac:dyDescent="0.25">
      <c r="A471">
        <v>930032</v>
      </c>
      <c r="B471" s="1">
        <v>37509</v>
      </c>
      <c r="C471">
        <v>35</v>
      </c>
      <c r="D471" s="2" t="s">
        <v>1275</v>
      </c>
      <c r="E471" s="2"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s="2" t="s">
        <v>1086</v>
      </c>
      <c r="M471" s="2" t="s">
        <v>1141</v>
      </c>
      <c r="N471" s="2" t="s">
        <v>1102</v>
      </c>
      <c r="O471" s="2" t="s">
        <v>1110</v>
      </c>
      <c r="P471" s="2" t="s">
        <v>1161</v>
      </c>
      <c r="Q471">
        <v>0</v>
      </c>
      <c r="R471">
        <v>-51900</v>
      </c>
      <c r="S471">
        <v>-51900</v>
      </c>
      <c r="T471" s="1">
        <v>42049</v>
      </c>
      <c r="U471" s="2" t="s">
        <v>1089</v>
      </c>
      <c r="V471" s="2" t="s">
        <v>2</v>
      </c>
      <c r="W471" s="2" t="s">
        <v>11</v>
      </c>
      <c r="X471" s="2" t="s">
        <v>34</v>
      </c>
      <c r="Y471" s="2" t="s">
        <v>50</v>
      </c>
      <c r="Z471" s="2" t="s">
        <v>51</v>
      </c>
      <c r="AA471" s="2" t="s">
        <v>552</v>
      </c>
      <c r="AB471">
        <v>23</v>
      </c>
      <c r="AC471">
        <v>3</v>
      </c>
      <c r="AD471" s="2" t="s">
        <v>1078</v>
      </c>
      <c r="AE471">
        <v>2</v>
      </c>
      <c r="AF471">
        <v>2</v>
      </c>
      <c r="AG471" s="2" t="s">
        <v>1078</v>
      </c>
      <c r="AH471">
        <v>53190</v>
      </c>
      <c r="AI471">
        <v>5910</v>
      </c>
      <c r="AJ471">
        <v>11820</v>
      </c>
      <c r="AK471">
        <v>35460</v>
      </c>
      <c r="AL471" s="2" t="s">
        <v>123</v>
      </c>
      <c r="AM471" s="2" t="s">
        <v>166</v>
      </c>
      <c r="AN471">
        <v>1996</v>
      </c>
      <c r="AO471" s="2" t="s">
        <v>1078</v>
      </c>
    </row>
    <row r="472" spans="1:41" x14ac:dyDescent="0.25">
      <c r="A472">
        <v>396590</v>
      </c>
      <c r="B472" s="1">
        <v>35741</v>
      </c>
      <c r="C472">
        <v>460</v>
      </c>
      <c r="D472" s="2" t="s">
        <v>1276</v>
      </c>
      <c r="E472" s="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s="2" t="s">
        <v>1086</v>
      </c>
      <c r="M472" s="2" t="s">
        <v>1142</v>
      </c>
      <c r="N472" s="2" t="s">
        <v>1080</v>
      </c>
      <c r="O472" s="2" t="s">
        <v>1101</v>
      </c>
      <c r="P472" s="2" t="s">
        <v>1159</v>
      </c>
      <c r="Q472">
        <v>62500</v>
      </c>
      <c r="R472">
        <v>0</v>
      </c>
      <c r="S472">
        <v>62500</v>
      </c>
      <c r="T472" s="1">
        <v>42050</v>
      </c>
      <c r="U472" s="2" t="s">
        <v>1</v>
      </c>
      <c r="V472" s="2" t="s">
        <v>23</v>
      </c>
      <c r="W472" s="2" t="s">
        <v>3</v>
      </c>
      <c r="X472" s="2" t="s">
        <v>49</v>
      </c>
      <c r="Y472" s="2" t="s">
        <v>19</v>
      </c>
      <c r="Z472" s="2" t="s">
        <v>13</v>
      </c>
      <c r="AA472" s="2" t="s">
        <v>553</v>
      </c>
      <c r="AB472">
        <v>10</v>
      </c>
      <c r="AC472">
        <v>1</v>
      </c>
      <c r="AD472" s="2" t="s">
        <v>1085</v>
      </c>
      <c r="AE472">
        <v>2</v>
      </c>
      <c r="AF472">
        <v>3</v>
      </c>
      <c r="AG472" s="2" t="s">
        <v>1078</v>
      </c>
      <c r="AH472">
        <v>58300</v>
      </c>
      <c r="AI472">
        <v>5830</v>
      </c>
      <c r="AJ472">
        <v>11660</v>
      </c>
      <c r="AK472">
        <v>40810</v>
      </c>
      <c r="AL472" s="2" t="s">
        <v>39</v>
      </c>
      <c r="AM472" s="2" t="s">
        <v>71</v>
      </c>
      <c r="AN472">
        <v>2014</v>
      </c>
      <c r="AO472" s="2" t="s">
        <v>1077</v>
      </c>
    </row>
    <row r="473" spans="1:41" x14ac:dyDescent="0.25">
      <c r="A473">
        <v>238412</v>
      </c>
      <c r="B473" s="1">
        <v>34107</v>
      </c>
      <c r="C473">
        <v>195</v>
      </c>
      <c r="D473" s="2" t="s">
        <v>1275</v>
      </c>
      <c r="E473" s="2"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s="2" t="s">
        <v>1079</v>
      </c>
      <c r="M473" s="2" t="s">
        <v>1140</v>
      </c>
      <c r="N473" s="2" t="s">
        <v>1091</v>
      </c>
      <c r="O473" s="2" t="s">
        <v>1113</v>
      </c>
      <c r="P473" s="2" t="s">
        <v>1162</v>
      </c>
      <c r="Q473">
        <v>38000</v>
      </c>
      <c r="R473">
        <v>-50300</v>
      </c>
      <c r="S473">
        <v>-12300</v>
      </c>
      <c r="T473" s="1">
        <v>42049</v>
      </c>
      <c r="U473" s="2" t="s">
        <v>1089</v>
      </c>
      <c r="V473" s="2" t="s">
        <v>23</v>
      </c>
      <c r="W473" s="2" t="s">
        <v>11</v>
      </c>
      <c r="X473" s="2" t="s">
        <v>60</v>
      </c>
      <c r="Y473" s="2" t="s">
        <v>45</v>
      </c>
      <c r="Z473" s="2" t="s">
        <v>37</v>
      </c>
      <c r="AA473" s="2" t="s">
        <v>554</v>
      </c>
      <c r="AB473">
        <v>12</v>
      </c>
      <c r="AC473">
        <v>3</v>
      </c>
      <c r="AD473" s="2" t="s">
        <v>1077</v>
      </c>
      <c r="AE473">
        <v>1</v>
      </c>
      <c r="AF473">
        <v>2</v>
      </c>
      <c r="AG473" s="2" t="s">
        <v>1078</v>
      </c>
      <c r="AH473">
        <v>64620</v>
      </c>
      <c r="AI473">
        <v>7180</v>
      </c>
      <c r="AJ473">
        <v>0</v>
      </c>
      <c r="AK473">
        <v>57440</v>
      </c>
      <c r="AL473" s="2" t="s">
        <v>21</v>
      </c>
      <c r="AM473" s="2" t="s">
        <v>67</v>
      </c>
      <c r="AN473">
        <v>2003</v>
      </c>
      <c r="AO473" s="2" t="s">
        <v>1078</v>
      </c>
    </row>
    <row r="474" spans="1:41" x14ac:dyDescent="0.25">
      <c r="A474">
        <v>484321</v>
      </c>
      <c r="B474" s="1">
        <v>35257</v>
      </c>
      <c r="C474">
        <v>360</v>
      </c>
      <c r="D474" s="2" t="s">
        <v>1275</v>
      </c>
      <c r="E474" s="2"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s="2" t="s">
        <v>1079</v>
      </c>
      <c r="M474" s="2" t="s">
        <v>1141</v>
      </c>
      <c r="N474" s="2" t="s">
        <v>1090</v>
      </c>
      <c r="O474" s="2" t="s">
        <v>1105</v>
      </c>
      <c r="P474" s="2" t="s">
        <v>1161</v>
      </c>
      <c r="Q474">
        <v>0</v>
      </c>
      <c r="R474">
        <v>-62400</v>
      </c>
      <c r="S474">
        <v>-62400</v>
      </c>
      <c r="T474" s="1">
        <v>42040</v>
      </c>
      <c r="U474" s="2" t="s">
        <v>1089</v>
      </c>
      <c r="V474" s="2" t="s">
        <v>2</v>
      </c>
      <c r="W474" s="2" t="s">
        <v>41</v>
      </c>
      <c r="X474" s="2" t="s">
        <v>60</v>
      </c>
      <c r="Y474" s="2" t="s">
        <v>45</v>
      </c>
      <c r="Z474" s="2" t="s">
        <v>13</v>
      </c>
      <c r="AA474" s="2" t="s">
        <v>555</v>
      </c>
      <c r="AB474">
        <v>15</v>
      </c>
      <c r="AC474">
        <v>3</v>
      </c>
      <c r="AD474" s="2" t="s">
        <v>1078</v>
      </c>
      <c r="AE474">
        <v>2</v>
      </c>
      <c r="AF474">
        <v>0</v>
      </c>
      <c r="AG474" s="2" t="s">
        <v>1077</v>
      </c>
      <c r="AH474">
        <v>90480</v>
      </c>
      <c r="AI474">
        <v>15080</v>
      </c>
      <c r="AJ474">
        <v>15080</v>
      </c>
      <c r="AK474">
        <v>60320</v>
      </c>
      <c r="AL474" s="2" t="s">
        <v>97</v>
      </c>
      <c r="AM474" s="2" t="s">
        <v>148</v>
      </c>
      <c r="AN474">
        <v>2000</v>
      </c>
      <c r="AO474" s="2" t="s">
        <v>1078</v>
      </c>
    </row>
    <row r="475" spans="1:41" x14ac:dyDescent="0.25">
      <c r="A475">
        <v>795847</v>
      </c>
      <c r="B475" s="1">
        <v>35050</v>
      </c>
      <c r="C475">
        <v>300</v>
      </c>
      <c r="D475" s="2" t="s">
        <v>1275</v>
      </c>
      <c r="E475" s="2"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s="2" t="s">
        <v>1086</v>
      </c>
      <c r="M475" s="2" t="s">
        <v>1141</v>
      </c>
      <c r="N475" s="2" t="s">
        <v>1115</v>
      </c>
      <c r="O475" s="2" t="s">
        <v>1110</v>
      </c>
      <c r="P475" s="2" t="s">
        <v>1159</v>
      </c>
      <c r="Q475">
        <v>0</v>
      </c>
      <c r="R475">
        <v>0</v>
      </c>
      <c r="S475">
        <v>0</v>
      </c>
      <c r="T475" s="1">
        <v>42008</v>
      </c>
      <c r="U475" s="2" t="s">
        <v>10</v>
      </c>
      <c r="V475" s="2" t="s">
        <v>1084</v>
      </c>
      <c r="W475" s="2" t="s">
        <v>121</v>
      </c>
      <c r="X475" s="2" t="s">
        <v>30</v>
      </c>
      <c r="Y475" s="2" t="s">
        <v>5</v>
      </c>
      <c r="Z475" s="2" t="s">
        <v>6</v>
      </c>
      <c r="AA475" s="2" t="s">
        <v>556</v>
      </c>
      <c r="AB475">
        <v>3</v>
      </c>
      <c r="AC475">
        <v>1</v>
      </c>
      <c r="AD475" s="2" t="s">
        <v>1078</v>
      </c>
      <c r="AE475">
        <v>1</v>
      </c>
      <c r="AF475">
        <v>0</v>
      </c>
      <c r="AG475" s="2" t="s">
        <v>1078</v>
      </c>
      <c r="AH475">
        <v>7080</v>
      </c>
      <c r="AI475">
        <v>1180</v>
      </c>
      <c r="AJ475">
        <v>1180</v>
      </c>
      <c r="AK475">
        <v>4720</v>
      </c>
      <c r="AL475" s="2" t="s">
        <v>39</v>
      </c>
      <c r="AM475" s="2" t="s">
        <v>71</v>
      </c>
      <c r="AN475">
        <v>2001</v>
      </c>
      <c r="AO475" s="2" t="s">
        <v>1078</v>
      </c>
    </row>
    <row r="476" spans="1:41" x14ac:dyDescent="0.25">
      <c r="A476">
        <v>218456</v>
      </c>
      <c r="B476" s="1">
        <v>37453</v>
      </c>
      <c r="C476">
        <v>245</v>
      </c>
      <c r="D476" s="2" t="s">
        <v>1275</v>
      </c>
      <c r="E476" s="2"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s="2" t="s">
        <v>1079</v>
      </c>
      <c r="M476" s="2" t="s">
        <v>1142</v>
      </c>
      <c r="N476" s="2" t="s">
        <v>1099</v>
      </c>
      <c r="O476" s="2" t="s">
        <v>1109</v>
      </c>
      <c r="P476" s="2" t="s">
        <v>1161</v>
      </c>
      <c r="Q476">
        <v>0</v>
      </c>
      <c r="R476">
        <v>-68900</v>
      </c>
      <c r="S476">
        <v>-68900</v>
      </c>
      <c r="T476" s="1">
        <v>42055</v>
      </c>
      <c r="U476" s="2" t="s">
        <v>62</v>
      </c>
      <c r="V476" s="2" t="s">
        <v>1084</v>
      </c>
      <c r="W476" s="2" t="s">
        <v>11</v>
      </c>
      <c r="X476" s="2" t="s">
        <v>4</v>
      </c>
      <c r="Y476" s="2" t="s">
        <v>88</v>
      </c>
      <c r="Z476" s="2" t="s">
        <v>37</v>
      </c>
      <c r="AA476" s="2" t="s">
        <v>557</v>
      </c>
      <c r="AB476">
        <v>19</v>
      </c>
      <c r="AC476">
        <v>1</v>
      </c>
      <c r="AD476" s="2" t="s">
        <v>1085</v>
      </c>
      <c r="AE476">
        <v>2</v>
      </c>
      <c r="AF476">
        <v>2</v>
      </c>
      <c r="AG476" s="2" t="s">
        <v>1085</v>
      </c>
      <c r="AH476">
        <v>6490</v>
      </c>
      <c r="AI476">
        <v>590</v>
      </c>
      <c r="AJ476">
        <v>1180</v>
      </c>
      <c r="AK476">
        <v>4720</v>
      </c>
      <c r="AL476" s="2" t="s">
        <v>47</v>
      </c>
      <c r="AM476" s="2" t="s">
        <v>48</v>
      </c>
      <c r="AN476">
        <v>2011</v>
      </c>
      <c r="AO476" s="2" t="s">
        <v>1077</v>
      </c>
    </row>
    <row r="477" spans="1:41" x14ac:dyDescent="0.25">
      <c r="A477">
        <v>792673</v>
      </c>
      <c r="B477" s="1">
        <v>41376</v>
      </c>
      <c r="C477">
        <v>146</v>
      </c>
      <c r="D477" s="2" t="s">
        <v>1276</v>
      </c>
      <c r="E477" s="2"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s="2" t="s">
        <v>1086</v>
      </c>
      <c r="M477" s="2" t="s">
        <v>1139</v>
      </c>
      <c r="N477" s="2" t="s">
        <v>1095</v>
      </c>
      <c r="O477" s="2" t="s">
        <v>1096</v>
      </c>
      <c r="P477" s="2" t="s">
        <v>1161</v>
      </c>
      <c r="Q477">
        <v>34500</v>
      </c>
      <c r="R477">
        <v>-60600</v>
      </c>
      <c r="S477">
        <v>-26100</v>
      </c>
      <c r="T477" s="1">
        <v>42040</v>
      </c>
      <c r="U477" s="2" t="s">
        <v>1089</v>
      </c>
      <c r="V477" s="2" t="s">
        <v>2</v>
      </c>
      <c r="W477" s="2" t="s">
        <v>41</v>
      </c>
      <c r="X477" s="2" t="s">
        <v>4</v>
      </c>
      <c r="Y477" s="2" t="s">
        <v>50</v>
      </c>
      <c r="Z477" s="2" t="s">
        <v>51</v>
      </c>
      <c r="AA477" s="2" t="s">
        <v>558</v>
      </c>
      <c r="AB477">
        <v>16</v>
      </c>
      <c r="AC477">
        <v>3</v>
      </c>
      <c r="AD477" s="2" t="s">
        <v>1078</v>
      </c>
      <c r="AE477">
        <v>1</v>
      </c>
      <c r="AF477">
        <v>1</v>
      </c>
      <c r="AG477" s="2" t="s">
        <v>1078</v>
      </c>
      <c r="AH477">
        <v>55900</v>
      </c>
      <c r="AI477">
        <v>5590</v>
      </c>
      <c r="AJ477">
        <v>5590</v>
      </c>
      <c r="AK477">
        <v>44720</v>
      </c>
      <c r="AL477" s="2" t="s">
        <v>39</v>
      </c>
      <c r="AM477" s="2" t="s">
        <v>193</v>
      </c>
      <c r="AN477">
        <v>2015</v>
      </c>
      <c r="AO477" s="2" t="s">
        <v>1078</v>
      </c>
    </row>
    <row r="478" spans="1:41" x14ac:dyDescent="0.25">
      <c r="A478">
        <v>662256</v>
      </c>
      <c r="B478" s="1">
        <v>35016</v>
      </c>
      <c r="C478">
        <v>67</v>
      </c>
      <c r="D478" s="2" t="s">
        <v>1275</v>
      </c>
      <c r="E478" s="2"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s="2" t="s">
        <v>1079</v>
      </c>
      <c r="M478" s="2" t="s">
        <v>57</v>
      </c>
      <c r="N478" s="2" t="s">
        <v>1114</v>
      </c>
      <c r="O478" s="2" t="s">
        <v>1111</v>
      </c>
      <c r="P478" s="2" t="s">
        <v>1159</v>
      </c>
      <c r="Q478">
        <v>60400</v>
      </c>
      <c r="R478">
        <v>-67800</v>
      </c>
      <c r="S478">
        <v>-7400</v>
      </c>
      <c r="T478" s="1">
        <v>42019</v>
      </c>
      <c r="U478" s="2" t="s">
        <v>1</v>
      </c>
      <c r="V478" s="2" t="s">
        <v>18</v>
      </c>
      <c r="W478" s="2" t="s">
        <v>3</v>
      </c>
      <c r="X478" s="2" t="s">
        <v>49</v>
      </c>
      <c r="Y478" s="2" t="s">
        <v>5</v>
      </c>
      <c r="Z478" s="2" t="s">
        <v>6</v>
      </c>
      <c r="AA478" s="2" t="s">
        <v>559</v>
      </c>
      <c r="AB478">
        <v>16</v>
      </c>
      <c r="AC478">
        <v>1</v>
      </c>
      <c r="AD478" s="2" t="s">
        <v>1078</v>
      </c>
      <c r="AE478">
        <v>0</v>
      </c>
      <c r="AF478">
        <v>3</v>
      </c>
      <c r="AG478" s="2" t="s">
        <v>1077</v>
      </c>
      <c r="AH478">
        <v>63800</v>
      </c>
      <c r="AI478">
        <v>6380</v>
      </c>
      <c r="AJ478">
        <v>6380</v>
      </c>
      <c r="AK478">
        <v>51040</v>
      </c>
      <c r="AL478" s="2" t="s">
        <v>8</v>
      </c>
      <c r="AM478" s="2" t="s">
        <v>9</v>
      </c>
      <c r="AN478">
        <v>1998</v>
      </c>
      <c r="AO478" s="2" t="s">
        <v>1077</v>
      </c>
    </row>
    <row r="479" spans="1:41" x14ac:dyDescent="0.25">
      <c r="A479">
        <v>971338</v>
      </c>
      <c r="B479" s="1">
        <v>38295</v>
      </c>
      <c r="C479">
        <v>380</v>
      </c>
      <c r="D479" s="2" t="s">
        <v>1276</v>
      </c>
      <c r="E479" s="2"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s="2" t="s">
        <v>1079</v>
      </c>
      <c r="M479" s="2" t="s">
        <v>1140</v>
      </c>
      <c r="N479" s="2" t="s">
        <v>1115</v>
      </c>
      <c r="O479" s="2" t="s">
        <v>1116</v>
      </c>
      <c r="P479" s="2" t="s">
        <v>1161</v>
      </c>
      <c r="Q479">
        <v>66000</v>
      </c>
      <c r="R479">
        <v>0</v>
      </c>
      <c r="S479">
        <v>66000</v>
      </c>
      <c r="T479" s="1">
        <v>42009</v>
      </c>
      <c r="U479" s="2" t="s">
        <v>1</v>
      </c>
      <c r="V479" s="2" t="s">
        <v>2</v>
      </c>
      <c r="W479" s="2" t="s">
        <v>41</v>
      </c>
      <c r="X479" s="2" t="s">
        <v>4</v>
      </c>
      <c r="Y479" s="2" t="s">
        <v>12</v>
      </c>
      <c r="Z479" s="2" t="s">
        <v>53</v>
      </c>
      <c r="AA479" s="2" t="s">
        <v>560</v>
      </c>
      <c r="AB479">
        <v>10</v>
      </c>
      <c r="AC479">
        <v>1</v>
      </c>
      <c r="AD479" s="2" t="s">
        <v>1085</v>
      </c>
      <c r="AE479">
        <v>0</v>
      </c>
      <c r="AF479">
        <v>1</v>
      </c>
      <c r="AG479" s="2" t="s">
        <v>1077</v>
      </c>
      <c r="AH479">
        <v>58160</v>
      </c>
      <c r="AI479">
        <v>7270</v>
      </c>
      <c r="AJ479">
        <v>7270</v>
      </c>
      <c r="AK479">
        <v>43620</v>
      </c>
      <c r="AL479" s="2" t="s">
        <v>8</v>
      </c>
      <c r="AM479" s="2" t="s">
        <v>36</v>
      </c>
      <c r="AN479">
        <v>1996</v>
      </c>
      <c r="AO479" s="2" t="s">
        <v>1077</v>
      </c>
    </row>
    <row r="480" spans="1:41" x14ac:dyDescent="0.25">
      <c r="A480">
        <v>714738</v>
      </c>
      <c r="B480" s="1">
        <v>35875</v>
      </c>
      <c r="C480">
        <v>389</v>
      </c>
      <c r="D480" s="2" t="s">
        <v>1275</v>
      </c>
      <c r="E480" s="2"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s="2" t="s">
        <v>1079</v>
      </c>
      <c r="M480" s="2" t="s">
        <v>1139</v>
      </c>
      <c r="N480" s="2" t="s">
        <v>1090</v>
      </c>
      <c r="O480" s="2" t="s">
        <v>1109</v>
      </c>
      <c r="P480" s="2" t="s">
        <v>1162</v>
      </c>
      <c r="Q480">
        <v>0</v>
      </c>
      <c r="R480">
        <v>0</v>
      </c>
      <c r="S480">
        <v>0</v>
      </c>
      <c r="T480" s="1">
        <v>42005</v>
      </c>
      <c r="U480" s="2" t="s">
        <v>10</v>
      </c>
      <c r="V480" s="2" t="s">
        <v>1084</v>
      </c>
      <c r="W480" s="2" t="s">
        <v>11</v>
      </c>
      <c r="X480" s="2" t="s">
        <v>4</v>
      </c>
      <c r="Y480" s="2" t="s">
        <v>50</v>
      </c>
      <c r="Z480" s="2" t="s">
        <v>13</v>
      </c>
      <c r="AA480" s="2" t="s">
        <v>561</v>
      </c>
      <c r="AB480">
        <v>6</v>
      </c>
      <c r="AC480">
        <v>1</v>
      </c>
      <c r="AD480" s="2" t="s">
        <v>1078</v>
      </c>
      <c r="AE480">
        <v>1</v>
      </c>
      <c r="AF480">
        <v>2</v>
      </c>
      <c r="AG480" s="2" t="s">
        <v>1078</v>
      </c>
      <c r="AH480">
        <v>6300</v>
      </c>
      <c r="AI480">
        <v>630</v>
      </c>
      <c r="AJ480">
        <v>1260</v>
      </c>
      <c r="AK480">
        <v>4410</v>
      </c>
      <c r="AL480" s="2" t="s">
        <v>15</v>
      </c>
      <c r="AM480" s="2" t="s">
        <v>102</v>
      </c>
      <c r="AN480">
        <v>2001</v>
      </c>
      <c r="AO480" s="2" t="s">
        <v>1077</v>
      </c>
    </row>
    <row r="481" spans="1:41" x14ac:dyDescent="0.25">
      <c r="A481">
        <v>753844</v>
      </c>
      <c r="B481" s="1">
        <v>36363</v>
      </c>
      <c r="C481">
        <v>317</v>
      </c>
      <c r="D481" s="2" t="s">
        <v>1277</v>
      </c>
      <c r="E481" s="2"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s="2" t="s">
        <v>1079</v>
      </c>
      <c r="M481" s="2" t="s">
        <v>1140</v>
      </c>
      <c r="N481" s="2" t="s">
        <v>1087</v>
      </c>
      <c r="O481" s="2" t="s">
        <v>1106</v>
      </c>
      <c r="P481" s="2" t="s">
        <v>1161</v>
      </c>
      <c r="Q481">
        <v>43700</v>
      </c>
      <c r="R481">
        <v>0</v>
      </c>
      <c r="S481">
        <v>43700</v>
      </c>
      <c r="T481" s="1">
        <v>42030</v>
      </c>
      <c r="U481" s="2" t="s">
        <v>1</v>
      </c>
      <c r="V481" s="2" t="s">
        <v>23</v>
      </c>
      <c r="W481" s="2" t="s">
        <v>3</v>
      </c>
      <c r="X481" s="2" t="s">
        <v>34</v>
      </c>
      <c r="Y481" s="2" t="s">
        <v>45</v>
      </c>
      <c r="Z481" s="2" t="s">
        <v>24</v>
      </c>
      <c r="AA481" s="2" t="s">
        <v>562</v>
      </c>
      <c r="AB481">
        <v>18</v>
      </c>
      <c r="AC481">
        <v>1</v>
      </c>
      <c r="AD481" s="2" t="s">
        <v>1078</v>
      </c>
      <c r="AE481">
        <v>2</v>
      </c>
      <c r="AF481">
        <v>1</v>
      </c>
      <c r="AG481" s="2" t="s">
        <v>1078</v>
      </c>
      <c r="AH481">
        <v>104610</v>
      </c>
      <c r="AI481">
        <v>19020</v>
      </c>
      <c r="AJ481">
        <v>19020</v>
      </c>
      <c r="AK481">
        <v>66570</v>
      </c>
      <c r="AL481" s="2" t="s">
        <v>15</v>
      </c>
      <c r="AM481" s="2" t="s">
        <v>178</v>
      </c>
      <c r="AN481">
        <v>1999</v>
      </c>
      <c r="AO481" s="2" t="s">
        <v>1077</v>
      </c>
    </row>
    <row r="482" spans="1:41" x14ac:dyDescent="0.25">
      <c r="A482">
        <v>976645</v>
      </c>
      <c r="B482" s="1">
        <v>40237</v>
      </c>
      <c r="C482">
        <v>264</v>
      </c>
      <c r="D482" s="2" t="s">
        <v>1275</v>
      </c>
      <c r="E482" s="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s="2" t="s">
        <v>1079</v>
      </c>
      <c r="M482" s="2" t="s">
        <v>65</v>
      </c>
      <c r="N482" s="2" t="s">
        <v>1099</v>
      </c>
      <c r="O482" s="2" t="s">
        <v>1081</v>
      </c>
      <c r="P482" s="2" t="s">
        <v>1159</v>
      </c>
      <c r="Q482">
        <v>0</v>
      </c>
      <c r="R482">
        <v>0</v>
      </c>
      <c r="S482">
        <v>0</v>
      </c>
      <c r="T482" s="1">
        <v>42048</v>
      </c>
      <c r="U482" s="2" t="s">
        <v>1089</v>
      </c>
      <c r="V482" s="2" t="s">
        <v>18</v>
      </c>
      <c r="W482" s="2" t="s">
        <v>3</v>
      </c>
      <c r="X482" s="2" t="s">
        <v>34</v>
      </c>
      <c r="Y482" s="2" t="s">
        <v>5</v>
      </c>
      <c r="Z482" s="2" t="s">
        <v>37</v>
      </c>
      <c r="AA482" s="2" t="s">
        <v>563</v>
      </c>
      <c r="AB482">
        <v>20</v>
      </c>
      <c r="AC482">
        <v>3</v>
      </c>
      <c r="AD482" s="2" t="s">
        <v>1078</v>
      </c>
      <c r="AE482">
        <v>0</v>
      </c>
      <c r="AF482">
        <v>2</v>
      </c>
      <c r="AG482" s="2" t="s">
        <v>1078</v>
      </c>
      <c r="AH482">
        <v>69850</v>
      </c>
      <c r="AI482">
        <v>12700</v>
      </c>
      <c r="AJ482">
        <v>6350</v>
      </c>
      <c r="AK482">
        <v>50800</v>
      </c>
      <c r="AL482" s="2" t="s">
        <v>55</v>
      </c>
      <c r="AM482" s="2" t="s">
        <v>157</v>
      </c>
      <c r="AN482">
        <v>1999</v>
      </c>
      <c r="AO482" s="2" t="s">
        <v>1078</v>
      </c>
    </row>
    <row r="483" spans="1:41" x14ac:dyDescent="0.25">
      <c r="A483">
        <v>918037</v>
      </c>
      <c r="B483" s="1">
        <v>38382</v>
      </c>
      <c r="C483">
        <v>20</v>
      </c>
      <c r="D483" s="2" t="s">
        <v>1276</v>
      </c>
      <c r="E483" s="2"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s="2" t="s">
        <v>1086</v>
      </c>
      <c r="M483" s="2" t="s">
        <v>1139</v>
      </c>
      <c r="N483" s="2" t="s">
        <v>1097</v>
      </c>
      <c r="O483" s="2" t="s">
        <v>1111</v>
      </c>
      <c r="P483" s="2" t="s">
        <v>1161</v>
      </c>
      <c r="Q483">
        <v>0</v>
      </c>
      <c r="R483">
        <v>-41200</v>
      </c>
      <c r="S483">
        <v>-41200</v>
      </c>
      <c r="T483" s="1">
        <v>42018</v>
      </c>
      <c r="U483" s="2" t="s">
        <v>1</v>
      </c>
      <c r="V483" s="2" t="s">
        <v>18</v>
      </c>
      <c r="W483" s="2" t="s">
        <v>11</v>
      </c>
      <c r="X483" s="2" t="s">
        <v>34</v>
      </c>
      <c r="Y483" s="2" t="s">
        <v>88</v>
      </c>
      <c r="Z483" s="2" t="s">
        <v>75</v>
      </c>
      <c r="AA483" s="2" t="s">
        <v>564</v>
      </c>
      <c r="AB483">
        <v>14</v>
      </c>
      <c r="AC483">
        <v>1</v>
      </c>
      <c r="AD483" s="2" t="s">
        <v>1078</v>
      </c>
      <c r="AE483">
        <v>0</v>
      </c>
      <c r="AF483">
        <v>0</v>
      </c>
      <c r="AG483" s="2" t="s">
        <v>1085</v>
      </c>
      <c r="AH483">
        <v>62900</v>
      </c>
      <c r="AI483">
        <v>12580</v>
      </c>
      <c r="AJ483">
        <v>6290</v>
      </c>
      <c r="AK483">
        <v>44030</v>
      </c>
      <c r="AL483" s="2" t="s">
        <v>32</v>
      </c>
      <c r="AM483" s="2" t="s">
        <v>69</v>
      </c>
      <c r="AN483">
        <v>2006</v>
      </c>
      <c r="AO483" s="2" t="s">
        <v>1078</v>
      </c>
    </row>
    <row r="484" spans="1:41" x14ac:dyDescent="0.25">
      <c r="A484">
        <v>996253</v>
      </c>
      <c r="B484" s="1">
        <v>37224</v>
      </c>
      <c r="C484">
        <v>116</v>
      </c>
      <c r="D484" s="2" t="s">
        <v>1277</v>
      </c>
      <c r="E484" s="2"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s="2" t="s">
        <v>1079</v>
      </c>
      <c r="M484" s="2" t="s">
        <v>1142</v>
      </c>
      <c r="N484" s="2" t="s">
        <v>1107</v>
      </c>
      <c r="O484" s="2" t="s">
        <v>1096</v>
      </c>
      <c r="P484" s="2" t="s">
        <v>1161</v>
      </c>
      <c r="Q484">
        <v>0</v>
      </c>
      <c r="R484">
        <v>-35500</v>
      </c>
      <c r="S484">
        <v>-35500</v>
      </c>
      <c r="T484" s="1">
        <v>42035</v>
      </c>
      <c r="U484" s="2" t="s">
        <v>1089</v>
      </c>
      <c r="V484" s="2" t="s">
        <v>23</v>
      </c>
      <c r="W484" s="2" t="s">
        <v>3</v>
      </c>
      <c r="X484" s="2" t="s">
        <v>49</v>
      </c>
      <c r="Y484" s="2" t="s">
        <v>45</v>
      </c>
      <c r="Z484" s="2" t="s">
        <v>13</v>
      </c>
      <c r="AA484" s="2" t="s">
        <v>565</v>
      </c>
      <c r="AB484">
        <v>8</v>
      </c>
      <c r="AC484">
        <v>3</v>
      </c>
      <c r="AD484" s="2" t="s">
        <v>1078</v>
      </c>
      <c r="AE484">
        <v>0</v>
      </c>
      <c r="AF484">
        <v>3</v>
      </c>
      <c r="AG484" s="2" t="s">
        <v>1085</v>
      </c>
      <c r="AH484">
        <v>59670</v>
      </c>
      <c r="AI484">
        <v>6630</v>
      </c>
      <c r="AJ484">
        <v>6630</v>
      </c>
      <c r="AK484">
        <v>46410</v>
      </c>
      <c r="AL484" s="2" t="s">
        <v>123</v>
      </c>
      <c r="AM484" s="2" t="s">
        <v>124</v>
      </c>
      <c r="AN484">
        <v>2004</v>
      </c>
      <c r="AO484" s="2" t="s">
        <v>1077</v>
      </c>
    </row>
    <row r="485" spans="1:41" x14ac:dyDescent="0.25">
      <c r="A485">
        <v>373731</v>
      </c>
      <c r="B485" s="1">
        <v>41267</v>
      </c>
      <c r="C485">
        <v>222</v>
      </c>
      <c r="D485" s="2" t="s">
        <v>1275</v>
      </c>
      <c r="E485" s="2"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s="2" t="s">
        <v>1079</v>
      </c>
      <c r="M485" s="2" t="s">
        <v>1142</v>
      </c>
      <c r="N485" s="2" t="s">
        <v>1090</v>
      </c>
      <c r="O485" s="2" t="s">
        <v>1098</v>
      </c>
      <c r="P485" s="2" t="s">
        <v>1162</v>
      </c>
      <c r="Q485">
        <v>49600</v>
      </c>
      <c r="R485">
        <v>-49200</v>
      </c>
      <c r="S485">
        <v>400</v>
      </c>
      <c r="T485" s="1">
        <v>42026</v>
      </c>
      <c r="U485" s="2" t="s">
        <v>1089</v>
      </c>
      <c r="V485" s="2" t="s">
        <v>18</v>
      </c>
      <c r="W485" s="2" t="s">
        <v>11</v>
      </c>
      <c r="X485" s="2" t="s">
        <v>49</v>
      </c>
      <c r="Y485" s="2" t="s">
        <v>19</v>
      </c>
      <c r="Z485" s="2" t="s">
        <v>37</v>
      </c>
      <c r="AA485" s="2" t="s">
        <v>566</v>
      </c>
      <c r="AB485">
        <v>17</v>
      </c>
      <c r="AC485">
        <v>2</v>
      </c>
      <c r="AD485" s="2" t="s">
        <v>1077</v>
      </c>
      <c r="AE485">
        <v>2</v>
      </c>
      <c r="AF485">
        <v>0</v>
      </c>
      <c r="AG485" s="2" t="s">
        <v>1085</v>
      </c>
      <c r="AH485">
        <v>81500</v>
      </c>
      <c r="AI485">
        <v>16300</v>
      </c>
      <c r="AJ485">
        <v>8150</v>
      </c>
      <c r="AK485">
        <v>57050</v>
      </c>
      <c r="AL485" s="2" t="s">
        <v>97</v>
      </c>
      <c r="AM485" s="2" t="s">
        <v>98</v>
      </c>
      <c r="AN485">
        <v>2013</v>
      </c>
      <c r="AO485" s="2" t="s">
        <v>1078</v>
      </c>
    </row>
    <row r="486" spans="1:41" x14ac:dyDescent="0.25">
      <c r="A486">
        <v>836272</v>
      </c>
      <c r="B486" s="1">
        <v>35561</v>
      </c>
      <c r="C486">
        <v>439</v>
      </c>
      <c r="D486" s="2" t="s">
        <v>1276</v>
      </c>
      <c r="E486" s="2"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s="2" t="s">
        <v>1079</v>
      </c>
      <c r="M486" s="2" t="s">
        <v>57</v>
      </c>
      <c r="N486" s="2" t="s">
        <v>1090</v>
      </c>
      <c r="O486" s="2" t="s">
        <v>1113</v>
      </c>
      <c r="P486" s="2" t="s">
        <v>1160</v>
      </c>
      <c r="Q486">
        <v>48900</v>
      </c>
      <c r="R486">
        <v>-40900</v>
      </c>
      <c r="S486">
        <v>8000</v>
      </c>
      <c r="T486" s="1">
        <v>42034</v>
      </c>
      <c r="U486" s="2" t="s">
        <v>1</v>
      </c>
      <c r="V486" s="2" t="s">
        <v>18</v>
      </c>
      <c r="W486" s="2" t="s">
        <v>11</v>
      </c>
      <c r="X486" s="2" t="s">
        <v>60</v>
      </c>
      <c r="Y486" s="2" t="s">
        <v>50</v>
      </c>
      <c r="Z486" s="2" t="s">
        <v>37</v>
      </c>
      <c r="AA486" s="2" t="s">
        <v>567</v>
      </c>
      <c r="AB486">
        <v>9</v>
      </c>
      <c r="AC486">
        <v>1</v>
      </c>
      <c r="AD486" s="2" t="s">
        <v>1078</v>
      </c>
      <c r="AE486">
        <v>2</v>
      </c>
      <c r="AF486">
        <v>0</v>
      </c>
      <c r="AG486" s="2" t="s">
        <v>1085</v>
      </c>
      <c r="AH486">
        <v>50000</v>
      </c>
      <c r="AI486">
        <v>15000</v>
      </c>
      <c r="AJ486">
        <v>5000</v>
      </c>
      <c r="AK486">
        <v>30000</v>
      </c>
      <c r="AL486" s="2" t="s">
        <v>106</v>
      </c>
      <c r="AM486" s="2" t="s">
        <v>107</v>
      </c>
      <c r="AN486">
        <v>2009</v>
      </c>
      <c r="AO486" s="2" t="s">
        <v>1078</v>
      </c>
    </row>
    <row r="487" spans="1:41" x14ac:dyDescent="0.25">
      <c r="A487">
        <v>167231</v>
      </c>
      <c r="B487" s="1">
        <v>34360</v>
      </c>
      <c r="C487">
        <v>66</v>
      </c>
      <c r="D487" s="2" t="s">
        <v>1277</v>
      </c>
      <c r="E487" s="2"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s="2" t="s">
        <v>1079</v>
      </c>
      <c r="M487" s="2" t="s">
        <v>29</v>
      </c>
      <c r="N487" s="2" t="s">
        <v>1114</v>
      </c>
      <c r="O487" s="2" t="s">
        <v>1117</v>
      </c>
      <c r="P487" s="2" t="s">
        <v>1159</v>
      </c>
      <c r="Q487">
        <v>0</v>
      </c>
      <c r="R487">
        <v>-31700</v>
      </c>
      <c r="S487">
        <v>-31700</v>
      </c>
      <c r="T487" s="1">
        <v>42052</v>
      </c>
      <c r="U487" s="2" t="s">
        <v>1</v>
      </c>
      <c r="V487" s="2" t="s">
        <v>23</v>
      </c>
      <c r="W487" s="2" t="s">
        <v>41</v>
      </c>
      <c r="X487" s="2" t="s">
        <v>49</v>
      </c>
      <c r="Y487" s="2" t="s">
        <v>19</v>
      </c>
      <c r="Z487" s="2" t="s">
        <v>37</v>
      </c>
      <c r="AA487" s="2" t="s">
        <v>568</v>
      </c>
      <c r="AB487">
        <v>0</v>
      </c>
      <c r="AC487">
        <v>1</v>
      </c>
      <c r="AD487" s="2" t="s">
        <v>1085</v>
      </c>
      <c r="AE487">
        <v>2</v>
      </c>
      <c r="AF487">
        <v>1</v>
      </c>
      <c r="AG487" s="2" t="s">
        <v>1085</v>
      </c>
      <c r="AH487">
        <v>48290</v>
      </c>
      <c r="AI487">
        <v>8780</v>
      </c>
      <c r="AJ487">
        <v>8780</v>
      </c>
      <c r="AK487">
        <v>30730</v>
      </c>
      <c r="AL487" s="2" t="s">
        <v>39</v>
      </c>
      <c r="AM487" s="2" t="s">
        <v>71</v>
      </c>
      <c r="AN487">
        <v>1995</v>
      </c>
      <c r="AO487" s="2" t="s">
        <v>1078</v>
      </c>
    </row>
    <row r="488" spans="1:41" x14ac:dyDescent="0.25">
      <c r="A488">
        <v>743330</v>
      </c>
      <c r="B488" s="1">
        <v>40486</v>
      </c>
      <c r="C488">
        <v>128</v>
      </c>
      <c r="D488" s="2" t="s">
        <v>1276</v>
      </c>
      <c r="E488" s="2"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s="2" t="s">
        <v>1079</v>
      </c>
      <c r="M488" s="2" t="s">
        <v>57</v>
      </c>
      <c r="N488" s="2" t="s">
        <v>1095</v>
      </c>
      <c r="O488" s="2" t="s">
        <v>1096</v>
      </c>
      <c r="P488" s="2" t="s">
        <v>1159</v>
      </c>
      <c r="Q488">
        <v>0</v>
      </c>
      <c r="R488">
        <v>-76000</v>
      </c>
      <c r="S488">
        <v>-76000</v>
      </c>
      <c r="T488" s="1">
        <v>42055</v>
      </c>
      <c r="U488" s="2" t="s">
        <v>1</v>
      </c>
      <c r="V488" s="2" t="s">
        <v>18</v>
      </c>
      <c r="W488" s="2" t="s">
        <v>41</v>
      </c>
      <c r="X488" s="2" t="s">
        <v>34</v>
      </c>
      <c r="Y488" s="2" t="s">
        <v>12</v>
      </c>
      <c r="Z488" s="2" t="s">
        <v>13</v>
      </c>
      <c r="AA488" s="2" t="s">
        <v>569</v>
      </c>
      <c r="AB488">
        <v>2</v>
      </c>
      <c r="AC488">
        <v>1</v>
      </c>
      <c r="AD488" s="2" t="s">
        <v>1078</v>
      </c>
      <c r="AE488">
        <v>0</v>
      </c>
      <c r="AF488">
        <v>0</v>
      </c>
      <c r="AG488" s="2" t="s">
        <v>1085</v>
      </c>
      <c r="AH488">
        <v>59070</v>
      </c>
      <c r="AI488">
        <v>5370</v>
      </c>
      <c r="AJ488">
        <v>5370</v>
      </c>
      <c r="AK488">
        <v>48330</v>
      </c>
      <c r="AL488" s="2" t="s">
        <v>26</v>
      </c>
      <c r="AM488" s="2" t="s">
        <v>154</v>
      </c>
      <c r="AN488">
        <v>2003</v>
      </c>
      <c r="AO488" s="2" t="s">
        <v>1078</v>
      </c>
    </row>
    <row r="489" spans="1:41" x14ac:dyDescent="0.25">
      <c r="A489">
        <v>807369</v>
      </c>
      <c r="B489" s="1">
        <v>33774</v>
      </c>
      <c r="C489">
        <v>69</v>
      </c>
      <c r="D489" s="2" t="s">
        <v>1277</v>
      </c>
      <c r="E489" s="2"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s="2" t="s">
        <v>1086</v>
      </c>
      <c r="M489" s="2" t="s">
        <v>57</v>
      </c>
      <c r="N489" s="2" t="s">
        <v>1090</v>
      </c>
      <c r="O489" s="2" t="s">
        <v>1106</v>
      </c>
      <c r="P489" s="2" t="s">
        <v>1161</v>
      </c>
      <c r="Q489">
        <v>0</v>
      </c>
      <c r="R489">
        <v>0</v>
      </c>
      <c r="S489">
        <v>0</v>
      </c>
      <c r="T489" s="1">
        <v>42039</v>
      </c>
      <c r="U489" s="2" t="s">
        <v>1089</v>
      </c>
      <c r="V489" s="2" t="s">
        <v>18</v>
      </c>
      <c r="W489" s="2" t="s">
        <v>11</v>
      </c>
      <c r="X489" s="2" t="s">
        <v>4</v>
      </c>
      <c r="Y489" s="2" t="s">
        <v>19</v>
      </c>
      <c r="Z489" s="2" t="s">
        <v>37</v>
      </c>
      <c r="AA489" s="2" t="s">
        <v>570</v>
      </c>
      <c r="AB489">
        <v>23</v>
      </c>
      <c r="AC489">
        <v>3</v>
      </c>
      <c r="AD489" s="2" t="s">
        <v>1085</v>
      </c>
      <c r="AE489">
        <v>0</v>
      </c>
      <c r="AF489">
        <v>0</v>
      </c>
      <c r="AG489" s="2" t="s">
        <v>1078</v>
      </c>
      <c r="AH489">
        <v>63300</v>
      </c>
      <c r="AI489">
        <v>12660</v>
      </c>
      <c r="AJ489">
        <v>6330</v>
      </c>
      <c r="AK489">
        <v>44310</v>
      </c>
      <c r="AL489" s="2" t="s">
        <v>21</v>
      </c>
      <c r="AM489" s="2" t="s">
        <v>22</v>
      </c>
      <c r="AN489">
        <v>2012</v>
      </c>
      <c r="AO489" s="2" t="s">
        <v>1078</v>
      </c>
    </row>
    <row r="490" spans="1:41" x14ac:dyDescent="0.25">
      <c r="A490">
        <v>735307</v>
      </c>
      <c r="B490" s="1">
        <v>40331</v>
      </c>
      <c r="C490">
        <v>294</v>
      </c>
      <c r="D490" s="2" t="s">
        <v>1275</v>
      </c>
      <c r="E490" s="2"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s="2" t="s">
        <v>1079</v>
      </c>
      <c r="M490" s="2" t="s">
        <v>65</v>
      </c>
      <c r="N490" s="2" t="s">
        <v>1093</v>
      </c>
      <c r="O490" s="2" t="s">
        <v>1117</v>
      </c>
      <c r="P490" s="2" t="s">
        <v>1160</v>
      </c>
      <c r="Q490">
        <v>0</v>
      </c>
      <c r="R490">
        <v>0</v>
      </c>
      <c r="S490">
        <v>0</v>
      </c>
      <c r="T490" s="1">
        <v>42058</v>
      </c>
      <c r="U490" s="2" t="s">
        <v>1</v>
      </c>
      <c r="V490" s="2" t="s">
        <v>2</v>
      </c>
      <c r="W490" s="2" t="s">
        <v>41</v>
      </c>
      <c r="X490" s="2" t="s">
        <v>49</v>
      </c>
      <c r="Y490" s="2" t="s">
        <v>5</v>
      </c>
      <c r="Z490" s="2" t="s">
        <v>53</v>
      </c>
      <c r="AA490" s="2" t="s">
        <v>571</v>
      </c>
      <c r="AB490">
        <v>8</v>
      </c>
      <c r="AC490">
        <v>1</v>
      </c>
      <c r="AD490" s="2" t="s">
        <v>1078</v>
      </c>
      <c r="AE490">
        <v>0</v>
      </c>
      <c r="AF490">
        <v>3</v>
      </c>
      <c r="AG490" s="2" t="s">
        <v>1077</v>
      </c>
      <c r="AH490">
        <v>65780</v>
      </c>
      <c r="AI490">
        <v>11960</v>
      </c>
      <c r="AJ490">
        <v>11960</v>
      </c>
      <c r="AK490">
        <v>41860</v>
      </c>
      <c r="AL490" s="2" t="s">
        <v>15</v>
      </c>
      <c r="AM490" s="2" t="s">
        <v>178</v>
      </c>
      <c r="AN490">
        <v>2013</v>
      </c>
      <c r="AO490" s="2" t="s">
        <v>1078</v>
      </c>
    </row>
    <row r="491" spans="1:41" x14ac:dyDescent="0.25">
      <c r="A491">
        <v>789208</v>
      </c>
      <c r="B491" s="1">
        <v>37541</v>
      </c>
      <c r="C491">
        <v>19</v>
      </c>
      <c r="D491" s="2" t="s">
        <v>1276</v>
      </c>
      <c r="E491" s="2"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s="2" t="s">
        <v>1079</v>
      </c>
      <c r="M491" s="2" t="s">
        <v>1142</v>
      </c>
      <c r="N491" s="2" t="s">
        <v>1103</v>
      </c>
      <c r="O491" s="2" t="s">
        <v>1116</v>
      </c>
      <c r="P491" s="2" t="s">
        <v>1161</v>
      </c>
      <c r="Q491">
        <v>0</v>
      </c>
      <c r="R491">
        <v>0</v>
      </c>
      <c r="S491">
        <v>0</v>
      </c>
      <c r="T491" s="1">
        <v>42043</v>
      </c>
      <c r="U491" s="2" t="s">
        <v>1089</v>
      </c>
      <c r="V491" s="2" t="s">
        <v>23</v>
      </c>
      <c r="W491" s="2" t="s">
        <v>41</v>
      </c>
      <c r="X491" s="2" t="s">
        <v>60</v>
      </c>
      <c r="Y491" s="2" t="s">
        <v>19</v>
      </c>
      <c r="Z491" s="2" t="s">
        <v>6</v>
      </c>
      <c r="AA491" s="2" t="s">
        <v>572</v>
      </c>
      <c r="AB491">
        <v>6</v>
      </c>
      <c r="AC491">
        <v>3</v>
      </c>
      <c r="AD491" s="2" t="s">
        <v>1078</v>
      </c>
      <c r="AE491">
        <v>0</v>
      </c>
      <c r="AF491">
        <v>2</v>
      </c>
      <c r="AG491" s="2" t="s">
        <v>1085</v>
      </c>
      <c r="AH491">
        <v>75400</v>
      </c>
      <c r="AI491">
        <v>11600</v>
      </c>
      <c r="AJ491">
        <v>11600</v>
      </c>
      <c r="AK491">
        <v>52200</v>
      </c>
      <c r="AL491" s="2" t="s">
        <v>21</v>
      </c>
      <c r="AM491" s="2" t="s">
        <v>67</v>
      </c>
      <c r="AN491">
        <v>2005</v>
      </c>
      <c r="AO491" s="2" t="s">
        <v>1077</v>
      </c>
    </row>
    <row r="492" spans="1:41" x14ac:dyDescent="0.25">
      <c r="A492">
        <v>585324</v>
      </c>
      <c r="B492" s="1">
        <v>39503</v>
      </c>
      <c r="C492">
        <v>191</v>
      </c>
      <c r="D492" s="2" t="s">
        <v>1276</v>
      </c>
      <c r="E492" s="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s="2" t="s">
        <v>1079</v>
      </c>
      <c r="M492" s="2" t="s">
        <v>57</v>
      </c>
      <c r="N492" s="2" t="s">
        <v>1090</v>
      </c>
      <c r="O492" s="2" t="s">
        <v>1104</v>
      </c>
      <c r="P492" s="2" t="s">
        <v>1162</v>
      </c>
      <c r="Q492">
        <v>45000</v>
      </c>
      <c r="R492">
        <v>-30400</v>
      </c>
      <c r="S492">
        <v>14600</v>
      </c>
      <c r="T492" s="1">
        <v>42056</v>
      </c>
      <c r="U492" s="2" t="s">
        <v>10</v>
      </c>
      <c r="V492" s="2" t="s">
        <v>1084</v>
      </c>
      <c r="W492" s="2" t="s">
        <v>11</v>
      </c>
      <c r="X492" s="2" t="s">
        <v>30</v>
      </c>
      <c r="Y492" s="2" t="s">
        <v>45</v>
      </c>
      <c r="Z492" s="2" t="s">
        <v>24</v>
      </c>
      <c r="AA492" s="2" t="s">
        <v>573</v>
      </c>
      <c r="AB492">
        <v>3</v>
      </c>
      <c r="AC492">
        <v>1</v>
      </c>
      <c r="AD492" s="2" t="s">
        <v>1077</v>
      </c>
      <c r="AE492">
        <v>1</v>
      </c>
      <c r="AF492">
        <v>1</v>
      </c>
      <c r="AG492" s="2" t="s">
        <v>1078</v>
      </c>
      <c r="AH492">
        <v>2250</v>
      </c>
      <c r="AI492">
        <v>250</v>
      </c>
      <c r="AJ492">
        <v>250</v>
      </c>
      <c r="AK492">
        <v>1750</v>
      </c>
      <c r="AL492" s="2" t="s">
        <v>47</v>
      </c>
      <c r="AM492" s="2" t="s">
        <v>94</v>
      </c>
      <c r="AN492">
        <v>2005</v>
      </c>
      <c r="AO492" s="2" t="s">
        <v>1078</v>
      </c>
    </row>
    <row r="493" spans="1:41" x14ac:dyDescent="0.25">
      <c r="A493">
        <v>498759</v>
      </c>
      <c r="B493" s="1">
        <v>35313</v>
      </c>
      <c r="C493">
        <v>4</v>
      </c>
      <c r="D493" s="2" t="s">
        <v>1275</v>
      </c>
      <c r="E493" s="2"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s="2" t="s">
        <v>1086</v>
      </c>
      <c r="M493" s="2" t="s">
        <v>57</v>
      </c>
      <c r="N493" s="2" t="s">
        <v>1082</v>
      </c>
      <c r="O493" s="2" t="s">
        <v>1083</v>
      </c>
      <c r="P493" s="2" t="s">
        <v>1162</v>
      </c>
      <c r="Q493">
        <v>64200</v>
      </c>
      <c r="R493">
        <v>0</v>
      </c>
      <c r="S493">
        <v>64200</v>
      </c>
      <c r="T493" s="1">
        <v>42017</v>
      </c>
      <c r="U493" s="2" t="s">
        <v>1089</v>
      </c>
      <c r="V493" s="2" t="s">
        <v>23</v>
      </c>
      <c r="W493" s="2" t="s">
        <v>11</v>
      </c>
      <c r="X493" s="2" t="s">
        <v>60</v>
      </c>
      <c r="Y493" s="2" t="s">
        <v>12</v>
      </c>
      <c r="Z493" s="2" t="s">
        <v>53</v>
      </c>
      <c r="AA493" s="2" t="s">
        <v>574</v>
      </c>
      <c r="AB493">
        <v>14</v>
      </c>
      <c r="AC493">
        <v>3</v>
      </c>
      <c r="AD493" s="2" t="s">
        <v>1077</v>
      </c>
      <c r="AE493">
        <v>1</v>
      </c>
      <c r="AF493">
        <v>3</v>
      </c>
      <c r="AG493" s="2" t="s">
        <v>1085</v>
      </c>
      <c r="AH493">
        <v>54120</v>
      </c>
      <c r="AI493">
        <v>4510</v>
      </c>
      <c r="AJ493">
        <v>9020</v>
      </c>
      <c r="AK493">
        <v>40590</v>
      </c>
      <c r="AL493" s="2" t="s">
        <v>106</v>
      </c>
      <c r="AM493" s="2" t="s">
        <v>280</v>
      </c>
      <c r="AN493">
        <v>2007</v>
      </c>
      <c r="AO493" s="2" t="s">
        <v>1078</v>
      </c>
    </row>
    <row r="494" spans="1:41" x14ac:dyDescent="0.25">
      <c r="A494">
        <v>795004</v>
      </c>
      <c r="B494" s="1">
        <v>35870</v>
      </c>
      <c r="C494">
        <v>298</v>
      </c>
      <c r="D494" s="2" t="s">
        <v>1276</v>
      </c>
      <c r="E494" s="2"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s="2" t="s">
        <v>1079</v>
      </c>
      <c r="M494" s="2" t="s">
        <v>1140</v>
      </c>
      <c r="N494" s="2" t="s">
        <v>1082</v>
      </c>
      <c r="O494" s="2" t="s">
        <v>1098</v>
      </c>
      <c r="P494" s="2" t="s">
        <v>1159</v>
      </c>
      <c r="Q494">
        <v>0</v>
      </c>
      <c r="R494">
        <v>-71700</v>
      </c>
      <c r="S494">
        <v>-71700</v>
      </c>
      <c r="T494" s="1">
        <v>42021</v>
      </c>
      <c r="U494" s="2" t="s">
        <v>1089</v>
      </c>
      <c r="V494" s="2" t="s">
        <v>2</v>
      </c>
      <c r="W494" s="2" t="s">
        <v>3</v>
      </c>
      <c r="X494" s="2" t="s">
        <v>49</v>
      </c>
      <c r="Y494" s="2" t="s">
        <v>19</v>
      </c>
      <c r="Z494" s="2" t="s">
        <v>75</v>
      </c>
      <c r="AA494" s="2" t="s">
        <v>575</v>
      </c>
      <c r="AB494">
        <v>16</v>
      </c>
      <c r="AC494">
        <v>3</v>
      </c>
      <c r="AD494" s="2" t="s">
        <v>1078</v>
      </c>
      <c r="AE494">
        <v>0</v>
      </c>
      <c r="AF494">
        <v>2</v>
      </c>
      <c r="AG494" s="2" t="s">
        <v>1078</v>
      </c>
      <c r="AH494">
        <v>69480</v>
      </c>
      <c r="AI494">
        <v>11580</v>
      </c>
      <c r="AJ494">
        <v>11580</v>
      </c>
      <c r="AK494">
        <v>46320</v>
      </c>
      <c r="AL494" s="2" t="s">
        <v>8</v>
      </c>
      <c r="AM494" s="2" t="s">
        <v>36</v>
      </c>
      <c r="AN494">
        <v>2007</v>
      </c>
      <c r="AO494" s="2" t="s">
        <v>1078</v>
      </c>
    </row>
    <row r="495" spans="1:41" x14ac:dyDescent="0.25">
      <c r="A495">
        <v>203250</v>
      </c>
      <c r="B495" s="1">
        <v>40290</v>
      </c>
      <c r="C495">
        <v>231</v>
      </c>
      <c r="D495" s="2" t="s">
        <v>1277</v>
      </c>
      <c r="E495" s="2"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s="2" t="s">
        <v>1086</v>
      </c>
      <c r="M495" s="2" t="s">
        <v>1139</v>
      </c>
      <c r="N495" s="2" t="s">
        <v>1114</v>
      </c>
      <c r="O495" s="2" t="s">
        <v>1083</v>
      </c>
      <c r="P495" s="2" t="s">
        <v>1161</v>
      </c>
      <c r="Q495">
        <v>0</v>
      </c>
      <c r="R495">
        <v>0</v>
      </c>
      <c r="S495">
        <v>0</v>
      </c>
      <c r="T495" s="1">
        <v>42053</v>
      </c>
      <c r="U495" s="2" t="s">
        <v>1</v>
      </c>
      <c r="V495" s="2" t="s">
        <v>18</v>
      </c>
      <c r="W495" s="2" t="s">
        <v>11</v>
      </c>
      <c r="X495" s="2" t="s">
        <v>4</v>
      </c>
      <c r="Y495" s="2" t="s">
        <v>19</v>
      </c>
      <c r="Z495" s="2" t="s">
        <v>53</v>
      </c>
      <c r="AA495" s="2" t="s">
        <v>576</v>
      </c>
      <c r="AB495">
        <v>12</v>
      </c>
      <c r="AC495">
        <v>1</v>
      </c>
      <c r="AD495" s="2" t="s">
        <v>1085</v>
      </c>
      <c r="AE495">
        <v>1</v>
      </c>
      <c r="AF495">
        <v>2</v>
      </c>
      <c r="AG495" s="2" t="s">
        <v>1078</v>
      </c>
      <c r="AH495">
        <v>66950</v>
      </c>
      <c r="AI495">
        <v>10300</v>
      </c>
      <c r="AJ495">
        <v>10300</v>
      </c>
      <c r="AK495">
        <v>46350</v>
      </c>
      <c r="AL495" s="2" t="s">
        <v>26</v>
      </c>
      <c r="AM495" s="2" t="s">
        <v>154</v>
      </c>
      <c r="AN495">
        <v>2015</v>
      </c>
      <c r="AO495" s="2" t="s">
        <v>1078</v>
      </c>
    </row>
    <row r="496" spans="1:41" x14ac:dyDescent="0.25">
      <c r="A496">
        <v>430794</v>
      </c>
      <c r="B496" s="1">
        <v>39472</v>
      </c>
      <c r="C496">
        <v>338</v>
      </c>
      <c r="D496" s="2" t="s">
        <v>1276</v>
      </c>
      <c r="E496" s="2"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s="2" t="s">
        <v>1086</v>
      </c>
      <c r="M496" s="2" t="s">
        <v>29</v>
      </c>
      <c r="N496" s="2" t="s">
        <v>1090</v>
      </c>
      <c r="O496" s="2" t="s">
        <v>1088</v>
      </c>
      <c r="P496" s="2" t="s">
        <v>1160</v>
      </c>
      <c r="Q496">
        <v>0</v>
      </c>
      <c r="R496">
        <v>-56200</v>
      </c>
      <c r="S496">
        <v>-56200</v>
      </c>
      <c r="T496" s="1">
        <v>42018</v>
      </c>
      <c r="U496" s="2" t="s">
        <v>1089</v>
      </c>
      <c r="V496" s="2" t="s">
        <v>18</v>
      </c>
      <c r="W496" s="2" t="s">
        <v>3</v>
      </c>
      <c r="X496" s="2" t="s">
        <v>49</v>
      </c>
      <c r="Y496" s="2" t="s">
        <v>1276</v>
      </c>
      <c r="Z496" s="2" t="s">
        <v>75</v>
      </c>
      <c r="AA496" s="2" t="s">
        <v>577</v>
      </c>
      <c r="AB496">
        <v>1</v>
      </c>
      <c r="AC496">
        <v>3</v>
      </c>
      <c r="AD496" s="2" t="s">
        <v>1078</v>
      </c>
      <c r="AE496">
        <v>2</v>
      </c>
      <c r="AF496">
        <v>3</v>
      </c>
      <c r="AG496" s="2" t="s">
        <v>1085</v>
      </c>
      <c r="AH496">
        <v>64100</v>
      </c>
      <c r="AI496">
        <v>12820</v>
      </c>
      <c r="AJ496">
        <v>6410</v>
      </c>
      <c r="AK496">
        <v>44870</v>
      </c>
      <c r="AL496" s="2" t="s">
        <v>21</v>
      </c>
      <c r="AM496" s="2" t="s">
        <v>22</v>
      </c>
      <c r="AN496">
        <v>2014</v>
      </c>
      <c r="AO496" s="2" t="s">
        <v>1077</v>
      </c>
    </row>
    <row r="497" spans="1:41" x14ac:dyDescent="0.25">
      <c r="A497">
        <v>156636</v>
      </c>
      <c r="B497" s="1">
        <v>36779</v>
      </c>
      <c r="C497">
        <v>261</v>
      </c>
      <c r="D497" s="2" t="s">
        <v>1277</v>
      </c>
      <c r="E497" s="2"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s="2" t="s">
        <v>1079</v>
      </c>
      <c r="M497" s="2" t="s">
        <v>1141</v>
      </c>
      <c r="N497" s="2" t="s">
        <v>1093</v>
      </c>
      <c r="O497" s="2" t="s">
        <v>1098</v>
      </c>
      <c r="P497" s="2" t="s">
        <v>1162</v>
      </c>
      <c r="Q497">
        <v>0</v>
      </c>
      <c r="R497">
        <v>-49400</v>
      </c>
      <c r="S497">
        <v>-49400</v>
      </c>
      <c r="T497" s="1">
        <v>42031</v>
      </c>
      <c r="U497" s="2" t="s">
        <v>1</v>
      </c>
      <c r="V497" s="2" t="s">
        <v>18</v>
      </c>
      <c r="W497" s="2" t="s">
        <v>11</v>
      </c>
      <c r="X497" s="2" t="s">
        <v>49</v>
      </c>
      <c r="Y497" s="2" t="s">
        <v>5</v>
      </c>
      <c r="Z497" s="2" t="s">
        <v>37</v>
      </c>
      <c r="AA497" s="2" t="s">
        <v>578</v>
      </c>
      <c r="AB497">
        <v>19</v>
      </c>
      <c r="AC497">
        <v>1</v>
      </c>
      <c r="AD497" s="2" t="s">
        <v>1085</v>
      </c>
      <c r="AE497">
        <v>0</v>
      </c>
      <c r="AF497">
        <v>3</v>
      </c>
      <c r="AG497" s="2" t="s">
        <v>1085</v>
      </c>
      <c r="AH497">
        <v>80280</v>
      </c>
      <c r="AI497">
        <v>13380</v>
      </c>
      <c r="AJ497">
        <v>13380</v>
      </c>
      <c r="AK497">
        <v>53520</v>
      </c>
      <c r="AL497" s="2" t="s">
        <v>26</v>
      </c>
      <c r="AM497" s="2" t="s">
        <v>27</v>
      </c>
      <c r="AN497">
        <v>2013</v>
      </c>
      <c r="AO497" s="2" t="s">
        <v>1078</v>
      </c>
    </row>
    <row r="498" spans="1:41" x14ac:dyDescent="0.25">
      <c r="A498">
        <v>284143</v>
      </c>
      <c r="B498" s="1">
        <v>39561</v>
      </c>
      <c r="C498">
        <v>321</v>
      </c>
      <c r="D498" s="2" t="s">
        <v>1275</v>
      </c>
      <c r="E498" s="2"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s="2" t="s">
        <v>1079</v>
      </c>
      <c r="M498" s="2" t="s">
        <v>29</v>
      </c>
      <c r="N498" s="2" t="s">
        <v>1082</v>
      </c>
      <c r="O498" s="2" t="s">
        <v>1105</v>
      </c>
      <c r="P498" s="2" t="s">
        <v>1159</v>
      </c>
      <c r="Q498">
        <v>0</v>
      </c>
      <c r="R498">
        <v>-39100</v>
      </c>
      <c r="S498">
        <v>-39100</v>
      </c>
      <c r="T498" s="1">
        <v>42047</v>
      </c>
      <c r="U498" s="2" t="s">
        <v>10</v>
      </c>
      <c r="V498" s="2" t="s">
        <v>1084</v>
      </c>
      <c r="W498" s="2" t="s">
        <v>121</v>
      </c>
      <c r="X498" s="2" t="s">
        <v>4</v>
      </c>
      <c r="Y498" s="2" t="s">
        <v>19</v>
      </c>
      <c r="Z498" s="2" t="s">
        <v>53</v>
      </c>
      <c r="AA498" s="2" t="s">
        <v>579</v>
      </c>
      <c r="AB498">
        <v>7</v>
      </c>
      <c r="AC498">
        <v>1</v>
      </c>
      <c r="AD498" s="2" t="s">
        <v>1085</v>
      </c>
      <c r="AE498">
        <v>1</v>
      </c>
      <c r="AF498">
        <v>2</v>
      </c>
      <c r="AG498" s="2" t="s">
        <v>1078</v>
      </c>
      <c r="AH498">
        <v>4680</v>
      </c>
      <c r="AI498">
        <v>520</v>
      </c>
      <c r="AJ498">
        <v>0</v>
      </c>
      <c r="AK498">
        <v>4160</v>
      </c>
      <c r="AL498" s="2" t="s">
        <v>32</v>
      </c>
      <c r="AM498" s="2" t="s">
        <v>69</v>
      </c>
      <c r="AN498">
        <v>1999</v>
      </c>
      <c r="AO498" s="2" t="s">
        <v>1078</v>
      </c>
    </row>
    <row r="499" spans="1:41" x14ac:dyDescent="0.25">
      <c r="A499">
        <v>740518</v>
      </c>
      <c r="B499" s="1">
        <v>40592</v>
      </c>
      <c r="C499">
        <v>0</v>
      </c>
      <c r="D499" s="2" t="s">
        <v>1276</v>
      </c>
      <c r="E499" s="2"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s="2" t="s">
        <v>1079</v>
      </c>
      <c r="M499" s="2" t="s">
        <v>65</v>
      </c>
      <c r="N499" s="2" t="s">
        <v>1091</v>
      </c>
      <c r="O499" s="2" t="s">
        <v>1094</v>
      </c>
      <c r="P499" s="2" t="s">
        <v>1159</v>
      </c>
      <c r="Q499">
        <v>61400</v>
      </c>
      <c r="R499">
        <v>-41100</v>
      </c>
      <c r="S499">
        <v>20300</v>
      </c>
      <c r="T499" s="1">
        <v>42021</v>
      </c>
      <c r="U499" s="2" t="s">
        <v>1089</v>
      </c>
      <c r="V499" s="2" t="s">
        <v>18</v>
      </c>
      <c r="W499" s="2" t="s">
        <v>11</v>
      </c>
      <c r="X499" s="2" t="s">
        <v>60</v>
      </c>
      <c r="Y499" s="2" t="s">
        <v>19</v>
      </c>
      <c r="Z499" s="2" t="s">
        <v>37</v>
      </c>
      <c r="AA499" s="2" t="s">
        <v>580</v>
      </c>
      <c r="AB499">
        <v>6</v>
      </c>
      <c r="AC499">
        <v>4</v>
      </c>
      <c r="AD499" s="2" t="s">
        <v>1085</v>
      </c>
      <c r="AE499">
        <v>1</v>
      </c>
      <c r="AF499">
        <v>1</v>
      </c>
      <c r="AG499" s="2" t="s">
        <v>1078</v>
      </c>
      <c r="AH499">
        <v>39720</v>
      </c>
      <c r="AI499">
        <v>6620</v>
      </c>
      <c r="AJ499">
        <v>6620</v>
      </c>
      <c r="AK499">
        <v>26480</v>
      </c>
      <c r="AL499" s="2" t="s">
        <v>32</v>
      </c>
      <c r="AM499" s="2" t="s">
        <v>69</v>
      </c>
      <c r="AN499">
        <v>2002</v>
      </c>
      <c r="AO499" s="2" t="s">
        <v>1078</v>
      </c>
    </row>
    <row r="500" spans="1:41" x14ac:dyDescent="0.25">
      <c r="A500">
        <v>445289</v>
      </c>
      <c r="B500" s="1">
        <v>41023</v>
      </c>
      <c r="C500">
        <v>405</v>
      </c>
      <c r="D500" s="2" t="s">
        <v>1275</v>
      </c>
      <c r="E500" s="2"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s="2" t="s">
        <v>1079</v>
      </c>
      <c r="M500" s="2" t="s">
        <v>1140</v>
      </c>
      <c r="N500" s="2" t="s">
        <v>1099</v>
      </c>
      <c r="O500" s="2" t="s">
        <v>1117</v>
      </c>
      <c r="P500" s="2" t="s">
        <v>1161</v>
      </c>
      <c r="Q500">
        <v>0</v>
      </c>
      <c r="R500">
        <v>-46900</v>
      </c>
      <c r="S500">
        <v>-46900</v>
      </c>
      <c r="T500" s="1">
        <v>42017</v>
      </c>
      <c r="U500" s="2" t="s">
        <v>1</v>
      </c>
      <c r="V500" s="2" t="s">
        <v>23</v>
      </c>
      <c r="W500" s="2" t="s">
        <v>3</v>
      </c>
      <c r="X500" s="2" t="s">
        <v>4</v>
      </c>
      <c r="Y500" s="2" t="s">
        <v>19</v>
      </c>
      <c r="Z500" s="2" t="s">
        <v>24</v>
      </c>
      <c r="AA500" s="2" t="s">
        <v>581</v>
      </c>
      <c r="AB500">
        <v>11</v>
      </c>
      <c r="AC500">
        <v>1</v>
      </c>
      <c r="AD500" s="2" t="s">
        <v>1085</v>
      </c>
      <c r="AE500">
        <v>0</v>
      </c>
      <c r="AF500">
        <v>0</v>
      </c>
      <c r="AG500" s="2" t="s">
        <v>1085</v>
      </c>
      <c r="AH500">
        <v>63580</v>
      </c>
      <c r="AI500">
        <v>5780</v>
      </c>
      <c r="AJ500">
        <v>5780</v>
      </c>
      <c r="AK500">
        <v>52020</v>
      </c>
      <c r="AL500" s="2" t="s">
        <v>15</v>
      </c>
      <c r="AM500" s="2" t="s">
        <v>178</v>
      </c>
      <c r="AN500">
        <v>1997</v>
      </c>
      <c r="AO500" s="2" t="s">
        <v>1077</v>
      </c>
    </row>
    <row r="501" spans="1:41" x14ac:dyDescent="0.25">
      <c r="A501">
        <v>599262</v>
      </c>
      <c r="B501" s="1">
        <v>37159</v>
      </c>
      <c r="C501">
        <v>304</v>
      </c>
      <c r="D501" s="2" t="s">
        <v>1277</v>
      </c>
      <c r="E501" s="2"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s="2" t="s">
        <v>1086</v>
      </c>
      <c r="M501" s="2" t="s">
        <v>1141</v>
      </c>
      <c r="N501" s="2" t="s">
        <v>1080</v>
      </c>
      <c r="O501" s="2" t="s">
        <v>1098</v>
      </c>
      <c r="P501" s="2" t="s">
        <v>1160</v>
      </c>
      <c r="Q501">
        <v>0</v>
      </c>
      <c r="R501">
        <v>0</v>
      </c>
      <c r="S501">
        <v>0</v>
      </c>
      <c r="T501" s="1">
        <v>42025</v>
      </c>
      <c r="U501" s="2" t="s">
        <v>1</v>
      </c>
      <c r="V501" s="2" t="s">
        <v>2</v>
      </c>
      <c r="W501" s="2" t="s">
        <v>11</v>
      </c>
      <c r="X501" s="2" t="s">
        <v>49</v>
      </c>
      <c r="Y501" s="2" t="s">
        <v>50</v>
      </c>
      <c r="Z501" s="2" t="s">
        <v>53</v>
      </c>
      <c r="AA501" s="2" t="s">
        <v>582</v>
      </c>
      <c r="AB501">
        <v>2</v>
      </c>
      <c r="AC501">
        <v>1</v>
      </c>
      <c r="AD501" s="2" t="s">
        <v>1077</v>
      </c>
      <c r="AE501">
        <v>1</v>
      </c>
      <c r="AF501">
        <v>1</v>
      </c>
      <c r="AG501" s="2" t="s">
        <v>1077</v>
      </c>
      <c r="AH501">
        <v>73370</v>
      </c>
      <c r="AI501">
        <v>13340</v>
      </c>
      <c r="AJ501">
        <v>6670</v>
      </c>
      <c r="AK501">
        <v>53360</v>
      </c>
      <c r="AL501" s="2" t="s">
        <v>8</v>
      </c>
      <c r="AM501" s="2" t="s">
        <v>36</v>
      </c>
      <c r="AN501">
        <v>2013</v>
      </c>
      <c r="AO501" s="2" t="s">
        <v>1078</v>
      </c>
    </row>
    <row r="502" spans="1:41" x14ac:dyDescent="0.25">
      <c r="A502">
        <v>357949</v>
      </c>
      <c r="B502" s="1">
        <v>38861</v>
      </c>
      <c r="C502">
        <v>1</v>
      </c>
      <c r="D502" s="2" t="s">
        <v>1276</v>
      </c>
      <c r="E502" s="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s="2" t="s">
        <v>1086</v>
      </c>
      <c r="M502" s="2" t="s">
        <v>1142</v>
      </c>
      <c r="N502" s="2" t="s">
        <v>1080</v>
      </c>
      <c r="O502" s="2" t="s">
        <v>1108</v>
      </c>
      <c r="P502" s="2" t="s">
        <v>1161</v>
      </c>
      <c r="Q502">
        <v>52200</v>
      </c>
      <c r="R502">
        <v>0</v>
      </c>
      <c r="S502">
        <v>52200</v>
      </c>
      <c r="T502" s="1">
        <v>42005</v>
      </c>
      <c r="U502" s="2" t="s">
        <v>1</v>
      </c>
      <c r="V502" s="2" t="s">
        <v>2</v>
      </c>
      <c r="W502" s="2" t="s">
        <v>11</v>
      </c>
      <c r="X502" s="2" t="s">
        <v>4</v>
      </c>
      <c r="Y502" s="2" t="s">
        <v>5</v>
      </c>
      <c r="Z502" s="2" t="s">
        <v>75</v>
      </c>
      <c r="AA502" s="2" t="s">
        <v>583</v>
      </c>
      <c r="AB502">
        <v>15</v>
      </c>
      <c r="AC502">
        <v>1</v>
      </c>
      <c r="AD502" s="2" t="s">
        <v>1085</v>
      </c>
      <c r="AE502">
        <v>2</v>
      </c>
      <c r="AF502">
        <v>3</v>
      </c>
      <c r="AG502" s="2" t="s">
        <v>1077</v>
      </c>
      <c r="AH502">
        <v>86790</v>
      </c>
      <c r="AI502">
        <v>7890</v>
      </c>
      <c r="AJ502">
        <v>23670</v>
      </c>
      <c r="AK502">
        <v>55230</v>
      </c>
      <c r="AL502" s="2" t="s">
        <v>118</v>
      </c>
      <c r="AM502" s="2" t="s">
        <v>134</v>
      </c>
      <c r="AN502">
        <v>2003</v>
      </c>
      <c r="AO502" s="2" t="s">
        <v>1078</v>
      </c>
    </row>
    <row r="503" spans="1:41" x14ac:dyDescent="0.25">
      <c r="A503">
        <v>493161</v>
      </c>
      <c r="B503" s="1">
        <v>33633</v>
      </c>
      <c r="C503">
        <v>26</v>
      </c>
      <c r="D503" s="2" t="s">
        <v>1277</v>
      </c>
      <c r="E503" s="2"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s="2" t="s">
        <v>1079</v>
      </c>
      <c r="M503" s="2" t="s">
        <v>1139</v>
      </c>
      <c r="N503" s="2" t="s">
        <v>1091</v>
      </c>
      <c r="O503" s="2" t="s">
        <v>1081</v>
      </c>
      <c r="P503" s="2" t="s">
        <v>1159</v>
      </c>
      <c r="Q503">
        <v>0</v>
      </c>
      <c r="R503">
        <v>-53700</v>
      </c>
      <c r="S503">
        <v>-53700</v>
      </c>
      <c r="T503" s="1">
        <v>42053</v>
      </c>
      <c r="U503" s="2" t="s">
        <v>1</v>
      </c>
      <c r="V503" s="2" t="s">
        <v>2</v>
      </c>
      <c r="W503" s="2" t="s">
        <v>3</v>
      </c>
      <c r="X503" s="2" t="s">
        <v>4</v>
      </c>
      <c r="Y503" s="2" t="s">
        <v>45</v>
      </c>
      <c r="Z503" s="2" t="s">
        <v>6</v>
      </c>
      <c r="AA503" s="2" t="s">
        <v>584</v>
      </c>
      <c r="AB503">
        <v>0</v>
      </c>
      <c r="AC503">
        <v>1</v>
      </c>
      <c r="AD503" s="2" t="s">
        <v>1078</v>
      </c>
      <c r="AE503">
        <v>0</v>
      </c>
      <c r="AF503">
        <v>2</v>
      </c>
      <c r="AG503" s="2" t="s">
        <v>1085</v>
      </c>
      <c r="AH503">
        <v>49800</v>
      </c>
      <c r="AI503">
        <v>9960</v>
      </c>
      <c r="AJ503">
        <v>4980</v>
      </c>
      <c r="AK503">
        <v>34860</v>
      </c>
      <c r="AL503" s="2" t="s">
        <v>15</v>
      </c>
      <c r="AM503" s="2" t="s">
        <v>178</v>
      </c>
      <c r="AN503">
        <v>2015</v>
      </c>
      <c r="AO503" s="2" t="s">
        <v>1078</v>
      </c>
    </row>
    <row r="504" spans="1:41" x14ac:dyDescent="0.25">
      <c r="A504">
        <v>320251</v>
      </c>
      <c r="B504" s="1">
        <v>39837</v>
      </c>
      <c r="C504">
        <v>202</v>
      </c>
      <c r="D504" s="2" t="s">
        <v>1275</v>
      </c>
      <c r="E504" s="2"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s="2" t="s">
        <v>1086</v>
      </c>
      <c r="M504" s="2" t="s">
        <v>29</v>
      </c>
      <c r="N504" s="2" t="s">
        <v>1090</v>
      </c>
      <c r="O504" s="2" t="s">
        <v>1117</v>
      </c>
      <c r="P504" s="2" t="s">
        <v>1159</v>
      </c>
      <c r="Q504">
        <v>0</v>
      </c>
      <c r="R504">
        <v>-37500</v>
      </c>
      <c r="S504">
        <v>-37500</v>
      </c>
      <c r="T504" s="1">
        <v>42039</v>
      </c>
      <c r="U504" s="2" t="s">
        <v>1</v>
      </c>
      <c r="V504" s="2" t="s">
        <v>2</v>
      </c>
      <c r="W504" s="2" t="s">
        <v>3</v>
      </c>
      <c r="X504" s="2" t="s">
        <v>49</v>
      </c>
      <c r="Y504" s="2" t="s">
        <v>45</v>
      </c>
      <c r="Z504" s="2" t="s">
        <v>51</v>
      </c>
      <c r="AA504" s="2" t="s">
        <v>585</v>
      </c>
      <c r="AB504">
        <v>12</v>
      </c>
      <c r="AC504">
        <v>1</v>
      </c>
      <c r="AD504" s="2" t="s">
        <v>1077</v>
      </c>
      <c r="AE504">
        <v>1</v>
      </c>
      <c r="AF504">
        <v>1</v>
      </c>
      <c r="AG504" s="2" t="s">
        <v>1078</v>
      </c>
      <c r="AH504">
        <v>77440</v>
      </c>
      <c r="AI504">
        <v>7040</v>
      </c>
      <c r="AJ504">
        <v>14080</v>
      </c>
      <c r="AK504">
        <v>56320</v>
      </c>
      <c r="AL504" s="2" t="s">
        <v>39</v>
      </c>
      <c r="AM504" s="2" t="s">
        <v>193</v>
      </c>
      <c r="AN504">
        <v>2005</v>
      </c>
      <c r="AO504" s="2" t="s">
        <v>1078</v>
      </c>
    </row>
    <row r="505" spans="1:41" x14ac:dyDescent="0.25">
      <c r="A505">
        <v>231127</v>
      </c>
      <c r="B505" s="1">
        <v>34940</v>
      </c>
      <c r="C505">
        <v>289</v>
      </c>
      <c r="D505" s="2" t="s">
        <v>1275</v>
      </c>
      <c r="E505" s="2"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s="2" t="s">
        <v>1086</v>
      </c>
      <c r="M505" s="2" t="s">
        <v>1141</v>
      </c>
      <c r="N505" s="2" t="s">
        <v>1107</v>
      </c>
      <c r="O505" s="2" t="s">
        <v>1088</v>
      </c>
      <c r="P505" s="2" t="s">
        <v>1160</v>
      </c>
      <c r="Q505">
        <v>0</v>
      </c>
      <c r="R505">
        <v>-42700</v>
      </c>
      <c r="S505">
        <v>-42700</v>
      </c>
      <c r="T505" s="1">
        <v>42013</v>
      </c>
      <c r="U505" s="2" t="s">
        <v>1</v>
      </c>
      <c r="V505" s="2" t="s">
        <v>23</v>
      </c>
      <c r="W505" s="2" t="s">
        <v>41</v>
      </c>
      <c r="X505" s="2" t="s">
        <v>49</v>
      </c>
      <c r="Y505" s="2" t="s">
        <v>5</v>
      </c>
      <c r="Z505" s="2" t="s">
        <v>37</v>
      </c>
      <c r="AA505" s="2" t="s">
        <v>586</v>
      </c>
      <c r="AB505">
        <v>1</v>
      </c>
      <c r="AC505">
        <v>1</v>
      </c>
      <c r="AD505" s="2" t="s">
        <v>1085</v>
      </c>
      <c r="AE505">
        <v>1</v>
      </c>
      <c r="AF505">
        <v>0</v>
      </c>
      <c r="AG505" s="2" t="s">
        <v>1085</v>
      </c>
      <c r="AH505">
        <v>42900</v>
      </c>
      <c r="AI505">
        <v>8580</v>
      </c>
      <c r="AJ505">
        <v>0</v>
      </c>
      <c r="AK505">
        <v>34320</v>
      </c>
      <c r="AL505" s="2" t="s">
        <v>32</v>
      </c>
      <c r="AM505" s="2" t="s">
        <v>77</v>
      </c>
      <c r="AN505">
        <v>1999</v>
      </c>
      <c r="AO505" s="2" t="s">
        <v>1078</v>
      </c>
    </row>
    <row r="506" spans="1:41" x14ac:dyDescent="0.25">
      <c r="A506">
        <v>766193</v>
      </c>
      <c r="B506" s="1">
        <v>40755</v>
      </c>
      <c r="C506">
        <v>61</v>
      </c>
      <c r="D506" s="2" t="s">
        <v>1276</v>
      </c>
      <c r="E506" s="2"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s="2" t="s">
        <v>1086</v>
      </c>
      <c r="M506" s="2" t="s">
        <v>1142</v>
      </c>
      <c r="N506" s="2" t="s">
        <v>1115</v>
      </c>
      <c r="O506" s="2" t="s">
        <v>1101</v>
      </c>
      <c r="P506" s="2" t="s">
        <v>1159</v>
      </c>
      <c r="Q506">
        <v>0</v>
      </c>
      <c r="R506">
        <v>-53800</v>
      </c>
      <c r="S506">
        <v>-53800</v>
      </c>
      <c r="T506" s="1">
        <v>42049</v>
      </c>
      <c r="U506" s="2" t="s">
        <v>1089</v>
      </c>
      <c r="V506" s="2" t="s">
        <v>18</v>
      </c>
      <c r="W506" s="2" t="s">
        <v>3</v>
      </c>
      <c r="X506" s="2" t="s">
        <v>34</v>
      </c>
      <c r="Y506" s="2" t="s">
        <v>12</v>
      </c>
      <c r="Z506" s="2" t="s">
        <v>51</v>
      </c>
      <c r="AA506" s="2" t="s">
        <v>587</v>
      </c>
      <c r="AB506">
        <v>16</v>
      </c>
      <c r="AC506">
        <v>2</v>
      </c>
      <c r="AD506" s="2" t="s">
        <v>1077</v>
      </c>
      <c r="AE506">
        <v>1</v>
      </c>
      <c r="AF506">
        <v>0</v>
      </c>
      <c r="AG506" s="2" t="s">
        <v>1078</v>
      </c>
      <c r="AH506">
        <v>53820</v>
      </c>
      <c r="AI506">
        <v>11960</v>
      </c>
      <c r="AJ506">
        <v>5980</v>
      </c>
      <c r="AK506">
        <v>35880</v>
      </c>
      <c r="AL506" s="2" t="s">
        <v>55</v>
      </c>
      <c r="AM506" s="2" t="s">
        <v>56</v>
      </c>
      <c r="AN506">
        <v>2015</v>
      </c>
      <c r="AO506" s="2" t="s">
        <v>1077</v>
      </c>
    </row>
    <row r="507" spans="1:41" x14ac:dyDescent="0.25">
      <c r="A507">
        <v>555374</v>
      </c>
      <c r="B507" s="1">
        <v>41279</v>
      </c>
      <c r="C507">
        <v>334</v>
      </c>
      <c r="D507" s="2" t="s">
        <v>1275</v>
      </c>
      <c r="E507" s="2"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s="2" t="s">
        <v>1079</v>
      </c>
      <c r="M507" s="2" t="s">
        <v>1140</v>
      </c>
      <c r="N507" s="2" t="s">
        <v>1087</v>
      </c>
      <c r="O507" s="2" t="s">
        <v>1083</v>
      </c>
      <c r="P507" s="2" t="s">
        <v>1161</v>
      </c>
      <c r="Q507">
        <v>0</v>
      </c>
      <c r="R507">
        <v>0</v>
      </c>
      <c r="S507">
        <v>0</v>
      </c>
      <c r="T507" s="1">
        <v>42007</v>
      </c>
      <c r="U507" s="2" t="s">
        <v>1</v>
      </c>
      <c r="V507" s="2" t="s">
        <v>18</v>
      </c>
      <c r="W507" s="2" t="s">
        <v>11</v>
      </c>
      <c r="X507" s="2" t="s">
        <v>4</v>
      </c>
      <c r="Y507" s="2" t="s">
        <v>45</v>
      </c>
      <c r="Z507" s="2" t="s">
        <v>51</v>
      </c>
      <c r="AA507" s="2" t="s">
        <v>588</v>
      </c>
      <c r="AB507">
        <v>2</v>
      </c>
      <c r="AC507">
        <v>1</v>
      </c>
      <c r="AD507" s="2" t="s">
        <v>1078</v>
      </c>
      <c r="AE507">
        <v>2</v>
      </c>
      <c r="AF507">
        <v>1</v>
      </c>
      <c r="AG507" s="2" t="s">
        <v>1078</v>
      </c>
      <c r="AH507">
        <v>57330</v>
      </c>
      <c r="AI507">
        <v>12740</v>
      </c>
      <c r="AJ507">
        <v>6370</v>
      </c>
      <c r="AK507">
        <v>38220</v>
      </c>
      <c r="AL507" s="2" t="s">
        <v>106</v>
      </c>
      <c r="AM507" s="2" t="s">
        <v>280</v>
      </c>
      <c r="AN507">
        <v>1998</v>
      </c>
      <c r="AO507" s="2" t="s">
        <v>1078</v>
      </c>
    </row>
    <row r="508" spans="1:41" x14ac:dyDescent="0.25">
      <c r="A508">
        <v>491484</v>
      </c>
      <c r="B508" s="1">
        <v>34656</v>
      </c>
      <c r="C508">
        <v>12</v>
      </c>
      <c r="D508" s="2" t="s">
        <v>1275</v>
      </c>
      <c r="E508" s="2"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s="2" t="s">
        <v>1086</v>
      </c>
      <c r="M508" s="2" t="s">
        <v>1141</v>
      </c>
      <c r="N508" s="2" t="s">
        <v>1091</v>
      </c>
      <c r="O508" s="2" t="s">
        <v>1108</v>
      </c>
      <c r="P508" s="2" t="s">
        <v>1161</v>
      </c>
      <c r="Q508">
        <v>51400</v>
      </c>
      <c r="R508">
        <v>0</v>
      </c>
      <c r="S508">
        <v>51400</v>
      </c>
      <c r="T508" s="1">
        <v>42039</v>
      </c>
      <c r="U508" s="2" t="s">
        <v>1089</v>
      </c>
      <c r="V508" s="2" t="s">
        <v>18</v>
      </c>
      <c r="W508" s="2" t="s">
        <v>11</v>
      </c>
      <c r="X508" s="2" t="s">
        <v>4</v>
      </c>
      <c r="Y508" s="2" t="s">
        <v>19</v>
      </c>
      <c r="Z508" s="2" t="s">
        <v>13</v>
      </c>
      <c r="AA508" s="2" t="s">
        <v>589</v>
      </c>
      <c r="AB508">
        <v>13</v>
      </c>
      <c r="AC508">
        <v>3</v>
      </c>
      <c r="AD508" s="2" t="s">
        <v>1078</v>
      </c>
      <c r="AE508">
        <v>2</v>
      </c>
      <c r="AF508">
        <v>1</v>
      </c>
      <c r="AG508" s="2" t="s">
        <v>1085</v>
      </c>
      <c r="AH508">
        <v>53370</v>
      </c>
      <c r="AI508">
        <v>5930</v>
      </c>
      <c r="AJ508">
        <v>5930</v>
      </c>
      <c r="AK508">
        <v>41510</v>
      </c>
      <c r="AL508" s="2" t="s">
        <v>39</v>
      </c>
      <c r="AM508" s="2" t="s">
        <v>193</v>
      </c>
      <c r="AN508">
        <v>2011</v>
      </c>
      <c r="AO508" s="2" t="s">
        <v>1078</v>
      </c>
    </row>
    <row r="509" spans="1:41" x14ac:dyDescent="0.25">
      <c r="A509">
        <v>925128</v>
      </c>
      <c r="B509" s="1">
        <v>41881</v>
      </c>
      <c r="C509">
        <v>86</v>
      </c>
      <c r="D509" s="2" t="s">
        <v>1275</v>
      </c>
      <c r="E509" s="2"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s="2" t="s">
        <v>1079</v>
      </c>
      <c r="M509" s="2" t="s">
        <v>57</v>
      </c>
      <c r="N509" s="2" t="s">
        <v>1093</v>
      </c>
      <c r="O509" s="2" t="s">
        <v>1106</v>
      </c>
      <c r="P509" s="2" t="s">
        <v>1159</v>
      </c>
      <c r="Q509">
        <v>74200</v>
      </c>
      <c r="R509">
        <v>-68100</v>
      </c>
      <c r="S509">
        <v>6100</v>
      </c>
      <c r="T509" s="1">
        <v>42034</v>
      </c>
      <c r="U509" s="2" t="s">
        <v>1</v>
      </c>
      <c r="V509" s="2" t="s">
        <v>23</v>
      </c>
      <c r="W509" s="2" t="s">
        <v>11</v>
      </c>
      <c r="X509" s="2" t="s">
        <v>4</v>
      </c>
      <c r="Y509" s="2" t="s">
        <v>19</v>
      </c>
      <c r="Z509" s="2" t="s">
        <v>75</v>
      </c>
      <c r="AA509" s="2" t="s">
        <v>590</v>
      </c>
      <c r="AB509">
        <v>0</v>
      </c>
      <c r="AC509">
        <v>1</v>
      </c>
      <c r="AD509" s="2" t="s">
        <v>1078</v>
      </c>
      <c r="AE509">
        <v>2</v>
      </c>
      <c r="AF509">
        <v>2</v>
      </c>
      <c r="AG509" s="2" t="s">
        <v>1077</v>
      </c>
      <c r="AH509">
        <v>62920</v>
      </c>
      <c r="AI509">
        <v>9680</v>
      </c>
      <c r="AJ509">
        <v>14520</v>
      </c>
      <c r="AK509">
        <v>38720</v>
      </c>
      <c r="AL509" s="2" t="s">
        <v>32</v>
      </c>
      <c r="AM509" s="2" t="s">
        <v>69</v>
      </c>
      <c r="AN509">
        <v>2005</v>
      </c>
      <c r="AO509" s="2" t="s">
        <v>1078</v>
      </c>
    </row>
    <row r="510" spans="1:41" x14ac:dyDescent="0.25">
      <c r="A510">
        <v>265093</v>
      </c>
      <c r="B510" s="1">
        <v>38718</v>
      </c>
      <c r="C510">
        <v>83</v>
      </c>
      <c r="D510" s="2" t="s">
        <v>1277</v>
      </c>
      <c r="E510" s="2"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s="2" t="s">
        <v>1086</v>
      </c>
      <c r="M510" s="2" t="s">
        <v>57</v>
      </c>
      <c r="N510" s="2" t="s">
        <v>1082</v>
      </c>
      <c r="O510" s="2" t="s">
        <v>1088</v>
      </c>
      <c r="P510" s="2" t="s">
        <v>1162</v>
      </c>
      <c r="Q510">
        <v>0</v>
      </c>
      <c r="R510">
        <v>0</v>
      </c>
      <c r="S510">
        <v>0</v>
      </c>
      <c r="T510" s="1">
        <v>42055</v>
      </c>
      <c r="U510" s="2" t="s">
        <v>1089</v>
      </c>
      <c r="V510" s="2" t="s">
        <v>23</v>
      </c>
      <c r="W510" s="2" t="s">
        <v>41</v>
      </c>
      <c r="X510" s="2" t="s">
        <v>34</v>
      </c>
      <c r="Y510" s="2" t="s">
        <v>19</v>
      </c>
      <c r="Z510" s="2" t="s">
        <v>24</v>
      </c>
      <c r="AA510" s="2" t="s">
        <v>591</v>
      </c>
      <c r="AB510">
        <v>0</v>
      </c>
      <c r="AC510">
        <v>3</v>
      </c>
      <c r="AD510" s="2" t="s">
        <v>1085</v>
      </c>
      <c r="AE510">
        <v>0</v>
      </c>
      <c r="AF510">
        <v>1</v>
      </c>
      <c r="AG510" s="2" t="s">
        <v>1078</v>
      </c>
      <c r="AH510">
        <v>61600</v>
      </c>
      <c r="AI510">
        <v>6160</v>
      </c>
      <c r="AJ510">
        <v>12320</v>
      </c>
      <c r="AK510">
        <v>43120</v>
      </c>
      <c r="AL510" s="2" t="s">
        <v>118</v>
      </c>
      <c r="AM510" s="2" t="s">
        <v>134</v>
      </c>
      <c r="AN510">
        <v>2003</v>
      </c>
      <c r="AO510" s="2" t="s">
        <v>1078</v>
      </c>
    </row>
    <row r="511" spans="1:41" x14ac:dyDescent="0.25">
      <c r="A511">
        <v>267808</v>
      </c>
      <c r="B511" s="1">
        <v>36048</v>
      </c>
      <c r="C511">
        <v>126</v>
      </c>
      <c r="D511" s="2" t="s">
        <v>1275</v>
      </c>
      <c r="E511" s="2"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s="2" t="s">
        <v>1079</v>
      </c>
      <c r="M511" s="2" t="s">
        <v>65</v>
      </c>
      <c r="N511" s="2" t="s">
        <v>1087</v>
      </c>
      <c r="O511" s="2" t="s">
        <v>1096</v>
      </c>
      <c r="P511" s="2" t="s">
        <v>1162</v>
      </c>
      <c r="Q511">
        <v>55300</v>
      </c>
      <c r="R511">
        <v>-58400</v>
      </c>
      <c r="S511">
        <v>-3100</v>
      </c>
      <c r="T511" s="1">
        <v>42011</v>
      </c>
      <c r="U511" s="2" t="s">
        <v>1089</v>
      </c>
      <c r="V511" s="2" t="s">
        <v>18</v>
      </c>
      <c r="W511" s="2" t="s">
        <v>41</v>
      </c>
      <c r="X511" s="2" t="s">
        <v>4</v>
      </c>
      <c r="Y511" s="2" t="s">
        <v>19</v>
      </c>
      <c r="Z511" s="2" t="s">
        <v>53</v>
      </c>
      <c r="AA511" s="2" t="s">
        <v>592</v>
      </c>
      <c r="AB511">
        <v>16</v>
      </c>
      <c r="AC511">
        <v>3</v>
      </c>
      <c r="AD511" s="2" t="s">
        <v>1077</v>
      </c>
      <c r="AE511">
        <v>2</v>
      </c>
      <c r="AF511">
        <v>0</v>
      </c>
      <c r="AG511" s="2" t="s">
        <v>1078</v>
      </c>
      <c r="AH511">
        <v>74160</v>
      </c>
      <c r="AI511">
        <v>6180</v>
      </c>
      <c r="AJ511">
        <v>12360</v>
      </c>
      <c r="AK511">
        <v>55620</v>
      </c>
      <c r="AL511" s="2" t="s">
        <v>15</v>
      </c>
      <c r="AM511" s="2" t="s">
        <v>16</v>
      </c>
      <c r="AN511">
        <v>2002</v>
      </c>
      <c r="AO511" s="2" t="s">
        <v>1078</v>
      </c>
    </row>
    <row r="512" spans="1:41" x14ac:dyDescent="0.25">
      <c r="A512">
        <v>116735</v>
      </c>
      <c r="B512" s="1">
        <v>40206</v>
      </c>
      <c r="C512">
        <v>209</v>
      </c>
      <c r="D512" s="2" t="s">
        <v>1276</v>
      </c>
      <c r="E512" s="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s="2" t="s">
        <v>1079</v>
      </c>
      <c r="M512" s="2" t="s">
        <v>57</v>
      </c>
      <c r="N512" s="2" t="s">
        <v>1097</v>
      </c>
      <c r="O512" s="2" t="s">
        <v>1083</v>
      </c>
      <c r="P512" s="2" t="s">
        <v>1159</v>
      </c>
      <c r="Q512">
        <v>38600</v>
      </c>
      <c r="R512">
        <v>-52900</v>
      </c>
      <c r="S512">
        <v>-14300</v>
      </c>
      <c r="T512" s="1">
        <v>42035</v>
      </c>
      <c r="U512" s="2" t="s">
        <v>1</v>
      </c>
      <c r="V512" s="2" t="s">
        <v>18</v>
      </c>
      <c r="W512" s="2" t="s">
        <v>41</v>
      </c>
      <c r="X512" s="2" t="s">
        <v>4</v>
      </c>
      <c r="Y512" s="2" t="s">
        <v>45</v>
      </c>
      <c r="Z512" s="2" t="s">
        <v>24</v>
      </c>
      <c r="AA512" s="2" t="s">
        <v>593</v>
      </c>
      <c r="AB512">
        <v>8</v>
      </c>
      <c r="AC512">
        <v>1</v>
      </c>
      <c r="AD512" s="2" t="s">
        <v>1078</v>
      </c>
      <c r="AE512">
        <v>2</v>
      </c>
      <c r="AF512">
        <v>0</v>
      </c>
      <c r="AG512" s="2" t="s">
        <v>1085</v>
      </c>
      <c r="AH512">
        <v>80100</v>
      </c>
      <c r="AI512">
        <v>8900</v>
      </c>
      <c r="AJ512">
        <v>8900</v>
      </c>
      <c r="AK512">
        <v>62300</v>
      </c>
      <c r="AL512" s="2" t="s">
        <v>43</v>
      </c>
      <c r="AM512" s="2" t="s">
        <v>59</v>
      </c>
      <c r="AN512">
        <v>2015</v>
      </c>
      <c r="AO512" s="2" t="s">
        <v>1078</v>
      </c>
    </row>
    <row r="513" spans="1:41" x14ac:dyDescent="0.25">
      <c r="A513">
        <v>963680</v>
      </c>
      <c r="B513" s="1">
        <v>37625</v>
      </c>
      <c r="C513">
        <v>283</v>
      </c>
      <c r="D513" s="2" t="s">
        <v>1276</v>
      </c>
      <c r="E513" s="2"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s="2" t="s">
        <v>1086</v>
      </c>
      <c r="M513" s="2" t="s">
        <v>1142</v>
      </c>
      <c r="N513" s="2" t="s">
        <v>1087</v>
      </c>
      <c r="O513" s="2" t="s">
        <v>1108</v>
      </c>
      <c r="P513" s="2" t="s">
        <v>1159</v>
      </c>
      <c r="Q513">
        <v>0</v>
      </c>
      <c r="R513">
        <v>-46200</v>
      </c>
      <c r="S513">
        <v>-46200</v>
      </c>
      <c r="T513" s="1">
        <v>42052</v>
      </c>
      <c r="U513" s="2" t="s">
        <v>62</v>
      </c>
      <c r="V513" s="2" t="s">
        <v>1084</v>
      </c>
      <c r="W513" s="2" t="s">
        <v>121</v>
      </c>
      <c r="X513" s="2" t="s">
        <v>4</v>
      </c>
      <c r="Y513" s="2" t="s">
        <v>19</v>
      </c>
      <c r="Z513" s="2" t="s">
        <v>51</v>
      </c>
      <c r="AA513" s="2" t="s">
        <v>594</v>
      </c>
      <c r="AB513">
        <v>9</v>
      </c>
      <c r="AC513">
        <v>1</v>
      </c>
      <c r="AD513" s="2" t="s">
        <v>1085</v>
      </c>
      <c r="AE513">
        <v>2</v>
      </c>
      <c r="AF513">
        <v>3</v>
      </c>
      <c r="AG513" s="2" t="s">
        <v>1078</v>
      </c>
      <c r="AH513">
        <v>6560</v>
      </c>
      <c r="AI513">
        <v>820</v>
      </c>
      <c r="AJ513">
        <v>820</v>
      </c>
      <c r="AK513">
        <v>4920</v>
      </c>
      <c r="AL513" s="2" t="s">
        <v>123</v>
      </c>
      <c r="AM513" s="2" t="s">
        <v>166</v>
      </c>
      <c r="AN513">
        <v>2003</v>
      </c>
      <c r="AO513" s="2" t="s">
        <v>1078</v>
      </c>
    </row>
    <row r="514" spans="1:41" x14ac:dyDescent="0.25">
      <c r="A514">
        <v>445694</v>
      </c>
      <c r="B514" s="1">
        <v>38131</v>
      </c>
      <c r="C514">
        <v>194</v>
      </c>
      <c r="D514" s="2" t="s">
        <v>1275</v>
      </c>
      <c r="E514" s="2"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s="2" t="s">
        <v>1079</v>
      </c>
      <c r="M514" s="2" t="s">
        <v>1142</v>
      </c>
      <c r="N514" s="2" t="s">
        <v>1095</v>
      </c>
      <c r="O514" s="2" t="s">
        <v>1105</v>
      </c>
      <c r="P514" s="2" t="s">
        <v>1161</v>
      </c>
      <c r="Q514">
        <v>0</v>
      </c>
      <c r="R514">
        <v>0</v>
      </c>
      <c r="S514">
        <v>0</v>
      </c>
      <c r="T514" s="1">
        <v>42028</v>
      </c>
      <c r="U514" s="2" t="s">
        <v>1</v>
      </c>
      <c r="V514" s="2" t="s">
        <v>18</v>
      </c>
      <c r="W514" s="2" t="s">
        <v>41</v>
      </c>
      <c r="X514" s="2" t="s">
        <v>60</v>
      </c>
      <c r="Y514" s="2" t="s">
        <v>45</v>
      </c>
      <c r="Z514" s="2" t="s">
        <v>53</v>
      </c>
      <c r="AA514" s="2" t="s">
        <v>595</v>
      </c>
      <c r="AB514">
        <v>11</v>
      </c>
      <c r="AC514">
        <v>1</v>
      </c>
      <c r="AD514" s="2" t="s">
        <v>1085</v>
      </c>
      <c r="AE514">
        <v>2</v>
      </c>
      <c r="AF514">
        <v>1</v>
      </c>
      <c r="AG514" s="2" t="s">
        <v>1077</v>
      </c>
      <c r="AH514">
        <v>58800</v>
      </c>
      <c r="AI514">
        <v>11760</v>
      </c>
      <c r="AJ514">
        <v>5880</v>
      </c>
      <c r="AK514">
        <v>41160</v>
      </c>
      <c r="AL514" s="2" t="s">
        <v>39</v>
      </c>
      <c r="AM514" s="2" t="s">
        <v>40</v>
      </c>
      <c r="AN514">
        <v>1997</v>
      </c>
      <c r="AO514" s="2" t="s">
        <v>1078</v>
      </c>
    </row>
    <row r="515" spans="1:41" x14ac:dyDescent="0.25">
      <c r="A515">
        <v>215534</v>
      </c>
      <c r="B515" s="1">
        <v>34589</v>
      </c>
      <c r="C515">
        <v>184</v>
      </c>
      <c r="D515" s="2" t="s">
        <v>1275</v>
      </c>
      <c r="E515" s="2"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s="2" t="s">
        <v>1086</v>
      </c>
      <c r="M515" s="2" t="s">
        <v>65</v>
      </c>
      <c r="N515" s="2" t="s">
        <v>1103</v>
      </c>
      <c r="O515" s="2" t="s">
        <v>1109</v>
      </c>
      <c r="P515" s="2" t="s">
        <v>1161</v>
      </c>
      <c r="Q515">
        <v>0</v>
      </c>
      <c r="R515">
        <v>0</v>
      </c>
      <c r="S515">
        <v>0</v>
      </c>
      <c r="T515" s="1">
        <v>42037</v>
      </c>
      <c r="U515" s="2" t="s">
        <v>1089</v>
      </c>
      <c r="V515" s="2" t="s">
        <v>2</v>
      </c>
      <c r="W515" s="2" t="s">
        <v>11</v>
      </c>
      <c r="X515" s="2" t="s">
        <v>60</v>
      </c>
      <c r="Y515" s="2" t="s">
        <v>88</v>
      </c>
      <c r="Z515" s="2" t="s">
        <v>75</v>
      </c>
      <c r="AA515" s="2" t="s">
        <v>596</v>
      </c>
      <c r="AB515">
        <v>6</v>
      </c>
      <c r="AC515">
        <v>3</v>
      </c>
      <c r="AD515" s="2" t="s">
        <v>1085</v>
      </c>
      <c r="AE515">
        <v>0</v>
      </c>
      <c r="AF515">
        <v>2</v>
      </c>
      <c r="AG515" s="2" t="s">
        <v>1078</v>
      </c>
      <c r="AH515">
        <v>53730</v>
      </c>
      <c r="AI515">
        <v>11940</v>
      </c>
      <c r="AJ515">
        <v>5970</v>
      </c>
      <c r="AK515">
        <v>35820</v>
      </c>
      <c r="AL515" s="2" t="s">
        <v>21</v>
      </c>
      <c r="AM515" s="2" t="s">
        <v>22</v>
      </c>
      <c r="AN515">
        <v>2013</v>
      </c>
      <c r="AO515" s="2" t="s">
        <v>1077</v>
      </c>
    </row>
    <row r="516" spans="1:41" x14ac:dyDescent="0.25">
      <c r="A516">
        <v>232854</v>
      </c>
      <c r="B516" s="1">
        <v>35618</v>
      </c>
      <c r="C516">
        <v>479</v>
      </c>
      <c r="D516" s="2" t="s">
        <v>1275</v>
      </c>
      <c r="E516" s="2"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s="2" t="s">
        <v>1086</v>
      </c>
      <c r="M516" s="2" t="s">
        <v>65</v>
      </c>
      <c r="N516" s="2" t="s">
        <v>1095</v>
      </c>
      <c r="O516" s="2" t="s">
        <v>1116</v>
      </c>
      <c r="P516" s="2" t="s">
        <v>1159</v>
      </c>
      <c r="Q516">
        <v>0</v>
      </c>
      <c r="R516">
        <v>0</v>
      </c>
      <c r="S516">
        <v>0</v>
      </c>
      <c r="T516" s="1">
        <v>42013</v>
      </c>
      <c r="U516" s="2" t="s">
        <v>1</v>
      </c>
      <c r="V516" s="2" t="s">
        <v>18</v>
      </c>
      <c r="W516" s="2" t="s">
        <v>41</v>
      </c>
      <c r="X516" s="2" t="s">
        <v>60</v>
      </c>
      <c r="Y516" s="2" t="s">
        <v>19</v>
      </c>
      <c r="Z516" s="2" t="s">
        <v>24</v>
      </c>
      <c r="AA516" s="2" t="s">
        <v>597</v>
      </c>
      <c r="AB516">
        <v>18</v>
      </c>
      <c r="AC516">
        <v>1</v>
      </c>
      <c r="AD516" s="2" t="s">
        <v>1078</v>
      </c>
      <c r="AE516">
        <v>0</v>
      </c>
      <c r="AF516">
        <v>0</v>
      </c>
      <c r="AG516" s="2" t="s">
        <v>1078</v>
      </c>
      <c r="AH516">
        <v>60600</v>
      </c>
      <c r="AI516">
        <v>5050</v>
      </c>
      <c r="AJ516">
        <v>10100</v>
      </c>
      <c r="AK516">
        <v>45450</v>
      </c>
      <c r="AL516" s="2" t="s">
        <v>118</v>
      </c>
      <c r="AM516" s="2" t="s">
        <v>119</v>
      </c>
      <c r="AN516">
        <v>2001</v>
      </c>
      <c r="AO516" s="2" t="s">
        <v>1078</v>
      </c>
    </row>
    <row r="517" spans="1:41" x14ac:dyDescent="0.25">
      <c r="A517">
        <v>168260</v>
      </c>
      <c r="B517" s="1">
        <v>33298</v>
      </c>
      <c r="C517">
        <v>284</v>
      </c>
      <c r="D517" s="2" t="s">
        <v>1276</v>
      </c>
      <c r="E517" s="2"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s="2" t="s">
        <v>1086</v>
      </c>
      <c r="M517" s="2" t="s">
        <v>1142</v>
      </c>
      <c r="N517" s="2" t="s">
        <v>1091</v>
      </c>
      <c r="O517" s="2" t="s">
        <v>1104</v>
      </c>
      <c r="P517" s="2" t="s">
        <v>1161</v>
      </c>
      <c r="Q517">
        <v>0</v>
      </c>
      <c r="R517">
        <v>-42400</v>
      </c>
      <c r="S517">
        <v>-42400</v>
      </c>
      <c r="T517" s="1">
        <v>42063</v>
      </c>
      <c r="U517" s="2" t="s">
        <v>1</v>
      </c>
      <c r="V517" s="2" t="s">
        <v>2</v>
      </c>
      <c r="W517" s="2" t="s">
        <v>41</v>
      </c>
      <c r="X517" s="2" t="s">
        <v>49</v>
      </c>
      <c r="Y517" s="2" t="s">
        <v>19</v>
      </c>
      <c r="Z517" s="2" t="s">
        <v>75</v>
      </c>
      <c r="AA517" s="2" t="s">
        <v>598</v>
      </c>
      <c r="AB517">
        <v>11</v>
      </c>
      <c r="AC517">
        <v>1</v>
      </c>
      <c r="AD517" s="2" t="s">
        <v>1085</v>
      </c>
      <c r="AE517">
        <v>0</v>
      </c>
      <c r="AF517">
        <v>3</v>
      </c>
      <c r="AG517" s="2" t="s">
        <v>1077</v>
      </c>
      <c r="AH517">
        <v>35750</v>
      </c>
      <c r="AI517">
        <v>6500</v>
      </c>
      <c r="AJ517">
        <v>3250</v>
      </c>
      <c r="AK517">
        <v>26000</v>
      </c>
      <c r="AL517" s="2" t="s">
        <v>15</v>
      </c>
      <c r="AM517" s="2" t="s">
        <v>16</v>
      </c>
      <c r="AN517">
        <v>2001</v>
      </c>
      <c r="AO517" s="2" t="s">
        <v>1078</v>
      </c>
    </row>
    <row r="518" spans="1:41" x14ac:dyDescent="0.25">
      <c r="A518">
        <v>538955</v>
      </c>
      <c r="B518" s="1">
        <v>37163</v>
      </c>
      <c r="C518">
        <v>65</v>
      </c>
      <c r="D518" s="2" t="s">
        <v>1277</v>
      </c>
      <c r="E518" s="2"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s="2" t="s">
        <v>1086</v>
      </c>
      <c r="M518" s="2" t="s">
        <v>65</v>
      </c>
      <c r="N518" s="2" t="s">
        <v>1114</v>
      </c>
      <c r="O518" s="2" t="s">
        <v>1117</v>
      </c>
      <c r="P518" s="2" t="s">
        <v>1159</v>
      </c>
      <c r="Q518">
        <v>43000</v>
      </c>
      <c r="R518">
        <v>-42500</v>
      </c>
      <c r="S518">
        <v>500</v>
      </c>
      <c r="T518" s="1">
        <v>42021</v>
      </c>
      <c r="U518" s="2" t="s">
        <v>1</v>
      </c>
      <c r="V518" s="2" t="s">
        <v>23</v>
      </c>
      <c r="W518" s="2" t="s">
        <v>41</v>
      </c>
      <c r="X518" s="2" t="s">
        <v>60</v>
      </c>
      <c r="Y518" s="2" t="s">
        <v>45</v>
      </c>
      <c r="Z518" s="2" t="s">
        <v>24</v>
      </c>
      <c r="AA518" s="2" t="s">
        <v>599</v>
      </c>
      <c r="AB518">
        <v>17</v>
      </c>
      <c r="AC518">
        <v>1</v>
      </c>
      <c r="AD518" s="2" t="s">
        <v>1085</v>
      </c>
      <c r="AE518">
        <v>1</v>
      </c>
      <c r="AF518">
        <v>2</v>
      </c>
      <c r="AG518" s="2" t="s">
        <v>1077</v>
      </c>
      <c r="AH518">
        <v>42840</v>
      </c>
      <c r="AI518">
        <v>3570</v>
      </c>
      <c r="AJ518">
        <v>7140</v>
      </c>
      <c r="AK518">
        <v>32130</v>
      </c>
      <c r="AL518" s="2" t="s">
        <v>26</v>
      </c>
      <c r="AM518" s="2" t="s">
        <v>132</v>
      </c>
      <c r="AN518">
        <v>2004</v>
      </c>
      <c r="AO518" s="2" t="s">
        <v>1078</v>
      </c>
    </row>
    <row r="519" spans="1:41" x14ac:dyDescent="0.25">
      <c r="A519">
        <v>243226</v>
      </c>
      <c r="B519" s="1">
        <v>40918</v>
      </c>
      <c r="C519">
        <v>222</v>
      </c>
      <c r="D519" s="2" t="s">
        <v>1275</v>
      </c>
      <c r="E519" s="2"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s="2" t="s">
        <v>1079</v>
      </c>
      <c r="M519" s="2" t="s">
        <v>57</v>
      </c>
      <c r="N519" s="2" t="s">
        <v>1090</v>
      </c>
      <c r="O519" s="2" t="s">
        <v>1105</v>
      </c>
      <c r="P519" s="2" t="s">
        <v>1160</v>
      </c>
      <c r="Q519">
        <v>87800</v>
      </c>
      <c r="R519">
        <v>-51200</v>
      </c>
      <c r="S519">
        <v>36600</v>
      </c>
      <c r="T519" s="1">
        <v>42044</v>
      </c>
      <c r="U519" s="2" t="s">
        <v>1089</v>
      </c>
      <c r="V519" s="2" t="s">
        <v>23</v>
      </c>
      <c r="W519" s="2" t="s">
        <v>3</v>
      </c>
      <c r="X519" s="2" t="s">
        <v>34</v>
      </c>
      <c r="Y519" s="2" t="s">
        <v>5</v>
      </c>
      <c r="Z519" s="2" t="s">
        <v>37</v>
      </c>
      <c r="AA519" s="2" t="s">
        <v>600</v>
      </c>
      <c r="AB519">
        <v>21</v>
      </c>
      <c r="AC519">
        <v>3</v>
      </c>
      <c r="AD519" s="2" t="s">
        <v>1085</v>
      </c>
      <c r="AE519">
        <v>1</v>
      </c>
      <c r="AF519">
        <v>0</v>
      </c>
      <c r="AG519" s="2" t="s">
        <v>1078</v>
      </c>
      <c r="AH519">
        <v>87960</v>
      </c>
      <c r="AI519">
        <v>14660</v>
      </c>
      <c r="AJ519">
        <v>14660</v>
      </c>
      <c r="AK519">
        <v>58640</v>
      </c>
      <c r="AL519" s="2" t="s">
        <v>106</v>
      </c>
      <c r="AM519" s="2" t="s">
        <v>107</v>
      </c>
      <c r="AN519">
        <v>1999</v>
      </c>
      <c r="AO519" s="2" t="s">
        <v>1077</v>
      </c>
    </row>
    <row r="520" spans="1:41" x14ac:dyDescent="0.25">
      <c r="A520">
        <v>246435</v>
      </c>
      <c r="B520" s="1">
        <v>37077</v>
      </c>
      <c r="C520">
        <v>196</v>
      </c>
      <c r="D520" s="2" t="s">
        <v>1275</v>
      </c>
      <c r="E520" s="2"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s="2" t="s">
        <v>1079</v>
      </c>
      <c r="M520" s="2" t="s">
        <v>1142</v>
      </c>
      <c r="N520" s="2" t="s">
        <v>1102</v>
      </c>
      <c r="O520" s="2" t="s">
        <v>1098</v>
      </c>
      <c r="P520" s="2" t="s">
        <v>1161</v>
      </c>
      <c r="Q520">
        <v>0</v>
      </c>
      <c r="R520">
        <v>-78600</v>
      </c>
      <c r="S520">
        <v>-78600</v>
      </c>
      <c r="T520" s="1">
        <v>42018</v>
      </c>
      <c r="U520" s="2" t="s">
        <v>1089</v>
      </c>
      <c r="V520" s="2" t="s">
        <v>18</v>
      </c>
      <c r="W520" s="2" t="s">
        <v>11</v>
      </c>
      <c r="X520" s="2" t="s">
        <v>60</v>
      </c>
      <c r="Y520" s="2" t="s">
        <v>5</v>
      </c>
      <c r="Z520" s="2" t="s">
        <v>51</v>
      </c>
      <c r="AA520" s="2" t="s">
        <v>601</v>
      </c>
      <c r="AB520">
        <v>0</v>
      </c>
      <c r="AC520">
        <v>3</v>
      </c>
      <c r="AD520" s="2" t="s">
        <v>1078</v>
      </c>
      <c r="AE520">
        <v>1</v>
      </c>
      <c r="AF520">
        <v>0</v>
      </c>
      <c r="AG520" s="2" t="s">
        <v>1078</v>
      </c>
      <c r="AH520">
        <v>47800</v>
      </c>
      <c r="AI520">
        <v>4780</v>
      </c>
      <c r="AJ520">
        <v>4780</v>
      </c>
      <c r="AK520">
        <v>38240</v>
      </c>
      <c r="AL520" s="2" t="s">
        <v>106</v>
      </c>
      <c r="AM520" s="2" t="s">
        <v>280</v>
      </c>
      <c r="AN520">
        <v>2009</v>
      </c>
      <c r="AO520" s="2" t="s">
        <v>1078</v>
      </c>
    </row>
    <row r="521" spans="1:41" x14ac:dyDescent="0.25">
      <c r="A521">
        <v>582480</v>
      </c>
      <c r="B521" s="1">
        <v>33457</v>
      </c>
      <c r="C521">
        <v>253</v>
      </c>
      <c r="D521" s="2" t="s">
        <v>1275</v>
      </c>
      <c r="E521" s="2"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s="2" t="s">
        <v>1086</v>
      </c>
      <c r="M521" s="2" t="s">
        <v>29</v>
      </c>
      <c r="N521" s="2" t="s">
        <v>1091</v>
      </c>
      <c r="O521" s="2" t="s">
        <v>1117</v>
      </c>
      <c r="P521" s="2" t="s">
        <v>1162</v>
      </c>
      <c r="Q521">
        <v>46300</v>
      </c>
      <c r="R521">
        <v>-33000</v>
      </c>
      <c r="S521">
        <v>13300</v>
      </c>
      <c r="T521" s="1">
        <v>42037</v>
      </c>
      <c r="U521" s="2" t="s">
        <v>10</v>
      </c>
      <c r="V521" s="2" t="s">
        <v>1084</v>
      </c>
      <c r="W521" s="2" t="s">
        <v>121</v>
      </c>
      <c r="X521" s="2" t="s">
        <v>4</v>
      </c>
      <c r="Y521" s="2" t="s">
        <v>19</v>
      </c>
      <c r="Z521" s="2" t="s">
        <v>75</v>
      </c>
      <c r="AA521" s="2" t="s">
        <v>602</v>
      </c>
      <c r="AB521">
        <v>9</v>
      </c>
      <c r="AC521">
        <v>1</v>
      </c>
      <c r="AD521" s="2" t="s">
        <v>1078</v>
      </c>
      <c r="AE521">
        <v>0</v>
      </c>
      <c r="AF521">
        <v>1</v>
      </c>
      <c r="AG521" s="2" t="s">
        <v>1085</v>
      </c>
      <c r="AH521">
        <v>3840</v>
      </c>
      <c r="AI521">
        <v>640</v>
      </c>
      <c r="AJ521">
        <v>640</v>
      </c>
      <c r="AK521">
        <v>2560</v>
      </c>
      <c r="AL521" s="2" t="s">
        <v>26</v>
      </c>
      <c r="AM521" s="2" t="s">
        <v>27</v>
      </c>
      <c r="AN521">
        <v>2014</v>
      </c>
      <c r="AO521" s="2" t="s">
        <v>1078</v>
      </c>
    </row>
    <row r="522" spans="1:41" x14ac:dyDescent="0.25">
      <c r="A522">
        <v>345539</v>
      </c>
      <c r="B522" s="1">
        <v>41114</v>
      </c>
      <c r="C522">
        <v>280</v>
      </c>
      <c r="D522" s="2" t="s">
        <v>1277</v>
      </c>
      <c r="E522" s="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s="2" t="s">
        <v>1079</v>
      </c>
      <c r="M522" s="2" t="s">
        <v>1142</v>
      </c>
      <c r="N522" s="2" t="s">
        <v>1103</v>
      </c>
      <c r="O522" s="2" t="s">
        <v>1105</v>
      </c>
      <c r="P522" s="2" t="s">
        <v>1160</v>
      </c>
      <c r="Q522">
        <v>0</v>
      </c>
      <c r="R522">
        <v>-51600</v>
      </c>
      <c r="S522">
        <v>-51600</v>
      </c>
      <c r="T522" s="1">
        <v>42052</v>
      </c>
      <c r="U522" s="2" t="s">
        <v>1</v>
      </c>
      <c r="V522" s="2" t="s">
        <v>23</v>
      </c>
      <c r="W522" s="2" t="s">
        <v>41</v>
      </c>
      <c r="X522" s="2" t="s">
        <v>34</v>
      </c>
      <c r="Y522" s="2" t="s">
        <v>19</v>
      </c>
      <c r="Z522" s="2" t="s">
        <v>13</v>
      </c>
      <c r="AA522" s="2" t="s">
        <v>603</v>
      </c>
      <c r="AB522">
        <v>1</v>
      </c>
      <c r="AC522">
        <v>1</v>
      </c>
      <c r="AD522" s="2" t="s">
        <v>1078</v>
      </c>
      <c r="AE522">
        <v>0</v>
      </c>
      <c r="AF522">
        <v>2</v>
      </c>
      <c r="AG522" s="2" t="s">
        <v>1085</v>
      </c>
      <c r="AH522">
        <v>77000</v>
      </c>
      <c r="AI522">
        <v>14000</v>
      </c>
      <c r="AJ522">
        <v>7000</v>
      </c>
      <c r="AK522">
        <v>56000</v>
      </c>
      <c r="AL522" s="2" t="s">
        <v>32</v>
      </c>
      <c r="AM522" s="2" t="s">
        <v>33</v>
      </c>
      <c r="AN522">
        <v>2004</v>
      </c>
      <c r="AO522" s="2" t="s">
        <v>1078</v>
      </c>
    </row>
    <row r="523" spans="1:41" x14ac:dyDescent="0.25">
      <c r="A523">
        <v>924318</v>
      </c>
      <c r="B523" s="1">
        <v>41847</v>
      </c>
      <c r="C523">
        <v>5</v>
      </c>
      <c r="D523" s="2" t="s">
        <v>1275</v>
      </c>
      <c r="E523" s="2"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s="2" t="s">
        <v>1086</v>
      </c>
      <c r="M523" s="2" t="s">
        <v>1141</v>
      </c>
      <c r="N523" s="2" t="s">
        <v>1115</v>
      </c>
      <c r="O523" s="2" t="s">
        <v>1101</v>
      </c>
      <c r="P523" s="2" t="s">
        <v>1161</v>
      </c>
      <c r="Q523">
        <v>31500</v>
      </c>
      <c r="R523">
        <v>0</v>
      </c>
      <c r="S523">
        <v>31500</v>
      </c>
      <c r="T523" s="1">
        <v>42029</v>
      </c>
      <c r="U523" s="2" t="s">
        <v>1</v>
      </c>
      <c r="V523" s="2" t="s">
        <v>18</v>
      </c>
      <c r="W523" s="2" t="s">
        <v>41</v>
      </c>
      <c r="X523" s="2" t="s">
        <v>60</v>
      </c>
      <c r="Y523" s="2" t="s">
        <v>45</v>
      </c>
      <c r="Z523" s="2" t="s">
        <v>37</v>
      </c>
      <c r="AA523" s="2" t="s">
        <v>604</v>
      </c>
      <c r="AB523">
        <v>22</v>
      </c>
      <c r="AC523">
        <v>1</v>
      </c>
      <c r="AD523" s="2" t="s">
        <v>1077</v>
      </c>
      <c r="AE523">
        <v>1</v>
      </c>
      <c r="AF523">
        <v>3</v>
      </c>
      <c r="AG523" s="2" t="s">
        <v>1085</v>
      </c>
      <c r="AH523">
        <v>88110</v>
      </c>
      <c r="AI523">
        <v>16020</v>
      </c>
      <c r="AJ523">
        <v>16020</v>
      </c>
      <c r="AK523">
        <v>56070</v>
      </c>
      <c r="AL523" s="2" t="s">
        <v>43</v>
      </c>
      <c r="AM523" s="2" t="s">
        <v>44</v>
      </c>
      <c r="AN523">
        <v>2003</v>
      </c>
      <c r="AO523" s="2" t="s">
        <v>1078</v>
      </c>
    </row>
    <row r="524" spans="1:41" x14ac:dyDescent="0.25">
      <c r="A524">
        <v>726880</v>
      </c>
      <c r="B524" s="1">
        <v>34554</v>
      </c>
      <c r="C524">
        <v>220</v>
      </c>
      <c r="D524" s="2" t="s">
        <v>1277</v>
      </c>
      <c r="E524" s="2"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s="2" t="s">
        <v>1079</v>
      </c>
      <c r="M524" s="2" t="s">
        <v>65</v>
      </c>
      <c r="N524" s="2" t="s">
        <v>1115</v>
      </c>
      <c r="O524" s="2" t="s">
        <v>1105</v>
      </c>
      <c r="P524" s="2" t="s">
        <v>1161</v>
      </c>
      <c r="Q524">
        <v>33500</v>
      </c>
      <c r="R524">
        <v>-49500</v>
      </c>
      <c r="S524">
        <v>-16000</v>
      </c>
      <c r="T524" s="1">
        <v>42048</v>
      </c>
      <c r="U524" s="2" t="s">
        <v>1089</v>
      </c>
      <c r="V524" s="2" t="s">
        <v>18</v>
      </c>
      <c r="W524" s="2" t="s">
        <v>11</v>
      </c>
      <c r="X524" s="2" t="s">
        <v>34</v>
      </c>
      <c r="Y524" s="2" t="s">
        <v>5</v>
      </c>
      <c r="Z524" s="2" t="s">
        <v>53</v>
      </c>
      <c r="AA524" s="2" t="s">
        <v>605</v>
      </c>
      <c r="AB524">
        <v>20</v>
      </c>
      <c r="AC524">
        <v>4</v>
      </c>
      <c r="AD524" s="2" t="s">
        <v>1078</v>
      </c>
      <c r="AE524">
        <v>0</v>
      </c>
      <c r="AF524">
        <v>2</v>
      </c>
      <c r="AG524" s="2" t="s">
        <v>1077</v>
      </c>
      <c r="AH524">
        <v>47740</v>
      </c>
      <c r="AI524">
        <v>4340</v>
      </c>
      <c r="AJ524">
        <v>4340</v>
      </c>
      <c r="AK524">
        <v>39060</v>
      </c>
      <c r="AL524" s="2" t="s">
        <v>118</v>
      </c>
      <c r="AM524" s="2" t="s">
        <v>119</v>
      </c>
      <c r="AN524">
        <v>2005</v>
      </c>
      <c r="AO524" s="2" t="s">
        <v>1078</v>
      </c>
    </row>
    <row r="525" spans="1:41" x14ac:dyDescent="0.25">
      <c r="A525">
        <v>190588</v>
      </c>
      <c r="B525" s="1">
        <v>37234</v>
      </c>
      <c r="C525">
        <v>85</v>
      </c>
      <c r="D525" s="2" t="s">
        <v>1276</v>
      </c>
      <c r="E525" s="2"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s="2" t="s">
        <v>1086</v>
      </c>
      <c r="M525" s="2" t="s">
        <v>1140</v>
      </c>
      <c r="N525" s="2" t="s">
        <v>1080</v>
      </c>
      <c r="O525" s="2" t="s">
        <v>1113</v>
      </c>
      <c r="P525" s="2" t="s">
        <v>1160</v>
      </c>
      <c r="Q525">
        <v>72400</v>
      </c>
      <c r="R525">
        <v>-77000</v>
      </c>
      <c r="S525">
        <v>-4600</v>
      </c>
      <c r="T525" s="1">
        <v>42055</v>
      </c>
      <c r="U525" s="2" t="s">
        <v>1089</v>
      </c>
      <c r="V525" s="2" t="s">
        <v>18</v>
      </c>
      <c r="W525" s="2" t="s">
        <v>41</v>
      </c>
      <c r="X525" s="2" t="s">
        <v>34</v>
      </c>
      <c r="Y525" s="2" t="s">
        <v>5</v>
      </c>
      <c r="Z525" s="2" t="s">
        <v>53</v>
      </c>
      <c r="AA525" s="2" t="s">
        <v>606</v>
      </c>
      <c r="AB525">
        <v>9</v>
      </c>
      <c r="AC525">
        <v>3</v>
      </c>
      <c r="AD525" s="2" t="s">
        <v>1077</v>
      </c>
      <c r="AE525">
        <v>2</v>
      </c>
      <c r="AF525">
        <v>1</v>
      </c>
      <c r="AG525" s="2" t="s">
        <v>1077</v>
      </c>
      <c r="AH525">
        <v>58960</v>
      </c>
      <c r="AI525">
        <v>5360</v>
      </c>
      <c r="AJ525">
        <v>10720</v>
      </c>
      <c r="AK525">
        <v>42880</v>
      </c>
      <c r="AL525" s="2" t="s">
        <v>55</v>
      </c>
      <c r="AM525" s="2" t="s">
        <v>56</v>
      </c>
      <c r="AN525">
        <v>2004</v>
      </c>
      <c r="AO525" s="2" t="s">
        <v>1078</v>
      </c>
    </row>
    <row r="526" spans="1:41" x14ac:dyDescent="0.25">
      <c r="A526">
        <v>246705</v>
      </c>
      <c r="B526" s="1">
        <v>32946</v>
      </c>
      <c r="C526">
        <v>266</v>
      </c>
      <c r="D526" s="2" t="s">
        <v>1276</v>
      </c>
      <c r="E526" s="2"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s="2" t="s">
        <v>1086</v>
      </c>
      <c r="M526" s="2" t="s">
        <v>29</v>
      </c>
      <c r="N526" s="2" t="s">
        <v>1091</v>
      </c>
      <c r="O526" s="2" t="s">
        <v>1101</v>
      </c>
      <c r="P526" s="2" t="s">
        <v>1160</v>
      </c>
      <c r="Q526">
        <v>0</v>
      </c>
      <c r="R526">
        <v>-45800</v>
      </c>
      <c r="S526">
        <v>-45800</v>
      </c>
      <c r="T526" s="1">
        <v>42012</v>
      </c>
      <c r="U526" s="2" t="s">
        <v>62</v>
      </c>
      <c r="V526" s="2" t="s">
        <v>1084</v>
      </c>
      <c r="W526" s="2" t="s">
        <v>11</v>
      </c>
      <c r="X526" s="2" t="s">
        <v>4</v>
      </c>
      <c r="Y526" s="2" t="s">
        <v>50</v>
      </c>
      <c r="Z526" s="2" t="s">
        <v>75</v>
      </c>
      <c r="AA526" s="2" t="s">
        <v>607</v>
      </c>
      <c r="AB526">
        <v>5</v>
      </c>
      <c r="AC526">
        <v>1</v>
      </c>
      <c r="AD526" s="2" t="s">
        <v>1078</v>
      </c>
      <c r="AE526">
        <v>1</v>
      </c>
      <c r="AF526">
        <v>2</v>
      </c>
      <c r="AG526" s="2" t="s">
        <v>1085</v>
      </c>
      <c r="AH526">
        <v>2160</v>
      </c>
      <c r="AI526">
        <v>480</v>
      </c>
      <c r="AJ526">
        <v>240</v>
      </c>
      <c r="AK526">
        <v>1440</v>
      </c>
      <c r="AL526" s="2" t="s">
        <v>47</v>
      </c>
      <c r="AM526" s="2" t="s">
        <v>94</v>
      </c>
      <c r="AN526">
        <v>2004</v>
      </c>
      <c r="AO526" s="2" t="s">
        <v>1078</v>
      </c>
    </row>
    <row r="527" spans="1:41" x14ac:dyDescent="0.25">
      <c r="A527">
        <v>619589</v>
      </c>
      <c r="B527" s="1">
        <v>38804</v>
      </c>
      <c r="C527">
        <v>41</v>
      </c>
      <c r="D527" s="2" t="s">
        <v>1275</v>
      </c>
      <c r="E527" s="2"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s="2" t="s">
        <v>1086</v>
      </c>
      <c r="M527" s="2" t="s">
        <v>1142</v>
      </c>
      <c r="N527" s="2" t="s">
        <v>1093</v>
      </c>
      <c r="O527" s="2" t="s">
        <v>1117</v>
      </c>
      <c r="P527" s="2" t="s">
        <v>1160</v>
      </c>
      <c r="Q527">
        <v>46700</v>
      </c>
      <c r="R527">
        <v>0</v>
      </c>
      <c r="S527">
        <v>46700</v>
      </c>
      <c r="T527" s="1">
        <v>42063</v>
      </c>
      <c r="U527" s="2" t="s">
        <v>10</v>
      </c>
      <c r="V527" s="2" t="s">
        <v>1084</v>
      </c>
      <c r="W527" s="2" t="s">
        <v>121</v>
      </c>
      <c r="X527" s="2" t="s">
        <v>4</v>
      </c>
      <c r="Y527" s="2" t="s">
        <v>5</v>
      </c>
      <c r="Z527" s="2" t="s">
        <v>13</v>
      </c>
      <c r="AA527" s="2" t="s">
        <v>608</v>
      </c>
      <c r="AB527">
        <v>12</v>
      </c>
      <c r="AC527">
        <v>1</v>
      </c>
      <c r="AD527" s="2" t="s">
        <v>1077</v>
      </c>
      <c r="AE527">
        <v>1</v>
      </c>
      <c r="AF527">
        <v>1</v>
      </c>
      <c r="AG527" s="2" t="s">
        <v>1085</v>
      </c>
      <c r="AH527">
        <v>6890</v>
      </c>
      <c r="AI527">
        <v>530</v>
      </c>
      <c r="AJ527">
        <v>1060</v>
      </c>
      <c r="AK527">
        <v>5300</v>
      </c>
      <c r="AL527" s="2" t="s">
        <v>106</v>
      </c>
      <c r="AM527" s="2" t="s">
        <v>280</v>
      </c>
      <c r="AN527">
        <v>1997</v>
      </c>
      <c r="AO527" s="2" t="s">
        <v>1078</v>
      </c>
    </row>
    <row r="528" spans="1:41" x14ac:dyDescent="0.25">
      <c r="A528">
        <v>164988</v>
      </c>
      <c r="B528" s="1">
        <v>41631</v>
      </c>
      <c r="C528">
        <v>316</v>
      </c>
      <c r="D528" s="2" t="s">
        <v>1275</v>
      </c>
      <c r="E528" s="2"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s="2" t="s">
        <v>1086</v>
      </c>
      <c r="M528" s="2" t="s">
        <v>57</v>
      </c>
      <c r="N528" s="2" t="s">
        <v>1093</v>
      </c>
      <c r="O528" s="2" t="s">
        <v>1110</v>
      </c>
      <c r="P528" s="2" t="s">
        <v>1159</v>
      </c>
      <c r="Q528">
        <v>58300</v>
      </c>
      <c r="R528">
        <v>0</v>
      </c>
      <c r="S528">
        <v>58300</v>
      </c>
      <c r="T528" s="1">
        <v>42047</v>
      </c>
      <c r="U528" s="2" t="s">
        <v>1089</v>
      </c>
      <c r="V528" s="2" t="s">
        <v>2</v>
      </c>
      <c r="W528" s="2" t="s">
        <v>3</v>
      </c>
      <c r="X528" s="2" t="s">
        <v>60</v>
      </c>
      <c r="Y528" s="2" t="s">
        <v>12</v>
      </c>
      <c r="Z528" s="2" t="s">
        <v>37</v>
      </c>
      <c r="AA528" s="2" t="s">
        <v>609</v>
      </c>
      <c r="AB528">
        <v>6</v>
      </c>
      <c r="AC528">
        <v>3</v>
      </c>
      <c r="AD528" s="2" t="s">
        <v>1078</v>
      </c>
      <c r="AE528">
        <v>2</v>
      </c>
      <c r="AF528">
        <v>0</v>
      </c>
      <c r="AG528" s="2" t="s">
        <v>1077</v>
      </c>
      <c r="AH528">
        <v>78870</v>
      </c>
      <c r="AI528">
        <v>7170</v>
      </c>
      <c r="AJ528">
        <v>14340</v>
      </c>
      <c r="AK528">
        <v>57360</v>
      </c>
      <c r="AL528" s="2" t="s">
        <v>73</v>
      </c>
      <c r="AM528" s="2" t="s">
        <v>74</v>
      </c>
      <c r="AN528">
        <v>2013</v>
      </c>
      <c r="AO528" s="2" t="s">
        <v>1078</v>
      </c>
    </row>
    <row r="529" spans="1:41" x14ac:dyDescent="0.25">
      <c r="A529">
        <v>729534</v>
      </c>
      <c r="B529" s="1">
        <v>33511</v>
      </c>
      <c r="C529">
        <v>285</v>
      </c>
      <c r="D529" s="2" t="s">
        <v>1277</v>
      </c>
      <c r="E529" s="2"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s="2" t="s">
        <v>1086</v>
      </c>
      <c r="M529" s="2" t="s">
        <v>1139</v>
      </c>
      <c r="N529" s="2" t="s">
        <v>1087</v>
      </c>
      <c r="O529" s="2" t="s">
        <v>1112</v>
      </c>
      <c r="P529" s="2" t="s">
        <v>1161</v>
      </c>
      <c r="Q529">
        <v>55100</v>
      </c>
      <c r="R529">
        <v>0</v>
      </c>
      <c r="S529">
        <v>55100</v>
      </c>
      <c r="T529" s="1">
        <v>42010</v>
      </c>
      <c r="U529" s="2" t="s">
        <v>10</v>
      </c>
      <c r="V529" s="2" t="s">
        <v>1084</v>
      </c>
      <c r="W529" s="2" t="s">
        <v>121</v>
      </c>
      <c r="X529" s="2" t="s">
        <v>4</v>
      </c>
      <c r="Y529" s="2" t="s">
        <v>5</v>
      </c>
      <c r="Z529" s="2" t="s">
        <v>6</v>
      </c>
      <c r="AA529" s="2" t="s">
        <v>610</v>
      </c>
      <c r="AB529">
        <v>8</v>
      </c>
      <c r="AC529">
        <v>1</v>
      </c>
      <c r="AD529" s="2" t="s">
        <v>1078</v>
      </c>
      <c r="AE529">
        <v>1</v>
      </c>
      <c r="AF529">
        <v>1</v>
      </c>
      <c r="AG529" s="2" t="s">
        <v>1078</v>
      </c>
      <c r="AH529">
        <v>2700</v>
      </c>
      <c r="AI529">
        <v>300</v>
      </c>
      <c r="AJ529">
        <v>300</v>
      </c>
      <c r="AK529">
        <v>2100</v>
      </c>
      <c r="AL529" s="2" t="s">
        <v>55</v>
      </c>
      <c r="AM529" s="2" t="s">
        <v>56</v>
      </c>
      <c r="AN529">
        <v>2013</v>
      </c>
      <c r="AO529" s="2" t="s">
        <v>1078</v>
      </c>
    </row>
    <row r="530" spans="1:41" x14ac:dyDescent="0.25">
      <c r="A530">
        <v>505014</v>
      </c>
      <c r="B530" s="1">
        <v>37252</v>
      </c>
      <c r="C530">
        <v>379</v>
      </c>
      <c r="D530" s="2" t="s">
        <v>1275</v>
      </c>
      <c r="E530" s="2"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s="2" t="s">
        <v>1086</v>
      </c>
      <c r="M530" s="2" t="s">
        <v>29</v>
      </c>
      <c r="N530" s="2" t="s">
        <v>1082</v>
      </c>
      <c r="O530" s="2" t="s">
        <v>1110</v>
      </c>
      <c r="P530" s="2" t="s">
        <v>1161</v>
      </c>
      <c r="Q530">
        <v>41400</v>
      </c>
      <c r="R530">
        <v>0</v>
      </c>
      <c r="S530">
        <v>41400</v>
      </c>
      <c r="T530" s="1">
        <v>42050</v>
      </c>
      <c r="U530" s="2" t="s">
        <v>1</v>
      </c>
      <c r="V530" s="2" t="s">
        <v>23</v>
      </c>
      <c r="W530" s="2" t="s">
        <v>41</v>
      </c>
      <c r="X530" s="2" t="s">
        <v>60</v>
      </c>
      <c r="Y530" s="2" t="s">
        <v>45</v>
      </c>
      <c r="Z530" s="2" t="s">
        <v>13</v>
      </c>
      <c r="AA530" s="2" t="s">
        <v>611</v>
      </c>
      <c r="AB530">
        <v>14</v>
      </c>
      <c r="AC530">
        <v>1</v>
      </c>
      <c r="AD530" s="2" t="s">
        <v>1085</v>
      </c>
      <c r="AE530">
        <v>0</v>
      </c>
      <c r="AF530">
        <v>1</v>
      </c>
      <c r="AG530" s="2" t="s">
        <v>1078</v>
      </c>
      <c r="AH530">
        <v>75960</v>
      </c>
      <c r="AI530">
        <v>6330</v>
      </c>
      <c r="AJ530">
        <v>6330</v>
      </c>
      <c r="AK530">
        <v>63300</v>
      </c>
      <c r="AL530" s="2" t="s">
        <v>106</v>
      </c>
      <c r="AM530" s="2" t="s">
        <v>280</v>
      </c>
      <c r="AN530">
        <v>2010</v>
      </c>
      <c r="AO530" s="2" t="s">
        <v>1078</v>
      </c>
    </row>
    <row r="531" spans="1:41" x14ac:dyDescent="0.25">
      <c r="A531">
        <v>920826</v>
      </c>
      <c r="B531" s="1">
        <v>38449</v>
      </c>
      <c r="C531">
        <v>15</v>
      </c>
      <c r="D531" s="2" t="s">
        <v>1277</v>
      </c>
      <c r="E531" s="2"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s="2" t="s">
        <v>1086</v>
      </c>
      <c r="M531" s="2" t="s">
        <v>57</v>
      </c>
      <c r="N531" s="2" t="s">
        <v>1087</v>
      </c>
      <c r="O531" s="2" t="s">
        <v>1113</v>
      </c>
      <c r="P531" s="2" t="s">
        <v>1161</v>
      </c>
      <c r="Q531">
        <v>33500</v>
      </c>
      <c r="R531">
        <v>-58900</v>
      </c>
      <c r="S531">
        <v>-25400</v>
      </c>
      <c r="T531" s="1">
        <v>42024</v>
      </c>
      <c r="U531" s="2" t="s">
        <v>1</v>
      </c>
      <c r="V531" s="2" t="s">
        <v>23</v>
      </c>
      <c r="W531" s="2" t="s">
        <v>3</v>
      </c>
      <c r="X531" s="2" t="s">
        <v>4</v>
      </c>
      <c r="Y531" s="2" t="s">
        <v>45</v>
      </c>
      <c r="Z531" s="2" t="s">
        <v>75</v>
      </c>
      <c r="AA531" s="2" t="s">
        <v>612</v>
      </c>
      <c r="AB531">
        <v>10</v>
      </c>
      <c r="AC531">
        <v>1</v>
      </c>
      <c r="AD531" s="2" t="s">
        <v>1077</v>
      </c>
      <c r="AE531">
        <v>1</v>
      </c>
      <c r="AF531">
        <v>3</v>
      </c>
      <c r="AG531" s="2" t="s">
        <v>1085</v>
      </c>
      <c r="AH531">
        <v>75570</v>
      </c>
      <c r="AI531">
        <v>6870</v>
      </c>
      <c r="AJ531">
        <v>13740</v>
      </c>
      <c r="AK531">
        <v>54960</v>
      </c>
      <c r="AL531" s="2" t="s">
        <v>97</v>
      </c>
      <c r="AM531" s="2" t="s">
        <v>112</v>
      </c>
      <c r="AN531">
        <v>2010</v>
      </c>
      <c r="AO531" s="2" t="s">
        <v>1077</v>
      </c>
    </row>
    <row r="532" spans="1:41" x14ac:dyDescent="0.25">
      <c r="A532">
        <v>534982</v>
      </c>
      <c r="B532" s="1">
        <v>37719</v>
      </c>
      <c r="C532">
        <v>354</v>
      </c>
      <c r="D532" s="2" t="s">
        <v>1275</v>
      </c>
      <c r="E532" s="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s="2" t="s">
        <v>1086</v>
      </c>
      <c r="M532" s="2" t="s">
        <v>1139</v>
      </c>
      <c r="N532" s="2" t="s">
        <v>1087</v>
      </c>
      <c r="O532" s="2" t="s">
        <v>1117</v>
      </c>
      <c r="P532" s="2" t="s">
        <v>1162</v>
      </c>
      <c r="Q532">
        <v>0</v>
      </c>
      <c r="R532">
        <v>0</v>
      </c>
      <c r="S532">
        <v>0</v>
      </c>
      <c r="T532" s="1">
        <v>42007</v>
      </c>
      <c r="U532" s="2" t="s">
        <v>1</v>
      </c>
      <c r="V532" s="2" t="s">
        <v>23</v>
      </c>
      <c r="W532" s="2" t="s">
        <v>11</v>
      </c>
      <c r="X532" s="2" t="s">
        <v>4</v>
      </c>
      <c r="Y532" s="2" t="s">
        <v>5</v>
      </c>
      <c r="Z532" s="2" t="s">
        <v>6</v>
      </c>
      <c r="AA532" s="2" t="s">
        <v>613</v>
      </c>
      <c r="AB532">
        <v>12</v>
      </c>
      <c r="AC532">
        <v>1</v>
      </c>
      <c r="AD532" s="2" t="s">
        <v>1085</v>
      </c>
      <c r="AE532">
        <v>2</v>
      </c>
      <c r="AF532">
        <v>3</v>
      </c>
      <c r="AG532" s="2" t="s">
        <v>1077</v>
      </c>
      <c r="AH532">
        <v>90240</v>
      </c>
      <c r="AI532">
        <v>15040</v>
      </c>
      <c r="AJ532">
        <v>15040</v>
      </c>
      <c r="AK532">
        <v>60160</v>
      </c>
      <c r="AL532" s="2" t="s">
        <v>26</v>
      </c>
      <c r="AM532" s="2" t="s">
        <v>154</v>
      </c>
      <c r="AN532">
        <v>1995</v>
      </c>
      <c r="AO532" s="2" t="s">
        <v>1078</v>
      </c>
    </row>
    <row r="533" spans="1:41" x14ac:dyDescent="0.25">
      <c r="A533">
        <v>110408</v>
      </c>
      <c r="B533" s="1">
        <v>38670</v>
      </c>
      <c r="C533">
        <v>342</v>
      </c>
      <c r="D533" s="2" t="s">
        <v>1277</v>
      </c>
      <c r="E533" s="2"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s="2" t="s">
        <v>1086</v>
      </c>
      <c r="M533" s="2" t="s">
        <v>65</v>
      </c>
      <c r="N533" s="2" t="s">
        <v>1093</v>
      </c>
      <c r="O533" s="2" t="s">
        <v>1100</v>
      </c>
      <c r="P533" s="2" t="s">
        <v>1161</v>
      </c>
      <c r="Q533">
        <v>0</v>
      </c>
      <c r="R533">
        <v>0</v>
      </c>
      <c r="S533">
        <v>0</v>
      </c>
      <c r="T533" s="1">
        <v>42030</v>
      </c>
      <c r="U533" s="2" t="s">
        <v>1</v>
      </c>
      <c r="V533" s="2" t="s">
        <v>23</v>
      </c>
      <c r="W533" s="2" t="s">
        <v>3</v>
      </c>
      <c r="X533" s="2" t="s">
        <v>60</v>
      </c>
      <c r="Y533" s="2" t="s">
        <v>5</v>
      </c>
      <c r="Z533" s="2" t="s">
        <v>37</v>
      </c>
      <c r="AA533" s="2" t="s">
        <v>614</v>
      </c>
      <c r="AB533">
        <v>12</v>
      </c>
      <c r="AC533">
        <v>1</v>
      </c>
      <c r="AD533" s="2" t="s">
        <v>1085</v>
      </c>
      <c r="AE533">
        <v>0</v>
      </c>
      <c r="AF533">
        <v>0</v>
      </c>
      <c r="AG533" s="2" t="s">
        <v>1078</v>
      </c>
      <c r="AH533">
        <v>80960</v>
      </c>
      <c r="AI533">
        <v>14720</v>
      </c>
      <c r="AJ533">
        <v>7360</v>
      </c>
      <c r="AK533">
        <v>58880</v>
      </c>
      <c r="AL533" s="2" t="s">
        <v>32</v>
      </c>
      <c r="AM533" s="2" t="s">
        <v>69</v>
      </c>
      <c r="AN533">
        <v>2000</v>
      </c>
      <c r="AO533" s="2" t="s">
        <v>1078</v>
      </c>
    </row>
    <row r="534" spans="1:41" x14ac:dyDescent="0.25">
      <c r="A534">
        <v>283052</v>
      </c>
      <c r="B534" s="1">
        <v>38359</v>
      </c>
      <c r="C534">
        <v>169</v>
      </c>
      <c r="D534" s="2" t="s">
        <v>1275</v>
      </c>
      <c r="E534" s="2"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s="2" t="s">
        <v>1079</v>
      </c>
      <c r="M534" s="2" t="s">
        <v>1141</v>
      </c>
      <c r="N534" s="2" t="s">
        <v>1080</v>
      </c>
      <c r="O534" s="2" t="s">
        <v>1101</v>
      </c>
      <c r="P534" s="2" t="s">
        <v>1160</v>
      </c>
      <c r="Q534">
        <v>23300</v>
      </c>
      <c r="R534">
        <v>0</v>
      </c>
      <c r="S534">
        <v>23300</v>
      </c>
      <c r="T534" s="1">
        <v>42029</v>
      </c>
      <c r="U534" s="2" t="s">
        <v>1089</v>
      </c>
      <c r="V534" s="2" t="s">
        <v>23</v>
      </c>
      <c r="W534" s="2" t="s">
        <v>41</v>
      </c>
      <c r="X534" s="2" t="s">
        <v>49</v>
      </c>
      <c r="Y534" s="2" t="s">
        <v>12</v>
      </c>
      <c r="Z534" s="2" t="s">
        <v>13</v>
      </c>
      <c r="AA534" s="2" t="s">
        <v>615</v>
      </c>
      <c r="AB534">
        <v>12</v>
      </c>
      <c r="AC534">
        <v>3</v>
      </c>
      <c r="AD534" s="2" t="s">
        <v>1078</v>
      </c>
      <c r="AE534">
        <v>1</v>
      </c>
      <c r="AF534">
        <v>3</v>
      </c>
      <c r="AG534" s="2" t="s">
        <v>1077</v>
      </c>
      <c r="AH534">
        <v>79080</v>
      </c>
      <c r="AI534">
        <v>6590</v>
      </c>
      <c r="AJ534">
        <v>13180</v>
      </c>
      <c r="AK534">
        <v>59310</v>
      </c>
      <c r="AL534" s="2" t="s">
        <v>15</v>
      </c>
      <c r="AM534" s="2" t="s">
        <v>102</v>
      </c>
      <c r="AN534">
        <v>2012</v>
      </c>
      <c r="AO534" s="2" t="s">
        <v>1078</v>
      </c>
    </row>
    <row r="535" spans="1:41" x14ac:dyDescent="0.25">
      <c r="A535">
        <v>840806</v>
      </c>
      <c r="B535" s="1">
        <v>34379</v>
      </c>
      <c r="C535">
        <v>339</v>
      </c>
      <c r="D535" s="2" t="s">
        <v>1277</v>
      </c>
      <c r="E535" s="2"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s="2" t="s">
        <v>1079</v>
      </c>
      <c r="M535" s="2" t="s">
        <v>1142</v>
      </c>
      <c r="N535" s="2" t="s">
        <v>1114</v>
      </c>
      <c r="O535" s="2" t="s">
        <v>1108</v>
      </c>
      <c r="P535" s="2" t="s">
        <v>1161</v>
      </c>
      <c r="Q535">
        <v>98800</v>
      </c>
      <c r="R535">
        <v>-65300</v>
      </c>
      <c r="S535">
        <v>33500</v>
      </c>
      <c r="T535" s="1">
        <v>42022</v>
      </c>
      <c r="U535" s="2" t="s">
        <v>10</v>
      </c>
      <c r="V535" s="2" t="s">
        <v>1084</v>
      </c>
      <c r="W535" s="2" t="s">
        <v>11</v>
      </c>
      <c r="X535" s="2" t="s">
        <v>30</v>
      </c>
      <c r="Y535" s="2" t="s">
        <v>5</v>
      </c>
      <c r="Z535" s="2" t="s">
        <v>6</v>
      </c>
      <c r="AA535" s="2" t="s">
        <v>616</v>
      </c>
      <c r="AB535">
        <v>13</v>
      </c>
      <c r="AC535">
        <v>1</v>
      </c>
      <c r="AD535" s="2" t="s">
        <v>1078</v>
      </c>
      <c r="AE535">
        <v>0</v>
      </c>
      <c r="AF535">
        <v>3</v>
      </c>
      <c r="AG535" s="2" t="s">
        <v>1078</v>
      </c>
      <c r="AH535">
        <v>6820</v>
      </c>
      <c r="AI535">
        <v>1240</v>
      </c>
      <c r="AJ535">
        <v>620</v>
      </c>
      <c r="AK535">
        <v>4960</v>
      </c>
      <c r="AL535" s="2" t="s">
        <v>15</v>
      </c>
      <c r="AM535" s="2" t="s">
        <v>178</v>
      </c>
      <c r="AN535">
        <v>2009</v>
      </c>
      <c r="AO535" s="2" t="s">
        <v>1078</v>
      </c>
    </row>
    <row r="536" spans="1:41" x14ac:dyDescent="0.25">
      <c r="A536">
        <v>382394</v>
      </c>
      <c r="B536" s="1">
        <v>35087</v>
      </c>
      <c r="C536">
        <v>259</v>
      </c>
      <c r="D536" s="2" t="s">
        <v>1276</v>
      </c>
      <c r="E536" s="2"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s="2" t="s">
        <v>1086</v>
      </c>
      <c r="M536" s="2" t="s">
        <v>1141</v>
      </c>
      <c r="N536" s="2" t="s">
        <v>1090</v>
      </c>
      <c r="O536" s="2" t="s">
        <v>1081</v>
      </c>
      <c r="P536" s="2" t="s">
        <v>1159</v>
      </c>
      <c r="Q536">
        <v>65000</v>
      </c>
      <c r="R536">
        <v>-49200</v>
      </c>
      <c r="S536">
        <v>15800</v>
      </c>
      <c r="T536" s="1">
        <v>42016</v>
      </c>
      <c r="U536" s="2" t="s">
        <v>1089</v>
      </c>
      <c r="V536" s="2" t="s">
        <v>18</v>
      </c>
      <c r="W536" s="2" t="s">
        <v>41</v>
      </c>
      <c r="X536" s="2" t="s">
        <v>34</v>
      </c>
      <c r="Y536" s="2" t="s">
        <v>45</v>
      </c>
      <c r="Z536" s="2" t="s">
        <v>53</v>
      </c>
      <c r="AA536" s="2" t="s">
        <v>617</v>
      </c>
      <c r="AB536">
        <v>17</v>
      </c>
      <c r="AC536">
        <v>3</v>
      </c>
      <c r="AD536" s="2" t="s">
        <v>1078</v>
      </c>
      <c r="AE536">
        <v>1</v>
      </c>
      <c r="AF536">
        <v>2</v>
      </c>
      <c r="AG536" s="2" t="s">
        <v>1077</v>
      </c>
      <c r="AH536">
        <v>62590</v>
      </c>
      <c r="AI536">
        <v>5690</v>
      </c>
      <c r="AJ536">
        <v>11380</v>
      </c>
      <c r="AK536">
        <v>45520</v>
      </c>
      <c r="AL536" s="2" t="s">
        <v>39</v>
      </c>
      <c r="AM536" s="2" t="s">
        <v>40</v>
      </c>
      <c r="AN536">
        <v>2006</v>
      </c>
      <c r="AO536" s="2" t="s">
        <v>1078</v>
      </c>
    </row>
    <row r="537" spans="1:41" x14ac:dyDescent="0.25">
      <c r="A537">
        <v>876699</v>
      </c>
      <c r="B537" s="1">
        <v>36506</v>
      </c>
      <c r="C537">
        <v>65</v>
      </c>
      <c r="D537" s="2" t="s">
        <v>1276</v>
      </c>
      <c r="E537" s="2"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s="2" t="s">
        <v>1086</v>
      </c>
      <c r="M537" s="2" t="s">
        <v>65</v>
      </c>
      <c r="N537" s="2" t="s">
        <v>1087</v>
      </c>
      <c r="O537" s="2" t="s">
        <v>1100</v>
      </c>
      <c r="P537" s="2" t="s">
        <v>1159</v>
      </c>
      <c r="Q537">
        <v>0</v>
      </c>
      <c r="R537">
        <v>-71900</v>
      </c>
      <c r="S537">
        <v>-71900</v>
      </c>
      <c r="T537" s="1">
        <v>42019</v>
      </c>
      <c r="U537" s="2" t="s">
        <v>1</v>
      </c>
      <c r="V537" s="2" t="s">
        <v>2</v>
      </c>
      <c r="W537" s="2" t="s">
        <v>3</v>
      </c>
      <c r="X537" s="2" t="s">
        <v>49</v>
      </c>
      <c r="Y537" s="2" t="s">
        <v>19</v>
      </c>
      <c r="Z537" s="2" t="s">
        <v>24</v>
      </c>
      <c r="AA537" s="2" t="s">
        <v>618</v>
      </c>
      <c r="AB537">
        <v>14</v>
      </c>
      <c r="AC537">
        <v>1</v>
      </c>
      <c r="AD537" s="2" t="s">
        <v>1078</v>
      </c>
      <c r="AE537">
        <v>1</v>
      </c>
      <c r="AF537">
        <v>0</v>
      </c>
      <c r="AG537" s="2" t="s">
        <v>1077</v>
      </c>
      <c r="AH537">
        <v>52400</v>
      </c>
      <c r="AI537">
        <v>6550</v>
      </c>
      <c r="AJ537">
        <v>6550</v>
      </c>
      <c r="AK537">
        <v>39300</v>
      </c>
      <c r="AL537" s="2" t="s">
        <v>32</v>
      </c>
      <c r="AM537" s="2" t="s">
        <v>69</v>
      </c>
      <c r="AN537">
        <v>2005</v>
      </c>
      <c r="AO537" s="2" t="s">
        <v>1077</v>
      </c>
    </row>
    <row r="538" spans="1:41" x14ac:dyDescent="0.25">
      <c r="A538">
        <v>871432</v>
      </c>
      <c r="B538" s="1">
        <v>38183</v>
      </c>
      <c r="C538">
        <v>254</v>
      </c>
      <c r="D538" s="2" t="s">
        <v>1275</v>
      </c>
      <c r="E538" s="2"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s="2" t="s">
        <v>1079</v>
      </c>
      <c r="M538" s="2" t="s">
        <v>1140</v>
      </c>
      <c r="N538" s="2" t="s">
        <v>1091</v>
      </c>
      <c r="O538" s="2" t="s">
        <v>1112</v>
      </c>
      <c r="P538" s="2" t="s">
        <v>1159</v>
      </c>
      <c r="Q538">
        <v>0</v>
      </c>
      <c r="R538">
        <v>-90600</v>
      </c>
      <c r="S538">
        <v>-90600</v>
      </c>
      <c r="T538" s="1">
        <v>42014</v>
      </c>
      <c r="U538" s="2" t="s">
        <v>1089</v>
      </c>
      <c r="V538" s="2" t="s">
        <v>23</v>
      </c>
      <c r="W538" s="2" t="s">
        <v>3</v>
      </c>
      <c r="X538" s="2" t="s">
        <v>60</v>
      </c>
      <c r="Y538" s="2" t="s">
        <v>45</v>
      </c>
      <c r="Z538" s="2" t="s">
        <v>24</v>
      </c>
      <c r="AA538" s="2" t="s">
        <v>619</v>
      </c>
      <c r="AB538">
        <v>3</v>
      </c>
      <c r="AC538">
        <v>3</v>
      </c>
      <c r="AD538" s="2" t="s">
        <v>1085</v>
      </c>
      <c r="AE538">
        <v>1</v>
      </c>
      <c r="AF538">
        <v>3</v>
      </c>
      <c r="AG538" s="2" t="s">
        <v>1077</v>
      </c>
      <c r="AH538">
        <v>63580</v>
      </c>
      <c r="AI538">
        <v>5780</v>
      </c>
      <c r="AJ538">
        <v>11560</v>
      </c>
      <c r="AK538">
        <v>46240</v>
      </c>
      <c r="AL538" s="2" t="s">
        <v>123</v>
      </c>
      <c r="AM538" s="2" t="s">
        <v>166</v>
      </c>
      <c r="AN538">
        <v>2004</v>
      </c>
      <c r="AO538" s="2" t="s">
        <v>1078</v>
      </c>
    </row>
    <row r="539" spans="1:41" x14ac:dyDescent="0.25">
      <c r="A539">
        <v>379882</v>
      </c>
      <c r="B539" s="1">
        <v>41220</v>
      </c>
      <c r="C539">
        <v>440</v>
      </c>
      <c r="D539" s="2" t="s">
        <v>1275</v>
      </c>
      <c r="E539" s="2"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s="2" t="s">
        <v>1086</v>
      </c>
      <c r="M539" s="2" t="s">
        <v>29</v>
      </c>
      <c r="N539" s="2" t="s">
        <v>1097</v>
      </c>
      <c r="O539" s="2" t="s">
        <v>1083</v>
      </c>
      <c r="P539" s="2" t="s">
        <v>1161</v>
      </c>
      <c r="Q539">
        <v>0</v>
      </c>
      <c r="R539">
        <v>-56200</v>
      </c>
      <c r="S539">
        <v>-56200</v>
      </c>
      <c r="T539" s="1">
        <v>42027</v>
      </c>
      <c r="U539" s="2" t="s">
        <v>1089</v>
      </c>
      <c r="V539" s="2" t="s">
        <v>2</v>
      </c>
      <c r="W539" s="2" t="s">
        <v>11</v>
      </c>
      <c r="X539" s="2" t="s">
        <v>4</v>
      </c>
      <c r="Y539" s="2" t="s">
        <v>19</v>
      </c>
      <c r="Z539" s="2" t="s">
        <v>13</v>
      </c>
      <c r="AA539" s="2" t="s">
        <v>620</v>
      </c>
      <c r="AB539">
        <v>18</v>
      </c>
      <c r="AC539">
        <v>3</v>
      </c>
      <c r="AD539" s="2" t="s">
        <v>1077</v>
      </c>
      <c r="AE539">
        <v>2</v>
      </c>
      <c r="AF539">
        <v>1</v>
      </c>
      <c r="AG539" s="2" t="s">
        <v>1078</v>
      </c>
      <c r="AH539">
        <v>61400</v>
      </c>
      <c r="AI539">
        <v>6140</v>
      </c>
      <c r="AJ539">
        <v>6140</v>
      </c>
      <c r="AK539">
        <v>49120</v>
      </c>
      <c r="AL539" s="2" t="s">
        <v>39</v>
      </c>
      <c r="AM539" s="2" t="s">
        <v>193</v>
      </c>
      <c r="AN539">
        <v>1995</v>
      </c>
      <c r="AO539" s="2" t="s">
        <v>1078</v>
      </c>
    </row>
    <row r="540" spans="1:41" x14ac:dyDescent="0.25">
      <c r="A540">
        <v>852002</v>
      </c>
      <c r="B540" s="1">
        <v>39993</v>
      </c>
      <c r="C540">
        <v>478</v>
      </c>
      <c r="D540" s="2" t="s">
        <v>1275</v>
      </c>
      <c r="E540" s="2"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s="2" t="s">
        <v>1079</v>
      </c>
      <c r="M540" s="2" t="s">
        <v>57</v>
      </c>
      <c r="N540" s="2" t="s">
        <v>1114</v>
      </c>
      <c r="O540" s="2" t="s">
        <v>1108</v>
      </c>
      <c r="P540" s="2" t="s">
        <v>1160</v>
      </c>
      <c r="Q540">
        <v>47600</v>
      </c>
      <c r="R540">
        <v>0</v>
      </c>
      <c r="S540">
        <v>47600</v>
      </c>
      <c r="T540" s="1">
        <v>42056</v>
      </c>
      <c r="U540" s="2" t="s">
        <v>62</v>
      </c>
      <c r="V540" s="2" t="s">
        <v>1084</v>
      </c>
      <c r="W540" s="2" t="s">
        <v>11</v>
      </c>
      <c r="X540" s="2" t="s">
        <v>30</v>
      </c>
      <c r="Y540" s="2" t="s">
        <v>12</v>
      </c>
      <c r="Z540" s="2" t="s">
        <v>53</v>
      </c>
      <c r="AA540" s="2" t="s">
        <v>621</v>
      </c>
      <c r="AB540">
        <v>5</v>
      </c>
      <c r="AC540">
        <v>1</v>
      </c>
      <c r="AD540" s="2" t="s">
        <v>1077</v>
      </c>
      <c r="AE540">
        <v>1</v>
      </c>
      <c r="AF540">
        <v>3</v>
      </c>
      <c r="AG540" s="2" t="s">
        <v>1078</v>
      </c>
      <c r="AH540">
        <v>4700</v>
      </c>
      <c r="AI540">
        <v>940</v>
      </c>
      <c r="AJ540">
        <v>470</v>
      </c>
      <c r="AK540">
        <v>3290</v>
      </c>
      <c r="AL540" s="2" t="s">
        <v>21</v>
      </c>
      <c r="AM540" s="2" t="s">
        <v>67</v>
      </c>
      <c r="AN540">
        <v>2007</v>
      </c>
      <c r="AO540" s="2" t="s">
        <v>1077</v>
      </c>
    </row>
    <row r="541" spans="1:41" x14ac:dyDescent="0.25">
      <c r="A541">
        <v>372891</v>
      </c>
      <c r="B541" s="1">
        <v>36703</v>
      </c>
      <c r="C541">
        <v>230</v>
      </c>
      <c r="D541" s="2" t="s">
        <v>1277</v>
      </c>
      <c r="E541" s="2"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s="2" t="s">
        <v>1086</v>
      </c>
      <c r="M541" s="2" t="s">
        <v>65</v>
      </c>
      <c r="N541" s="2" t="s">
        <v>1093</v>
      </c>
      <c r="O541" s="2" t="s">
        <v>1105</v>
      </c>
      <c r="P541" s="2" t="s">
        <v>1161</v>
      </c>
      <c r="Q541">
        <v>45400</v>
      </c>
      <c r="R541">
        <v>-39400</v>
      </c>
      <c r="S541">
        <v>6000</v>
      </c>
      <c r="T541" s="1">
        <v>42052</v>
      </c>
      <c r="U541" s="2" t="s">
        <v>1</v>
      </c>
      <c r="V541" s="2" t="s">
        <v>23</v>
      </c>
      <c r="W541" s="2" t="s">
        <v>41</v>
      </c>
      <c r="X541" s="2" t="s">
        <v>34</v>
      </c>
      <c r="Y541" s="2" t="s">
        <v>5</v>
      </c>
      <c r="Z541" s="2" t="s">
        <v>13</v>
      </c>
      <c r="AA541" s="2" t="s">
        <v>622</v>
      </c>
      <c r="AB541">
        <v>19</v>
      </c>
      <c r="AC541">
        <v>1</v>
      </c>
      <c r="AD541" s="2" t="s">
        <v>1078</v>
      </c>
      <c r="AE541">
        <v>0</v>
      </c>
      <c r="AF541">
        <v>2</v>
      </c>
      <c r="AG541" s="2" t="s">
        <v>1077</v>
      </c>
      <c r="AH541">
        <v>74140</v>
      </c>
      <c r="AI541">
        <v>13480</v>
      </c>
      <c r="AJ541">
        <v>13480</v>
      </c>
      <c r="AK541">
        <v>47180</v>
      </c>
      <c r="AL541" s="2" t="s">
        <v>97</v>
      </c>
      <c r="AM541" s="2" t="s">
        <v>112</v>
      </c>
      <c r="AN541">
        <v>2015</v>
      </c>
      <c r="AO541" s="2" t="s">
        <v>1078</v>
      </c>
    </row>
    <row r="542" spans="1:41" x14ac:dyDescent="0.25">
      <c r="A542">
        <v>689034</v>
      </c>
      <c r="B542" s="1">
        <v>37265</v>
      </c>
      <c r="C542">
        <v>138</v>
      </c>
      <c r="D542" s="2" t="s">
        <v>1276</v>
      </c>
      <c r="E542" s="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s="2" t="s">
        <v>1086</v>
      </c>
      <c r="M542" s="2" t="s">
        <v>1141</v>
      </c>
      <c r="N542" s="2" t="s">
        <v>1095</v>
      </c>
      <c r="O542" s="2" t="s">
        <v>1083</v>
      </c>
      <c r="P542" s="2" t="s">
        <v>1159</v>
      </c>
      <c r="Q542">
        <v>27700</v>
      </c>
      <c r="R542">
        <v>-72400</v>
      </c>
      <c r="S542">
        <v>-44700</v>
      </c>
      <c r="T542" s="1">
        <v>42010</v>
      </c>
      <c r="U542" s="2" t="s">
        <v>1</v>
      </c>
      <c r="V542" s="2" t="s">
        <v>23</v>
      </c>
      <c r="W542" s="2" t="s">
        <v>3</v>
      </c>
      <c r="X542" s="2" t="s">
        <v>49</v>
      </c>
      <c r="Y542" s="2" t="s">
        <v>12</v>
      </c>
      <c r="Z542" s="2" t="s">
        <v>51</v>
      </c>
      <c r="AA542" s="2" t="s">
        <v>623</v>
      </c>
      <c r="AB542">
        <v>0</v>
      </c>
      <c r="AC542">
        <v>1</v>
      </c>
      <c r="AD542" s="2" t="s">
        <v>1085</v>
      </c>
      <c r="AE542">
        <v>2</v>
      </c>
      <c r="AF542">
        <v>2</v>
      </c>
      <c r="AG542" s="2" t="s">
        <v>1078</v>
      </c>
      <c r="AH542">
        <v>83160</v>
      </c>
      <c r="AI542">
        <v>6930</v>
      </c>
      <c r="AJ542">
        <v>13860</v>
      </c>
      <c r="AK542">
        <v>62370</v>
      </c>
      <c r="AL542" s="2" t="s">
        <v>123</v>
      </c>
      <c r="AM542" s="2" t="s">
        <v>166</v>
      </c>
      <c r="AN542">
        <v>2011</v>
      </c>
      <c r="AO542" s="2" t="s">
        <v>1078</v>
      </c>
    </row>
    <row r="543" spans="1:41" x14ac:dyDescent="0.25">
      <c r="A543">
        <v>743092</v>
      </c>
      <c r="B543" s="1">
        <v>41589</v>
      </c>
      <c r="C543">
        <v>239</v>
      </c>
      <c r="D543" s="2" t="s">
        <v>1276</v>
      </c>
      <c r="E543" s="2"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s="2" t="s">
        <v>1086</v>
      </c>
      <c r="M543" s="2" t="s">
        <v>1142</v>
      </c>
      <c r="N543" s="2" t="s">
        <v>1115</v>
      </c>
      <c r="O543" s="2" t="s">
        <v>1108</v>
      </c>
      <c r="P543" s="2" t="s">
        <v>1161</v>
      </c>
      <c r="Q543">
        <v>51400</v>
      </c>
      <c r="R543">
        <v>-6300</v>
      </c>
      <c r="S543">
        <v>45100</v>
      </c>
      <c r="T543" s="1">
        <v>42053</v>
      </c>
      <c r="U543" s="2" t="s">
        <v>62</v>
      </c>
      <c r="V543" s="2" t="s">
        <v>1084</v>
      </c>
      <c r="W543" s="2" t="s">
        <v>121</v>
      </c>
      <c r="X543" s="2" t="s">
        <v>4</v>
      </c>
      <c r="Y543" s="2" t="s">
        <v>50</v>
      </c>
      <c r="Z543" s="2" t="s">
        <v>24</v>
      </c>
      <c r="AA543" s="2" t="s">
        <v>624</v>
      </c>
      <c r="AB543">
        <v>22</v>
      </c>
      <c r="AC543">
        <v>1</v>
      </c>
      <c r="AD543" s="2" t="s">
        <v>1085</v>
      </c>
      <c r="AE543">
        <v>0</v>
      </c>
      <c r="AF543">
        <v>2</v>
      </c>
      <c r="AG543" s="2" t="s">
        <v>1077</v>
      </c>
      <c r="AH543">
        <v>10790</v>
      </c>
      <c r="AI543">
        <v>1660</v>
      </c>
      <c r="AJ543">
        <v>830</v>
      </c>
      <c r="AK543">
        <v>8300</v>
      </c>
      <c r="AL543" s="2" t="s">
        <v>15</v>
      </c>
      <c r="AM543" s="2" t="s">
        <v>16</v>
      </c>
      <c r="AN543">
        <v>2013</v>
      </c>
      <c r="AO543" s="2" t="s">
        <v>1078</v>
      </c>
    </row>
    <row r="544" spans="1:41" x14ac:dyDescent="0.25">
      <c r="A544">
        <v>599174</v>
      </c>
      <c r="B544" s="1">
        <v>39461</v>
      </c>
      <c r="C544">
        <v>93</v>
      </c>
      <c r="D544" s="2" t="s">
        <v>1275</v>
      </c>
      <c r="E544" s="2"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s="2" t="s">
        <v>1086</v>
      </c>
      <c r="M544" s="2" t="s">
        <v>1140</v>
      </c>
      <c r="N544" s="2" t="s">
        <v>1093</v>
      </c>
      <c r="O544" s="2" t="s">
        <v>1108</v>
      </c>
      <c r="P544" s="2" t="s">
        <v>1159</v>
      </c>
      <c r="Q544">
        <v>0</v>
      </c>
      <c r="R544">
        <v>0</v>
      </c>
      <c r="S544">
        <v>0</v>
      </c>
      <c r="T544" s="1">
        <v>42052</v>
      </c>
      <c r="U544" s="2" t="s">
        <v>1089</v>
      </c>
      <c r="V544" s="2" t="s">
        <v>18</v>
      </c>
      <c r="W544" s="2" t="s">
        <v>3</v>
      </c>
      <c r="X544" s="2" t="s">
        <v>4</v>
      </c>
      <c r="Y544" s="2" t="s">
        <v>50</v>
      </c>
      <c r="Z544" s="2" t="s">
        <v>24</v>
      </c>
      <c r="AA544" s="2" t="s">
        <v>625</v>
      </c>
      <c r="AB544">
        <v>21</v>
      </c>
      <c r="AC544">
        <v>3</v>
      </c>
      <c r="AD544" s="2" t="s">
        <v>1077</v>
      </c>
      <c r="AE544">
        <v>1</v>
      </c>
      <c r="AF544">
        <v>3</v>
      </c>
      <c r="AG544" s="2" t="s">
        <v>1078</v>
      </c>
      <c r="AH544">
        <v>48070</v>
      </c>
      <c r="AI544">
        <v>8740</v>
      </c>
      <c r="AJ544">
        <v>8740</v>
      </c>
      <c r="AK544">
        <v>30590</v>
      </c>
      <c r="AL544" s="2" t="s">
        <v>8</v>
      </c>
      <c r="AM544" s="2" t="s">
        <v>9</v>
      </c>
      <c r="AN544">
        <v>2014</v>
      </c>
      <c r="AO544" s="2" t="s">
        <v>1078</v>
      </c>
    </row>
    <row r="545" spans="1:41" x14ac:dyDescent="0.25">
      <c r="A545">
        <v>421092</v>
      </c>
      <c r="B545" s="1">
        <v>37684</v>
      </c>
      <c r="C545">
        <v>37</v>
      </c>
      <c r="D545" s="2" t="s">
        <v>1276</v>
      </c>
      <c r="E545" s="2"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s="2" t="s">
        <v>1086</v>
      </c>
      <c r="M545" s="2" t="s">
        <v>1139</v>
      </c>
      <c r="N545" s="2" t="s">
        <v>1102</v>
      </c>
      <c r="O545" s="2" t="s">
        <v>1096</v>
      </c>
      <c r="P545" s="2" t="s">
        <v>1161</v>
      </c>
      <c r="Q545">
        <v>49300</v>
      </c>
      <c r="R545">
        <v>0</v>
      </c>
      <c r="S545">
        <v>49300</v>
      </c>
      <c r="T545" s="1">
        <v>42028</v>
      </c>
      <c r="U545" s="2" t="s">
        <v>1089</v>
      </c>
      <c r="V545" s="2" t="s">
        <v>18</v>
      </c>
      <c r="W545" s="2" t="s">
        <v>11</v>
      </c>
      <c r="X545" s="2" t="s">
        <v>60</v>
      </c>
      <c r="Y545" s="2" t="s">
        <v>5</v>
      </c>
      <c r="Z545" s="2" t="s">
        <v>75</v>
      </c>
      <c r="AA545" s="2" t="s">
        <v>626</v>
      </c>
      <c r="AB545">
        <v>4</v>
      </c>
      <c r="AC545">
        <v>3</v>
      </c>
      <c r="AD545" s="2" t="s">
        <v>1077</v>
      </c>
      <c r="AE545">
        <v>0</v>
      </c>
      <c r="AF545">
        <v>0</v>
      </c>
      <c r="AG545" s="2" t="s">
        <v>1077</v>
      </c>
      <c r="AH545">
        <v>51030</v>
      </c>
      <c r="AI545">
        <v>5670</v>
      </c>
      <c r="AJ545">
        <v>11340</v>
      </c>
      <c r="AK545">
        <v>34020</v>
      </c>
      <c r="AL545" s="2" t="s">
        <v>73</v>
      </c>
      <c r="AM545" s="2" t="s">
        <v>80</v>
      </c>
      <c r="AN545">
        <v>1996</v>
      </c>
      <c r="AO545" s="2" t="s">
        <v>1078</v>
      </c>
    </row>
    <row r="546" spans="1:41" x14ac:dyDescent="0.25">
      <c r="A546">
        <v>349658</v>
      </c>
      <c r="B546" s="1">
        <v>34492</v>
      </c>
      <c r="C546">
        <v>254</v>
      </c>
      <c r="D546" s="2" t="s">
        <v>1277</v>
      </c>
      <c r="E546" s="2"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s="2" t="s">
        <v>1079</v>
      </c>
      <c r="M546" s="2" t="s">
        <v>1140</v>
      </c>
      <c r="N546" s="2" t="s">
        <v>1093</v>
      </c>
      <c r="O546" s="2" t="s">
        <v>1106</v>
      </c>
      <c r="P546" s="2" t="s">
        <v>1159</v>
      </c>
      <c r="Q546">
        <v>0</v>
      </c>
      <c r="R546">
        <v>0</v>
      </c>
      <c r="S546">
        <v>0</v>
      </c>
      <c r="T546" s="1">
        <v>42025</v>
      </c>
      <c r="U546" s="2" t="s">
        <v>1</v>
      </c>
      <c r="V546" s="2" t="s">
        <v>23</v>
      </c>
      <c r="W546" s="2" t="s">
        <v>11</v>
      </c>
      <c r="X546" s="2" t="s">
        <v>34</v>
      </c>
      <c r="Y546" s="2" t="s">
        <v>12</v>
      </c>
      <c r="Z546" s="2" t="s">
        <v>24</v>
      </c>
      <c r="AA546" s="2" t="s">
        <v>627</v>
      </c>
      <c r="AB546">
        <v>10</v>
      </c>
      <c r="AC546">
        <v>1</v>
      </c>
      <c r="AD546" s="2" t="s">
        <v>1077</v>
      </c>
      <c r="AE546">
        <v>0</v>
      </c>
      <c r="AF546">
        <v>1</v>
      </c>
      <c r="AG546" s="2" t="s">
        <v>1085</v>
      </c>
      <c r="AH546">
        <v>43280</v>
      </c>
      <c r="AI546">
        <v>0</v>
      </c>
      <c r="AJ546">
        <v>5410</v>
      </c>
      <c r="AK546">
        <v>37870</v>
      </c>
      <c r="AL546" s="2" t="s">
        <v>118</v>
      </c>
      <c r="AM546" s="2" t="s">
        <v>119</v>
      </c>
      <c r="AN546">
        <v>1996</v>
      </c>
      <c r="AO546" s="2" t="s">
        <v>1077</v>
      </c>
    </row>
    <row r="547" spans="1:41" x14ac:dyDescent="0.25">
      <c r="A547">
        <v>811042</v>
      </c>
      <c r="B547" s="1">
        <v>41459</v>
      </c>
      <c r="C547">
        <v>131</v>
      </c>
      <c r="D547" s="2" t="s">
        <v>1277</v>
      </c>
      <c r="E547" s="2"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s="2" t="s">
        <v>1086</v>
      </c>
      <c r="M547" s="2" t="s">
        <v>29</v>
      </c>
      <c r="N547" s="2" t="s">
        <v>1087</v>
      </c>
      <c r="O547" s="2" t="s">
        <v>1108</v>
      </c>
      <c r="P547" s="2" t="s">
        <v>1160</v>
      </c>
      <c r="Q547">
        <v>65700</v>
      </c>
      <c r="R547">
        <v>0</v>
      </c>
      <c r="S547">
        <v>65700</v>
      </c>
      <c r="T547" s="1">
        <v>42038</v>
      </c>
      <c r="U547" s="2" t="s">
        <v>1</v>
      </c>
      <c r="V547" s="2" t="s">
        <v>23</v>
      </c>
      <c r="W547" s="2" t="s">
        <v>3</v>
      </c>
      <c r="X547" s="2" t="s">
        <v>34</v>
      </c>
      <c r="Y547" s="2" t="s">
        <v>5</v>
      </c>
      <c r="Z547" s="2" t="s">
        <v>51</v>
      </c>
      <c r="AA547" s="2" t="s">
        <v>628</v>
      </c>
      <c r="AB547">
        <v>5</v>
      </c>
      <c r="AC547">
        <v>1</v>
      </c>
      <c r="AD547" s="2" t="s">
        <v>1085</v>
      </c>
      <c r="AE547">
        <v>1</v>
      </c>
      <c r="AF547">
        <v>3</v>
      </c>
      <c r="AG547" s="2" t="s">
        <v>1078</v>
      </c>
      <c r="AH547">
        <v>76400</v>
      </c>
      <c r="AI547">
        <v>15280</v>
      </c>
      <c r="AJ547">
        <v>7640</v>
      </c>
      <c r="AK547">
        <v>53480</v>
      </c>
      <c r="AL547" s="2" t="s">
        <v>73</v>
      </c>
      <c r="AM547" s="2" t="s">
        <v>83</v>
      </c>
      <c r="AN547">
        <v>2003</v>
      </c>
      <c r="AO547" s="2" t="s">
        <v>1078</v>
      </c>
    </row>
    <row r="548" spans="1:41" x14ac:dyDescent="0.25">
      <c r="A548">
        <v>505316</v>
      </c>
      <c r="B548" s="1">
        <v>37437</v>
      </c>
      <c r="C548">
        <v>230</v>
      </c>
      <c r="D548" s="2" t="s">
        <v>1277</v>
      </c>
      <c r="E548" s="2"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s="2" t="s">
        <v>1079</v>
      </c>
      <c r="M548" s="2" t="s">
        <v>1140</v>
      </c>
      <c r="N548" s="2" t="s">
        <v>1093</v>
      </c>
      <c r="O548" s="2" t="s">
        <v>1088</v>
      </c>
      <c r="P548" s="2" t="s">
        <v>1159</v>
      </c>
      <c r="Q548">
        <v>48100</v>
      </c>
      <c r="R548">
        <v>0</v>
      </c>
      <c r="S548">
        <v>48100</v>
      </c>
      <c r="T548" s="1">
        <v>42011</v>
      </c>
      <c r="U548" s="2" t="s">
        <v>1</v>
      </c>
      <c r="V548" s="2" t="s">
        <v>2</v>
      </c>
      <c r="W548" s="2" t="s">
        <v>41</v>
      </c>
      <c r="X548" s="2" t="s">
        <v>60</v>
      </c>
      <c r="Y548" s="2" t="s">
        <v>12</v>
      </c>
      <c r="Z548" s="2" t="s">
        <v>51</v>
      </c>
      <c r="AA548" s="2" t="s">
        <v>629</v>
      </c>
      <c r="AB548">
        <v>13</v>
      </c>
      <c r="AC548">
        <v>1</v>
      </c>
      <c r="AD548" s="2" t="s">
        <v>1085</v>
      </c>
      <c r="AE548">
        <v>0</v>
      </c>
      <c r="AF548">
        <v>2</v>
      </c>
      <c r="AG548" s="2" t="s">
        <v>1085</v>
      </c>
      <c r="AH548">
        <v>75460</v>
      </c>
      <c r="AI548">
        <v>13720</v>
      </c>
      <c r="AJ548">
        <v>13720</v>
      </c>
      <c r="AK548">
        <v>48020</v>
      </c>
      <c r="AL548" s="2" t="s">
        <v>43</v>
      </c>
      <c r="AM548" s="2" t="s">
        <v>44</v>
      </c>
      <c r="AN548">
        <v>2002</v>
      </c>
      <c r="AO548" s="2" t="s">
        <v>1078</v>
      </c>
    </row>
    <row r="549" spans="1:41" x14ac:dyDescent="0.25">
      <c r="A549">
        <v>116645</v>
      </c>
      <c r="B549" s="1">
        <v>38168</v>
      </c>
      <c r="C549">
        <v>313</v>
      </c>
      <c r="D549" s="2" t="s">
        <v>1276</v>
      </c>
      <c r="E549" s="2"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s="2" t="s">
        <v>1079</v>
      </c>
      <c r="M549" s="2" t="s">
        <v>1140</v>
      </c>
      <c r="N549" s="2" t="s">
        <v>1090</v>
      </c>
      <c r="O549" s="2" t="s">
        <v>1111</v>
      </c>
      <c r="P549" s="2" t="s">
        <v>1162</v>
      </c>
      <c r="Q549">
        <v>0</v>
      </c>
      <c r="R549">
        <v>0</v>
      </c>
      <c r="S549">
        <v>0</v>
      </c>
      <c r="T549" s="1">
        <v>42037</v>
      </c>
      <c r="U549" s="2" t="s">
        <v>1089</v>
      </c>
      <c r="V549" s="2" t="s">
        <v>2</v>
      </c>
      <c r="W549" s="2" t="s">
        <v>3</v>
      </c>
      <c r="X549" s="2" t="s">
        <v>49</v>
      </c>
      <c r="Y549" s="2" t="s">
        <v>1276</v>
      </c>
      <c r="Z549" s="2" t="s">
        <v>75</v>
      </c>
      <c r="AA549" s="2" t="s">
        <v>630</v>
      </c>
      <c r="AB549">
        <v>18</v>
      </c>
      <c r="AC549">
        <v>3</v>
      </c>
      <c r="AD549" s="2" t="s">
        <v>1077</v>
      </c>
      <c r="AE549">
        <v>2</v>
      </c>
      <c r="AF549">
        <v>1</v>
      </c>
      <c r="AG549" s="2" t="s">
        <v>1077</v>
      </c>
      <c r="AH549">
        <v>69000</v>
      </c>
      <c r="AI549">
        <v>13800</v>
      </c>
      <c r="AJ549">
        <v>6900</v>
      </c>
      <c r="AK549">
        <v>48300</v>
      </c>
      <c r="AL549" s="2" t="s">
        <v>55</v>
      </c>
      <c r="AM549" s="2" t="s">
        <v>56</v>
      </c>
      <c r="AN549">
        <v>1995</v>
      </c>
      <c r="AO549" s="2" t="s">
        <v>1077</v>
      </c>
    </row>
    <row r="550" spans="1:41" x14ac:dyDescent="0.25">
      <c r="A550">
        <v>950880</v>
      </c>
      <c r="B550" s="1">
        <v>36148</v>
      </c>
      <c r="C550">
        <v>210</v>
      </c>
      <c r="D550" s="2" t="s">
        <v>1277</v>
      </c>
      <c r="E550" s="2"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s="2" t="s">
        <v>1079</v>
      </c>
      <c r="M550" s="2" t="s">
        <v>1142</v>
      </c>
      <c r="N550" s="2" t="s">
        <v>1091</v>
      </c>
      <c r="O550" s="2" t="s">
        <v>1096</v>
      </c>
      <c r="P550" s="2" t="s">
        <v>1161</v>
      </c>
      <c r="Q550">
        <v>0</v>
      </c>
      <c r="R550">
        <v>0</v>
      </c>
      <c r="S550">
        <v>0</v>
      </c>
      <c r="T550" s="1">
        <v>42017</v>
      </c>
      <c r="U550" s="2" t="s">
        <v>10</v>
      </c>
      <c r="V550" s="2" t="s">
        <v>1084</v>
      </c>
      <c r="W550" s="2" t="s">
        <v>11</v>
      </c>
      <c r="X550" s="2" t="s">
        <v>4</v>
      </c>
      <c r="Y550" s="2" t="s">
        <v>12</v>
      </c>
      <c r="Z550" s="2" t="s">
        <v>37</v>
      </c>
      <c r="AA550" s="2" t="s">
        <v>631</v>
      </c>
      <c r="AB550">
        <v>6</v>
      </c>
      <c r="AC550">
        <v>1</v>
      </c>
      <c r="AD550" s="2" t="s">
        <v>1085</v>
      </c>
      <c r="AE550">
        <v>1</v>
      </c>
      <c r="AF550">
        <v>2</v>
      </c>
      <c r="AG550" s="2" t="s">
        <v>1078</v>
      </c>
      <c r="AH550">
        <v>8640</v>
      </c>
      <c r="AI550">
        <v>1440</v>
      </c>
      <c r="AJ550">
        <v>720</v>
      </c>
      <c r="AK550">
        <v>6480</v>
      </c>
      <c r="AL550" s="2" t="s">
        <v>32</v>
      </c>
      <c r="AM550" s="2" t="s">
        <v>77</v>
      </c>
      <c r="AN550">
        <v>2008</v>
      </c>
      <c r="AO550" s="2" t="s">
        <v>1078</v>
      </c>
    </row>
    <row r="551" spans="1:41" x14ac:dyDescent="0.25">
      <c r="A551">
        <v>788502</v>
      </c>
      <c r="B551" s="1">
        <v>41882</v>
      </c>
      <c r="C551">
        <v>101</v>
      </c>
      <c r="D551" s="2" t="s">
        <v>1276</v>
      </c>
      <c r="E551" s="2"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s="2" t="s">
        <v>1079</v>
      </c>
      <c r="M551" s="2" t="s">
        <v>1141</v>
      </c>
      <c r="N551" s="2" t="s">
        <v>1090</v>
      </c>
      <c r="O551" s="2" t="s">
        <v>1100</v>
      </c>
      <c r="P551" s="2" t="s">
        <v>1160</v>
      </c>
      <c r="Q551">
        <v>30000</v>
      </c>
      <c r="R551">
        <v>-53000</v>
      </c>
      <c r="S551">
        <v>-23000</v>
      </c>
      <c r="T551" s="1">
        <v>42063</v>
      </c>
      <c r="U551" s="2" t="s">
        <v>1089</v>
      </c>
      <c r="V551" s="2" t="s">
        <v>18</v>
      </c>
      <c r="W551" s="2" t="s">
        <v>11</v>
      </c>
      <c r="X551" s="2" t="s">
        <v>60</v>
      </c>
      <c r="Y551" s="2" t="s">
        <v>5</v>
      </c>
      <c r="Z551" s="2" t="s">
        <v>24</v>
      </c>
      <c r="AA551" s="2" t="s">
        <v>632</v>
      </c>
      <c r="AB551">
        <v>0</v>
      </c>
      <c r="AC551">
        <v>3</v>
      </c>
      <c r="AD551" s="2" t="s">
        <v>1085</v>
      </c>
      <c r="AE551">
        <v>2</v>
      </c>
      <c r="AF551">
        <v>1</v>
      </c>
      <c r="AG551" s="2" t="s">
        <v>1085</v>
      </c>
      <c r="AH551">
        <v>67210</v>
      </c>
      <c r="AI551">
        <v>12220</v>
      </c>
      <c r="AJ551">
        <v>12220</v>
      </c>
      <c r="AK551">
        <v>42770</v>
      </c>
      <c r="AL551" s="2" t="s">
        <v>97</v>
      </c>
      <c r="AM551" s="2" t="s">
        <v>148</v>
      </c>
      <c r="AN551">
        <v>1996</v>
      </c>
      <c r="AO551" s="2" t="s">
        <v>1078</v>
      </c>
    </row>
    <row r="552" spans="1:41" x14ac:dyDescent="0.25">
      <c r="A552">
        <v>627486</v>
      </c>
      <c r="B552" s="1">
        <v>38666</v>
      </c>
      <c r="C552">
        <v>153</v>
      </c>
      <c r="D552" s="2" t="s">
        <v>1277</v>
      </c>
      <c r="E552" s="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s="2" t="s">
        <v>1079</v>
      </c>
      <c r="M552" s="2" t="s">
        <v>57</v>
      </c>
      <c r="N552" s="2" t="s">
        <v>1103</v>
      </c>
      <c r="O552" s="2" t="s">
        <v>1112</v>
      </c>
      <c r="P552" s="2" t="s">
        <v>1162</v>
      </c>
      <c r="Q552">
        <v>52300</v>
      </c>
      <c r="R552">
        <v>-55600</v>
      </c>
      <c r="S552">
        <v>-3300</v>
      </c>
      <c r="T552" s="1">
        <v>42020</v>
      </c>
      <c r="U552" s="2" t="s">
        <v>1089</v>
      </c>
      <c r="V552" s="2" t="s">
        <v>2</v>
      </c>
      <c r="W552" s="2" t="s">
        <v>41</v>
      </c>
      <c r="X552" s="2" t="s">
        <v>60</v>
      </c>
      <c r="Y552" s="2" t="s">
        <v>50</v>
      </c>
      <c r="Z552" s="2" t="s">
        <v>24</v>
      </c>
      <c r="AA552" s="2" t="s">
        <v>633</v>
      </c>
      <c r="AB552">
        <v>5</v>
      </c>
      <c r="AC552">
        <v>3</v>
      </c>
      <c r="AD552" s="2" t="s">
        <v>1085</v>
      </c>
      <c r="AE552">
        <v>0</v>
      </c>
      <c r="AF552">
        <v>3</v>
      </c>
      <c r="AG552" s="2" t="s">
        <v>1078</v>
      </c>
      <c r="AH552">
        <v>42500</v>
      </c>
      <c r="AI552">
        <v>4250</v>
      </c>
      <c r="AJ552">
        <v>4250</v>
      </c>
      <c r="AK552">
        <v>34000</v>
      </c>
      <c r="AL552" s="2" t="s">
        <v>123</v>
      </c>
      <c r="AM552" s="2" t="s">
        <v>166</v>
      </c>
      <c r="AN552">
        <v>1999</v>
      </c>
      <c r="AO552" s="2" t="s">
        <v>1078</v>
      </c>
    </row>
    <row r="553" spans="1:41" x14ac:dyDescent="0.25">
      <c r="A553">
        <v>498842</v>
      </c>
      <c r="B553" s="1">
        <v>36650</v>
      </c>
      <c r="C553">
        <v>337</v>
      </c>
      <c r="D553" s="2" t="s">
        <v>1276</v>
      </c>
      <c r="E553" s="2"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s="2" t="s">
        <v>1079</v>
      </c>
      <c r="M553" s="2" t="s">
        <v>29</v>
      </c>
      <c r="N553" s="2" t="s">
        <v>1090</v>
      </c>
      <c r="O553" s="2" t="s">
        <v>1112</v>
      </c>
      <c r="P553" s="2" t="s">
        <v>1159</v>
      </c>
      <c r="Q553">
        <v>0</v>
      </c>
      <c r="R553">
        <v>-34600</v>
      </c>
      <c r="S553">
        <v>-34600</v>
      </c>
      <c r="T553" s="1">
        <v>42036</v>
      </c>
      <c r="U553" s="2" t="s">
        <v>1</v>
      </c>
      <c r="V553" s="2" t="s">
        <v>18</v>
      </c>
      <c r="W553" s="2" t="s">
        <v>11</v>
      </c>
      <c r="X553" s="2" t="s">
        <v>34</v>
      </c>
      <c r="Y553" s="2" t="s">
        <v>5</v>
      </c>
      <c r="Z553" s="2" t="s">
        <v>24</v>
      </c>
      <c r="AA553" s="2" t="s">
        <v>634</v>
      </c>
      <c r="AB553">
        <v>8</v>
      </c>
      <c r="AC553">
        <v>1</v>
      </c>
      <c r="AD553" s="2" t="s">
        <v>1077</v>
      </c>
      <c r="AE553">
        <v>0</v>
      </c>
      <c r="AF553">
        <v>1</v>
      </c>
      <c r="AG553" s="2" t="s">
        <v>1078</v>
      </c>
      <c r="AH553">
        <v>86400</v>
      </c>
      <c r="AI553">
        <v>14400</v>
      </c>
      <c r="AJ553">
        <v>7200</v>
      </c>
      <c r="AK553">
        <v>64800</v>
      </c>
      <c r="AL553" s="2" t="s">
        <v>32</v>
      </c>
      <c r="AM553" s="2" t="s">
        <v>33</v>
      </c>
      <c r="AN553">
        <v>2001</v>
      </c>
      <c r="AO553" s="2" t="s">
        <v>1078</v>
      </c>
    </row>
    <row r="554" spans="1:41" x14ac:dyDescent="0.25">
      <c r="A554">
        <v>550294</v>
      </c>
      <c r="B554" s="1">
        <v>37221</v>
      </c>
      <c r="C554">
        <v>360</v>
      </c>
      <c r="D554" s="2" t="s">
        <v>1275</v>
      </c>
      <c r="E554" s="2"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s="2" t="s">
        <v>1079</v>
      </c>
      <c r="M554" s="2" t="s">
        <v>1139</v>
      </c>
      <c r="N554" s="2" t="s">
        <v>1107</v>
      </c>
      <c r="O554" s="2" t="s">
        <v>1109</v>
      </c>
      <c r="P554" s="2" t="s">
        <v>1161</v>
      </c>
      <c r="Q554">
        <v>0</v>
      </c>
      <c r="R554">
        <v>-32900</v>
      </c>
      <c r="S554">
        <v>-32900</v>
      </c>
      <c r="T554" s="1">
        <v>42034</v>
      </c>
      <c r="U554" s="2" t="s">
        <v>10</v>
      </c>
      <c r="V554" s="2" t="s">
        <v>1084</v>
      </c>
      <c r="W554" s="2" t="s">
        <v>11</v>
      </c>
      <c r="X554" s="2" t="s">
        <v>4</v>
      </c>
      <c r="Y554" s="2" t="s">
        <v>5</v>
      </c>
      <c r="Z554" s="2" t="s">
        <v>51</v>
      </c>
      <c r="AA554" s="2" t="s">
        <v>635</v>
      </c>
      <c r="AB554">
        <v>5</v>
      </c>
      <c r="AC554">
        <v>1</v>
      </c>
      <c r="AD554" s="2" t="s">
        <v>1077</v>
      </c>
      <c r="AE554">
        <v>2</v>
      </c>
      <c r="AF554">
        <v>2</v>
      </c>
      <c r="AG554" s="2" t="s">
        <v>1085</v>
      </c>
      <c r="AH554">
        <v>4620</v>
      </c>
      <c r="AI554">
        <v>840</v>
      </c>
      <c r="AJ554">
        <v>840</v>
      </c>
      <c r="AK554">
        <v>2940</v>
      </c>
      <c r="AL554" s="2" t="s">
        <v>21</v>
      </c>
      <c r="AM554" s="2" t="s">
        <v>22</v>
      </c>
      <c r="AN554">
        <v>2009</v>
      </c>
      <c r="AO554" s="2" t="s">
        <v>1077</v>
      </c>
    </row>
    <row r="555" spans="1:41" x14ac:dyDescent="0.25">
      <c r="A555">
        <v>328387</v>
      </c>
      <c r="B555" s="1">
        <v>41765</v>
      </c>
      <c r="C555">
        <v>428</v>
      </c>
      <c r="D555" s="2" t="s">
        <v>1275</v>
      </c>
      <c r="E555" s="2"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s="2" t="s">
        <v>1086</v>
      </c>
      <c r="M555" s="2" t="s">
        <v>57</v>
      </c>
      <c r="N555" s="2" t="s">
        <v>1091</v>
      </c>
      <c r="O555" s="2" t="s">
        <v>1098</v>
      </c>
      <c r="P555" s="2" t="s">
        <v>1162</v>
      </c>
      <c r="Q555">
        <v>0</v>
      </c>
      <c r="R555">
        <v>0</v>
      </c>
      <c r="S555">
        <v>0</v>
      </c>
      <c r="T555" s="1">
        <v>42051</v>
      </c>
      <c r="U555" s="2" t="s">
        <v>62</v>
      </c>
      <c r="V555" s="2" t="s">
        <v>1084</v>
      </c>
      <c r="W555" s="2" t="s">
        <v>121</v>
      </c>
      <c r="X555" s="2" t="s">
        <v>4</v>
      </c>
      <c r="Y555" s="2" t="s">
        <v>50</v>
      </c>
      <c r="Z555" s="2" t="s">
        <v>37</v>
      </c>
      <c r="AA555" s="2" t="s">
        <v>636</v>
      </c>
      <c r="AB555">
        <v>9</v>
      </c>
      <c r="AC555">
        <v>1</v>
      </c>
      <c r="AD555" s="2" t="s">
        <v>1077</v>
      </c>
      <c r="AE555">
        <v>2</v>
      </c>
      <c r="AF555">
        <v>2</v>
      </c>
      <c r="AG555" s="2" t="s">
        <v>1078</v>
      </c>
      <c r="AH555">
        <v>6930</v>
      </c>
      <c r="AI555">
        <v>630</v>
      </c>
      <c r="AJ555">
        <v>1260</v>
      </c>
      <c r="AK555">
        <v>5040</v>
      </c>
      <c r="AL555" s="2" t="s">
        <v>118</v>
      </c>
      <c r="AM555" s="2" t="s">
        <v>134</v>
      </c>
      <c r="AN555">
        <v>2013</v>
      </c>
      <c r="AO555" s="2" t="s">
        <v>1078</v>
      </c>
    </row>
    <row r="556" spans="1:41" x14ac:dyDescent="0.25">
      <c r="A556">
        <v>540152</v>
      </c>
      <c r="B556" s="1">
        <v>33265</v>
      </c>
      <c r="C556">
        <v>204</v>
      </c>
      <c r="D556" s="2" t="s">
        <v>1275</v>
      </c>
      <c r="E556" s="2"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s="2" t="s">
        <v>1086</v>
      </c>
      <c r="M556" s="2" t="s">
        <v>1142</v>
      </c>
      <c r="N556" s="2" t="s">
        <v>1087</v>
      </c>
      <c r="O556" s="2" t="s">
        <v>1105</v>
      </c>
      <c r="P556" s="2" t="s">
        <v>1161</v>
      </c>
      <c r="Q556">
        <v>0</v>
      </c>
      <c r="R556">
        <v>0</v>
      </c>
      <c r="S556">
        <v>0</v>
      </c>
      <c r="T556" s="1">
        <v>42011</v>
      </c>
      <c r="U556" s="2" t="s">
        <v>1089</v>
      </c>
      <c r="V556" s="2" t="s">
        <v>2</v>
      </c>
      <c r="W556" s="2" t="s">
        <v>11</v>
      </c>
      <c r="X556" s="2" t="s">
        <v>49</v>
      </c>
      <c r="Y556" s="2" t="s">
        <v>5</v>
      </c>
      <c r="Z556" s="2" t="s">
        <v>53</v>
      </c>
      <c r="AA556" s="2" t="s">
        <v>637</v>
      </c>
      <c r="AB556">
        <v>10</v>
      </c>
      <c r="AC556">
        <v>3</v>
      </c>
      <c r="AD556" s="2" t="s">
        <v>1077</v>
      </c>
      <c r="AE556">
        <v>1</v>
      </c>
      <c r="AF556">
        <v>2</v>
      </c>
      <c r="AG556" s="2" t="s">
        <v>1077</v>
      </c>
      <c r="AH556">
        <v>41700</v>
      </c>
      <c r="AI556">
        <v>8340</v>
      </c>
      <c r="AJ556">
        <v>8340</v>
      </c>
      <c r="AK556">
        <v>25020</v>
      </c>
      <c r="AL556" s="2" t="s">
        <v>8</v>
      </c>
      <c r="AM556" s="2" t="s">
        <v>36</v>
      </c>
      <c r="AN556">
        <v>2013</v>
      </c>
      <c r="AO556" s="2" t="s">
        <v>1078</v>
      </c>
    </row>
    <row r="557" spans="1:41" x14ac:dyDescent="0.25">
      <c r="A557">
        <v>385932</v>
      </c>
      <c r="B557" s="1">
        <v>33722</v>
      </c>
      <c r="C557">
        <v>364</v>
      </c>
      <c r="D557" s="2" t="s">
        <v>1275</v>
      </c>
      <c r="E557" s="2"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s="2" t="s">
        <v>1079</v>
      </c>
      <c r="M557" s="2" t="s">
        <v>1139</v>
      </c>
      <c r="N557" s="2" t="s">
        <v>1103</v>
      </c>
      <c r="O557" s="2" t="s">
        <v>1088</v>
      </c>
      <c r="P557" s="2" t="s">
        <v>1159</v>
      </c>
      <c r="Q557">
        <v>0</v>
      </c>
      <c r="R557">
        <v>0</v>
      </c>
      <c r="S557">
        <v>0</v>
      </c>
      <c r="T557" s="1">
        <v>42014</v>
      </c>
      <c r="U557" s="2" t="s">
        <v>1</v>
      </c>
      <c r="V557" s="2" t="s">
        <v>18</v>
      </c>
      <c r="W557" s="2" t="s">
        <v>3</v>
      </c>
      <c r="X557" s="2" t="s">
        <v>49</v>
      </c>
      <c r="Y557" s="2" t="s">
        <v>19</v>
      </c>
      <c r="Z557" s="2" t="s">
        <v>75</v>
      </c>
      <c r="AA557" s="2" t="s">
        <v>638</v>
      </c>
      <c r="AB557">
        <v>16</v>
      </c>
      <c r="AC557">
        <v>1</v>
      </c>
      <c r="AD557" s="2" t="s">
        <v>1077</v>
      </c>
      <c r="AE557">
        <v>2</v>
      </c>
      <c r="AF557">
        <v>1</v>
      </c>
      <c r="AG557" s="2" t="s">
        <v>1078</v>
      </c>
      <c r="AH557">
        <v>77330</v>
      </c>
      <c r="AI557">
        <v>14060</v>
      </c>
      <c r="AJ557">
        <v>14060</v>
      </c>
      <c r="AK557">
        <v>49210</v>
      </c>
      <c r="AL557" s="2" t="s">
        <v>123</v>
      </c>
      <c r="AM557" s="2" t="s">
        <v>166</v>
      </c>
      <c r="AN557">
        <v>2014</v>
      </c>
      <c r="AO557" s="2" t="s">
        <v>1077</v>
      </c>
    </row>
    <row r="558" spans="1:41" x14ac:dyDescent="0.25">
      <c r="A558">
        <v>618682</v>
      </c>
      <c r="B558" s="1">
        <v>36589</v>
      </c>
      <c r="C558">
        <v>185</v>
      </c>
      <c r="D558" s="2" t="s">
        <v>1277</v>
      </c>
      <c r="E558" s="2"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s="2" t="s">
        <v>1079</v>
      </c>
      <c r="M558" s="2" t="s">
        <v>65</v>
      </c>
      <c r="N558" s="2" t="s">
        <v>1095</v>
      </c>
      <c r="O558" s="2" t="s">
        <v>1081</v>
      </c>
      <c r="P558" s="2" t="s">
        <v>1160</v>
      </c>
      <c r="Q558">
        <v>0</v>
      </c>
      <c r="R558">
        <v>0</v>
      </c>
      <c r="S558">
        <v>0</v>
      </c>
      <c r="T558" s="1">
        <v>42035</v>
      </c>
      <c r="U558" s="2" t="s">
        <v>10</v>
      </c>
      <c r="V558" s="2" t="s">
        <v>1084</v>
      </c>
      <c r="W558" s="2" t="s">
        <v>121</v>
      </c>
      <c r="X558" s="2" t="s">
        <v>4</v>
      </c>
      <c r="Y558" s="2" t="s">
        <v>45</v>
      </c>
      <c r="Z558" s="2" t="s">
        <v>24</v>
      </c>
      <c r="AA558" s="2" t="s">
        <v>639</v>
      </c>
      <c r="AB558">
        <v>8</v>
      </c>
      <c r="AC558">
        <v>1</v>
      </c>
      <c r="AD558" s="2" t="s">
        <v>1085</v>
      </c>
      <c r="AE558">
        <v>2</v>
      </c>
      <c r="AF558">
        <v>3</v>
      </c>
      <c r="AG558" s="2" t="s">
        <v>1077</v>
      </c>
      <c r="AH558">
        <v>4950</v>
      </c>
      <c r="AI558">
        <v>900</v>
      </c>
      <c r="AJ558">
        <v>450</v>
      </c>
      <c r="AK558">
        <v>3600</v>
      </c>
      <c r="AL558" s="2" t="s">
        <v>55</v>
      </c>
      <c r="AM558" s="2" t="s">
        <v>56</v>
      </c>
      <c r="AN558">
        <v>2011</v>
      </c>
      <c r="AO558" s="2" t="s">
        <v>1078</v>
      </c>
    </row>
    <row r="559" spans="1:41" x14ac:dyDescent="0.25">
      <c r="A559">
        <v>550930</v>
      </c>
      <c r="B559" s="1">
        <v>34984</v>
      </c>
      <c r="C559">
        <v>63</v>
      </c>
      <c r="D559" s="2" t="s">
        <v>1275</v>
      </c>
      <c r="E559" s="2"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s="2" t="s">
        <v>1079</v>
      </c>
      <c r="M559" s="2" t="s">
        <v>1141</v>
      </c>
      <c r="N559" s="2" t="s">
        <v>1080</v>
      </c>
      <c r="O559" s="2" t="s">
        <v>1111</v>
      </c>
      <c r="P559" s="2" t="s">
        <v>1160</v>
      </c>
      <c r="Q559">
        <v>0</v>
      </c>
      <c r="R559">
        <v>-36500</v>
      </c>
      <c r="S559">
        <v>-36500</v>
      </c>
      <c r="T559" s="1">
        <v>42048</v>
      </c>
      <c r="U559" s="2" t="s">
        <v>10</v>
      </c>
      <c r="V559" s="2" t="s">
        <v>1084</v>
      </c>
      <c r="W559" s="2" t="s">
        <v>11</v>
      </c>
      <c r="X559" s="2" t="s">
        <v>4</v>
      </c>
      <c r="Y559" s="2" t="s">
        <v>50</v>
      </c>
      <c r="Z559" s="2" t="s">
        <v>75</v>
      </c>
      <c r="AA559" s="2" t="s">
        <v>640</v>
      </c>
      <c r="AB559">
        <v>5</v>
      </c>
      <c r="AC559">
        <v>1</v>
      </c>
      <c r="AD559" s="2" t="s">
        <v>1078</v>
      </c>
      <c r="AE559">
        <v>0</v>
      </c>
      <c r="AF559">
        <v>2</v>
      </c>
      <c r="AG559" s="2" t="s">
        <v>1077</v>
      </c>
      <c r="AH559">
        <v>5160</v>
      </c>
      <c r="AI559">
        <v>860</v>
      </c>
      <c r="AJ559">
        <v>860</v>
      </c>
      <c r="AK559">
        <v>3440</v>
      </c>
      <c r="AL559" s="2" t="s">
        <v>32</v>
      </c>
      <c r="AM559" s="2" t="s">
        <v>77</v>
      </c>
      <c r="AN559">
        <v>2004</v>
      </c>
      <c r="AO559" s="2" t="s">
        <v>1078</v>
      </c>
    </row>
    <row r="560" spans="1:41" x14ac:dyDescent="0.25">
      <c r="A560">
        <v>998192</v>
      </c>
      <c r="B560" s="1">
        <v>41754</v>
      </c>
      <c r="C560">
        <v>210</v>
      </c>
      <c r="D560" s="2" t="s">
        <v>1275</v>
      </c>
      <c r="E560" s="2"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s="2" t="s">
        <v>1086</v>
      </c>
      <c r="M560" s="2" t="s">
        <v>65</v>
      </c>
      <c r="N560" s="2" t="s">
        <v>1099</v>
      </c>
      <c r="O560" s="2" t="s">
        <v>1106</v>
      </c>
      <c r="P560" s="2" t="s">
        <v>1161</v>
      </c>
      <c r="Q560">
        <v>0</v>
      </c>
      <c r="R560">
        <v>-19500</v>
      </c>
      <c r="S560">
        <v>-19500</v>
      </c>
      <c r="T560" s="1">
        <v>42057</v>
      </c>
      <c r="U560" s="2" t="s">
        <v>1089</v>
      </c>
      <c r="V560" s="2" t="s">
        <v>2</v>
      </c>
      <c r="W560" s="2" t="s">
        <v>41</v>
      </c>
      <c r="X560" s="2" t="s">
        <v>34</v>
      </c>
      <c r="Y560" s="2" t="s">
        <v>45</v>
      </c>
      <c r="Z560" s="2" t="s">
        <v>13</v>
      </c>
      <c r="AA560" s="2" t="s">
        <v>641</v>
      </c>
      <c r="AB560">
        <v>11</v>
      </c>
      <c r="AC560">
        <v>3</v>
      </c>
      <c r="AD560" s="2" t="s">
        <v>1078</v>
      </c>
      <c r="AE560">
        <v>2</v>
      </c>
      <c r="AF560">
        <v>1</v>
      </c>
      <c r="AG560" s="2" t="s">
        <v>1085</v>
      </c>
      <c r="AH560">
        <v>24570</v>
      </c>
      <c r="AI560">
        <v>2730</v>
      </c>
      <c r="AJ560">
        <v>2730</v>
      </c>
      <c r="AK560">
        <v>19110</v>
      </c>
      <c r="AL560" s="2" t="s">
        <v>8</v>
      </c>
      <c r="AM560" s="2" t="s">
        <v>36</v>
      </c>
      <c r="AN560">
        <v>2006</v>
      </c>
      <c r="AO560" s="2" t="s">
        <v>1077</v>
      </c>
    </row>
    <row r="561" spans="1:41" x14ac:dyDescent="0.25">
      <c r="A561">
        <v>663938</v>
      </c>
      <c r="B561" s="1">
        <v>40569</v>
      </c>
      <c r="C561">
        <v>194</v>
      </c>
      <c r="D561" s="2" t="s">
        <v>1277</v>
      </c>
      <c r="E561" s="2"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s="2" t="s">
        <v>1086</v>
      </c>
      <c r="M561" s="2" t="s">
        <v>1141</v>
      </c>
      <c r="N561" s="2" t="s">
        <v>1080</v>
      </c>
      <c r="O561" s="2" t="s">
        <v>1104</v>
      </c>
      <c r="P561" s="2" t="s">
        <v>1161</v>
      </c>
      <c r="Q561">
        <v>46500</v>
      </c>
      <c r="R561">
        <v>0</v>
      </c>
      <c r="S561">
        <v>46500</v>
      </c>
      <c r="T561" s="1">
        <v>42012</v>
      </c>
      <c r="U561" s="2" t="s">
        <v>1089</v>
      </c>
      <c r="V561" s="2" t="s">
        <v>18</v>
      </c>
      <c r="W561" s="2" t="s">
        <v>11</v>
      </c>
      <c r="X561" s="2" t="s">
        <v>60</v>
      </c>
      <c r="Y561" s="2" t="s">
        <v>45</v>
      </c>
      <c r="Z561" s="2" t="s">
        <v>24</v>
      </c>
      <c r="AA561" s="2" t="s">
        <v>642</v>
      </c>
      <c r="AB561">
        <v>15</v>
      </c>
      <c r="AC561">
        <v>3</v>
      </c>
      <c r="AD561" s="2" t="s">
        <v>1085</v>
      </c>
      <c r="AE561">
        <v>1</v>
      </c>
      <c r="AF561">
        <v>0</v>
      </c>
      <c r="AG561" s="2" t="s">
        <v>1085</v>
      </c>
      <c r="AH561">
        <v>53680</v>
      </c>
      <c r="AI561">
        <v>4880</v>
      </c>
      <c r="AJ561">
        <v>9760</v>
      </c>
      <c r="AK561">
        <v>39040</v>
      </c>
      <c r="AL561" s="2" t="s">
        <v>47</v>
      </c>
      <c r="AM561" s="2" t="s">
        <v>48</v>
      </c>
      <c r="AN561">
        <v>2011</v>
      </c>
      <c r="AO561" s="2" t="s">
        <v>1078</v>
      </c>
    </row>
    <row r="562" spans="1:41" x14ac:dyDescent="0.25">
      <c r="A562">
        <v>756870</v>
      </c>
      <c r="B562" s="1">
        <v>35090</v>
      </c>
      <c r="C562">
        <v>294</v>
      </c>
      <c r="D562" s="2" t="s">
        <v>1277</v>
      </c>
      <c r="E562" s="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s="2" t="s">
        <v>1079</v>
      </c>
      <c r="M562" s="2" t="s">
        <v>1139</v>
      </c>
      <c r="N562" s="2" t="s">
        <v>1115</v>
      </c>
      <c r="O562" s="2" t="s">
        <v>1092</v>
      </c>
      <c r="P562" s="2" t="s">
        <v>1160</v>
      </c>
      <c r="Q562">
        <v>22700</v>
      </c>
      <c r="R562">
        <v>0</v>
      </c>
      <c r="S562">
        <v>22700</v>
      </c>
      <c r="T562" s="1">
        <v>42039</v>
      </c>
      <c r="U562" s="2" t="s">
        <v>1089</v>
      </c>
      <c r="V562" s="2" t="s">
        <v>2</v>
      </c>
      <c r="W562" s="2" t="s">
        <v>41</v>
      </c>
      <c r="X562" s="2" t="s">
        <v>4</v>
      </c>
      <c r="Y562" s="2" t="s">
        <v>45</v>
      </c>
      <c r="Z562" s="2" t="s">
        <v>6</v>
      </c>
      <c r="AA562" s="2" t="s">
        <v>643</v>
      </c>
      <c r="AB562">
        <v>23</v>
      </c>
      <c r="AC562">
        <v>3</v>
      </c>
      <c r="AD562" s="2" t="s">
        <v>1077</v>
      </c>
      <c r="AE562">
        <v>1</v>
      </c>
      <c r="AF562">
        <v>1</v>
      </c>
      <c r="AG562" s="2" t="s">
        <v>1077</v>
      </c>
      <c r="AH562">
        <v>42900</v>
      </c>
      <c r="AI562">
        <v>3900</v>
      </c>
      <c r="AJ562">
        <v>3900</v>
      </c>
      <c r="AK562">
        <v>35100</v>
      </c>
      <c r="AL562" s="2" t="s">
        <v>26</v>
      </c>
      <c r="AM562" s="2" t="s">
        <v>154</v>
      </c>
      <c r="AN562">
        <v>2010</v>
      </c>
      <c r="AO562" s="2" t="s">
        <v>1078</v>
      </c>
    </row>
    <row r="563" spans="1:41" x14ac:dyDescent="0.25">
      <c r="A563">
        <v>337158</v>
      </c>
      <c r="B563" s="1">
        <v>33336</v>
      </c>
      <c r="C563">
        <v>272</v>
      </c>
      <c r="D563" s="2" t="s">
        <v>1276</v>
      </c>
      <c r="E563" s="2"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s="2" t="s">
        <v>1079</v>
      </c>
      <c r="M563" s="2" t="s">
        <v>1140</v>
      </c>
      <c r="N563" s="2" t="s">
        <v>1102</v>
      </c>
      <c r="O563" s="2" t="s">
        <v>1109</v>
      </c>
      <c r="P563" s="2" t="s">
        <v>1159</v>
      </c>
      <c r="Q563">
        <v>38600</v>
      </c>
      <c r="R563">
        <v>-42800</v>
      </c>
      <c r="S563">
        <v>-4200</v>
      </c>
      <c r="T563" s="1">
        <v>42039</v>
      </c>
      <c r="U563" s="2" t="s">
        <v>1</v>
      </c>
      <c r="V563" s="2" t="s">
        <v>23</v>
      </c>
      <c r="W563" s="2" t="s">
        <v>11</v>
      </c>
      <c r="X563" s="2" t="s">
        <v>34</v>
      </c>
      <c r="Y563" s="2" t="s">
        <v>19</v>
      </c>
      <c r="Z563" s="2" t="s">
        <v>24</v>
      </c>
      <c r="AA563" s="2" t="s">
        <v>644</v>
      </c>
      <c r="AB563">
        <v>23</v>
      </c>
      <c r="AC563">
        <v>1</v>
      </c>
      <c r="AD563" s="2" t="s">
        <v>1078</v>
      </c>
      <c r="AE563">
        <v>0</v>
      </c>
      <c r="AF563">
        <v>0</v>
      </c>
      <c r="AG563" s="2" t="s">
        <v>1078</v>
      </c>
      <c r="AH563">
        <v>84100</v>
      </c>
      <c r="AI563">
        <v>16820</v>
      </c>
      <c r="AJ563">
        <v>8410</v>
      </c>
      <c r="AK563">
        <v>58870</v>
      </c>
      <c r="AL563" s="2" t="s">
        <v>55</v>
      </c>
      <c r="AM563" s="2" t="s">
        <v>86</v>
      </c>
      <c r="AN563">
        <v>2009</v>
      </c>
      <c r="AO563" s="2" t="s">
        <v>1077</v>
      </c>
    </row>
    <row r="564" spans="1:41" x14ac:dyDescent="0.25">
      <c r="A564">
        <v>919875</v>
      </c>
      <c r="B564" s="1">
        <v>37436</v>
      </c>
      <c r="C564">
        <v>27</v>
      </c>
      <c r="D564" s="2" t="s">
        <v>1277</v>
      </c>
      <c r="E564" s="2"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s="2" t="s">
        <v>1086</v>
      </c>
      <c r="M564" s="2" t="s">
        <v>65</v>
      </c>
      <c r="N564" s="2" t="s">
        <v>1114</v>
      </c>
      <c r="O564" s="2" t="s">
        <v>1100</v>
      </c>
      <c r="P564" s="2" t="s">
        <v>1160</v>
      </c>
      <c r="Q564">
        <v>0</v>
      </c>
      <c r="R564">
        <v>-55800</v>
      </c>
      <c r="S564">
        <v>-55800</v>
      </c>
      <c r="T564" s="1">
        <v>42061</v>
      </c>
      <c r="U564" s="2" t="s">
        <v>1</v>
      </c>
      <c r="V564" s="2" t="s">
        <v>23</v>
      </c>
      <c r="W564" s="2" t="s">
        <v>41</v>
      </c>
      <c r="X564" s="2" t="s">
        <v>34</v>
      </c>
      <c r="Y564" s="2" t="s">
        <v>19</v>
      </c>
      <c r="Z564" s="2" t="s">
        <v>75</v>
      </c>
      <c r="AA564" s="2" t="s">
        <v>645</v>
      </c>
      <c r="AB564">
        <v>23</v>
      </c>
      <c r="AC564">
        <v>1</v>
      </c>
      <c r="AD564" s="2" t="s">
        <v>1085</v>
      </c>
      <c r="AE564">
        <v>1</v>
      </c>
      <c r="AF564">
        <v>3</v>
      </c>
      <c r="AG564" s="2" t="s">
        <v>1085</v>
      </c>
      <c r="AH564">
        <v>61560</v>
      </c>
      <c r="AI564">
        <v>6840</v>
      </c>
      <c r="AJ564">
        <v>6840</v>
      </c>
      <c r="AK564">
        <v>47880</v>
      </c>
      <c r="AL564" s="2" t="s">
        <v>55</v>
      </c>
      <c r="AM564" s="2" t="s">
        <v>157</v>
      </c>
      <c r="AN564">
        <v>2008</v>
      </c>
      <c r="AO564" s="2" t="s">
        <v>1078</v>
      </c>
    </row>
    <row r="565" spans="1:41" x14ac:dyDescent="0.25">
      <c r="A565">
        <v>315631</v>
      </c>
      <c r="B565" s="1">
        <v>36259</v>
      </c>
      <c r="C565">
        <v>251</v>
      </c>
      <c r="D565" s="2" t="s">
        <v>1277</v>
      </c>
      <c r="E565" s="2"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s="2" t="s">
        <v>1086</v>
      </c>
      <c r="M565" s="2" t="s">
        <v>29</v>
      </c>
      <c r="N565" s="2" t="s">
        <v>1095</v>
      </c>
      <c r="O565" s="2" t="s">
        <v>1105</v>
      </c>
      <c r="P565" s="2" t="s">
        <v>1161</v>
      </c>
      <c r="Q565">
        <v>0</v>
      </c>
      <c r="R565">
        <v>-31700</v>
      </c>
      <c r="S565">
        <v>-31700</v>
      </c>
      <c r="T565" s="1">
        <v>42012</v>
      </c>
      <c r="U565" s="2" t="s">
        <v>1</v>
      </c>
      <c r="V565" s="2" t="s">
        <v>18</v>
      </c>
      <c r="W565" s="2" t="s">
        <v>11</v>
      </c>
      <c r="X565" s="2" t="s">
        <v>4</v>
      </c>
      <c r="Y565" s="2" t="s">
        <v>19</v>
      </c>
      <c r="Z565" s="2" t="s">
        <v>51</v>
      </c>
      <c r="AA565" s="2" t="s">
        <v>646</v>
      </c>
      <c r="AB565">
        <v>10</v>
      </c>
      <c r="AC565">
        <v>1</v>
      </c>
      <c r="AD565" s="2" t="s">
        <v>1077</v>
      </c>
      <c r="AE565">
        <v>0</v>
      </c>
      <c r="AF565">
        <v>0</v>
      </c>
      <c r="AG565" s="2" t="s">
        <v>1085</v>
      </c>
      <c r="AH565">
        <v>44240</v>
      </c>
      <c r="AI565">
        <v>5530</v>
      </c>
      <c r="AJ565">
        <v>5530</v>
      </c>
      <c r="AK565">
        <v>33180</v>
      </c>
      <c r="AL565" s="2" t="s">
        <v>21</v>
      </c>
      <c r="AM565" s="2" t="s">
        <v>22</v>
      </c>
      <c r="AN565">
        <v>1997</v>
      </c>
      <c r="AO565" s="2" t="s">
        <v>1078</v>
      </c>
    </row>
    <row r="566" spans="1:41" x14ac:dyDescent="0.25">
      <c r="A566">
        <v>113464</v>
      </c>
      <c r="B566" s="1">
        <v>39922</v>
      </c>
      <c r="C566">
        <v>180</v>
      </c>
      <c r="D566" s="2" t="s">
        <v>1277</v>
      </c>
      <c r="E566" s="2"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s="2" t="s">
        <v>1086</v>
      </c>
      <c r="M566" s="2" t="s">
        <v>1142</v>
      </c>
      <c r="N566" s="2" t="s">
        <v>1102</v>
      </c>
      <c r="O566" s="2" t="s">
        <v>1105</v>
      </c>
      <c r="P566" s="2" t="s">
        <v>1160</v>
      </c>
      <c r="Q566">
        <v>58100</v>
      </c>
      <c r="R566">
        <v>-49000</v>
      </c>
      <c r="S566">
        <v>9100</v>
      </c>
      <c r="T566" s="1">
        <v>42050</v>
      </c>
      <c r="U566" s="2" t="s">
        <v>1089</v>
      </c>
      <c r="V566" s="2" t="s">
        <v>18</v>
      </c>
      <c r="W566" s="2" t="s">
        <v>11</v>
      </c>
      <c r="X566" s="2" t="s">
        <v>60</v>
      </c>
      <c r="Y566" s="2" t="s">
        <v>12</v>
      </c>
      <c r="Z566" s="2" t="s">
        <v>6</v>
      </c>
      <c r="AA566" s="2" t="s">
        <v>647</v>
      </c>
      <c r="AB566">
        <v>12</v>
      </c>
      <c r="AC566">
        <v>4</v>
      </c>
      <c r="AD566" s="2" t="s">
        <v>1085</v>
      </c>
      <c r="AE566">
        <v>2</v>
      </c>
      <c r="AF566">
        <v>3</v>
      </c>
      <c r="AG566" s="2" t="s">
        <v>1077</v>
      </c>
      <c r="AH566">
        <v>57700</v>
      </c>
      <c r="AI566">
        <v>11540</v>
      </c>
      <c r="AJ566">
        <v>5770</v>
      </c>
      <c r="AK566">
        <v>40390</v>
      </c>
      <c r="AL566" s="2" t="s">
        <v>106</v>
      </c>
      <c r="AM566" s="2" t="s">
        <v>280</v>
      </c>
      <c r="AN566">
        <v>2002</v>
      </c>
      <c r="AO566" s="2" t="s">
        <v>1078</v>
      </c>
    </row>
    <row r="567" spans="1:41" x14ac:dyDescent="0.25">
      <c r="A567">
        <v>556415</v>
      </c>
      <c r="B567" s="1">
        <v>33472</v>
      </c>
      <c r="C567">
        <v>392</v>
      </c>
      <c r="D567" s="2" t="s">
        <v>1276</v>
      </c>
      <c r="E567" s="2"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s="2" t="s">
        <v>1086</v>
      </c>
      <c r="M567" s="2" t="s">
        <v>1141</v>
      </c>
      <c r="N567" s="2" t="s">
        <v>1099</v>
      </c>
      <c r="O567" s="2" t="s">
        <v>1117</v>
      </c>
      <c r="P567" s="2" t="s">
        <v>1161</v>
      </c>
      <c r="Q567">
        <v>68400</v>
      </c>
      <c r="R567">
        <v>-66800</v>
      </c>
      <c r="S567">
        <v>1600</v>
      </c>
      <c r="T567" s="1">
        <v>42018</v>
      </c>
      <c r="U567" s="2" t="s">
        <v>1</v>
      </c>
      <c r="V567" s="2" t="s">
        <v>2</v>
      </c>
      <c r="W567" s="2" t="s">
        <v>11</v>
      </c>
      <c r="X567" s="2" t="s">
        <v>49</v>
      </c>
      <c r="Y567" s="2" t="s">
        <v>45</v>
      </c>
      <c r="Z567" s="2" t="s">
        <v>37</v>
      </c>
      <c r="AA567" s="2" t="s">
        <v>648</v>
      </c>
      <c r="AB567">
        <v>4</v>
      </c>
      <c r="AC567">
        <v>1</v>
      </c>
      <c r="AD567" s="2" t="s">
        <v>1078</v>
      </c>
      <c r="AE567">
        <v>2</v>
      </c>
      <c r="AF567">
        <v>2</v>
      </c>
      <c r="AG567" s="2" t="s">
        <v>1077</v>
      </c>
      <c r="AH567">
        <v>108030</v>
      </c>
      <c r="AI567">
        <v>16620</v>
      </c>
      <c r="AJ567">
        <v>16620</v>
      </c>
      <c r="AK567">
        <v>74790</v>
      </c>
      <c r="AL567" s="2" t="s">
        <v>8</v>
      </c>
      <c r="AM567" s="2" t="s">
        <v>9</v>
      </c>
      <c r="AN567">
        <v>2002</v>
      </c>
      <c r="AO567" s="2" t="s">
        <v>1078</v>
      </c>
    </row>
    <row r="568" spans="1:41" x14ac:dyDescent="0.25">
      <c r="A568">
        <v>250249</v>
      </c>
      <c r="B568" s="1">
        <v>33570</v>
      </c>
      <c r="C568">
        <v>143</v>
      </c>
      <c r="D568" s="2" t="s">
        <v>1277</v>
      </c>
      <c r="E568" s="2"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s="2" t="s">
        <v>1086</v>
      </c>
      <c r="M568" s="2" t="s">
        <v>57</v>
      </c>
      <c r="N568" s="2" t="s">
        <v>1099</v>
      </c>
      <c r="O568" s="2" t="s">
        <v>1100</v>
      </c>
      <c r="P568" s="2" t="s">
        <v>1162</v>
      </c>
      <c r="Q568">
        <v>0</v>
      </c>
      <c r="R568">
        <v>-65700</v>
      </c>
      <c r="S568">
        <v>-65700</v>
      </c>
      <c r="T568" s="1">
        <v>42016</v>
      </c>
      <c r="U568" s="2" t="s">
        <v>1</v>
      </c>
      <c r="V568" s="2" t="s">
        <v>18</v>
      </c>
      <c r="W568" s="2" t="s">
        <v>11</v>
      </c>
      <c r="X568" s="2" t="s">
        <v>34</v>
      </c>
      <c r="Y568" s="2" t="s">
        <v>5</v>
      </c>
      <c r="Z568" s="2" t="s">
        <v>13</v>
      </c>
      <c r="AA568" s="2" t="s">
        <v>649</v>
      </c>
      <c r="AB568">
        <v>16</v>
      </c>
      <c r="AC568">
        <v>1</v>
      </c>
      <c r="AD568" s="2" t="s">
        <v>1078</v>
      </c>
      <c r="AE568">
        <v>2</v>
      </c>
      <c r="AF568">
        <v>0</v>
      </c>
      <c r="AG568" s="2" t="s">
        <v>1077</v>
      </c>
      <c r="AH568">
        <v>54300</v>
      </c>
      <c r="AI568">
        <v>10860</v>
      </c>
      <c r="AJ568">
        <v>5430</v>
      </c>
      <c r="AK568">
        <v>38010</v>
      </c>
      <c r="AL568" s="2" t="s">
        <v>47</v>
      </c>
      <c r="AM568" s="2" t="s">
        <v>64</v>
      </c>
      <c r="AN568">
        <v>2010</v>
      </c>
      <c r="AO568" s="2" t="s">
        <v>1078</v>
      </c>
    </row>
    <row r="569" spans="1:41" x14ac:dyDescent="0.25">
      <c r="A569">
        <v>403776</v>
      </c>
      <c r="B569" s="1">
        <v>41026</v>
      </c>
      <c r="C569">
        <v>371</v>
      </c>
      <c r="D569" s="2" t="s">
        <v>1277</v>
      </c>
      <c r="E569" s="2"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s="2" t="s">
        <v>1079</v>
      </c>
      <c r="M569" s="2" t="s">
        <v>57</v>
      </c>
      <c r="N569" s="2" t="s">
        <v>1080</v>
      </c>
      <c r="O569" s="2" t="s">
        <v>1104</v>
      </c>
      <c r="P569" s="2" t="s">
        <v>1159</v>
      </c>
      <c r="Q569">
        <v>34700</v>
      </c>
      <c r="R569">
        <v>-81000</v>
      </c>
      <c r="S569">
        <v>-46300</v>
      </c>
      <c r="T569" s="1">
        <v>42022</v>
      </c>
      <c r="U569" s="2" t="s">
        <v>1089</v>
      </c>
      <c r="V569" s="2" t="s">
        <v>23</v>
      </c>
      <c r="W569" s="2" t="s">
        <v>3</v>
      </c>
      <c r="X569" s="2" t="s">
        <v>60</v>
      </c>
      <c r="Y569" s="2" t="s">
        <v>5</v>
      </c>
      <c r="Z569" s="2" t="s">
        <v>6</v>
      </c>
      <c r="AA569" s="2" t="s">
        <v>650</v>
      </c>
      <c r="AB569">
        <v>18</v>
      </c>
      <c r="AC569">
        <v>3</v>
      </c>
      <c r="AD569" s="2" t="s">
        <v>1085</v>
      </c>
      <c r="AE569">
        <v>1</v>
      </c>
      <c r="AF569">
        <v>2</v>
      </c>
      <c r="AG569" s="2" t="s">
        <v>1085</v>
      </c>
      <c r="AH569">
        <v>32280</v>
      </c>
      <c r="AI569">
        <v>5380</v>
      </c>
      <c r="AJ569">
        <v>5380</v>
      </c>
      <c r="AK569">
        <v>21520</v>
      </c>
      <c r="AL569" s="2" t="s">
        <v>55</v>
      </c>
      <c r="AM569" s="2" t="s">
        <v>157</v>
      </c>
      <c r="AN569">
        <v>2010</v>
      </c>
      <c r="AO569" s="2" t="s">
        <v>1077</v>
      </c>
    </row>
    <row r="570" spans="1:41" x14ac:dyDescent="0.25">
      <c r="A570">
        <v>396002</v>
      </c>
      <c r="B570" s="1">
        <v>39145</v>
      </c>
      <c r="C570">
        <v>292</v>
      </c>
      <c r="D570" s="2" t="s">
        <v>1277</v>
      </c>
      <c r="E570" s="2"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s="2" t="s">
        <v>1079</v>
      </c>
      <c r="M570" s="2" t="s">
        <v>1142</v>
      </c>
      <c r="N570" s="2" t="s">
        <v>1082</v>
      </c>
      <c r="O570" s="2" t="s">
        <v>1098</v>
      </c>
      <c r="P570" s="2" t="s">
        <v>1161</v>
      </c>
      <c r="Q570">
        <v>0</v>
      </c>
      <c r="R570">
        <v>-53800</v>
      </c>
      <c r="S570">
        <v>-53800</v>
      </c>
      <c r="T570" s="1">
        <v>42019</v>
      </c>
      <c r="U570" s="2" t="s">
        <v>1089</v>
      </c>
      <c r="V570" s="2" t="s">
        <v>18</v>
      </c>
      <c r="W570" s="2" t="s">
        <v>41</v>
      </c>
      <c r="X570" s="2" t="s">
        <v>49</v>
      </c>
      <c r="Y570" s="2" t="s">
        <v>45</v>
      </c>
      <c r="Z570" s="2" t="s">
        <v>13</v>
      </c>
      <c r="AA570" s="2" t="s">
        <v>651</v>
      </c>
      <c r="AB570">
        <v>15</v>
      </c>
      <c r="AC570">
        <v>3</v>
      </c>
      <c r="AD570" s="2" t="s">
        <v>1077</v>
      </c>
      <c r="AE570">
        <v>1</v>
      </c>
      <c r="AF570">
        <v>1</v>
      </c>
      <c r="AG570" s="2" t="s">
        <v>1078</v>
      </c>
      <c r="AH570">
        <v>84600</v>
      </c>
      <c r="AI570">
        <v>16920</v>
      </c>
      <c r="AJ570">
        <v>8460</v>
      </c>
      <c r="AK570">
        <v>59220</v>
      </c>
      <c r="AL570" s="2" t="s">
        <v>26</v>
      </c>
      <c r="AM570" s="2" t="s">
        <v>154</v>
      </c>
      <c r="AN570">
        <v>2007</v>
      </c>
      <c r="AO570" s="2" t="s">
        <v>1078</v>
      </c>
    </row>
    <row r="571" spans="1:41" x14ac:dyDescent="0.25">
      <c r="A571">
        <v>976908</v>
      </c>
      <c r="B571" s="1">
        <v>41274</v>
      </c>
      <c r="C571">
        <v>165</v>
      </c>
      <c r="D571" s="2" t="s">
        <v>1275</v>
      </c>
      <c r="E571" s="2"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s="2" t="s">
        <v>1079</v>
      </c>
      <c r="M571" s="2" t="s">
        <v>65</v>
      </c>
      <c r="N571" s="2" t="s">
        <v>1080</v>
      </c>
      <c r="O571" s="2" t="s">
        <v>1098</v>
      </c>
      <c r="P571" s="2" t="s">
        <v>1160</v>
      </c>
      <c r="Q571">
        <v>0</v>
      </c>
      <c r="R571">
        <v>-49900</v>
      </c>
      <c r="S571">
        <v>-49900</v>
      </c>
      <c r="T571" s="1">
        <v>42059</v>
      </c>
      <c r="U571" s="2" t="s">
        <v>1</v>
      </c>
      <c r="V571" s="2" t="s">
        <v>23</v>
      </c>
      <c r="W571" s="2" t="s">
        <v>41</v>
      </c>
      <c r="X571" s="2" t="s">
        <v>49</v>
      </c>
      <c r="Y571" s="2" t="s">
        <v>5</v>
      </c>
      <c r="Z571" s="2" t="s">
        <v>37</v>
      </c>
      <c r="AA571" s="2" t="s">
        <v>652</v>
      </c>
      <c r="AB571">
        <v>8</v>
      </c>
      <c r="AC571">
        <v>1</v>
      </c>
      <c r="AD571" s="2" t="s">
        <v>1078</v>
      </c>
      <c r="AE571">
        <v>1</v>
      </c>
      <c r="AF571">
        <v>3</v>
      </c>
      <c r="AG571" s="2" t="s">
        <v>1077</v>
      </c>
      <c r="AH571">
        <v>69700</v>
      </c>
      <c r="AI571">
        <v>6970</v>
      </c>
      <c r="AJ571">
        <v>6970</v>
      </c>
      <c r="AK571">
        <v>55760</v>
      </c>
      <c r="AL571" s="2" t="s">
        <v>97</v>
      </c>
      <c r="AM571" s="2" t="s">
        <v>98</v>
      </c>
      <c r="AN571">
        <v>2008</v>
      </c>
      <c r="AO571" s="2" t="s">
        <v>1078</v>
      </c>
    </row>
    <row r="572" spans="1:41" x14ac:dyDescent="0.25">
      <c r="A572">
        <v>509489</v>
      </c>
      <c r="B572" s="1">
        <v>41629</v>
      </c>
      <c r="C572">
        <v>158</v>
      </c>
      <c r="D572" s="2" t="s">
        <v>1276</v>
      </c>
      <c r="E572" s="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s="2" t="s">
        <v>1079</v>
      </c>
      <c r="M572" s="2" t="s">
        <v>1142</v>
      </c>
      <c r="N572" s="2" t="s">
        <v>1093</v>
      </c>
      <c r="O572" s="2" t="s">
        <v>1104</v>
      </c>
      <c r="P572" s="2" t="s">
        <v>1162</v>
      </c>
      <c r="Q572">
        <v>0</v>
      </c>
      <c r="R572">
        <v>0</v>
      </c>
      <c r="S572">
        <v>0</v>
      </c>
      <c r="T572" s="1">
        <v>42042</v>
      </c>
      <c r="U572" s="2" t="s">
        <v>1089</v>
      </c>
      <c r="V572" s="2" t="s">
        <v>18</v>
      </c>
      <c r="W572" s="2" t="s">
        <v>41</v>
      </c>
      <c r="X572" s="2" t="s">
        <v>60</v>
      </c>
      <c r="Y572" s="2" t="s">
        <v>45</v>
      </c>
      <c r="Z572" s="2" t="s">
        <v>37</v>
      </c>
      <c r="AA572" s="2" t="s">
        <v>653</v>
      </c>
      <c r="AB572">
        <v>4</v>
      </c>
      <c r="AC572">
        <v>3</v>
      </c>
      <c r="AD572" s="2" t="s">
        <v>1078</v>
      </c>
      <c r="AE572">
        <v>0</v>
      </c>
      <c r="AF572">
        <v>1</v>
      </c>
      <c r="AG572" s="2" t="s">
        <v>1078</v>
      </c>
      <c r="AH572">
        <v>36400</v>
      </c>
      <c r="AI572">
        <v>3640</v>
      </c>
      <c r="AJ572">
        <v>7280</v>
      </c>
      <c r="AK572">
        <v>25480</v>
      </c>
      <c r="AL572" s="2" t="s">
        <v>123</v>
      </c>
      <c r="AM572" s="2" t="s">
        <v>166</v>
      </c>
      <c r="AN572">
        <v>1998</v>
      </c>
      <c r="AO572" s="2" t="s">
        <v>1078</v>
      </c>
    </row>
    <row r="573" spans="1:41" x14ac:dyDescent="0.25">
      <c r="A573">
        <v>485295</v>
      </c>
      <c r="B573" s="1">
        <v>38470</v>
      </c>
      <c r="C573">
        <v>241</v>
      </c>
      <c r="D573" s="2" t="s">
        <v>1276</v>
      </c>
      <c r="E573" s="2"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s="2" t="s">
        <v>1086</v>
      </c>
      <c r="M573" s="2" t="s">
        <v>1142</v>
      </c>
      <c r="N573" s="2" t="s">
        <v>1114</v>
      </c>
      <c r="O573" s="2" t="s">
        <v>1108</v>
      </c>
      <c r="P573" s="2" t="s">
        <v>1160</v>
      </c>
      <c r="Q573">
        <v>0</v>
      </c>
      <c r="R573">
        <v>-54900</v>
      </c>
      <c r="S573">
        <v>-54900</v>
      </c>
      <c r="T573" s="1">
        <v>42057</v>
      </c>
      <c r="U573" s="2" t="s">
        <v>1089</v>
      </c>
      <c r="V573" s="2" t="s">
        <v>2</v>
      </c>
      <c r="W573" s="2" t="s">
        <v>11</v>
      </c>
      <c r="X573" s="2" t="s">
        <v>4</v>
      </c>
      <c r="Y573" s="2" t="s">
        <v>5</v>
      </c>
      <c r="Z573" s="2" t="s">
        <v>75</v>
      </c>
      <c r="AA573" s="2" t="s">
        <v>654</v>
      </c>
      <c r="AB573">
        <v>20</v>
      </c>
      <c r="AC573">
        <v>3</v>
      </c>
      <c r="AD573" s="2" t="s">
        <v>1078</v>
      </c>
      <c r="AE573">
        <v>0</v>
      </c>
      <c r="AF573">
        <v>2</v>
      </c>
      <c r="AG573" s="2" t="s">
        <v>1077</v>
      </c>
      <c r="AH573">
        <v>37520</v>
      </c>
      <c r="AI573">
        <v>4690</v>
      </c>
      <c r="AJ573">
        <v>4690</v>
      </c>
      <c r="AK573">
        <v>28140</v>
      </c>
      <c r="AL573" s="2" t="s">
        <v>106</v>
      </c>
      <c r="AM573" s="2" t="s">
        <v>107</v>
      </c>
      <c r="AN573">
        <v>2010</v>
      </c>
      <c r="AO573" s="2" t="s">
        <v>1078</v>
      </c>
    </row>
    <row r="574" spans="1:41" x14ac:dyDescent="0.25">
      <c r="A574">
        <v>361829</v>
      </c>
      <c r="B574" s="1">
        <v>34594</v>
      </c>
      <c r="C574">
        <v>103</v>
      </c>
      <c r="D574" s="2" t="s">
        <v>1276</v>
      </c>
      <c r="E574" s="2"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s="2" t="s">
        <v>1086</v>
      </c>
      <c r="M574" s="2" t="s">
        <v>1139</v>
      </c>
      <c r="N574" s="2" t="s">
        <v>1095</v>
      </c>
      <c r="O574" s="2" t="s">
        <v>1108</v>
      </c>
      <c r="P574" s="2" t="s">
        <v>1159</v>
      </c>
      <c r="Q574">
        <v>69500</v>
      </c>
      <c r="R574">
        <v>-47700</v>
      </c>
      <c r="S574">
        <v>21800</v>
      </c>
      <c r="T574" s="1">
        <v>42023</v>
      </c>
      <c r="U574" s="2" t="s">
        <v>1089</v>
      </c>
      <c r="V574" s="2" t="s">
        <v>2</v>
      </c>
      <c r="W574" s="2" t="s">
        <v>3</v>
      </c>
      <c r="X574" s="2" t="s">
        <v>60</v>
      </c>
      <c r="Y574" s="2" t="s">
        <v>19</v>
      </c>
      <c r="Z574" s="2" t="s">
        <v>53</v>
      </c>
      <c r="AA574" s="2" t="s">
        <v>655</v>
      </c>
      <c r="AB574">
        <v>1</v>
      </c>
      <c r="AC574">
        <v>3</v>
      </c>
      <c r="AD574" s="2" t="s">
        <v>1078</v>
      </c>
      <c r="AE574">
        <v>2</v>
      </c>
      <c r="AF574">
        <v>3</v>
      </c>
      <c r="AG574" s="2" t="s">
        <v>1085</v>
      </c>
      <c r="AH574">
        <v>79090</v>
      </c>
      <c r="AI574">
        <v>14380</v>
      </c>
      <c r="AJ574">
        <v>14380</v>
      </c>
      <c r="AK574">
        <v>50330</v>
      </c>
      <c r="AL574" s="2" t="s">
        <v>21</v>
      </c>
      <c r="AM574" s="2" t="s">
        <v>22</v>
      </c>
      <c r="AN574">
        <v>2014</v>
      </c>
      <c r="AO574" s="2" t="s">
        <v>1078</v>
      </c>
    </row>
    <row r="575" spans="1:41" x14ac:dyDescent="0.25">
      <c r="A575">
        <v>603632</v>
      </c>
      <c r="B575" s="1">
        <v>37849</v>
      </c>
      <c r="C575">
        <v>402</v>
      </c>
      <c r="D575" s="2" t="s">
        <v>1276</v>
      </c>
      <c r="E575" s="2"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s="2" t="s">
        <v>1079</v>
      </c>
      <c r="M575" s="2" t="s">
        <v>1142</v>
      </c>
      <c r="N575" s="2" t="s">
        <v>1115</v>
      </c>
      <c r="O575" s="2" t="s">
        <v>1088</v>
      </c>
      <c r="P575" s="2" t="s">
        <v>1161</v>
      </c>
      <c r="Q575">
        <v>48000</v>
      </c>
      <c r="R575">
        <v>-79600</v>
      </c>
      <c r="S575">
        <v>-31600</v>
      </c>
      <c r="T575" s="1">
        <v>42063</v>
      </c>
      <c r="U575" s="2" t="s">
        <v>1</v>
      </c>
      <c r="V575" s="2" t="s">
        <v>18</v>
      </c>
      <c r="W575" s="2" t="s">
        <v>3</v>
      </c>
      <c r="X575" s="2" t="s">
        <v>49</v>
      </c>
      <c r="Y575" s="2" t="s">
        <v>19</v>
      </c>
      <c r="Z575" s="2" t="s">
        <v>37</v>
      </c>
      <c r="AA575" s="2" t="s">
        <v>656</v>
      </c>
      <c r="AB575">
        <v>19</v>
      </c>
      <c r="AC575">
        <v>1</v>
      </c>
      <c r="AD575" s="2" t="s">
        <v>1078</v>
      </c>
      <c r="AE575">
        <v>0</v>
      </c>
      <c r="AF575">
        <v>2</v>
      </c>
      <c r="AG575" s="2" t="s">
        <v>1077</v>
      </c>
      <c r="AH575">
        <v>67770</v>
      </c>
      <c r="AI575">
        <v>7530</v>
      </c>
      <c r="AJ575">
        <v>15060</v>
      </c>
      <c r="AK575">
        <v>45180</v>
      </c>
      <c r="AL575" s="2" t="s">
        <v>15</v>
      </c>
      <c r="AM575" s="2" t="s">
        <v>178</v>
      </c>
      <c r="AN575">
        <v>2013</v>
      </c>
      <c r="AO575" s="2" t="s">
        <v>1077</v>
      </c>
    </row>
    <row r="576" spans="1:41" x14ac:dyDescent="0.25">
      <c r="A576">
        <v>783494</v>
      </c>
      <c r="B576" s="1">
        <v>41884</v>
      </c>
      <c r="C576">
        <v>102</v>
      </c>
      <c r="D576" s="2" t="s">
        <v>1276</v>
      </c>
      <c r="E576" s="2"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s="2" t="s">
        <v>1079</v>
      </c>
      <c r="M576" s="2" t="s">
        <v>1142</v>
      </c>
      <c r="N576" s="2" t="s">
        <v>1091</v>
      </c>
      <c r="O576" s="2" t="s">
        <v>1109</v>
      </c>
      <c r="P576" s="2" t="s">
        <v>1159</v>
      </c>
      <c r="Q576">
        <v>0</v>
      </c>
      <c r="R576">
        <v>0</v>
      </c>
      <c r="S576">
        <v>0</v>
      </c>
      <c r="T576" s="1">
        <v>42039</v>
      </c>
      <c r="U576" s="2" t="s">
        <v>1</v>
      </c>
      <c r="V576" s="2" t="s">
        <v>2</v>
      </c>
      <c r="W576" s="2" t="s">
        <v>41</v>
      </c>
      <c r="X576" s="2" t="s">
        <v>49</v>
      </c>
      <c r="Y576" s="2" t="s">
        <v>1276</v>
      </c>
      <c r="Z576" s="2" t="s">
        <v>53</v>
      </c>
      <c r="AA576" s="2" t="s">
        <v>657</v>
      </c>
      <c r="AB576">
        <v>11</v>
      </c>
      <c r="AC576">
        <v>1</v>
      </c>
      <c r="AD576" s="2" t="s">
        <v>1078</v>
      </c>
      <c r="AE576">
        <v>1</v>
      </c>
      <c r="AF576">
        <v>0</v>
      </c>
      <c r="AG576" s="2" t="s">
        <v>1078</v>
      </c>
      <c r="AH576">
        <v>47400</v>
      </c>
      <c r="AI576">
        <v>9480</v>
      </c>
      <c r="AJ576">
        <v>4740</v>
      </c>
      <c r="AK576">
        <v>33180</v>
      </c>
      <c r="AL576" s="2" t="s">
        <v>26</v>
      </c>
      <c r="AM576" s="2" t="s">
        <v>132</v>
      </c>
      <c r="AN576">
        <v>2004</v>
      </c>
      <c r="AO576" s="2" t="s">
        <v>1077</v>
      </c>
    </row>
    <row r="577" spans="1:41" x14ac:dyDescent="0.25">
      <c r="A577">
        <v>439049</v>
      </c>
      <c r="B577" s="1">
        <v>40889</v>
      </c>
      <c r="C577">
        <v>182</v>
      </c>
      <c r="D577" s="2" t="s">
        <v>1277</v>
      </c>
      <c r="E577" s="2"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s="2" t="s">
        <v>1079</v>
      </c>
      <c r="M577" s="2" t="s">
        <v>1141</v>
      </c>
      <c r="N577" s="2" t="s">
        <v>1095</v>
      </c>
      <c r="O577" s="2" t="s">
        <v>1101</v>
      </c>
      <c r="P577" s="2" t="s">
        <v>1159</v>
      </c>
      <c r="Q577">
        <v>50000</v>
      </c>
      <c r="R577">
        <v>-56900</v>
      </c>
      <c r="S577">
        <v>-6900</v>
      </c>
      <c r="T577" s="1">
        <v>42052</v>
      </c>
      <c r="U577" s="2" t="s">
        <v>1</v>
      </c>
      <c r="V577" s="2" t="s">
        <v>23</v>
      </c>
      <c r="W577" s="2" t="s">
        <v>41</v>
      </c>
      <c r="X577" s="2" t="s">
        <v>49</v>
      </c>
      <c r="Y577" s="2" t="s">
        <v>5</v>
      </c>
      <c r="Z577" s="2" t="s">
        <v>53</v>
      </c>
      <c r="AA577" s="2" t="s">
        <v>658</v>
      </c>
      <c r="AB577">
        <v>13</v>
      </c>
      <c r="AC577">
        <v>1</v>
      </c>
      <c r="AD577" s="2" t="s">
        <v>1077</v>
      </c>
      <c r="AE577">
        <v>0</v>
      </c>
      <c r="AF577">
        <v>2</v>
      </c>
      <c r="AG577" s="2" t="s">
        <v>1085</v>
      </c>
      <c r="AH577">
        <v>71100</v>
      </c>
      <c r="AI577">
        <v>7110</v>
      </c>
      <c r="AJ577">
        <v>14220</v>
      </c>
      <c r="AK577">
        <v>49770</v>
      </c>
      <c r="AL577" s="2" t="s">
        <v>43</v>
      </c>
      <c r="AM577" s="2" t="s">
        <v>59</v>
      </c>
      <c r="AN577">
        <v>2008</v>
      </c>
      <c r="AO577" s="2" t="s">
        <v>1078</v>
      </c>
    </row>
    <row r="578" spans="1:41" x14ac:dyDescent="0.25">
      <c r="A578">
        <v>502634</v>
      </c>
      <c r="B578" s="1">
        <v>33467</v>
      </c>
      <c r="C578">
        <v>282</v>
      </c>
      <c r="D578" s="2" t="s">
        <v>1276</v>
      </c>
      <c r="E578" s="2"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s="2" t="s">
        <v>1079</v>
      </c>
      <c r="M578" s="2" t="s">
        <v>1140</v>
      </c>
      <c r="N578" s="2" t="s">
        <v>1095</v>
      </c>
      <c r="O578" s="2" t="s">
        <v>1100</v>
      </c>
      <c r="P578" s="2" t="s">
        <v>1159</v>
      </c>
      <c r="Q578">
        <v>51100</v>
      </c>
      <c r="R578">
        <v>-75100</v>
      </c>
      <c r="S578">
        <v>-24000</v>
      </c>
      <c r="T578" s="1">
        <v>42052</v>
      </c>
      <c r="U578" s="2" t="s">
        <v>1</v>
      </c>
      <c r="V578" s="2" t="s">
        <v>23</v>
      </c>
      <c r="W578" s="2" t="s">
        <v>11</v>
      </c>
      <c r="X578" s="2" t="s">
        <v>4</v>
      </c>
      <c r="Y578" s="2" t="s">
        <v>19</v>
      </c>
      <c r="Z578" s="2" t="s">
        <v>37</v>
      </c>
      <c r="AA578" s="2" t="s">
        <v>659</v>
      </c>
      <c r="AB578">
        <v>2</v>
      </c>
      <c r="AC578">
        <v>1</v>
      </c>
      <c r="AD578" s="2" t="s">
        <v>1085</v>
      </c>
      <c r="AE578">
        <v>2</v>
      </c>
      <c r="AF578">
        <v>2</v>
      </c>
      <c r="AG578" s="2" t="s">
        <v>1078</v>
      </c>
      <c r="AH578">
        <v>69400</v>
      </c>
      <c r="AI578">
        <v>13880</v>
      </c>
      <c r="AJ578">
        <v>6940</v>
      </c>
      <c r="AK578">
        <v>48580</v>
      </c>
      <c r="AL578" s="2" t="s">
        <v>97</v>
      </c>
      <c r="AM578" s="2" t="s">
        <v>110</v>
      </c>
      <c r="AN578">
        <v>2012</v>
      </c>
      <c r="AO578" s="2" t="s">
        <v>1078</v>
      </c>
    </row>
    <row r="579" spans="1:41" x14ac:dyDescent="0.25">
      <c r="A579">
        <v>378588</v>
      </c>
      <c r="B579" s="1">
        <v>38046</v>
      </c>
      <c r="C579">
        <v>222</v>
      </c>
      <c r="D579" s="2" t="s">
        <v>1276</v>
      </c>
      <c r="E579" s="2"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s="2" t="s">
        <v>1079</v>
      </c>
      <c r="M579" s="2" t="s">
        <v>57</v>
      </c>
      <c r="N579" s="2" t="s">
        <v>1103</v>
      </c>
      <c r="O579" s="2" t="s">
        <v>1088</v>
      </c>
      <c r="P579" s="2" t="s">
        <v>1161</v>
      </c>
      <c r="Q579">
        <v>71400</v>
      </c>
      <c r="R579">
        <v>0</v>
      </c>
      <c r="S579">
        <v>71400</v>
      </c>
      <c r="T579" s="1">
        <v>42021</v>
      </c>
      <c r="U579" s="2" t="s">
        <v>1089</v>
      </c>
      <c r="V579" s="2" t="s">
        <v>18</v>
      </c>
      <c r="W579" s="2" t="s">
        <v>3</v>
      </c>
      <c r="X579" s="2" t="s">
        <v>49</v>
      </c>
      <c r="Y579" s="2" t="s">
        <v>5</v>
      </c>
      <c r="Z579" s="2" t="s">
        <v>75</v>
      </c>
      <c r="AA579" s="2" t="s">
        <v>660</v>
      </c>
      <c r="AB579">
        <v>9</v>
      </c>
      <c r="AC579">
        <v>3</v>
      </c>
      <c r="AD579" s="2" t="s">
        <v>1077</v>
      </c>
      <c r="AE579">
        <v>2</v>
      </c>
      <c r="AF579">
        <v>1</v>
      </c>
      <c r="AG579" s="2" t="s">
        <v>1085</v>
      </c>
      <c r="AH579">
        <v>55000</v>
      </c>
      <c r="AI579">
        <v>5000</v>
      </c>
      <c r="AJ579">
        <v>10000</v>
      </c>
      <c r="AK579">
        <v>40000</v>
      </c>
      <c r="AL579" s="2" t="s">
        <v>8</v>
      </c>
      <c r="AM579" s="2" t="s">
        <v>137</v>
      </c>
      <c r="AN579">
        <v>1996</v>
      </c>
      <c r="AO579" s="2" t="s">
        <v>1077</v>
      </c>
    </row>
    <row r="580" spans="1:41" x14ac:dyDescent="0.25">
      <c r="A580">
        <v>794731</v>
      </c>
      <c r="B580" s="1">
        <v>42057</v>
      </c>
      <c r="C580">
        <v>415</v>
      </c>
      <c r="D580" s="2" t="s">
        <v>1277</v>
      </c>
      <c r="E580" s="2"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s="2" t="s">
        <v>1079</v>
      </c>
      <c r="M580" s="2" t="s">
        <v>1141</v>
      </c>
      <c r="N580" s="2" t="s">
        <v>1082</v>
      </c>
      <c r="O580" s="2" t="s">
        <v>1111</v>
      </c>
      <c r="P580" s="2" t="s">
        <v>1161</v>
      </c>
      <c r="Q580">
        <v>50400</v>
      </c>
      <c r="R580">
        <v>0</v>
      </c>
      <c r="S580">
        <v>50400</v>
      </c>
      <c r="T580" s="1">
        <v>42037</v>
      </c>
      <c r="U580" s="2" t="s">
        <v>1089</v>
      </c>
      <c r="V580" s="2" t="s">
        <v>18</v>
      </c>
      <c r="W580" s="2" t="s">
        <v>41</v>
      </c>
      <c r="X580" s="2" t="s">
        <v>4</v>
      </c>
      <c r="Y580" s="2" t="s">
        <v>45</v>
      </c>
      <c r="Z580" s="2" t="s">
        <v>24</v>
      </c>
      <c r="AA580" s="2" t="s">
        <v>661</v>
      </c>
      <c r="AB580">
        <v>15</v>
      </c>
      <c r="AC580">
        <v>2</v>
      </c>
      <c r="AD580" s="2" t="s">
        <v>1077</v>
      </c>
      <c r="AE580">
        <v>1</v>
      </c>
      <c r="AF580">
        <v>3</v>
      </c>
      <c r="AG580" s="2" t="s">
        <v>1077</v>
      </c>
      <c r="AH580">
        <v>51090</v>
      </c>
      <c r="AI580">
        <v>7860</v>
      </c>
      <c r="AJ580">
        <v>7860</v>
      </c>
      <c r="AK580">
        <v>35370</v>
      </c>
      <c r="AL580" s="2" t="s">
        <v>47</v>
      </c>
      <c r="AM580" s="2" t="s">
        <v>64</v>
      </c>
      <c r="AN580">
        <v>2003</v>
      </c>
      <c r="AO580" s="2" t="s">
        <v>1078</v>
      </c>
    </row>
    <row r="581" spans="1:41" x14ac:dyDescent="0.25">
      <c r="A581">
        <v>641934</v>
      </c>
      <c r="B581" s="1">
        <v>41633</v>
      </c>
      <c r="C581">
        <v>51</v>
      </c>
      <c r="D581" s="2" t="s">
        <v>1276</v>
      </c>
      <c r="E581" s="2"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s="2" t="s">
        <v>1079</v>
      </c>
      <c r="M581" s="2" t="s">
        <v>1141</v>
      </c>
      <c r="N581" s="2" t="s">
        <v>1082</v>
      </c>
      <c r="O581" s="2" t="s">
        <v>1098</v>
      </c>
      <c r="P581" s="2" t="s">
        <v>1162</v>
      </c>
      <c r="Q581">
        <v>0</v>
      </c>
      <c r="R581">
        <v>0</v>
      </c>
      <c r="S581">
        <v>0</v>
      </c>
      <c r="T581" s="1">
        <v>42047</v>
      </c>
      <c r="U581" s="2" t="s">
        <v>1</v>
      </c>
      <c r="V581" s="2" t="s">
        <v>2</v>
      </c>
      <c r="W581" s="2" t="s">
        <v>3</v>
      </c>
      <c r="X581" s="2" t="s">
        <v>34</v>
      </c>
      <c r="Y581" s="2" t="s">
        <v>19</v>
      </c>
      <c r="Z581" s="2" t="s">
        <v>37</v>
      </c>
      <c r="AA581" s="2" t="s">
        <v>662</v>
      </c>
      <c r="AB581">
        <v>23</v>
      </c>
      <c r="AC581">
        <v>1</v>
      </c>
      <c r="AD581" s="2" t="s">
        <v>1085</v>
      </c>
      <c r="AE581">
        <v>2</v>
      </c>
      <c r="AF581">
        <v>3</v>
      </c>
      <c r="AG581" s="2" t="s">
        <v>1078</v>
      </c>
      <c r="AH581">
        <v>64200</v>
      </c>
      <c r="AI581">
        <v>6420</v>
      </c>
      <c r="AJ581">
        <v>19260</v>
      </c>
      <c r="AK581">
        <v>38520</v>
      </c>
      <c r="AL581" s="2" t="s">
        <v>118</v>
      </c>
      <c r="AM581" s="2" t="s">
        <v>119</v>
      </c>
      <c r="AN581">
        <v>2007</v>
      </c>
      <c r="AO581" s="2" t="s">
        <v>1077</v>
      </c>
    </row>
    <row r="582" spans="1:41" x14ac:dyDescent="0.25">
      <c r="A582">
        <v>113516</v>
      </c>
      <c r="B582" s="1">
        <v>33159</v>
      </c>
      <c r="C582">
        <v>255</v>
      </c>
      <c r="D582" s="2" t="s">
        <v>1275</v>
      </c>
      <c r="E582" s="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s="2" t="s">
        <v>1079</v>
      </c>
      <c r="M582" s="2" t="s">
        <v>57</v>
      </c>
      <c r="N582" s="2" t="s">
        <v>1087</v>
      </c>
      <c r="O582" s="2" t="s">
        <v>1094</v>
      </c>
      <c r="P582" s="2" t="s">
        <v>1160</v>
      </c>
      <c r="Q582">
        <v>0</v>
      </c>
      <c r="R582">
        <v>-40200</v>
      </c>
      <c r="S582">
        <v>-40200</v>
      </c>
      <c r="T582" s="1">
        <v>42008</v>
      </c>
      <c r="U582" s="2" t="s">
        <v>1</v>
      </c>
      <c r="V582" s="2" t="s">
        <v>23</v>
      </c>
      <c r="W582" s="2" t="s">
        <v>41</v>
      </c>
      <c r="X582" s="2" t="s">
        <v>49</v>
      </c>
      <c r="Y582" s="2" t="s">
        <v>50</v>
      </c>
      <c r="Z582" s="2" t="s">
        <v>13</v>
      </c>
      <c r="AA582" s="2" t="s">
        <v>663</v>
      </c>
      <c r="AB582">
        <v>16</v>
      </c>
      <c r="AC582">
        <v>1</v>
      </c>
      <c r="AD582" s="2" t="s">
        <v>1078</v>
      </c>
      <c r="AE582">
        <v>2</v>
      </c>
      <c r="AF582">
        <v>0</v>
      </c>
      <c r="AG582" s="2" t="s">
        <v>1077</v>
      </c>
      <c r="AH582">
        <v>67320</v>
      </c>
      <c r="AI582">
        <v>12240</v>
      </c>
      <c r="AJ582">
        <v>12240</v>
      </c>
      <c r="AK582">
        <v>42840</v>
      </c>
      <c r="AL582" s="2" t="s">
        <v>55</v>
      </c>
      <c r="AM582" s="2" t="s">
        <v>157</v>
      </c>
      <c r="AN582">
        <v>2006</v>
      </c>
      <c r="AO582" s="2" t="s">
        <v>1078</v>
      </c>
    </row>
    <row r="583" spans="1:41" x14ac:dyDescent="0.25">
      <c r="A583">
        <v>425631</v>
      </c>
      <c r="B583" s="1">
        <v>41825</v>
      </c>
      <c r="C583">
        <v>143</v>
      </c>
      <c r="D583" s="2" t="s">
        <v>1275</v>
      </c>
      <c r="E583" s="2"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s="2" t="s">
        <v>1079</v>
      </c>
      <c r="M583" s="2" t="s">
        <v>29</v>
      </c>
      <c r="N583" s="2" t="s">
        <v>1102</v>
      </c>
      <c r="O583" s="2" t="s">
        <v>1104</v>
      </c>
      <c r="P583" s="2" t="s">
        <v>1159</v>
      </c>
      <c r="Q583">
        <v>37700</v>
      </c>
      <c r="R583">
        <v>0</v>
      </c>
      <c r="S583">
        <v>37700</v>
      </c>
      <c r="T583" s="1">
        <v>42056</v>
      </c>
      <c r="U583" s="2" t="s">
        <v>1089</v>
      </c>
      <c r="V583" s="2" t="s">
        <v>2</v>
      </c>
      <c r="W583" s="2" t="s">
        <v>3</v>
      </c>
      <c r="X583" s="2" t="s">
        <v>49</v>
      </c>
      <c r="Y583" s="2" t="s">
        <v>50</v>
      </c>
      <c r="Z583" s="2" t="s">
        <v>24</v>
      </c>
      <c r="AA583" s="2" t="s">
        <v>664</v>
      </c>
      <c r="AB583">
        <v>21</v>
      </c>
      <c r="AC583">
        <v>4</v>
      </c>
      <c r="AD583" s="2" t="s">
        <v>1077</v>
      </c>
      <c r="AE583">
        <v>2</v>
      </c>
      <c r="AF583">
        <v>0</v>
      </c>
      <c r="AG583" s="2" t="s">
        <v>1085</v>
      </c>
      <c r="AH583">
        <v>76120</v>
      </c>
      <c r="AI583">
        <v>6920</v>
      </c>
      <c r="AJ583">
        <v>13840</v>
      </c>
      <c r="AK583">
        <v>55360</v>
      </c>
      <c r="AL583" s="2" t="s">
        <v>43</v>
      </c>
      <c r="AM583" s="2" t="s">
        <v>44</v>
      </c>
      <c r="AN583">
        <v>1999</v>
      </c>
      <c r="AO583" s="2" t="s">
        <v>1078</v>
      </c>
    </row>
    <row r="584" spans="1:41" x14ac:dyDescent="0.25">
      <c r="A584">
        <v>542245</v>
      </c>
      <c r="B584" s="1">
        <v>33567</v>
      </c>
      <c r="C584">
        <v>130</v>
      </c>
      <c r="D584" s="2" t="s">
        <v>1276</v>
      </c>
      <c r="E584" s="2"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s="2" t="s">
        <v>1086</v>
      </c>
      <c r="M584" s="2" t="s">
        <v>1142</v>
      </c>
      <c r="N584" s="2" t="s">
        <v>1115</v>
      </c>
      <c r="O584" s="2" t="s">
        <v>1104</v>
      </c>
      <c r="P584" s="2" t="s">
        <v>1161</v>
      </c>
      <c r="Q584">
        <v>0</v>
      </c>
      <c r="R584">
        <v>-38500</v>
      </c>
      <c r="S584">
        <v>-38500</v>
      </c>
      <c r="T584" s="1">
        <v>42027</v>
      </c>
      <c r="U584" s="2" t="s">
        <v>1089</v>
      </c>
      <c r="V584" s="2" t="s">
        <v>23</v>
      </c>
      <c r="W584" s="2" t="s">
        <v>11</v>
      </c>
      <c r="X584" s="2" t="s">
        <v>60</v>
      </c>
      <c r="Y584" s="2" t="s">
        <v>5</v>
      </c>
      <c r="Z584" s="2" t="s">
        <v>51</v>
      </c>
      <c r="AA584" s="2" t="s">
        <v>665</v>
      </c>
      <c r="AB584">
        <v>21</v>
      </c>
      <c r="AC584">
        <v>2</v>
      </c>
      <c r="AD584" s="2" t="s">
        <v>1077</v>
      </c>
      <c r="AE584">
        <v>2</v>
      </c>
      <c r="AF584">
        <v>1</v>
      </c>
      <c r="AG584" s="2" t="s">
        <v>1078</v>
      </c>
      <c r="AH584">
        <v>85020</v>
      </c>
      <c r="AI584">
        <v>13080</v>
      </c>
      <c r="AJ584">
        <v>13080</v>
      </c>
      <c r="AK584">
        <v>58860</v>
      </c>
      <c r="AL584" s="2" t="s">
        <v>55</v>
      </c>
      <c r="AM584" s="2" t="s">
        <v>157</v>
      </c>
      <c r="AN584">
        <v>2010</v>
      </c>
      <c r="AO584" s="2" t="s">
        <v>1078</v>
      </c>
    </row>
    <row r="585" spans="1:41" x14ac:dyDescent="0.25">
      <c r="A585">
        <v>512894</v>
      </c>
      <c r="B585" s="1">
        <v>33148</v>
      </c>
      <c r="C585">
        <v>242</v>
      </c>
      <c r="D585" s="2" t="s">
        <v>1276</v>
      </c>
      <c r="E585" s="2"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s="2" t="s">
        <v>1079</v>
      </c>
      <c r="M585" s="2" t="s">
        <v>1139</v>
      </c>
      <c r="N585" s="2" t="s">
        <v>1102</v>
      </c>
      <c r="O585" s="2" t="s">
        <v>1111</v>
      </c>
      <c r="P585" s="2" t="s">
        <v>1162</v>
      </c>
      <c r="Q585">
        <v>0</v>
      </c>
      <c r="R585">
        <v>-57000</v>
      </c>
      <c r="S585">
        <v>-57000</v>
      </c>
      <c r="T585" s="1">
        <v>42047</v>
      </c>
      <c r="U585" s="2" t="s">
        <v>1089</v>
      </c>
      <c r="V585" s="2" t="s">
        <v>18</v>
      </c>
      <c r="W585" s="2" t="s">
        <v>11</v>
      </c>
      <c r="X585" s="2" t="s">
        <v>34</v>
      </c>
      <c r="Y585" s="2" t="s">
        <v>19</v>
      </c>
      <c r="Z585" s="2" t="s">
        <v>75</v>
      </c>
      <c r="AA585" s="2" t="s">
        <v>666</v>
      </c>
      <c r="AB585">
        <v>3</v>
      </c>
      <c r="AC585">
        <v>3</v>
      </c>
      <c r="AD585" s="2" t="s">
        <v>1078</v>
      </c>
      <c r="AE585">
        <v>0</v>
      </c>
      <c r="AF585">
        <v>1</v>
      </c>
      <c r="AG585" s="2" t="s">
        <v>1085</v>
      </c>
      <c r="AH585">
        <v>68090</v>
      </c>
      <c r="AI585">
        <v>12380</v>
      </c>
      <c r="AJ585">
        <v>12380</v>
      </c>
      <c r="AK585">
        <v>43330</v>
      </c>
      <c r="AL585" s="2" t="s">
        <v>47</v>
      </c>
      <c r="AM585" s="2" t="s">
        <v>94</v>
      </c>
      <c r="AN585">
        <v>2009</v>
      </c>
      <c r="AO585" s="2" t="s">
        <v>1078</v>
      </c>
    </row>
    <row r="586" spans="1:41" x14ac:dyDescent="0.25">
      <c r="A586">
        <v>633090</v>
      </c>
      <c r="B586" s="1">
        <v>39861</v>
      </c>
      <c r="C586">
        <v>96</v>
      </c>
      <c r="D586" s="2" t="s">
        <v>1275</v>
      </c>
      <c r="E586" s="2"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s="2" t="s">
        <v>1086</v>
      </c>
      <c r="M586" s="2" t="s">
        <v>57</v>
      </c>
      <c r="N586" s="2" t="s">
        <v>1097</v>
      </c>
      <c r="O586" s="2" t="s">
        <v>1117</v>
      </c>
      <c r="P586" s="2" t="s">
        <v>1159</v>
      </c>
      <c r="Q586">
        <v>0</v>
      </c>
      <c r="R586">
        <v>0</v>
      </c>
      <c r="S586">
        <v>0</v>
      </c>
      <c r="T586" s="1">
        <v>42027</v>
      </c>
      <c r="U586" s="2" t="s">
        <v>62</v>
      </c>
      <c r="V586" s="2" t="s">
        <v>1084</v>
      </c>
      <c r="W586" s="2" t="s">
        <v>121</v>
      </c>
      <c r="X586" s="2" t="s">
        <v>4</v>
      </c>
      <c r="Y586" s="2" t="s">
        <v>45</v>
      </c>
      <c r="Z586" s="2" t="s">
        <v>24</v>
      </c>
      <c r="AA586" s="2" t="s">
        <v>667</v>
      </c>
      <c r="AB586">
        <v>4</v>
      </c>
      <c r="AC586">
        <v>1</v>
      </c>
      <c r="AD586" s="2" t="s">
        <v>1085</v>
      </c>
      <c r="AE586">
        <v>1</v>
      </c>
      <c r="AF586">
        <v>2</v>
      </c>
      <c r="AG586" s="2" t="s">
        <v>1078</v>
      </c>
      <c r="AH586">
        <v>6030</v>
      </c>
      <c r="AI586">
        <v>670</v>
      </c>
      <c r="AJ586">
        <v>670</v>
      </c>
      <c r="AK586">
        <v>4690</v>
      </c>
      <c r="AL586" s="2" t="s">
        <v>39</v>
      </c>
      <c r="AM586" s="2" t="s">
        <v>40</v>
      </c>
      <c r="AN586">
        <v>2007</v>
      </c>
      <c r="AO586" s="2" t="s">
        <v>1078</v>
      </c>
    </row>
    <row r="587" spans="1:41" x14ac:dyDescent="0.25">
      <c r="A587">
        <v>464234</v>
      </c>
      <c r="B587" s="1">
        <v>38550</v>
      </c>
      <c r="C587">
        <v>180</v>
      </c>
      <c r="D587" s="2" t="s">
        <v>1275</v>
      </c>
      <c r="E587" s="2"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s="2" t="s">
        <v>1079</v>
      </c>
      <c r="M587" s="2" t="s">
        <v>1140</v>
      </c>
      <c r="N587" s="2" t="s">
        <v>1082</v>
      </c>
      <c r="O587" s="2" t="s">
        <v>1106</v>
      </c>
      <c r="P587" s="2" t="s">
        <v>1159</v>
      </c>
      <c r="Q587">
        <v>0</v>
      </c>
      <c r="R587">
        <v>-55800</v>
      </c>
      <c r="S587">
        <v>-55800</v>
      </c>
      <c r="T587" s="1">
        <v>42045</v>
      </c>
      <c r="U587" s="2" t="s">
        <v>10</v>
      </c>
      <c r="V587" s="2" t="s">
        <v>1084</v>
      </c>
      <c r="W587" s="2" t="s">
        <v>11</v>
      </c>
      <c r="X587" s="2" t="s">
        <v>30</v>
      </c>
      <c r="Y587" s="2" t="s">
        <v>1276</v>
      </c>
      <c r="Z587" s="2" t="s">
        <v>37</v>
      </c>
      <c r="AA587" s="2" t="s">
        <v>668</v>
      </c>
      <c r="AB587">
        <v>17</v>
      </c>
      <c r="AC587">
        <v>1</v>
      </c>
      <c r="AD587" s="2" t="s">
        <v>1085</v>
      </c>
      <c r="AE587">
        <v>1</v>
      </c>
      <c r="AF587">
        <v>3</v>
      </c>
      <c r="AG587" s="2" t="s">
        <v>1078</v>
      </c>
      <c r="AH587">
        <v>5100</v>
      </c>
      <c r="AI587">
        <v>1020</v>
      </c>
      <c r="AJ587">
        <v>510</v>
      </c>
      <c r="AK587">
        <v>3570</v>
      </c>
      <c r="AL587" s="2" t="s">
        <v>26</v>
      </c>
      <c r="AM587" s="2" t="s">
        <v>154</v>
      </c>
      <c r="AN587">
        <v>2000</v>
      </c>
      <c r="AO587" s="2" t="s">
        <v>1078</v>
      </c>
    </row>
    <row r="588" spans="1:41" x14ac:dyDescent="0.25">
      <c r="A588">
        <v>290162</v>
      </c>
      <c r="B588" s="1">
        <v>34405</v>
      </c>
      <c r="C588">
        <v>150</v>
      </c>
      <c r="D588" s="2" t="s">
        <v>1277</v>
      </c>
      <c r="E588" s="2"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s="2" t="s">
        <v>1079</v>
      </c>
      <c r="M588" s="2" t="s">
        <v>65</v>
      </c>
      <c r="N588" s="2" t="s">
        <v>1087</v>
      </c>
      <c r="O588" s="2" t="s">
        <v>1106</v>
      </c>
      <c r="P588" s="2" t="s">
        <v>1160</v>
      </c>
      <c r="Q588">
        <v>40100</v>
      </c>
      <c r="R588">
        <v>0</v>
      </c>
      <c r="S588">
        <v>40100</v>
      </c>
      <c r="T588" s="1">
        <v>42014</v>
      </c>
      <c r="U588" s="2" t="s">
        <v>10</v>
      </c>
      <c r="V588" s="2" t="s">
        <v>1084</v>
      </c>
      <c r="W588" s="2" t="s">
        <v>121</v>
      </c>
      <c r="X588" s="2" t="s">
        <v>4</v>
      </c>
      <c r="Y588" s="2" t="s">
        <v>45</v>
      </c>
      <c r="Z588" s="2" t="s">
        <v>37</v>
      </c>
      <c r="AA588" s="2" t="s">
        <v>669</v>
      </c>
      <c r="AB588">
        <v>7</v>
      </c>
      <c r="AC588">
        <v>1</v>
      </c>
      <c r="AD588" s="2" t="s">
        <v>1077</v>
      </c>
      <c r="AE588">
        <v>1</v>
      </c>
      <c r="AF588">
        <v>3</v>
      </c>
      <c r="AG588" s="2" t="s">
        <v>1077</v>
      </c>
      <c r="AH588">
        <v>4590</v>
      </c>
      <c r="AI588">
        <v>510</v>
      </c>
      <c r="AJ588">
        <v>510</v>
      </c>
      <c r="AK588">
        <v>3570</v>
      </c>
      <c r="AL588" s="2" t="s">
        <v>123</v>
      </c>
      <c r="AM588" s="2" t="s">
        <v>166</v>
      </c>
      <c r="AN588">
        <v>2013</v>
      </c>
      <c r="AO588" s="2" t="s">
        <v>1078</v>
      </c>
    </row>
    <row r="589" spans="1:41" x14ac:dyDescent="0.25">
      <c r="A589">
        <v>638155</v>
      </c>
      <c r="B589" s="1">
        <v>34549</v>
      </c>
      <c r="C589">
        <v>463</v>
      </c>
      <c r="D589" s="2" t="s">
        <v>1275</v>
      </c>
      <c r="E589" s="2"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s="2" t="s">
        <v>1086</v>
      </c>
      <c r="M589" s="2" t="s">
        <v>1142</v>
      </c>
      <c r="N589" s="2" t="s">
        <v>1099</v>
      </c>
      <c r="O589" s="2" t="s">
        <v>1106</v>
      </c>
      <c r="P589" s="2" t="s">
        <v>1161</v>
      </c>
      <c r="Q589">
        <v>51700</v>
      </c>
      <c r="R589">
        <v>0</v>
      </c>
      <c r="S589">
        <v>51700</v>
      </c>
      <c r="T589" s="1">
        <v>42047</v>
      </c>
      <c r="U589" s="2" t="s">
        <v>1089</v>
      </c>
      <c r="V589" s="2" t="s">
        <v>23</v>
      </c>
      <c r="W589" s="2" t="s">
        <v>3</v>
      </c>
      <c r="X589" s="2" t="s">
        <v>49</v>
      </c>
      <c r="Y589" s="2" t="s">
        <v>5</v>
      </c>
      <c r="Z589" s="2" t="s">
        <v>6</v>
      </c>
      <c r="AA589" s="2" t="s">
        <v>670</v>
      </c>
      <c r="AB589">
        <v>14</v>
      </c>
      <c r="AC589">
        <v>2</v>
      </c>
      <c r="AD589" s="2" t="s">
        <v>1085</v>
      </c>
      <c r="AE589">
        <v>1</v>
      </c>
      <c r="AF589">
        <v>2</v>
      </c>
      <c r="AG589" s="2" t="s">
        <v>1078</v>
      </c>
      <c r="AH589">
        <v>72400</v>
      </c>
      <c r="AI589">
        <v>7240</v>
      </c>
      <c r="AJ589">
        <v>14480</v>
      </c>
      <c r="AK589">
        <v>50680</v>
      </c>
      <c r="AL589" s="2" t="s">
        <v>26</v>
      </c>
      <c r="AM589" s="2" t="s">
        <v>27</v>
      </c>
      <c r="AN589">
        <v>1999</v>
      </c>
      <c r="AO589" s="2" t="s">
        <v>1077</v>
      </c>
    </row>
    <row r="590" spans="1:41" x14ac:dyDescent="0.25">
      <c r="A590">
        <v>911429</v>
      </c>
      <c r="B590" s="1">
        <v>41146</v>
      </c>
      <c r="C590">
        <v>472</v>
      </c>
      <c r="D590" s="2" t="s">
        <v>1277</v>
      </c>
      <c r="E590" s="2"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s="2" t="s">
        <v>1079</v>
      </c>
      <c r="M590" s="2" t="s">
        <v>1139</v>
      </c>
      <c r="N590" s="2" t="s">
        <v>1095</v>
      </c>
      <c r="O590" s="2" t="s">
        <v>1101</v>
      </c>
      <c r="P590" s="2" t="s">
        <v>1161</v>
      </c>
      <c r="Q590">
        <v>0</v>
      </c>
      <c r="R590">
        <v>0</v>
      </c>
      <c r="S590">
        <v>0</v>
      </c>
      <c r="T590" s="1">
        <v>42056</v>
      </c>
      <c r="U590" s="2" t="s">
        <v>1</v>
      </c>
      <c r="V590" s="2" t="s">
        <v>23</v>
      </c>
      <c r="W590" s="2" t="s">
        <v>3</v>
      </c>
      <c r="X590" s="2" t="s">
        <v>34</v>
      </c>
      <c r="Y590" s="2" t="s">
        <v>19</v>
      </c>
      <c r="Z590" s="2" t="s">
        <v>75</v>
      </c>
      <c r="AA590" s="2" t="s">
        <v>671</v>
      </c>
      <c r="AB590">
        <v>13</v>
      </c>
      <c r="AC590">
        <v>1</v>
      </c>
      <c r="AD590" s="2" t="s">
        <v>1078</v>
      </c>
      <c r="AE590">
        <v>2</v>
      </c>
      <c r="AF590">
        <v>3</v>
      </c>
      <c r="AG590" s="2" t="s">
        <v>1078</v>
      </c>
      <c r="AH590">
        <v>70900</v>
      </c>
      <c r="AI590">
        <v>14180</v>
      </c>
      <c r="AJ590">
        <v>7090</v>
      </c>
      <c r="AK590">
        <v>49630</v>
      </c>
      <c r="AL590" s="2" t="s">
        <v>15</v>
      </c>
      <c r="AM590" s="2" t="s">
        <v>178</v>
      </c>
      <c r="AN590">
        <v>2002</v>
      </c>
      <c r="AO590" s="2" t="s">
        <v>1078</v>
      </c>
    </row>
    <row r="591" spans="1:41" x14ac:dyDescent="0.25">
      <c r="A591">
        <v>106186</v>
      </c>
      <c r="B591" s="1">
        <v>40879</v>
      </c>
      <c r="C591">
        <v>75</v>
      </c>
      <c r="D591" s="2" t="s">
        <v>1275</v>
      </c>
      <c r="E591" s="2"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s="2" t="s">
        <v>1086</v>
      </c>
      <c r="M591" s="2" t="s">
        <v>29</v>
      </c>
      <c r="N591" s="2" t="s">
        <v>1097</v>
      </c>
      <c r="O591" s="2" t="s">
        <v>1105</v>
      </c>
      <c r="P591" s="2" t="s">
        <v>1159</v>
      </c>
      <c r="Q591">
        <v>0</v>
      </c>
      <c r="R591">
        <v>0</v>
      </c>
      <c r="S591">
        <v>0</v>
      </c>
      <c r="T591" s="1">
        <v>42022</v>
      </c>
      <c r="U591" s="2" t="s">
        <v>1089</v>
      </c>
      <c r="V591" s="2" t="s">
        <v>2</v>
      </c>
      <c r="W591" s="2" t="s">
        <v>41</v>
      </c>
      <c r="X591" s="2" t="s">
        <v>49</v>
      </c>
      <c r="Y591" s="2" t="s">
        <v>45</v>
      </c>
      <c r="Z591" s="2" t="s">
        <v>37</v>
      </c>
      <c r="AA591" s="2" t="s">
        <v>672</v>
      </c>
      <c r="AB591">
        <v>23</v>
      </c>
      <c r="AC591">
        <v>2</v>
      </c>
      <c r="AD591" s="2" t="s">
        <v>1085</v>
      </c>
      <c r="AE591">
        <v>2</v>
      </c>
      <c r="AF591">
        <v>3</v>
      </c>
      <c r="AG591" s="2" t="s">
        <v>1077</v>
      </c>
      <c r="AH591">
        <v>65100</v>
      </c>
      <c r="AI591">
        <v>6510</v>
      </c>
      <c r="AJ591">
        <v>6510</v>
      </c>
      <c r="AK591">
        <v>52080</v>
      </c>
      <c r="AL591" s="2" t="s">
        <v>8</v>
      </c>
      <c r="AM591" s="2" t="s">
        <v>137</v>
      </c>
      <c r="AN591">
        <v>2011</v>
      </c>
      <c r="AO591" s="2" t="s">
        <v>1078</v>
      </c>
    </row>
    <row r="592" spans="1:41" x14ac:dyDescent="0.25">
      <c r="A592">
        <v>311783</v>
      </c>
      <c r="B592" s="1">
        <v>38408</v>
      </c>
      <c r="C592">
        <v>193</v>
      </c>
      <c r="D592" s="2" t="s">
        <v>1276</v>
      </c>
      <c r="E592" s="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s="2" t="s">
        <v>1086</v>
      </c>
      <c r="M592" s="2" t="s">
        <v>65</v>
      </c>
      <c r="N592" s="2" t="s">
        <v>1107</v>
      </c>
      <c r="O592" s="2" t="s">
        <v>1109</v>
      </c>
      <c r="P592" s="2" t="s">
        <v>1159</v>
      </c>
      <c r="Q592">
        <v>0</v>
      </c>
      <c r="R592">
        <v>0</v>
      </c>
      <c r="S592">
        <v>0</v>
      </c>
      <c r="T592" s="1">
        <v>42063</v>
      </c>
      <c r="U592" s="2" t="s">
        <v>1089</v>
      </c>
      <c r="V592" s="2" t="s">
        <v>2</v>
      </c>
      <c r="W592" s="2" t="s">
        <v>41</v>
      </c>
      <c r="X592" s="2" t="s">
        <v>60</v>
      </c>
      <c r="Y592" s="2" t="s">
        <v>88</v>
      </c>
      <c r="Z592" s="2" t="s">
        <v>51</v>
      </c>
      <c r="AA592" s="2" t="s">
        <v>673</v>
      </c>
      <c r="AB592">
        <v>23</v>
      </c>
      <c r="AC592">
        <v>3</v>
      </c>
      <c r="AD592" s="2" t="s">
        <v>1085</v>
      </c>
      <c r="AE592">
        <v>2</v>
      </c>
      <c r="AF592">
        <v>1</v>
      </c>
      <c r="AG592" s="2" t="s">
        <v>1077</v>
      </c>
      <c r="AH592">
        <v>64260</v>
      </c>
      <c r="AI592">
        <v>0</v>
      </c>
      <c r="AJ592">
        <v>14280</v>
      </c>
      <c r="AK592">
        <v>49980</v>
      </c>
      <c r="AL592" s="2" t="s">
        <v>55</v>
      </c>
      <c r="AM592" s="2" t="s">
        <v>86</v>
      </c>
      <c r="AN592">
        <v>1999</v>
      </c>
      <c r="AO592" s="2" t="s">
        <v>1078</v>
      </c>
    </row>
    <row r="593" spans="1:41" x14ac:dyDescent="0.25">
      <c r="A593">
        <v>528385</v>
      </c>
      <c r="B593" s="1">
        <v>35741</v>
      </c>
      <c r="C593">
        <v>43</v>
      </c>
      <c r="D593" s="2" t="s">
        <v>1275</v>
      </c>
      <c r="E593" s="2"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s="2" t="s">
        <v>1086</v>
      </c>
      <c r="M593" s="2" t="s">
        <v>29</v>
      </c>
      <c r="N593" s="2" t="s">
        <v>1090</v>
      </c>
      <c r="O593" s="2" t="s">
        <v>1106</v>
      </c>
      <c r="P593" s="2" t="s">
        <v>1161</v>
      </c>
      <c r="Q593">
        <v>0</v>
      </c>
      <c r="R593">
        <v>0</v>
      </c>
      <c r="S593">
        <v>0</v>
      </c>
      <c r="T593" s="1">
        <v>42023</v>
      </c>
      <c r="U593" s="2" t="s">
        <v>1</v>
      </c>
      <c r="V593" s="2" t="s">
        <v>18</v>
      </c>
      <c r="W593" s="2" t="s">
        <v>3</v>
      </c>
      <c r="X593" s="2" t="s">
        <v>60</v>
      </c>
      <c r="Y593" s="2" t="s">
        <v>45</v>
      </c>
      <c r="Z593" s="2" t="s">
        <v>24</v>
      </c>
      <c r="AA593" s="2" t="s">
        <v>674</v>
      </c>
      <c r="AB593">
        <v>16</v>
      </c>
      <c r="AC593">
        <v>1</v>
      </c>
      <c r="AD593" s="2" t="s">
        <v>1085</v>
      </c>
      <c r="AE593">
        <v>2</v>
      </c>
      <c r="AF593">
        <v>1</v>
      </c>
      <c r="AG593" s="2" t="s">
        <v>1085</v>
      </c>
      <c r="AH593">
        <v>79970</v>
      </c>
      <c r="AI593">
        <v>7270</v>
      </c>
      <c r="AJ593">
        <v>21810</v>
      </c>
      <c r="AK593">
        <v>50890</v>
      </c>
      <c r="AL593" s="2" t="s">
        <v>118</v>
      </c>
      <c r="AM593" s="2" t="s">
        <v>134</v>
      </c>
      <c r="AN593">
        <v>1996</v>
      </c>
      <c r="AO593" s="2" t="s">
        <v>1077</v>
      </c>
    </row>
    <row r="594" spans="1:41" x14ac:dyDescent="0.25">
      <c r="A594">
        <v>228403</v>
      </c>
      <c r="B594" s="1">
        <v>38097</v>
      </c>
      <c r="C594">
        <v>253</v>
      </c>
      <c r="D594" s="2" t="s">
        <v>1277</v>
      </c>
      <c r="E594" s="2"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s="2" t="s">
        <v>1086</v>
      </c>
      <c r="M594" s="2" t="s">
        <v>65</v>
      </c>
      <c r="N594" s="2" t="s">
        <v>1082</v>
      </c>
      <c r="O594" s="2" t="s">
        <v>1092</v>
      </c>
      <c r="P594" s="2" t="s">
        <v>1161</v>
      </c>
      <c r="Q594">
        <v>36600</v>
      </c>
      <c r="R594">
        <v>0</v>
      </c>
      <c r="S594">
        <v>36600</v>
      </c>
      <c r="T594" s="1">
        <v>42015</v>
      </c>
      <c r="U594" s="2" t="s">
        <v>1</v>
      </c>
      <c r="V594" s="2" t="s">
        <v>18</v>
      </c>
      <c r="W594" s="2" t="s">
        <v>41</v>
      </c>
      <c r="X594" s="2" t="s">
        <v>4</v>
      </c>
      <c r="Y594" s="2" t="s">
        <v>5</v>
      </c>
      <c r="Z594" s="2" t="s">
        <v>75</v>
      </c>
      <c r="AA594" s="2" t="s">
        <v>675</v>
      </c>
      <c r="AB594">
        <v>17</v>
      </c>
      <c r="AC594">
        <v>1</v>
      </c>
      <c r="AD594" s="2" t="s">
        <v>1078</v>
      </c>
      <c r="AE594">
        <v>2</v>
      </c>
      <c r="AF594">
        <v>0</v>
      </c>
      <c r="AG594" s="2" t="s">
        <v>1085</v>
      </c>
      <c r="AH594">
        <v>56610</v>
      </c>
      <c r="AI594">
        <v>6290</v>
      </c>
      <c r="AJ594">
        <v>6290</v>
      </c>
      <c r="AK594">
        <v>44030</v>
      </c>
      <c r="AL594" s="2" t="s">
        <v>26</v>
      </c>
      <c r="AM594" s="2" t="s">
        <v>27</v>
      </c>
      <c r="AN594">
        <v>1995</v>
      </c>
      <c r="AO594" s="2" t="s">
        <v>1078</v>
      </c>
    </row>
    <row r="595" spans="1:41" x14ac:dyDescent="0.25">
      <c r="A595">
        <v>209177</v>
      </c>
      <c r="B595" s="1">
        <v>40134</v>
      </c>
      <c r="C595">
        <v>152</v>
      </c>
      <c r="D595" s="2" t="s">
        <v>1277</v>
      </c>
      <c r="E595" s="2"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s="2" t="s">
        <v>1086</v>
      </c>
      <c r="M595" s="2" t="s">
        <v>1142</v>
      </c>
      <c r="N595" s="2" t="s">
        <v>1080</v>
      </c>
      <c r="O595" s="2" t="s">
        <v>1111</v>
      </c>
      <c r="P595" s="2" t="s">
        <v>1159</v>
      </c>
      <c r="Q595">
        <v>58600</v>
      </c>
      <c r="R595">
        <v>0</v>
      </c>
      <c r="S595">
        <v>58600</v>
      </c>
      <c r="T595" s="1">
        <v>42046</v>
      </c>
      <c r="U595" s="2" t="s">
        <v>1</v>
      </c>
      <c r="V595" s="2" t="s">
        <v>2</v>
      </c>
      <c r="W595" s="2" t="s">
        <v>3</v>
      </c>
      <c r="X595" s="2" t="s">
        <v>34</v>
      </c>
      <c r="Y595" s="2" t="s">
        <v>12</v>
      </c>
      <c r="Z595" s="2" t="s">
        <v>75</v>
      </c>
      <c r="AA595" s="2" t="s">
        <v>676</v>
      </c>
      <c r="AB595">
        <v>9</v>
      </c>
      <c r="AC595">
        <v>1</v>
      </c>
      <c r="AD595" s="2" t="s">
        <v>1077</v>
      </c>
      <c r="AE595">
        <v>1</v>
      </c>
      <c r="AF595">
        <v>1</v>
      </c>
      <c r="AG595" s="2" t="s">
        <v>1085</v>
      </c>
      <c r="AH595">
        <v>84590</v>
      </c>
      <c r="AI595">
        <v>7690</v>
      </c>
      <c r="AJ595">
        <v>7690</v>
      </c>
      <c r="AK595">
        <v>69210</v>
      </c>
      <c r="AL595" s="2" t="s">
        <v>47</v>
      </c>
      <c r="AM595" s="2" t="s">
        <v>64</v>
      </c>
      <c r="AN595">
        <v>2000</v>
      </c>
      <c r="AO595" s="2" t="s">
        <v>1077</v>
      </c>
    </row>
    <row r="596" spans="1:41" x14ac:dyDescent="0.25">
      <c r="A596">
        <v>497929</v>
      </c>
      <c r="B596" s="1">
        <v>40075</v>
      </c>
      <c r="C596">
        <v>160</v>
      </c>
      <c r="D596" s="2" t="s">
        <v>1276</v>
      </c>
      <c r="E596" s="2"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s="2" t="s">
        <v>1079</v>
      </c>
      <c r="M596" s="2" t="s">
        <v>57</v>
      </c>
      <c r="N596" s="2" t="s">
        <v>1087</v>
      </c>
      <c r="O596" s="2" t="s">
        <v>1081</v>
      </c>
      <c r="P596" s="2" t="s">
        <v>1159</v>
      </c>
      <c r="Q596">
        <v>0</v>
      </c>
      <c r="R596">
        <v>-43800</v>
      </c>
      <c r="S596">
        <v>-43800</v>
      </c>
      <c r="T596" s="1">
        <v>42013</v>
      </c>
      <c r="U596" s="2" t="s">
        <v>1089</v>
      </c>
      <c r="V596" s="2" t="s">
        <v>2</v>
      </c>
      <c r="W596" s="2" t="s">
        <v>3</v>
      </c>
      <c r="X596" s="2" t="s">
        <v>34</v>
      </c>
      <c r="Y596" s="2" t="s">
        <v>5</v>
      </c>
      <c r="Z596" s="2" t="s">
        <v>51</v>
      </c>
      <c r="AA596" s="2" t="s">
        <v>677</v>
      </c>
      <c r="AB596">
        <v>13</v>
      </c>
      <c r="AC596">
        <v>3</v>
      </c>
      <c r="AD596" s="2" t="s">
        <v>1078</v>
      </c>
      <c r="AE596">
        <v>2</v>
      </c>
      <c r="AF596">
        <v>1</v>
      </c>
      <c r="AG596" s="2" t="s">
        <v>1077</v>
      </c>
      <c r="AH596">
        <v>66780</v>
      </c>
      <c r="AI596">
        <v>7420</v>
      </c>
      <c r="AJ596">
        <v>14840</v>
      </c>
      <c r="AK596">
        <v>44520</v>
      </c>
      <c r="AL596" s="2" t="s">
        <v>15</v>
      </c>
      <c r="AM596" s="2" t="s">
        <v>178</v>
      </c>
      <c r="AN596">
        <v>1996</v>
      </c>
      <c r="AO596" s="2" t="s">
        <v>1078</v>
      </c>
    </row>
    <row r="597" spans="1:41" x14ac:dyDescent="0.25">
      <c r="A597">
        <v>735844</v>
      </c>
      <c r="B597" s="1">
        <v>40125</v>
      </c>
      <c r="C597">
        <v>56</v>
      </c>
      <c r="D597" s="2" t="s">
        <v>1277</v>
      </c>
      <c r="E597" s="2"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s="2" t="s">
        <v>1079</v>
      </c>
      <c r="M597" s="2" t="s">
        <v>1142</v>
      </c>
      <c r="N597" s="2" t="s">
        <v>1115</v>
      </c>
      <c r="O597" s="2" t="s">
        <v>1117</v>
      </c>
      <c r="P597" s="2" t="s">
        <v>1160</v>
      </c>
      <c r="Q597">
        <v>0</v>
      </c>
      <c r="R597">
        <v>-28800</v>
      </c>
      <c r="S597">
        <v>-28800</v>
      </c>
      <c r="T597" s="1">
        <v>42024</v>
      </c>
      <c r="U597" s="2" t="s">
        <v>1</v>
      </c>
      <c r="V597" s="2" t="s">
        <v>18</v>
      </c>
      <c r="W597" s="2" t="s">
        <v>3</v>
      </c>
      <c r="X597" s="2" t="s">
        <v>4</v>
      </c>
      <c r="Y597" s="2" t="s">
        <v>50</v>
      </c>
      <c r="Z597" s="2" t="s">
        <v>37</v>
      </c>
      <c r="AA597" s="2" t="s">
        <v>678</v>
      </c>
      <c r="AB597">
        <v>13</v>
      </c>
      <c r="AC597">
        <v>1</v>
      </c>
      <c r="AD597" s="2" t="s">
        <v>1077</v>
      </c>
      <c r="AE597">
        <v>1</v>
      </c>
      <c r="AF597">
        <v>2</v>
      </c>
      <c r="AG597" s="2" t="s">
        <v>1077</v>
      </c>
      <c r="AH597">
        <v>58500</v>
      </c>
      <c r="AI597">
        <v>0</v>
      </c>
      <c r="AJ597">
        <v>6500</v>
      </c>
      <c r="AK597">
        <v>52000</v>
      </c>
      <c r="AL597" s="2" t="s">
        <v>55</v>
      </c>
      <c r="AM597" s="2" t="s">
        <v>86</v>
      </c>
      <c r="AN597">
        <v>2001</v>
      </c>
      <c r="AO597" s="2" t="s">
        <v>1078</v>
      </c>
    </row>
    <row r="598" spans="1:41" x14ac:dyDescent="0.25">
      <c r="A598">
        <v>710741</v>
      </c>
      <c r="B598" s="1">
        <v>37146</v>
      </c>
      <c r="C598">
        <v>286</v>
      </c>
      <c r="D598" s="2" t="s">
        <v>1275</v>
      </c>
      <c r="E598" s="2"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s="2" t="s">
        <v>1086</v>
      </c>
      <c r="M598" s="2" t="s">
        <v>65</v>
      </c>
      <c r="N598" s="2" t="s">
        <v>1093</v>
      </c>
      <c r="O598" s="2" t="s">
        <v>1096</v>
      </c>
      <c r="P598" s="2" t="s">
        <v>1161</v>
      </c>
      <c r="Q598">
        <v>45500</v>
      </c>
      <c r="R598">
        <v>-62500</v>
      </c>
      <c r="S598">
        <v>-17000</v>
      </c>
      <c r="T598" s="1">
        <v>42061</v>
      </c>
      <c r="U598" s="2" t="s">
        <v>62</v>
      </c>
      <c r="V598" s="2" t="s">
        <v>1084</v>
      </c>
      <c r="W598" s="2" t="s">
        <v>121</v>
      </c>
      <c r="X598" s="2" t="s">
        <v>4</v>
      </c>
      <c r="Y598" s="2" t="s">
        <v>45</v>
      </c>
      <c r="Z598" s="2" t="s">
        <v>6</v>
      </c>
      <c r="AA598" s="2" t="s">
        <v>679</v>
      </c>
      <c r="AB598">
        <v>3</v>
      </c>
      <c r="AC598">
        <v>1</v>
      </c>
      <c r="AD598" s="2" t="s">
        <v>1085</v>
      </c>
      <c r="AE598">
        <v>2</v>
      </c>
      <c r="AF598">
        <v>0</v>
      </c>
      <c r="AG598" s="2" t="s">
        <v>1078</v>
      </c>
      <c r="AH598">
        <v>5000</v>
      </c>
      <c r="AI598">
        <v>500</v>
      </c>
      <c r="AJ598">
        <v>500</v>
      </c>
      <c r="AK598">
        <v>4000</v>
      </c>
      <c r="AL598" s="2" t="s">
        <v>21</v>
      </c>
      <c r="AM598" s="2" t="s">
        <v>22</v>
      </c>
      <c r="AN598">
        <v>2003</v>
      </c>
      <c r="AO598" s="2" t="s">
        <v>1078</v>
      </c>
    </row>
    <row r="599" spans="1:41" x14ac:dyDescent="0.25">
      <c r="A599">
        <v>276804</v>
      </c>
      <c r="B599" s="1">
        <v>33935</v>
      </c>
      <c r="C599">
        <v>3</v>
      </c>
      <c r="D599" s="2" t="s">
        <v>1275</v>
      </c>
      <c r="E599" s="2"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s="2" t="s">
        <v>1086</v>
      </c>
      <c r="M599" s="2" t="s">
        <v>1142</v>
      </c>
      <c r="N599" s="2" t="s">
        <v>1097</v>
      </c>
      <c r="O599" s="2" t="s">
        <v>1109</v>
      </c>
      <c r="P599" s="2" t="s">
        <v>1162</v>
      </c>
      <c r="Q599">
        <v>0</v>
      </c>
      <c r="R599">
        <v>0</v>
      </c>
      <c r="S599">
        <v>0</v>
      </c>
      <c r="T599" s="1">
        <v>42037</v>
      </c>
      <c r="U599" s="2" t="s">
        <v>62</v>
      </c>
      <c r="V599" s="2" t="s">
        <v>1084</v>
      </c>
      <c r="W599" s="2" t="s">
        <v>121</v>
      </c>
      <c r="X599" s="2" t="s">
        <v>4</v>
      </c>
      <c r="Y599" s="2" t="s">
        <v>88</v>
      </c>
      <c r="Z599" s="2" t="s">
        <v>37</v>
      </c>
      <c r="AA599" s="2" t="s">
        <v>680</v>
      </c>
      <c r="AB599">
        <v>3</v>
      </c>
      <c r="AC599">
        <v>1</v>
      </c>
      <c r="AD599" s="2" t="s">
        <v>1085</v>
      </c>
      <c r="AE599">
        <v>2</v>
      </c>
      <c r="AF599">
        <v>1</v>
      </c>
      <c r="AG599" s="2" t="s">
        <v>1085</v>
      </c>
      <c r="AH599">
        <v>5000</v>
      </c>
      <c r="AI599">
        <v>500</v>
      </c>
      <c r="AJ599">
        <v>1000</v>
      </c>
      <c r="AK599">
        <v>3500</v>
      </c>
      <c r="AL599" s="2" t="s">
        <v>15</v>
      </c>
      <c r="AM599" s="2" t="s">
        <v>16</v>
      </c>
      <c r="AN599">
        <v>2008</v>
      </c>
      <c r="AO599" s="2" t="s">
        <v>1077</v>
      </c>
    </row>
    <row r="600" spans="1:41" x14ac:dyDescent="0.25">
      <c r="A600">
        <v>507545</v>
      </c>
      <c r="B600" s="1">
        <v>36136</v>
      </c>
      <c r="C600">
        <v>286</v>
      </c>
      <c r="D600" s="2" t="s">
        <v>1275</v>
      </c>
      <c r="E600" s="2"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s="2" t="s">
        <v>1086</v>
      </c>
      <c r="M600" s="2" t="s">
        <v>57</v>
      </c>
      <c r="N600" s="2" t="s">
        <v>1087</v>
      </c>
      <c r="O600" s="2" t="s">
        <v>1098</v>
      </c>
      <c r="P600" s="2" t="s">
        <v>1161</v>
      </c>
      <c r="Q600">
        <v>71300</v>
      </c>
      <c r="R600">
        <v>-70300</v>
      </c>
      <c r="S600">
        <v>1000</v>
      </c>
      <c r="T600" s="1">
        <v>42008</v>
      </c>
      <c r="U600" s="2" t="s">
        <v>1089</v>
      </c>
      <c r="V600" s="2" t="s">
        <v>23</v>
      </c>
      <c r="W600" s="2" t="s">
        <v>3</v>
      </c>
      <c r="X600" s="2" t="s">
        <v>60</v>
      </c>
      <c r="Y600" s="2" t="s">
        <v>19</v>
      </c>
      <c r="Z600" s="2" t="s">
        <v>6</v>
      </c>
      <c r="AA600" s="2" t="s">
        <v>681</v>
      </c>
      <c r="AB600">
        <v>16</v>
      </c>
      <c r="AC600">
        <v>3</v>
      </c>
      <c r="AD600" s="2" t="s">
        <v>1085</v>
      </c>
      <c r="AE600">
        <v>1</v>
      </c>
      <c r="AF600">
        <v>3</v>
      </c>
      <c r="AG600" s="2" t="s">
        <v>1077</v>
      </c>
      <c r="AH600">
        <v>54450</v>
      </c>
      <c r="AI600">
        <v>6050</v>
      </c>
      <c r="AJ600">
        <v>12100</v>
      </c>
      <c r="AK600">
        <v>36300</v>
      </c>
      <c r="AL600" s="2" t="s">
        <v>8</v>
      </c>
      <c r="AM600" s="2" t="s">
        <v>9</v>
      </c>
      <c r="AN600">
        <v>2007</v>
      </c>
      <c r="AO600" s="2" t="s">
        <v>1078</v>
      </c>
    </row>
    <row r="601" spans="1:41" x14ac:dyDescent="0.25">
      <c r="A601">
        <v>485642</v>
      </c>
      <c r="B601" s="1">
        <v>33110</v>
      </c>
      <c r="C601">
        <v>239</v>
      </c>
      <c r="D601" s="2" t="s">
        <v>1276</v>
      </c>
      <c r="E601" s="2"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s="2" t="s">
        <v>1086</v>
      </c>
      <c r="M601" s="2" t="s">
        <v>1139</v>
      </c>
      <c r="N601" s="2" t="s">
        <v>1107</v>
      </c>
      <c r="O601" s="2" t="s">
        <v>1092</v>
      </c>
      <c r="P601" s="2" t="s">
        <v>1161</v>
      </c>
      <c r="Q601">
        <v>0</v>
      </c>
      <c r="R601">
        <v>0</v>
      </c>
      <c r="S601">
        <v>0</v>
      </c>
      <c r="T601" s="1">
        <v>42054</v>
      </c>
      <c r="U601" s="2" t="s">
        <v>1089</v>
      </c>
      <c r="V601" s="2" t="s">
        <v>23</v>
      </c>
      <c r="W601" s="2" t="s">
        <v>3</v>
      </c>
      <c r="X601" s="2" t="s">
        <v>4</v>
      </c>
      <c r="Y601" s="2" t="s">
        <v>45</v>
      </c>
      <c r="Z601" s="2" t="s">
        <v>75</v>
      </c>
      <c r="AA601" s="2" t="s">
        <v>682</v>
      </c>
      <c r="AB601">
        <v>12</v>
      </c>
      <c r="AC601">
        <v>3</v>
      </c>
      <c r="AD601" s="2" t="s">
        <v>1078</v>
      </c>
      <c r="AE601">
        <v>1</v>
      </c>
      <c r="AF601">
        <v>3</v>
      </c>
      <c r="AG601" s="2" t="s">
        <v>1085</v>
      </c>
      <c r="AH601">
        <v>61920</v>
      </c>
      <c r="AI601">
        <v>6880</v>
      </c>
      <c r="AJ601">
        <v>6880</v>
      </c>
      <c r="AK601">
        <v>48160</v>
      </c>
      <c r="AL601" s="2" t="s">
        <v>8</v>
      </c>
      <c r="AM601" s="2" t="s">
        <v>137</v>
      </c>
      <c r="AN601">
        <v>2003</v>
      </c>
      <c r="AO601" s="2" t="s">
        <v>1078</v>
      </c>
    </row>
    <row r="602" spans="1:41" x14ac:dyDescent="0.25">
      <c r="A602">
        <v>796375</v>
      </c>
      <c r="B602" s="1">
        <v>40838</v>
      </c>
      <c r="C602">
        <v>64</v>
      </c>
      <c r="D602" s="2" t="s">
        <v>1276</v>
      </c>
      <c r="E602" s="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s="2" t="s">
        <v>1079</v>
      </c>
      <c r="M602" s="2" t="s">
        <v>57</v>
      </c>
      <c r="N602" s="2" t="s">
        <v>1099</v>
      </c>
      <c r="O602" s="2" t="s">
        <v>1116</v>
      </c>
      <c r="P602" s="2" t="s">
        <v>1161</v>
      </c>
      <c r="Q602">
        <v>0</v>
      </c>
      <c r="R602">
        <v>-61400</v>
      </c>
      <c r="S602">
        <v>-61400</v>
      </c>
      <c r="T602" s="1">
        <v>42016</v>
      </c>
      <c r="U602" s="2" t="s">
        <v>1</v>
      </c>
      <c r="V602" s="2" t="s">
        <v>2</v>
      </c>
      <c r="W602" s="2" t="s">
        <v>11</v>
      </c>
      <c r="X602" s="2" t="s">
        <v>60</v>
      </c>
      <c r="Y602" s="2" t="s">
        <v>12</v>
      </c>
      <c r="Z602" s="2" t="s">
        <v>51</v>
      </c>
      <c r="AA602" s="2" t="s">
        <v>683</v>
      </c>
      <c r="AB602">
        <v>4</v>
      </c>
      <c r="AC602">
        <v>1</v>
      </c>
      <c r="AD602" s="2" t="s">
        <v>1085</v>
      </c>
      <c r="AE602">
        <v>1</v>
      </c>
      <c r="AF602">
        <v>2</v>
      </c>
      <c r="AG602" s="2" t="s">
        <v>1078</v>
      </c>
      <c r="AH602">
        <v>43700</v>
      </c>
      <c r="AI602">
        <v>4370</v>
      </c>
      <c r="AJ602">
        <v>4370</v>
      </c>
      <c r="AK602">
        <v>34960</v>
      </c>
      <c r="AL602" s="2" t="s">
        <v>39</v>
      </c>
      <c r="AM602" s="2" t="s">
        <v>40</v>
      </c>
      <c r="AN602">
        <v>2007</v>
      </c>
      <c r="AO602" s="2" t="s">
        <v>1077</v>
      </c>
    </row>
    <row r="603" spans="1:41" x14ac:dyDescent="0.25">
      <c r="A603">
        <v>171183</v>
      </c>
      <c r="B603" s="1">
        <v>32905</v>
      </c>
      <c r="C603">
        <v>98</v>
      </c>
      <c r="D603" s="2" t="s">
        <v>1277</v>
      </c>
      <c r="E603" s="2"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s="2" t="s">
        <v>1079</v>
      </c>
      <c r="M603" s="2" t="s">
        <v>1139</v>
      </c>
      <c r="N603" s="2" t="s">
        <v>1082</v>
      </c>
      <c r="O603" s="2" t="s">
        <v>1092</v>
      </c>
      <c r="P603" s="2" t="s">
        <v>1159</v>
      </c>
      <c r="Q603">
        <v>0</v>
      </c>
      <c r="R603">
        <v>-26400</v>
      </c>
      <c r="S603">
        <v>-26400</v>
      </c>
      <c r="T603" s="1">
        <v>42028</v>
      </c>
      <c r="U603" s="2" t="s">
        <v>1</v>
      </c>
      <c r="V603" s="2" t="s">
        <v>23</v>
      </c>
      <c r="W603" s="2" t="s">
        <v>11</v>
      </c>
      <c r="X603" s="2" t="s">
        <v>49</v>
      </c>
      <c r="Y603" s="2" t="s">
        <v>50</v>
      </c>
      <c r="Z603" s="2" t="s">
        <v>13</v>
      </c>
      <c r="AA603" s="2" t="s">
        <v>684</v>
      </c>
      <c r="AB603">
        <v>3</v>
      </c>
      <c r="AC603">
        <v>1</v>
      </c>
      <c r="AD603" s="2" t="s">
        <v>1085</v>
      </c>
      <c r="AE603">
        <v>2</v>
      </c>
      <c r="AF603">
        <v>0</v>
      </c>
      <c r="AG603" s="2" t="s">
        <v>1085</v>
      </c>
      <c r="AH603">
        <v>64080</v>
      </c>
      <c r="AI603">
        <v>7120</v>
      </c>
      <c r="AJ603">
        <v>7120</v>
      </c>
      <c r="AK603">
        <v>49840</v>
      </c>
      <c r="AL603" s="2" t="s">
        <v>55</v>
      </c>
      <c r="AM603" s="2" t="s">
        <v>86</v>
      </c>
      <c r="AN603">
        <v>1997</v>
      </c>
      <c r="AO603" s="2" t="s">
        <v>1078</v>
      </c>
    </row>
    <row r="604" spans="1:41" x14ac:dyDescent="0.25">
      <c r="A604">
        <v>110084</v>
      </c>
      <c r="B604" s="1">
        <v>33204</v>
      </c>
      <c r="C604">
        <v>16</v>
      </c>
      <c r="D604" s="2" t="s">
        <v>1275</v>
      </c>
      <c r="E604" s="2"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s="2" t="s">
        <v>1079</v>
      </c>
      <c r="M604" s="2" t="s">
        <v>1142</v>
      </c>
      <c r="N604" s="2" t="s">
        <v>1087</v>
      </c>
      <c r="O604" s="2" t="s">
        <v>1109</v>
      </c>
      <c r="P604" s="2" t="s">
        <v>1160</v>
      </c>
      <c r="Q604">
        <v>59300</v>
      </c>
      <c r="R604">
        <v>-31400</v>
      </c>
      <c r="S604">
        <v>27900</v>
      </c>
      <c r="T604" s="1">
        <v>42052</v>
      </c>
      <c r="U604" s="2" t="s">
        <v>1</v>
      </c>
      <c r="V604" s="2" t="s">
        <v>18</v>
      </c>
      <c r="W604" s="2" t="s">
        <v>41</v>
      </c>
      <c r="X604" s="2" t="s">
        <v>49</v>
      </c>
      <c r="Y604" s="2" t="s">
        <v>5</v>
      </c>
      <c r="Z604" s="2" t="s">
        <v>51</v>
      </c>
      <c r="AA604" s="2" t="s">
        <v>685</v>
      </c>
      <c r="AB604">
        <v>0</v>
      </c>
      <c r="AC604">
        <v>1</v>
      </c>
      <c r="AD604" s="2" t="s">
        <v>1078</v>
      </c>
      <c r="AE604">
        <v>2</v>
      </c>
      <c r="AF604">
        <v>1</v>
      </c>
      <c r="AG604" s="2" t="s">
        <v>1085</v>
      </c>
      <c r="AH604">
        <v>55000</v>
      </c>
      <c r="AI604">
        <v>10000</v>
      </c>
      <c r="AJ604">
        <v>10000</v>
      </c>
      <c r="AK604">
        <v>35000</v>
      </c>
      <c r="AL604" s="2" t="s">
        <v>123</v>
      </c>
      <c r="AM604" s="2" t="s">
        <v>166</v>
      </c>
      <c r="AN604">
        <v>2008</v>
      </c>
      <c r="AO604" s="2" t="s">
        <v>1077</v>
      </c>
    </row>
    <row r="605" spans="1:41" x14ac:dyDescent="0.25">
      <c r="A605">
        <v>714784</v>
      </c>
      <c r="B605" s="1">
        <v>38184</v>
      </c>
      <c r="C605">
        <v>70</v>
      </c>
      <c r="D605" s="2" t="s">
        <v>1277</v>
      </c>
      <c r="E605" s="2"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s="2" t="s">
        <v>1086</v>
      </c>
      <c r="M605" s="2" t="s">
        <v>1139</v>
      </c>
      <c r="N605" s="2" t="s">
        <v>1114</v>
      </c>
      <c r="O605" s="2" t="s">
        <v>1113</v>
      </c>
      <c r="P605" s="2" t="s">
        <v>1160</v>
      </c>
      <c r="Q605">
        <v>46000</v>
      </c>
      <c r="R605">
        <v>0</v>
      </c>
      <c r="S605">
        <v>46000</v>
      </c>
      <c r="T605" s="1">
        <v>42017</v>
      </c>
      <c r="U605" s="2" t="s">
        <v>10</v>
      </c>
      <c r="V605" s="2" t="s">
        <v>1084</v>
      </c>
      <c r="W605" s="2" t="s">
        <v>121</v>
      </c>
      <c r="X605" s="2" t="s">
        <v>4</v>
      </c>
      <c r="Y605" s="2" t="s">
        <v>45</v>
      </c>
      <c r="Z605" s="2" t="s">
        <v>6</v>
      </c>
      <c r="AA605" s="2" t="s">
        <v>686</v>
      </c>
      <c r="AB605">
        <v>19</v>
      </c>
      <c r="AC605">
        <v>1</v>
      </c>
      <c r="AD605" s="2" t="s">
        <v>1078</v>
      </c>
      <c r="AE605">
        <v>2</v>
      </c>
      <c r="AF605">
        <v>3</v>
      </c>
      <c r="AG605" s="2" t="s">
        <v>1085</v>
      </c>
      <c r="AH605">
        <v>4400</v>
      </c>
      <c r="AI605">
        <v>0</v>
      </c>
      <c r="AJ605">
        <v>550</v>
      </c>
      <c r="AK605">
        <v>3850</v>
      </c>
      <c r="AL605" s="2" t="s">
        <v>47</v>
      </c>
      <c r="AM605" s="2" t="s">
        <v>48</v>
      </c>
      <c r="AN605">
        <v>2000</v>
      </c>
      <c r="AO605" s="2" t="s">
        <v>1078</v>
      </c>
    </row>
    <row r="606" spans="1:41" x14ac:dyDescent="0.25">
      <c r="A606">
        <v>143924</v>
      </c>
      <c r="B606" s="1">
        <v>34313</v>
      </c>
      <c r="C606">
        <v>75</v>
      </c>
      <c r="D606" s="2" t="s">
        <v>1276</v>
      </c>
      <c r="E606" s="2"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s="2" t="s">
        <v>1079</v>
      </c>
      <c r="M606" s="2" t="s">
        <v>1142</v>
      </c>
      <c r="N606" s="2" t="s">
        <v>1090</v>
      </c>
      <c r="O606" s="2" t="s">
        <v>1104</v>
      </c>
      <c r="P606" s="2" t="s">
        <v>1161</v>
      </c>
      <c r="Q606">
        <v>0</v>
      </c>
      <c r="R606">
        <v>0</v>
      </c>
      <c r="S606">
        <v>0</v>
      </c>
      <c r="T606" s="1">
        <v>42063</v>
      </c>
      <c r="U606" s="2" t="s">
        <v>1089</v>
      </c>
      <c r="V606" s="2" t="s">
        <v>2</v>
      </c>
      <c r="W606" s="2" t="s">
        <v>11</v>
      </c>
      <c r="X606" s="2" t="s">
        <v>4</v>
      </c>
      <c r="Y606" s="2" t="s">
        <v>5</v>
      </c>
      <c r="Z606" s="2" t="s">
        <v>51</v>
      </c>
      <c r="AA606" s="2" t="s">
        <v>687</v>
      </c>
      <c r="AB606">
        <v>15</v>
      </c>
      <c r="AC606">
        <v>2</v>
      </c>
      <c r="AD606" s="2" t="s">
        <v>1085</v>
      </c>
      <c r="AE606">
        <v>0</v>
      </c>
      <c r="AF606">
        <v>1</v>
      </c>
      <c r="AG606" s="2" t="s">
        <v>1077</v>
      </c>
      <c r="AH606">
        <v>71640</v>
      </c>
      <c r="AI606">
        <v>5970</v>
      </c>
      <c r="AJ606">
        <v>11940</v>
      </c>
      <c r="AK606">
        <v>53730</v>
      </c>
      <c r="AL606" s="2" t="s">
        <v>47</v>
      </c>
      <c r="AM606" s="2" t="s">
        <v>64</v>
      </c>
      <c r="AN606">
        <v>2008</v>
      </c>
      <c r="AO606" s="2" t="s">
        <v>1078</v>
      </c>
    </row>
    <row r="607" spans="1:41" x14ac:dyDescent="0.25">
      <c r="A607">
        <v>996850</v>
      </c>
      <c r="B607" s="1">
        <v>34766</v>
      </c>
      <c r="C607">
        <v>246</v>
      </c>
      <c r="D607" s="2" t="s">
        <v>1276</v>
      </c>
      <c r="E607" s="2"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s="2" t="s">
        <v>1079</v>
      </c>
      <c r="M607" s="2" t="s">
        <v>57</v>
      </c>
      <c r="N607" s="2" t="s">
        <v>1082</v>
      </c>
      <c r="O607" s="2" t="s">
        <v>1083</v>
      </c>
      <c r="P607" s="2" t="s">
        <v>1161</v>
      </c>
      <c r="Q607">
        <v>0</v>
      </c>
      <c r="R607">
        <v>0</v>
      </c>
      <c r="S607">
        <v>0</v>
      </c>
      <c r="T607" s="1">
        <v>42007</v>
      </c>
      <c r="U607" s="2" t="s">
        <v>1</v>
      </c>
      <c r="V607" s="2" t="s">
        <v>18</v>
      </c>
      <c r="W607" s="2" t="s">
        <v>11</v>
      </c>
      <c r="X607" s="2" t="s">
        <v>49</v>
      </c>
      <c r="Y607" s="2" t="s">
        <v>19</v>
      </c>
      <c r="Z607" s="2" t="s">
        <v>24</v>
      </c>
      <c r="AA607" s="2" t="s">
        <v>688</v>
      </c>
      <c r="AB607">
        <v>6</v>
      </c>
      <c r="AC607">
        <v>1</v>
      </c>
      <c r="AD607" s="2" t="s">
        <v>1078</v>
      </c>
      <c r="AE607">
        <v>1</v>
      </c>
      <c r="AF607">
        <v>0</v>
      </c>
      <c r="AG607" s="2" t="s">
        <v>1078</v>
      </c>
      <c r="AH607">
        <v>61740</v>
      </c>
      <c r="AI607">
        <v>6860</v>
      </c>
      <c r="AJ607">
        <v>6860</v>
      </c>
      <c r="AK607">
        <v>48020</v>
      </c>
      <c r="AL607" s="2" t="s">
        <v>32</v>
      </c>
      <c r="AM607" s="2" t="s">
        <v>69</v>
      </c>
      <c r="AN607">
        <v>1997</v>
      </c>
      <c r="AO607" s="2" t="s">
        <v>1078</v>
      </c>
    </row>
    <row r="608" spans="1:41" x14ac:dyDescent="0.25">
      <c r="A608">
        <v>284834</v>
      </c>
      <c r="B608" s="1">
        <v>40028</v>
      </c>
      <c r="C608">
        <v>110</v>
      </c>
      <c r="D608" s="2" t="s">
        <v>1276</v>
      </c>
      <c r="E608" s="2"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s="2" t="s">
        <v>1086</v>
      </c>
      <c r="M608" s="2" t="s">
        <v>29</v>
      </c>
      <c r="N608" s="2" t="s">
        <v>1097</v>
      </c>
      <c r="O608" s="2" t="s">
        <v>1096</v>
      </c>
      <c r="P608" s="2" t="s">
        <v>1160</v>
      </c>
      <c r="Q608">
        <v>0</v>
      </c>
      <c r="R608">
        <v>-66200</v>
      </c>
      <c r="S608">
        <v>-66200</v>
      </c>
      <c r="T608" s="1">
        <v>42040</v>
      </c>
      <c r="U608" s="2" t="s">
        <v>1</v>
      </c>
      <c r="V608" s="2" t="s">
        <v>2</v>
      </c>
      <c r="W608" s="2" t="s">
        <v>41</v>
      </c>
      <c r="X608" s="2" t="s">
        <v>60</v>
      </c>
      <c r="Y608" s="2" t="s">
        <v>5</v>
      </c>
      <c r="Z608" s="2" t="s">
        <v>37</v>
      </c>
      <c r="AA608" s="2" t="s">
        <v>689</v>
      </c>
      <c r="AB608">
        <v>3</v>
      </c>
      <c r="AC608">
        <v>1</v>
      </c>
      <c r="AD608" s="2" t="s">
        <v>1085</v>
      </c>
      <c r="AE608">
        <v>0</v>
      </c>
      <c r="AF608">
        <v>3</v>
      </c>
      <c r="AG608" s="2" t="s">
        <v>1085</v>
      </c>
      <c r="AH608">
        <v>57500</v>
      </c>
      <c r="AI608">
        <v>5750</v>
      </c>
      <c r="AJ608">
        <v>5750</v>
      </c>
      <c r="AK608">
        <v>46000</v>
      </c>
      <c r="AL608" s="2" t="s">
        <v>43</v>
      </c>
      <c r="AM608" s="2" t="s">
        <v>59</v>
      </c>
      <c r="AN608">
        <v>2010</v>
      </c>
      <c r="AO608" s="2" t="s">
        <v>1078</v>
      </c>
    </row>
    <row r="609" spans="1:41" x14ac:dyDescent="0.25">
      <c r="A609">
        <v>830878</v>
      </c>
      <c r="B609" s="1">
        <v>35372</v>
      </c>
      <c r="C609">
        <v>236</v>
      </c>
      <c r="D609" s="2" t="s">
        <v>1277</v>
      </c>
      <c r="E609" s="2"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s="2" t="s">
        <v>1086</v>
      </c>
      <c r="M609" s="2" t="s">
        <v>1139</v>
      </c>
      <c r="N609" s="2" t="s">
        <v>1099</v>
      </c>
      <c r="O609" s="2" t="s">
        <v>1083</v>
      </c>
      <c r="P609" s="2" t="s">
        <v>1159</v>
      </c>
      <c r="Q609">
        <v>0</v>
      </c>
      <c r="R609">
        <v>-63900</v>
      </c>
      <c r="S609">
        <v>-63900</v>
      </c>
      <c r="T609" s="1">
        <v>42005</v>
      </c>
      <c r="U609" s="2" t="s">
        <v>62</v>
      </c>
      <c r="V609" s="2" t="s">
        <v>1084</v>
      </c>
      <c r="W609" s="2" t="s">
        <v>11</v>
      </c>
      <c r="X609" s="2" t="s">
        <v>4</v>
      </c>
      <c r="Y609" s="2" t="s">
        <v>19</v>
      </c>
      <c r="Z609" s="2" t="s">
        <v>37</v>
      </c>
      <c r="AA609" s="2" t="s">
        <v>690</v>
      </c>
      <c r="AB609">
        <v>17</v>
      </c>
      <c r="AC609">
        <v>1</v>
      </c>
      <c r="AD609" s="2" t="s">
        <v>1077</v>
      </c>
      <c r="AE609">
        <v>0</v>
      </c>
      <c r="AF609">
        <v>0</v>
      </c>
      <c r="AG609" s="2" t="s">
        <v>1085</v>
      </c>
      <c r="AH609">
        <v>8700</v>
      </c>
      <c r="AI609">
        <v>870</v>
      </c>
      <c r="AJ609">
        <v>1740</v>
      </c>
      <c r="AK609">
        <v>6090</v>
      </c>
      <c r="AL609" s="2" t="s">
        <v>32</v>
      </c>
      <c r="AM609" s="2" t="s">
        <v>33</v>
      </c>
      <c r="AN609">
        <v>2003</v>
      </c>
      <c r="AO609" s="2" t="s">
        <v>1078</v>
      </c>
    </row>
    <row r="610" spans="1:41" x14ac:dyDescent="0.25">
      <c r="A610">
        <v>270208</v>
      </c>
      <c r="B610" s="1">
        <v>38208</v>
      </c>
      <c r="C610">
        <v>267</v>
      </c>
      <c r="D610" s="2" t="s">
        <v>1276</v>
      </c>
      <c r="E610" s="2"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s="2" t="s">
        <v>1086</v>
      </c>
      <c r="M610" s="2" t="s">
        <v>1140</v>
      </c>
      <c r="N610" s="2" t="s">
        <v>1114</v>
      </c>
      <c r="O610" s="2" t="s">
        <v>1111</v>
      </c>
      <c r="P610" s="2" t="s">
        <v>1159</v>
      </c>
      <c r="Q610">
        <v>0</v>
      </c>
      <c r="R610">
        <v>0</v>
      </c>
      <c r="S610">
        <v>0</v>
      </c>
      <c r="T610" s="1">
        <v>42010</v>
      </c>
      <c r="U610" s="2" t="s">
        <v>1089</v>
      </c>
      <c r="V610" s="2" t="s">
        <v>23</v>
      </c>
      <c r="W610" s="2" t="s">
        <v>41</v>
      </c>
      <c r="X610" s="2" t="s">
        <v>4</v>
      </c>
      <c r="Y610" s="2" t="s">
        <v>12</v>
      </c>
      <c r="Z610" s="2" t="s">
        <v>13</v>
      </c>
      <c r="AA610" s="2" t="s">
        <v>691</v>
      </c>
      <c r="AB610">
        <v>4</v>
      </c>
      <c r="AC610">
        <v>4</v>
      </c>
      <c r="AD610" s="2" t="s">
        <v>1078</v>
      </c>
      <c r="AE610">
        <v>2</v>
      </c>
      <c r="AF610">
        <v>1</v>
      </c>
      <c r="AG610" s="2" t="s">
        <v>1085</v>
      </c>
      <c r="AH610">
        <v>77100</v>
      </c>
      <c r="AI610">
        <v>15420</v>
      </c>
      <c r="AJ610">
        <v>7710</v>
      </c>
      <c r="AK610">
        <v>53970</v>
      </c>
      <c r="AL610" s="2" t="s">
        <v>123</v>
      </c>
      <c r="AM610" s="2" t="s">
        <v>166</v>
      </c>
      <c r="AN610">
        <v>1996</v>
      </c>
      <c r="AO610" s="2" t="s">
        <v>1078</v>
      </c>
    </row>
    <row r="611" spans="1:41" x14ac:dyDescent="0.25">
      <c r="A611">
        <v>407958</v>
      </c>
      <c r="B611" s="1">
        <v>33439</v>
      </c>
      <c r="C611">
        <v>463</v>
      </c>
      <c r="D611" s="2" t="s">
        <v>1275</v>
      </c>
      <c r="E611" s="2"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s="2" t="s">
        <v>1079</v>
      </c>
      <c r="M611" s="2" t="s">
        <v>1139</v>
      </c>
      <c r="N611" s="2" t="s">
        <v>1097</v>
      </c>
      <c r="O611" s="2" t="s">
        <v>1100</v>
      </c>
      <c r="P611" s="2" t="s">
        <v>1159</v>
      </c>
      <c r="Q611">
        <v>0</v>
      </c>
      <c r="R611">
        <v>0</v>
      </c>
      <c r="S611">
        <v>0</v>
      </c>
      <c r="T611" s="1">
        <v>42038</v>
      </c>
      <c r="U611" s="2" t="s">
        <v>1</v>
      </c>
      <c r="V611" s="2" t="s">
        <v>23</v>
      </c>
      <c r="W611" s="2" t="s">
        <v>11</v>
      </c>
      <c r="X611" s="2" t="s">
        <v>4</v>
      </c>
      <c r="Y611" s="2" t="s">
        <v>19</v>
      </c>
      <c r="Z611" s="2" t="s">
        <v>37</v>
      </c>
      <c r="AA611" s="2" t="s">
        <v>692</v>
      </c>
      <c r="AB611">
        <v>14</v>
      </c>
      <c r="AC611">
        <v>1</v>
      </c>
      <c r="AD611" s="2" t="s">
        <v>1078</v>
      </c>
      <c r="AE611">
        <v>2</v>
      </c>
      <c r="AF611">
        <v>0</v>
      </c>
      <c r="AG611" s="2" t="s">
        <v>1077</v>
      </c>
      <c r="AH611">
        <v>59400</v>
      </c>
      <c r="AI611">
        <v>6600</v>
      </c>
      <c r="AJ611">
        <v>6600</v>
      </c>
      <c r="AK611">
        <v>46200</v>
      </c>
      <c r="AL611" s="2" t="s">
        <v>21</v>
      </c>
      <c r="AM611" s="2" t="s">
        <v>67</v>
      </c>
      <c r="AN611">
        <v>1995</v>
      </c>
      <c r="AO611" s="2" t="s">
        <v>1078</v>
      </c>
    </row>
    <row r="612" spans="1:41" x14ac:dyDescent="0.25">
      <c r="A612">
        <v>832300</v>
      </c>
      <c r="B612" s="1">
        <v>38366</v>
      </c>
      <c r="C612">
        <v>303</v>
      </c>
      <c r="D612" s="2" t="s">
        <v>1277</v>
      </c>
      <c r="E612" s="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s="2" t="s">
        <v>1079</v>
      </c>
      <c r="M612" s="2" t="s">
        <v>1139</v>
      </c>
      <c r="N612" s="2" t="s">
        <v>1082</v>
      </c>
      <c r="O612" s="2" t="s">
        <v>1110</v>
      </c>
      <c r="P612" s="2" t="s">
        <v>1159</v>
      </c>
      <c r="Q612">
        <v>0</v>
      </c>
      <c r="R612">
        <v>0</v>
      </c>
      <c r="S612">
        <v>0</v>
      </c>
      <c r="T612" s="1">
        <v>42047</v>
      </c>
      <c r="U612" s="2" t="s">
        <v>1089</v>
      </c>
      <c r="V612" s="2" t="s">
        <v>18</v>
      </c>
      <c r="W612" s="2" t="s">
        <v>11</v>
      </c>
      <c r="X612" s="2" t="s">
        <v>34</v>
      </c>
      <c r="Y612" s="2" t="s">
        <v>19</v>
      </c>
      <c r="Z612" s="2" t="s">
        <v>75</v>
      </c>
      <c r="AA612" s="2" t="s">
        <v>693</v>
      </c>
      <c r="AB612">
        <v>3</v>
      </c>
      <c r="AC612">
        <v>3</v>
      </c>
      <c r="AD612" s="2" t="s">
        <v>1078</v>
      </c>
      <c r="AE612">
        <v>1</v>
      </c>
      <c r="AF612">
        <v>0</v>
      </c>
      <c r="AG612" s="2" t="s">
        <v>1078</v>
      </c>
      <c r="AH612">
        <v>54890</v>
      </c>
      <c r="AI612">
        <v>9980</v>
      </c>
      <c r="AJ612">
        <v>4990</v>
      </c>
      <c r="AK612">
        <v>39920</v>
      </c>
      <c r="AL612" s="2" t="s">
        <v>47</v>
      </c>
      <c r="AM612" s="2" t="s">
        <v>94</v>
      </c>
      <c r="AN612">
        <v>2006</v>
      </c>
      <c r="AO612" s="2" t="s">
        <v>1078</v>
      </c>
    </row>
    <row r="613" spans="1:41" x14ac:dyDescent="0.25">
      <c r="A613">
        <v>927205</v>
      </c>
      <c r="B613" s="1">
        <v>40893</v>
      </c>
      <c r="C613">
        <v>137</v>
      </c>
      <c r="D613" s="2" t="s">
        <v>1275</v>
      </c>
      <c r="E613" s="2"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s="2" t="s">
        <v>1079</v>
      </c>
      <c r="M613" s="2" t="s">
        <v>1140</v>
      </c>
      <c r="N613" s="2" t="s">
        <v>1099</v>
      </c>
      <c r="O613" s="2" t="s">
        <v>1110</v>
      </c>
      <c r="P613" s="2" t="s">
        <v>1162</v>
      </c>
      <c r="Q613">
        <v>55600</v>
      </c>
      <c r="R613">
        <v>-59700</v>
      </c>
      <c r="S613">
        <v>-4100</v>
      </c>
      <c r="T613" s="1">
        <v>42051</v>
      </c>
      <c r="U613" s="2" t="s">
        <v>1089</v>
      </c>
      <c r="V613" s="2" t="s">
        <v>23</v>
      </c>
      <c r="W613" s="2" t="s">
        <v>11</v>
      </c>
      <c r="X613" s="2" t="s">
        <v>49</v>
      </c>
      <c r="Y613" s="2" t="s">
        <v>45</v>
      </c>
      <c r="Z613" s="2" t="s">
        <v>6</v>
      </c>
      <c r="AA613" s="2" t="s">
        <v>694</v>
      </c>
      <c r="AB613">
        <v>4</v>
      </c>
      <c r="AC613">
        <v>3</v>
      </c>
      <c r="AD613" s="2" t="s">
        <v>1085</v>
      </c>
      <c r="AE613">
        <v>2</v>
      </c>
      <c r="AF613">
        <v>1</v>
      </c>
      <c r="AG613" s="2" t="s">
        <v>1085</v>
      </c>
      <c r="AH613">
        <v>74030</v>
      </c>
      <c r="AI613">
        <v>6730</v>
      </c>
      <c r="AJ613">
        <v>13460</v>
      </c>
      <c r="AK613">
        <v>53840</v>
      </c>
      <c r="AL613" s="2" t="s">
        <v>26</v>
      </c>
      <c r="AM613" s="2" t="s">
        <v>27</v>
      </c>
      <c r="AN613">
        <v>2005</v>
      </c>
      <c r="AO613" s="2" t="s">
        <v>1078</v>
      </c>
    </row>
    <row r="614" spans="1:41" x14ac:dyDescent="0.25">
      <c r="A614">
        <v>655356</v>
      </c>
      <c r="B614" s="1">
        <v>35253</v>
      </c>
      <c r="C614">
        <v>56</v>
      </c>
      <c r="D614" s="2" t="s">
        <v>1275</v>
      </c>
      <c r="E614" s="2"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s="2" t="s">
        <v>1086</v>
      </c>
      <c r="M614" s="2" t="s">
        <v>29</v>
      </c>
      <c r="N614" s="2" t="s">
        <v>1114</v>
      </c>
      <c r="O614" s="2" t="s">
        <v>1109</v>
      </c>
      <c r="P614" s="2" t="s">
        <v>1161</v>
      </c>
      <c r="Q614">
        <v>0</v>
      </c>
      <c r="R614">
        <v>0</v>
      </c>
      <c r="S614">
        <v>0</v>
      </c>
      <c r="T614" s="1">
        <v>42060</v>
      </c>
      <c r="U614" s="2" t="s">
        <v>1</v>
      </c>
      <c r="V614" s="2" t="s">
        <v>18</v>
      </c>
      <c r="W614" s="2" t="s">
        <v>41</v>
      </c>
      <c r="X614" s="2" t="s">
        <v>49</v>
      </c>
      <c r="Y614" s="2" t="s">
        <v>19</v>
      </c>
      <c r="Z614" s="2" t="s">
        <v>6</v>
      </c>
      <c r="AA614" s="2" t="s">
        <v>695</v>
      </c>
      <c r="AB614">
        <v>13</v>
      </c>
      <c r="AC614">
        <v>1</v>
      </c>
      <c r="AD614" s="2" t="s">
        <v>1085</v>
      </c>
      <c r="AE614">
        <v>1</v>
      </c>
      <c r="AF614">
        <v>2</v>
      </c>
      <c r="AG614" s="2" t="s">
        <v>1077</v>
      </c>
      <c r="AH614">
        <v>61490</v>
      </c>
      <c r="AI614">
        <v>11180</v>
      </c>
      <c r="AJ614">
        <v>11180</v>
      </c>
      <c r="AK614">
        <v>39130</v>
      </c>
      <c r="AL614" s="2" t="s">
        <v>97</v>
      </c>
      <c r="AM614" s="2" t="s">
        <v>112</v>
      </c>
      <c r="AN614">
        <v>1998</v>
      </c>
      <c r="AO614" s="2" t="s">
        <v>1078</v>
      </c>
    </row>
    <row r="615" spans="1:41" x14ac:dyDescent="0.25">
      <c r="A615">
        <v>831053</v>
      </c>
      <c r="B615" s="1">
        <v>33821</v>
      </c>
      <c r="C615">
        <v>75</v>
      </c>
      <c r="D615" s="2" t="s">
        <v>1277</v>
      </c>
      <c r="E615" s="2"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s="2" t="s">
        <v>1079</v>
      </c>
      <c r="M615" s="2" t="s">
        <v>57</v>
      </c>
      <c r="N615" s="2" t="s">
        <v>1107</v>
      </c>
      <c r="O615" s="2" t="s">
        <v>1088</v>
      </c>
      <c r="P615" s="2" t="s">
        <v>1161</v>
      </c>
      <c r="Q615">
        <v>57900</v>
      </c>
      <c r="R615">
        <v>-90100</v>
      </c>
      <c r="S615">
        <v>-32200</v>
      </c>
      <c r="T615" s="1">
        <v>42025</v>
      </c>
      <c r="U615" s="2" t="s">
        <v>1089</v>
      </c>
      <c r="V615" s="2" t="s">
        <v>23</v>
      </c>
      <c r="W615" s="2" t="s">
        <v>11</v>
      </c>
      <c r="X615" s="2" t="s">
        <v>4</v>
      </c>
      <c r="Y615" s="2" t="s">
        <v>5</v>
      </c>
      <c r="Z615" s="2" t="s">
        <v>75</v>
      </c>
      <c r="AA615" s="2" t="s">
        <v>696</v>
      </c>
      <c r="AB615">
        <v>23</v>
      </c>
      <c r="AC615">
        <v>3</v>
      </c>
      <c r="AD615" s="2" t="s">
        <v>1078</v>
      </c>
      <c r="AE615">
        <v>0</v>
      </c>
      <c r="AF615">
        <v>2</v>
      </c>
      <c r="AG615" s="2" t="s">
        <v>1077</v>
      </c>
      <c r="AH615">
        <v>79560</v>
      </c>
      <c r="AI615">
        <v>6630</v>
      </c>
      <c r="AJ615">
        <v>13260</v>
      </c>
      <c r="AK615">
        <v>59670</v>
      </c>
      <c r="AL615" s="2" t="s">
        <v>123</v>
      </c>
      <c r="AM615" s="2" t="s">
        <v>124</v>
      </c>
      <c r="AN615">
        <v>2003</v>
      </c>
      <c r="AO615" s="2" t="s">
        <v>1078</v>
      </c>
    </row>
    <row r="616" spans="1:41" x14ac:dyDescent="0.25">
      <c r="A616">
        <v>432740</v>
      </c>
      <c r="B616" s="1">
        <v>33155</v>
      </c>
      <c r="C616">
        <v>131</v>
      </c>
      <c r="D616" s="2" t="s">
        <v>1275</v>
      </c>
      <c r="E616" s="2"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s="2" t="s">
        <v>1079</v>
      </c>
      <c r="M616" s="2" t="s">
        <v>1140</v>
      </c>
      <c r="N616" s="2" t="s">
        <v>1087</v>
      </c>
      <c r="O616" s="2" t="s">
        <v>1106</v>
      </c>
      <c r="P616" s="2" t="s">
        <v>1159</v>
      </c>
      <c r="Q616">
        <v>0</v>
      </c>
      <c r="R616">
        <v>-65200</v>
      </c>
      <c r="S616">
        <v>-65200</v>
      </c>
      <c r="T616" s="1">
        <v>42032</v>
      </c>
      <c r="U616" s="2" t="s">
        <v>62</v>
      </c>
      <c r="V616" s="2" t="s">
        <v>1084</v>
      </c>
      <c r="W616" s="2" t="s">
        <v>11</v>
      </c>
      <c r="X616" s="2" t="s">
        <v>4</v>
      </c>
      <c r="Y616" s="2" t="s">
        <v>19</v>
      </c>
      <c r="Z616" s="2" t="s">
        <v>53</v>
      </c>
      <c r="AA616" s="2" t="s">
        <v>697</v>
      </c>
      <c r="AB616">
        <v>3</v>
      </c>
      <c r="AC616">
        <v>1</v>
      </c>
      <c r="AD616" s="2" t="s">
        <v>1085</v>
      </c>
      <c r="AE616">
        <v>0</v>
      </c>
      <c r="AF616">
        <v>1</v>
      </c>
      <c r="AG616" s="2" t="s">
        <v>1078</v>
      </c>
      <c r="AH616">
        <v>4900</v>
      </c>
      <c r="AI616">
        <v>490</v>
      </c>
      <c r="AJ616">
        <v>490</v>
      </c>
      <c r="AK616">
        <v>3920</v>
      </c>
      <c r="AL616" s="2" t="s">
        <v>47</v>
      </c>
      <c r="AM616" s="2" t="s">
        <v>48</v>
      </c>
      <c r="AN616">
        <v>2010</v>
      </c>
      <c r="AO616" s="2" t="s">
        <v>1078</v>
      </c>
    </row>
    <row r="617" spans="1:41" x14ac:dyDescent="0.25">
      <c r="A617">
        <v>893853</v>
      </c>
      <c r="B617" s="1">
        <v>34392</v>
      </c>
      <c r="C617">
        <v>153</v>
      </c>
      <c r="D617" s="2" t="s">
        <v>1275</v>
      </c>
      <c r="E617" s="2"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s="2" t="s">
        <v>1079</v>
      </c>
      <c r="M617" s="2" t="s">
        <v>57</v>
      </c>
      <c r="N617" s="2" t="s">
        <v>1091</v>
      </c>
      <c r="O617" s="2" t="s">
        <v>1108</v>
      </c>
      <c r="P617" s="2" t="s">
        <v>1161</v>
      </c>
      <c r="Q617">
        <v>45600</v>
      </c>
      <c r="R617">
        <v>-61400</v>
      </c>
      <c r="S617">
        <v>-15800</v>
      </c>
      <c r="T617" s="1">
        <v>42062</v>
      </c>
      <c r="U617" s="2" t="s">
        <v>1089</v>
      </c>
      <c r="V617" s="2" t="s">
        <v>2</v>
      </c>
      <c r="W617" s="2" t="s">
        <v>41</v>
      </c>
      <c r="X617" s="2" t="s">
        <v>49</v>
      </c>
      <c r="Y617" s="2" t="s">
        <v>45</v>
      </c>
      <c r="Z617" s="2" t="s">
        <v>37</v>
      </c>
      <c r="AA617" s="2" t="s">
        <v>698</v>
      </c>
      <c r="AB617">
        <v>0</v>
      </c>
      <c r="AC617">
        <v>3</v>
      </c>
      <c r="AD617" s="2" t="s">
        <v>1085</v>
      </c>
      <c r="AE617">
        <v>1</v>
      </c>
      <c r="AF617">
        <v>0</v>
      </c>
      <c r="AG617" s="2" t="s">
        <v>1078</v>
      </c>
      <c r="AH617">
        <v>77770</v>
      </c>
      <c r="AI617">
        <v>14140</v>
      </c>
      <c r="AJ617">
        <v>14140</v>
      </c>
      <c r="AK617">
        <v>49490</v>
      </c>
      <c r="AL617" s="2" t="s">
        <v>39</v>
      </c>
      <c r="AM617" s="2" t="s">
        <v>40</v>
      </c>
      <c r="AN617">
        <v>2000</v>
      </c>
      <c r="AO617" s="2" t="s">
        <v>1078</v>
      </c>
    </row>
    <row r="618" spans="1:41" x14ac:dyDescent="0.25">
      <c r="A618">
        <v>594988</v>
      </c>
      <c r="B618" s="1">
        <v>39208</v>
      </c>
      <c r="C618">
        <v>255</v>
      </c>
      <c r="D618" s="2" t="s">
        <v>1277</v>
      </c>
      <c r="E618" s="2"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s="2" t="s">
        <v>1086</v>
      </c>
      <c r="M618" s="2" t="s">
        <v>1142</v>
      </c>
      <c r="N618" s="2" t="s">
        <v>1103</v>
      </c>
      <c r="O618" s="2" t="s">
        <v>1088</v>
      </c>
      <c r="P618" s="2" t="s">
        <v>1162</v>
      </c>
      <c r="Q618">
        <v>75800</v>
      </c>
      <c r="R618">
        <v>0</v>
      </c>
      <c r="S618">
        <v>75800</v>
      </c>
      <c r="T618" s="1">
        <v>42045</v>
      </c>
      <c r="U618" s="2" t="s">
        <v>1089</v>
      </c>
      <c r="V618" s="2" t="s">
        <v>2</v>
      </c>
      <c r="W618" s="2" t="s">
        <v>3</v>
      </c>
      <c r="X618" s="2" t="s">
        <v>34</v>
      </c>
      <c r="Y618" s="2" t="s">
        <v>5</v>
      </c>
      <c r="Z618" s="2" t="s">
        <v>6</v>
      </c>
      <c r="AA618" s="2" t="s">
        <v>699</v>
      </c>
      <c r="AB618">
        <v>14</v>
      </c>
      <c r="AC618">
        <v>2</v>
      </c>
      <c r="AD618" s="2" t="s">
        <v>1085</v>
      </c>
      <c r="AE618">
        <v>2</v>
      </c>
      <c r="AF618">
        <v>2</v>
      </c>
      <c r="AG618" s="2" t="s">
        <v>1085</v>
      </c>
      <c r="AH618">
        <v>74700</v>
      </c>
      <c r="AI618">
        <v>7470</v>
      </c>
      <c r="AJ618">
        <v>14940</v>
      </c>
      <c r="AK618">
        <v>52290</v>
      </c>
      <c r="AL618" s="2" t="s">
        <v>39</v>
      </c>
      <c r="AM618" s="2" t="s">
        <v>71</v>
      </c>
      <c r="AN618">
        <v>2007</v>
      </c>
      <c r="AO618" s="2" t="s">
        <v>1077</v>
      </c>
    </row>
    <row r="619" spans="1:41" x14ac:dyDescent="0.25">
      <c r="A619">
        <v>979544</v>
      </c>
      <c r="B619" s="1">
        <v>41750</v>
      </c>
      <c r="C619">
        <v>103</v>
      </c>
      <c r="D619" s="2" t="s">
        <v>1275</v>
      </c>
      <c r="E619" s="2"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s="2" t="s">
        <v>1079</v>
      </c>
      <c r="M619" s="2" t="s">
        <v>1140</v>
      </c>
      <c r="N619" s="2" t="s">
        <v>1091</v>
      </c>
      <c r="O619" s="2" t="s">
        <v>1081</v>
      </c>
      <c r="P619" s="2" t="s">
        <v>1159</v>
      </c>
      <c r="Q619">
        <v>66300</v>
      </c>
      <c r="R619">
        <v>0</v>
      </c>
      <c r="S619">
        <v>66300</v>
      </c>
      <c r="T619" s="1">
        <v>42022</v>
      </c>
      <c r="U619" s="2" t="s">
        <v>1089</v>
      </c>
      <c r="V619" s="2" t="s">
        <v>23</v>
      </c>
      <c r="W619" s="2" t="s">
        <v>11</v>
      </c>
      <c r="X619" s="2" t="s">
        <v>4</v>
      </c>
      <c r="Y619" s="2" t="s">
        <v>19</v>
      </c>
      <c r="Z619" s="2" t="s">
        <v>24</v>
      </c>
      <c r="AA619" s="2" t="s">
        <v>700</v>
      </c>
      <c r="AB619">
        <v>14</v>
      </c>
      <c r="AC619">
        <v>2</v>
      </c>
      <c r="AD619" s="2" t="s">
        <v>1078</v>
      </c>
      <c r="AE619">
        <v>2</v>
      </c>
      <c r="AF619">
        <v>2</v>
      </c>
      <c r="AG619" s="2" t="s">
        <v>1085</v>
      </c>
      <c r="AH619">
        <v>40600</v>
      </c>
      <c r="AI619">
        <v>4060</v>
      </c>
      <c r="AJ619">
        <v>4060</v>
      </c>
      <c r="AK619">
        <v>32480</v>
      </c>
      <c r="AL619" s="2" t="s">
        <v>123</v>
      </c>
      <c r="AM619" s="2" t="s">
        <v>124</v>
      </c>
      <c r="AN619">
        <v>2010</v>
      </c>
      <c r="AO619" s="2" t="s">
        <v>1078</v>
      </c>
    </row>
    <row r="620" spans="1:41" x14ac:dyDescent="0.25">
      <c r="A620">
        <v>191891</v>
      </c>
      <c r="B620" s="1">
        <v>40220</v>
      </c>
      <c r="C620">
        <v>97</v>
      </c>
      <c r="D620" s="2" t="s">
        <v>1276</v>
      </c>
      <c r="E620" s="2"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s="2" t="s">
        <v>1079</v>
      </c>
      <c r="M620" s="2" t="s">
        <v>1142</v>
      </c>
      <c r="N620" s="2" t="s">
        <v>1115</v>
      </c>
      <c r="O620" s="2" t="s">
        <v>1113</v>
      </c>
      <c r="P620" s="2" t="s">
        <v>1159</v>
      </c>
      <c r="Q620">
        <v>0</v>
      </c>
      <c r="R620">
        <v>-32600</v>
      </c>
      <c r="S620">
        <v>-32600</v>
      </c>
      <c r="T620" s="1">
        <v>42017</v>
      </c>
      <c r="U620" s="2" t="s">
        <v>1</v>
      </c>
      <c r="V620" s="2" t="s">
        <v>18</v>
      </c>
      <c r="W620" s="2" t="s">
        <v>41</v>
      </c>
      <c r="X620" s="2" t="s">
        <v>60</v>
      </c>
      <c r="Y620" s="2" t="s">
        <v>5</v>
      </c>
      <c r="Z620" s="2" t="s">
        <v>37</v>
      </c>
      <c r="AA620" s="2" t="s">
        <v>701</v>
      </c>
      <c r="AB620">
        <v>22</v>
      </c>
      <c r="AC620">
        <v>1</v>
      </c>
      <c r="AD620" s="2" t="s">
        <v>1085</v>
      </c>
      <c r="AE620">
        <v>1</v>
      </c>
      <c r="AF620">
        <v>0</v>
      </c>
      <c r="AG620" s="2" t="s">
        <v>1085</v>
      </c>
      <c r="AH620">
        <v>45270</v>
      </c>
      <c r="AI620">
        <v>10060</v>
      </c>
      <c r="AJ620">
        <v>10060</v>
      </c>
      <c r="AK620">
        <v>25150</v>
      </c>
      <c r="AL620" s="2" t="s">
        <v>106</v>
      </c>
      <c r="AM620" s="2" t="s">
        <v>107</v>
      </c>
      <c r="AN620">
        <v>2006</v>
      </c>
      <c r="AO620" s="2" t="s">
        <v>1078</v>
      </c>
    </row>
    <row r="621" spans="1:41" x14ac:dyDescent="0.25">
      <c r="A621">
        <v>831479</v>
      </c>
      <c r="B621" s="1">
        <v>36681</v>
      </c>
      <c r="C621">
        <v>214</v>
      </c>
      <c r="D621" s="2" t="s">
        <v>1275</v>
      </c>
      <c r="E621" s="2"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s="2" t="s">
        <v>1086</v>
      </c>
      <c r="M621" s="2" t="s">
        <v>29</v>
      </c>
      <c r="N621" s="2" t="s">
        <v>1082</v>
      </c>
      <c r="O621" s="2" t="s">
        <v>1110</v>
      </c>
      <c r="P621" s="2" t="s">
        <v>1160</v>
      </c>
      <c r="Q621">
        <v>0</v>
      </c>
      <c r="R621">
        <v>0</v>
      </c>
      <c r="S621">
        <v>0</v>
      </c>
      <c r="T621" s="1">
        <v>42035</v>
      </c>
      <c r="U621" s="2" t="s">
        <v>1089</v>
      </c>
      <c r="V621" s="2" t="s">
        <v>23</v>
      </c>
      <c r="W621" s="2" t="s">
        <v>11</v>
      </c>
      <c r="X621" s="2" t="s">
        <v>60</v>
      </c>
      <c r="Y621" s="2" t="s">
        <v>19</v>
      </c>
      <c r="Z621" s="2" t="s">
        <v>37</v>
      </c>
      <c r="AA621" s="2" t="s">
        <v>702</v>
      </c>
      <c r="AB621">
        <v>17</v>
      </c>
      <c r="AC621">
        <v>3</v>
      </c>
      <c r="AD621" s="2" t="s">
        <v>1078</v>
      </c>
      <c r="AE621">
        <v>0</v>
      </c>
      <c r="AF621">
        <v>3</v>
      </c>
      <c r="AG621" s="2" t="s">
        <v>1085</v>
      </c>
      <c r="AH621">
        <v>47080</v>
      </c>
      <c r="AI621">
        <v>4280</v>
      </c>
      <c r="AJ621">
        <v>8560</v>
      </c>
      <c r="AK621">
        <v>34240</v>
      </c>
      <c r="AL621" s="2" t="s">
        <v>8</v>
      </c>
      <c r="AM621" s="2" t="s">
        <v>137</v>
      </c>
      <c r="AN621">
        <v>2006</v>
      </c>
      <c r="AO621" s="2" t="s">
        <v>1078</v>
      </c>
    </row>
    <row r="622" spans="1:41" x14ac:dyDescent="0.25">
      <c r="A622">
        <v>714346</v>
      </c>
      <c r="B622" s="1">
        <v>33516</v>
      </c>
      <c r="C622">
        <v>438</v>
      </c>
      <c r="D622" s="2" t="s">
        <v>1276</v>
      </c>
      <c r="E622" s="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s="2" t="s">
        <v>1086</v>
      </c>
      <c r="M622" s="2" t="s">
        <v>1140</v>
      </c>
      <c r="N622" s="2" t="s">
        <v>1082</v>
      </c>
      <c r="O622" s="2" t="s">
        <v>1109</v>
      </c>
      <c r="P622" s="2" t="s">
        <v>1159</v>
      </c>
      <c r="Q622">
        <v>0</v>
      </c>
      <c r="R622">
        <v>0</v>
      </c>
      <c r="S622">
        <v>0</v>
      </c>
      <c r="T622" s="1">
        <v>42019</v>
      </c>
      <c r="U622" s="2" t="s">
        <v>1</v>
      </c>
      <c r="V622" s="2" t="s">
        <v>2</v>
      </c>
      <c r="W622" s="2" t="s">
        <v>11</v>
      </c>
      <c r="X622" s="2" t="s">
        <v>4</v>
      </c>
      <c r="Y622" s="2" t="s">
        <v>5</v>
      </c>
      <c r="Z622" s="2" t="s">
        <v>51</v>
      </c>
      <c r="AA622" s="2" t="s">
        <v>703</v>
      </c>
      <c r="AB622">
        <v>14</v>
      </c>
      <c r="AC622">
        <v>1</v>
      </c>
      <c r="AD622" s="2" t="s">
        <v>1085</v>
      </c>
      <c r="AE622">
        <v>0</v>
      </c>
      <c r="AF622">
        <v>0</v>
      </c>
      <c r="AG622" s="2" t="s">
        <v>1078</v>
      </c>
      <c r="AH622">
        <v>40700</v>
      </c>
      <c r="AI622">
        <v>4070</v>
      </c>
      <c r="AJ622">
        <v>4070</v>
      </c>
      <c r="AK622">
        <v>32560</v>
      </c>
      <c r="AL622" s="2" t="s">
        <v>123</v>
      </c>
      <c r="AM622" s="2" t="s">
        <v>124</v>
      </c>
      <c r="AN622">
        <v>2000</v>
      </c>
      <c r="AO622" s="2" t="s">
        <v>1077</v>
      </c>
    </row>
    <row r="623" spans="1:41" x14ac:dyDescent="0.25">
      <c r="A623">
        <v>326289</v>
      </c>
      <c r="B623" s="1">
        <v>37989</v>
      </c>
      <c r="C623">
        <v>87</v>
      </c>
      <c r="D623" s="2" t="s">
        <v>1276</v>
      </c>
      <c r="E623" s="2"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s="2" t="s">
        <v>1086</v>
      </c>
      <c r="M623" s="2" t="s">
        <v>1139</v>
      </c>
      <c r="N623" s="2" t="s">
        <v>1103</v>
      </c>
      <c r="O623" s="2" t="s">
        <v>1111</v>
      </c>
      <c r="P623" s="2" t="s">
        <v>1160</v>
      </c>
      <c r="Q623">
        <v>0</v>
      </c>
      <c r="R623">
        <v>0</v>
      </c>
      <c r="S623">
        <v>0</v>
      </c>
      <c r="T623" s="1">
        <v>42048</v>
      </c>
      <c r="U623" s="2" t="s">
        <v>1</v>
      </c>
      <c r="V623" s="2" t="s">
        <v>2</v>
      </c>
      <c r="W623" s="2" t="s">
        <v>11</v>
      </c>
      <c r="X623" s="2" t="s">
        <v>4</v>
      </c>
      <c r="Y623" s="2" t="s">
        <v>19</v>
      </c>
      <c r="Z623" s="2" t="s">
        <v>13</v>
      </c>
      <c r="AA623" s="2" t="s">
        <v>704</v>
      </c>
      <c r="AB623">
        <v>2</v>
      </c>
      <c r="AC623">
        <v>1</v>
      </c>
      <c r="AD623" s="2" t="s">
        <v>1085</v>
      </c>
      <c r="AE623">
        <v>2</v>
      </c>
      <c r="AF623">
        <v>1</v>
      </c>
      <c r="AG623" s="2" t="s">
        <v>1077</v>
      </c>
      <c r="AH623">
        <v>34650</v>
      </c>
      <c r="AI623">
        <v>6300</v>
      </c>
      <c r="AJ623">
        <v>3150</v>
      </c>
      <c r="AK623">
        <v>25200</v>
      </c>
      <c r="AL623" s="2" t="s">
        <v>55</v>
      </c>
      <c r="AM623" s="2" t="s">
        <v>56</v>
      </c>
      <c r="AN623">
        <v>1996</v>
      </c>
      <c r="AO623" s="2" t="s">
        <v>1078</v>
      </c>
    </row>
    <row r="624" spans="1:41" x14ac:dyDescent="0.25">
      <c r="A624">
        <v>944537</v>
      </c>
      <c r="B624" s="1">
        <v>33808</v>
      </c>
      <c r="C624">
        <v>27</v>
      </c>
      <c r="D624" s="2" t="s">
        <v>1276</v>
      </c>
      <c r="E624" s="2"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s="2" t="s">
        <v>1079</v>
      </c>
      <c r="M624" s="2" t="s">
        <v>1140</v>
      </c>
      <c r="N624" s="2" t="s">
        <v>1102</v>
      </c>
      <c r="O624" s="2" t="s">
        <v>1098</v>
      </c>
      <c r="P624" s="2" t="s">
        <v>1159</v>
      </c>
      <c r="Q624">
        <v>0</v>
      </c>
      <c r="R624">
        <v>0</v>
      </c>
      <c r="S624">
        <v>0</v>
      </c>
      <c r="T624" s="1">
        <v>42048</v>
      </c>
      <c r="U624" s="2" t="s">
        <v>62</v>
      </c>
      <c r="V624" s="2" t="s">
        <v>1084</v>
      </c>
      <c r="W624" s="2" t="s">
        <v>121</v>
      </c>
      <c r="X624" s="2" t="s">
        <v>4</v>
      </c>
      <c r="Y624" s="2" t="s">
        <v>45</v>
      </c>
      <c r="Z624" s="2" t="s">
        <v>13</v>
      </c>
      <c r="AA624" s="2" t="s">
        <v>705</v>
      </c>
      <c r="AB624">
        <v>4</v>
      </c>
      <c r="AC624">
        <v>1</v>
      </c>
      <c r="AD624" s="2" t="s">
        <v>1085</v>
      </c>
      <c r="AE624">
        <v>2</v>
      </c>
      <c r="AF624">
        <v>0</v>
      </c>
      <c r="AG624" s="2" t="s">
        <v>1085</v>
      </c>
      <c r="AH624">
        <v>3200</v>
      </c>
      <c r="AI624">
        <v>400</v>
      </c>
      <c r="AJ624">
        <v>400</v>
      </c>
      <c r="AK624">
        <v>2400</v>
      </c>
      <c r="AL624" s="2" t="s">
        <v>106</v>
      </c>
      <c r="AM624" s="2" t="s">
        <v>280</v>
      </c>
      <c r="AN624">
        <v>2012</v>
      </c>
      <c r="AO624" s="2" t="s">
        <v>1078</v>
      </c>
    </row>
    <row r="625" spans="1:41" x14ac:dyDescent="0.25">
      <c r="A625">
        <v>779156</v>
      </c>
      <c r="B625" s="1">
        <v>34252</v>
      </c>
      <c r="C625">
        <v>206</v>
      </c>
      <c r="D625" s="2" t="s">
        <v>1275</v>
      </c>
      <c r="E625" s="2"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s="2" t="s">
        <v>1079</v>
      </c>
      <c r="M625" s="2" t="s">
        <v>57</v>
      </c>
      <c r="N625" s="2" t="s">
        <v>1082</v>
      </c>
      <c r="O625" s="2" t="s">
        <v>1106</v>
      </c>
      <c r="P625" s="2" t="s">
        <v>1162</v>
      </c>
      <c r="Q625">
        <v>0</v>
      </c>
      <c r="R625">
        <v>-74200</v>
      </c>
      <c r="S625">
        <v>-74200</v>
      </c>
      <c r="T625" s="1">
        <v>42007</v>
      </c>
      <c r="U625" s="2" t="s">
        <v>1</v>
      </c>
      <c r="V625" s="2" t="s">
        <v>18</v>
      </c>
      <c r="W625" s="2" t="s">
        <v>3</v>
      </c>
      <c r="X625" s="2" t="s">
        <v>34</v>
      </c>
      <c r="Y625" s="2" t="s">
        <v>12</v>
      </c>
      <c r="Z625" s="2" t="s">
        <v>51</v>
      </c>
      <c r="AA625" s="2" t="s">
        <v>706</v>
      </c>
      <c r="AB625">
        <v>2</v>
      </c>
      <c r="AC625">
        <v>1</v>
      </c>
      <c r="AD625" s="2" t="s">
        <v>1085</v>
      </c>
      <c r="AE625">
        <v>1</v>
      </c>
      <c r="AF625">
        <v>1</v>
      </c>
      <c r="AG625" s="2" t="s">
        <v>1078</v>
      </c>
      <c r="AH625">
        <v>78980</v>
      </c>
      <c r="AI625">
        <v>7180</v>
      </c>
      <c r="AJ625">
        <v>14360</v>
      </c>
      <c r="AK625">
        <v>57440</v>
      </c>
      <c r="AL625" s="2" t="s">
        <v>8</v>
      </c>
      <c r="AM625" s="2" t="s">
        <v>9</v>
      </c>
      <c r="AN625">
        <v>1997</v>
      </c>
      <c r="AO625" s="2" t="s">
        <v>1077</v>
      </c>
    </row>
    <row r="626" spans="1:41" x14ac:dyDescent="0.25">
      <c r="A626">
        <v>856153</v>
      </c>
      <c r="B626" s="1">
        <v>37446</v>
      </c>
      <c r="C626">
        <v>127</v>
      </c>
      <c r="D626" s="2" t="s">
        <v>1276</v>
      </c>
      <c r="E626" s="2"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s="2" t="s">
        <v>1079</v>
      </c>
      <c r="M626" s="2" t="s">
        <v>29</v>
      </c>
      <c r="N626" s="2" t="s">
        <v>1087</v>
      </c>
      <c r="O626" s="2" t="s">
        <v>1083</v>
      </c>
      <c r="P626" s="2" t="s">
        <v>1161</v>
      </c>
      <c r="Q626">
        <v>58200</v>
      </c>
      <c r="R626">
        <v>0</v>
      </c>
      <c r="S626">
        <v>58200</v>
      </c>
      <c r="T626" s="1">
        <v>42017</v>
      </c>
      <c r="U626" s="2" t="s">
        <v>62</v>
      </c>
      <c r="V626" s="2" t="s">
        <v>1084</v>
      </c>
      <c r="W626" s="2" t="s">
        <v>11</v>
      </c>
      <c r="X626" s="2" t="s">
        <v>30</v>
      </c>
      <c r="Y626" s="2" t="s">
        <v>5</v>
      </c>
      <c r="Z626" s="2" t="s">
        <v>13</v>
      </c>
      <c r="AA626" s="2" t="s">
        <v>707</v>
      </c>
      <c r="AB626">
        <v>10</v>
      </c>
      <c r="AC626">
        <v>1</v>
      </c>
      <c r="AD626" s="2" t="s">
        <v>1077</v>
      </c>
      <c r="AE626">
        <v>1</v>
      </c>
      <c r="AF626">
        <v>0</v>
      </c>
      <c r="AG626" s="2" t="s">
        <v>1078</v>
      </c>
      <c r="AH626">
        <v>6160</v>
      </c>
      <c r="AI626">
        <v>560</v>
      </c>
      <c r="AJ626">
        <v>1120</v>
      </c>
      <c r="AK626">
        <v>4480</v>
      </c>
      <c r="AL626" s="2" t="s">
        <v>39</v>
      </c>
      <c r="AM626" s="2" t="s">
        <v>193</v>
      </c>
      <c r="AN626">
        <v>1996</v>
      </c>
      <c r="AO626" s="2" t="s">
        <v>1078</v>
      </c>
    </row>
    <row r="627" spans="1:41" x14ac:dyDescent="0.25">
      <c r="A627">
        <v>473338</v>
      </c>
      <c r="B627" s="1">
        <v>40496</v>
      </c>
      <c r="C627">
        <v>422</v>
      </c>
      <c r="D627" s="2" t="s">
        <v>1277</v>
      </c>
      <c r="E627" s="2"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s="2" t="s">
        <v>1086</v>
      </c>
      <c r="M627" s="2" t="s">
        <v>1140</v>
      </c>
      <c r="N627" s="2" t="s">
        <v>1082</v>
      </c>
      <c r="O627" s="2" t="s">
        <v>1105</v>
      </c>
      <c r="P627" s="2" t="s">
        <v>1160</v>
      </c>
      <c r="Q627">
        <v>43600</v>
      </c>
      <c r="R627">
        <v>-67800</v>
      </c>
      <c r="S627">
        <v>-24200</v>
      </c>
      <c r="T627" s="1">
        <v>42049</v>
      </c>
      <c r="U627" s="2" t="s">
        <v>1</v>
      </c>
      <c r="V627" s="2" t="s">
        <v>23</v>
      </c>
      <c r="W627" s="2" t="s">
        <v>3</v>
      </c>
      <c r="X627" s="2" t="s">
        <v>60</v>
      </c>
      <c r="Y627" s="2" t="s">
        <v>50</v>
      </c>
      <c r="Z627" s="2" t="s">
        <v>75</v>
      </c>
      <c r="AA627" s="2" t="s">
        <v>708</v>
      </c>
      <c r="AB627">
        <v>11</v>
      </c>
      <c r="AC627">
        <v>1</v>
      </c>
      <c r="AD627" s="2" t="s">
        <v>1077</v>
      </c>
      <c r="AE627">
        <v>1</v>
      </c>
      <c r="AF627">
        <v>1</v>
      </c>
      <c r="AG627" s="2" t="s">
        <v>1078</v>
      </c>
      <c r="AH627">
        <v>85250</v>
      </c>
      <c r="AI627">
        <v>15500</v>
      </c>
      <c r="AJ627">
        <v>7750</v>
      </c>
      <c r="AK627">
        <v>62000</v>
      </c>
      <c r="AL627" s="2" t="s">
        <v>15</v>
      </c>
      <c r="AM627" s="2" t="s">
        <v>16</v>
      </c>
      <c r="AN627">
        <v>1999</v>
      </c>
      <c r="AO627" s="2" t="s">
        <v>1078</v>
      </c>
    </row>
    <row r="628" spans="1:41" x14ac:dyDescent="0.25">
      <c r="A628">
        <v>521694</v>
      </c>
      <c r="B628" s="1">
        <v>35492</v>
      </c>
      <c r="C628">
        <v>303</v>
      </c>
      <c r="D628" s="2" t="s">
        <v>1275</v>
      </c>
      <c r="E628" s="2"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s="2" t="s">
        <v>1079</v>
      </c>
      <c r="M628" s="2" t="s">
        <v>1139</v>
      </c>
      <c r="N628" s="2" t="s">
        <v>1087</v>
      </c>
      <c r="O628" s="2" t="s">
        <v>1098</v>
      </c>
      <c r="P628" s="2" t="s">
        <v>1161</v>
      </c>
      <c r="Q628">
        <v>0</v>
      </c>
      <c r="R628">
        <v>0</v>
      </c>
      <c r="S628">
        <v>0</v>
      </c>
      <c r="T628" s="1">
        <v>42024</v>
      </c>
      <c r="U628" s="2" t="s">
        <v>1089</v>
      </c>
      <c r="V628" s="2" t="s">
        <v>2</v>
      </c>
      <c r="W628" s="2" t="s">
        <v>3</v>
      </c>
      <c r="X628" s="2" t="s">
        <v>34</v>
      </c>
      <c r="Y628" s="2" t="s">
        <v>5</v>
      </c>
      <c r="Z628" s="2" t="s">
        <v>37</v>
      </c>
      <c r="AA628" s="2" t="s">
        <v>709</v>
      </c>
      <c r="AB628">
        <v>1</v>
      </c>
      <c r="AC628">
        <v>4</v>
      </c>
      <c r="AD628" s="2" t="s">
        <v>1077</v>
      </c>
      <c r="AE628">
        <v>1</v>
      </c>
      <c r="AF628">
        <v>2</v>
      </c>
      <c r="AG628" s="2" t="s">
        <v>1078</v>
      </c>
      <c r="AH628">
        <v>72840</v>
      </c>
      <c r="AI628">
        <v>12140</v>
      </c>
      <c r="AJ628">
        <v>6070</v>
      </c>
      <c r="AK628">
        <v>54630</v>
      </c>
      <c r="AL628" s="2" t="s">
        <v>21</v>
      </c>
      <c r="AM628" s="2" t="s">
        <v>67</v>
      </c>
      <c r="AN628">
        <v>2010</v>
      </c>
      <c r="AO628" s="2" t="s">
        <v>1078</v>
      </c>
    </row>
    <row r="629" spans="1:41" x14ac:dyDescent="0.25">
      <c r="A629">
        <v>136520</v>
      </c>
      <c r="B629" s="1">
        <v>35490</v>
      </c>
      <c r="C629">
        <v>228</v>
      </c>
      <c r="D629" s="2" t="s">
        <v>1277</v>
      </c>
      <c r="E629" s="2"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s="2" t="s">
        <v>1079</v>
      </c>
      <c r="M629" s="2" t="s">
        <v>29</v>
      </c>
      <c r="N629" s="2" t="s">
        <v>1099</v>
      </c>
      <c r="O629" s="2" t="s">
        <v>1094</v>
      </c>
      <c r="P629" s="2" t="s">
        <v>1159</v>
      </c>
      <c r="Q629">
        <v>43700</v>
      </c>
      <c r="R629">
        <v>0</v>
      </c>
      <c r="S629">
        <v>43700</v>
      </c>
      <c r="T629" s="1">
        <v>42022</v>
      </c>
      <c r="U629" s="2" t="s">
        <v>62</v>
      </c>
      <c r="V629" s="2" t="s">
        <v>1084</v>
      </c>
      <c r="W629" s="2" t="s">
        <v>121</v>
      </c>
      <c r="X629" s="2" t="s">
        <v>4</v>
      </c>
      <c r="Y629" s="2" t="s">
        <v>45</v>
      </c>
      <c r="Z629" s="2" t="s">
        <v>53</v>
      </c>
      <c r="AA629" s="2" t="s">
        <v>710</v>
      </c>
      <c r="AB629">
        <v>20</v>
      </c>
      <c r="AC629">
        <v>1</v>
      </c>
      <c r="AD629" s="2" t="s">
        <v>1085</v>
      </c>
      <c r="AE629">
        <v>0</v>
      </c>
      <c r="AF629">
        <v>2</v>
      </c>
      <c r="AG629" s="2" t="s">
        <v>1078</v>
      </c>
      <c r="AH629">
        <v>6050</v>
      </c>
      <c r="AI629">
        <v>1100</v>
      </c>
      <c r="AJ629">
        <v>1100</v>
      </c>
      <c r="AK629">
        <v>3850</v>
      </c>
      <c r="AL629" s="2" t="s">
        <v>47</v>
      </c>
      <c r="AM629" s="2" t="s">
        <v>48</v>
      </c>
      <c r="AN629">
        <v>2010</v>
      </c>
      <c r="AO629" s="2" t="s">
        <v>1078</v>
      </c>
    </row>
    <row r="630" spans="1:41" x14ac:dyDescent="0.25">
      <c r="A630">
        <v>730819</v>
      </c>
      <c r="B630" s="1">
        <v>33103</v>
      </c>
      <c r="C630">
        <v>239</v>
      </c>
      <c r="D630" s="2" t="s">
        <v>1277</v>
      </c>
      <c r="E630" s="2"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s="2" t="s">
        <v>1086</v>
      </c>
      <c r="M630" s="2" t="s">
        <v>1142</v>
      </c>
      <c r="N630" s="2" t="s">
        <v>1102</v>
      </c>
      <c r="O630" s="2" t="s">
        <v>1105</v>
      </c>
      <c r="P630" s="2" t="s">
        <v>1159</v>
      </c>
      <c r="Q630">
        <v>44200</v>
      </c>
      <c r="R630">
        <v>-37000</v>
      </c>
      <c r="S630">
        <v>7200</v>
      </c>
      <c r="T630" s="1">
        <v>42007</v>
      </c>
      <c r="U630" s="2" t="s">
        <v>1</v>
      </c>
      <c r="V630" s="2" t="s">
        <v>23</v>
      </c>
      <c r="W630" s="2" t="s">
        <v>3</v>
      </c>
      <c r="X630" s="2" t="s">
        <v>34</v>
      </c>
      <c r="Y630" s="2" t="s">
        <v>5</v>
      </c>
      <c r="Z630" s="2" t="s">
        <v>13</v>
      </c>
      <c r="AA630" s="2" t="s">
        <v>711</v>
      </c>
      <c r="AB630">
        <v>10</v>
      </c>
      <c r="AC630">
        <v>1</v>
      </c>
      <c r="AD630" s="2" t="s">
        <v>1078</v>
      </c>
      <c r="AE630">
        <v>2</v>
      </c>
      <c r="AF630">
        <v>3</v>
      </c>
      <c r="AG630" s="2" t="s">
        <v>1077</v>
      </c>
      <c r="AH630">
        <v>87890</v>
      </c>
      <c r="AI630">
        <v>15980</v>
      </c>
      <c r="AJ630">
        <v>7990</v>
      </c>
      <c r="AK630">
        <v>63920</v>
      </c>
      <c r="AL630" s="2" t="s">
        <v>97</v>
      </c>
      <c r="AM630" s="2" t="s">
        <v>148</v>
      </c>
      <c r="AN630">
        <v>2014</v>
      </c>
      <c r="AO630" s="2" t="s">
        <v>1077</v>
      </c>
    </row>
    <row r="631" spans="1:41" x14ac:dyDescent="0.25">
      <c r="A631">
        <v>469966</v>
      </c>
      <c r="B631" s="1">
        <v>38190</v>
      </c>
      <c r="C631">
        <v>128</v>
      </c>
      <c r="D631" s="2" t="s">
        <v>1277</v>
      </c>
      <c r="E631" s="2"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s="2" t="s">
        <v>1086</v>
      </c>
      <c r="M631" s="2" t="s">
        <v>1140</v>
      </c>
      <c r="N631" s="2" t="s">
        <v>1082</v>
      </c>
      <c r="O631" s="2" t="s">
        <v>1110</v>
      </c>
      <c r="P631" s="2" t="s">
        <v>1161</v>
      </c>
      <c r="Q631">
        <v>0</v>
      </c>
      <c r="R631">
        <v>0</v>
      </c>
      <c r="S631">
        <v>0</v>
      </c>
      <c r="T631" s="1">
        <v>42005</v>
      </c>
      <c r="U631" s="2" t="s">
        <v>1089</v>
      </c>
      <c r="V631" s="2" t="s">
        <v>23</v>
      </c>
      <c r="W631" s="2" t="s">
        <v>11</v>
      </c>
      <c r="X631" s="2" t="s">
        <v>34</v>
      </c>
      <c r="Y631" s="2" t="s">
        <v>19</v>
      </c>
      <c r="Z631" s="2" t="s">
        <v>6</v>
      </c>
      <c r="AA631" s="2" t="s">
        <v>712</v>
      </c>
      <c r="AB631">
        <v>10</v>
      </c>
      <c r="AC631">
        <v>3</v>
      </c>
      <c r="AD631" s="2" t="s">
        <v>1085</v>
      </c>
      <c r="AE631">
        <v>2</v>
      </c>
      <c r="AF631">
        <v>1</v>
      </c>
      <c r="AG631" s="2" t="s">
        <v>1078</v>
      </c>
      <c r="AH631">
        <v>88220</v>
      </c>
      <c r="AI631">
        <v>16040</v>
      </c>
      <c r="AJ631">
        <v>16040</v>
      </c>
      <c r="AK631">
        <v>56140</v>
      </c>
      <c r="AL631" s="2" t="s">
        <v>26</v>
      </c>
      <c r="AM631" s="2" t="s">
        <v>154</v>
      </c>
      <c r="AN631">
        <v>2008</v>
      </c>
      <c r="AO631" s="2" t="s">
        <v>1078</v>
      </c>
    </row>
    <row r="632" spans="1:41" x14ac:dyDescent="0.25">
      <c r="A632">
        <v>952300</v>
      </c>
      <c r="B632" s="1">
        <v>40027</v>
      </c>
      <c r="C632">
        <v>147</v>
      </c>
      <c r="D632" s="2" t="s">
        <v>1276</v>
      </c>
      <c r="E632" s="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s="2" t="s">
        <v>1086</v>
      </c>
      <c r="M632" s="2" t="s">
        <v>29</v>
      </c>
      <c r="N632" s="2" t="s">
        <v>1093</v>
      </c>
      <c r="O632" s="2" t="s">
        <v>1113</v>
      </c>
      <c r="P632" s="2" t="s">
        <v>1159</v>
      </c>
      <c r="Q632">
        <v>0</v>
      </c>
      <c r="R632">
        <v>-48400</v>
      </c>
      <c r="S632">
        <v>-48400</v>
      </c>
      <c r="T632" s="1">
        <v>42033</v>
      </c>
      <c r="U632" s="2" t="s">
        <v>1089</v>
      </c>
      <c r="V632" s="2" t="s">
        <v>18</v>
      </c>
      <c r="W632" s="2" t="s">
        <v>41</v>
      </c>
      <c r="X632" s="2" t="s">
        <v>49</v>
      </c>
      <c r="Y632" s="2" t="s">
        <v>5</v>
      </c>
      <c r="Z632" s="2" t="s">
        <v>37</v>
      </c>
      <c r="AA632" s="2" t="s">
        <v>713</v>
      </c>
      <c r="AB632">
        <v>2</v>
      </c>
      <c r="AC632">
        <v>2</v>
      </c>
      <c r="AD632" s="2" t="s">
        <v>1078</v>
      </c>
      <c r="AE632">
        <v>1</v>
      </c>
      <c r="AF632">
        <v>2</v>
      </c>
      <c r="AG632" s="2" t="s">
        <v>1078</v>
      </c>
      <c r="AH632">
        <v>53680</v>
      </c>
      <c r="AI632">
        <v>9760</v>
      </c>
      <c r="AJ632">
        <v>4880</v>
      </c>
      <c r="AK632">
        <v>39040</v>
      </c>
      <c r="AL632" s="2" t="s">
        <v>32</v>
      </c>
      <c r="AM632" s="2" t="s">
        <v>69</v>
      </c>
      <c r="AN632">
        <v>2004</v>
      </c>
      <c r="AO632" s="2" t="s">
        <v>1078</v>
      </c>
    </row>
    <row r="633" spans="1:41" x14ac:dyDescent="0.25">
      <c r="A633">
        <v>322609</v>
      </c>
      <c r="B633" s="1">
        <v>39268</v>
      </c>
      <c r="C633">
        <v>287</v>
      </c>
      <c r="D633" s="2" t="s">
        <v>1276</v>
      </c>
      <c r="E633" s="2"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s="2" t="s">
        <v>1079</v>
      </c>
      <c r="M633" s="2" t="s">
        <v>1139</v>
      </c>
      <c r="N633" s="2" t="s">
        <v>1103</v>
      </c>
      <c r="O633" s="2" t="s">
        <v>1096</v>
      </c>
      <c r="P633" s="2" t="s">
        <v>1161</v>
      </c>
      <c r="Q633">
        <v>0</v>
      </c>
      <c r="R633">
        <v>-54600</v>
      </c>
      <c r="S633">
        <v>-54600</v>
      </c>
      <c r="T633" s="1">
        <v>42014</v>
      </c>
      <c r="U633" s="2" t="s">
        <v>1</v>
      </c>
      <c r="V633" s="2" t="s">
        <v>23</v>
      </c>
      <c r="W633" s="2" t="s">
        <v>11</v>
      </c>
      <c r="X633" s="2" t="s">
        <v>34</v>
      </c>
      <c r="Y633" s="2" t="s">
        <v>12</v>
      </c>
      <c r="Z633" s="2" t="s">
        <v>37</v>
      </c>
      <c r="AA633" s="2" t="s">
        <v>714</v>
      </c>
      <c r="AB633">
        <v>19</v>
      </c>
      <c r="AC633">
        <v>1</v>
      </c>
      <c r="AD633" s="2" t="s">
        <v>1078</v>
      </c>
      <c r="AE633">
        <v>0</v>
      </c>
      <c r="AF633">
        <v>2</v>
      </c>
      <c r="AG633" s="2" t="s">
        <v>1078</v>
      </c>
      <c r="AH633">
        <v>53800</v>
      </c>
      <c r="AI633">
        <v>5380</v>
      </c>
      <c r="AJ633">
        <v>5380</v>
      </c>
      <c r="AK633">
        <v>43040</v>
      </c>
      <c r="AL633" s="2" t="s">
        <v>32</v>
      </c>
      <c r="AM633" s="2" t="s">
        <v>69</v>
      </c>
      <c r="AN633">
        <v>2006</v>
      </c>
      <c r="AO633" s="2" t="s">
        <v>1078</v>
      </c>
    </row>
    <row r="634" spans="1:41" x14ac:dyDescent="0.25">
      <c r="A634">
        <v>890280</v>
      </c>
      <c r="B634" s="1">
        <v>40202</v>
      </c>
      <c r="C634">
        <v>142</v>
      </c>
      <c r="D634" s="2" t="s">
        <v>1276</v>
      </c>
      <c r="E634" s="2"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s="2" t="s">
        <v>1086</v>
      </c>
      <c r="M634" s="2" t="s">
        <v>1140</v>
      </c>
      <c r="N634" s="2" t="s">
        <v>1080</v>
      </c>
      <c r="O634" s="2" t="s">
        <v>1100</v>
      </c>
      <c r="P634" s="2" t="s">
        <v>1159</v>
      </c>
      <c r="Q634">
        <v>0</v>
      </c>
      <c r="R634">
        <v>-48500</v>
      </c>
      <c r="S634">
        <v>-48500</v>
      </c>
      <c r="T634" s="1">
        <v>42033</v>
      </c>
      <c r="U634" s="2" t="s">
        <v>1</v>
      </c>
      <c r="V634" s="2" t="s">
        <v>18</v>
      </c>
      <c r="W634" s="2" t="s">
        <v>3</v>
      </c>
      <c r="X634" s="2" t="s">
        <v>4</v>
      </c>
      <c r="Y634" s="2" t="s">
        <v>19</v>
      </c>
      <c r="Z634" s="2" t="s">
        <v>6</v>
      </c>
      <c r="AA634" s="2" t="s">
        <v>715</v>
      </c>
      <c r="AB634">
        <v>10</v>
      </c>
      <c r="AC634">
        <v>1</v>
      </c>
      <c r="AD634" s="2" t="s">
        <v>1077</v>
      </c>
      <c r="AE634">
        <v>1</v>
      </c>
      <c r="AF634">
        <v>2</v>
      </c>
      <c r="AG634" s="2" t="s">
        <v>1078</v>
      </c>
      <c r="AH634">
        <v>54360</v>
      </c>
      <c r="AI634">
        <v>4530</v>
      </c>
      <c r="AJ634">
        <v>9060</v>
      </c>
      <c r="AK634">
        <v>40770</v>
      </c>
      <c r="AL634" s="2" t="s">
        <v>15</v>
      </c>
      <c r="AM634" s="2" t="s">
        <v>16</v>
      </c>
      <c r="AN634">
        <v>1995</v>
      </c>
      <c r="AO634" s="2" t="s">
        <v>1077</v>
      </c>
    </row>
    <row r="635" spans="1:41" x14ac:dyDescent="0.25">
      <c r="A635">
        <v>431583</v>
      </c>
      <c r="B635" s="1">
        <v>36661</v>
      </c>
      <c r="C635">
        <v>162</v>
      </c>
      <c r="D635" s="2" t="s">
        <v>1275</v>
      </c>
      <c r="E635" s="2"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s="2" t="s">
        <v>1086</v>
      </c>
      <c r="M635" s="2" t="s">
        <v>1139</v>
      </c>
      <c r="N635" s="2" t="s">
        <v>1107</v>
      </c>
      <c r="O635" s="2" t="s">
        <v>1092</v>
      </c>
      <c r="P635" s="2" t="s">
        <v>1159</v>
      </c>
      <c r="Q635">
        <v>0</v>
      </c>
      <c r="R635">
        <v>0</v>
      </c>
      <c r="S635">
        <v>0</v>
      </c>
      <c r="T635" s="1">
        <v>42055</v>
      </c>
      <c r="U635" s="2" t="s">
        <v>1</v>
      </c>
      <c r="V635" s="2" t="s">
        <v>2</v>
      </c>
      <c r="W635" s="2" t="s">
        <v>3</v>
      </c>
      <c r="X635" s="2" t="s">
        <v>4</v>
      </c>
      <c r="Y635" s="2" t="s">
        <v>45</v>
      </c>
      <c r="Z635" s="2" t="s">
        <v>24</v>
      </c>
      <c r="AA635" s="2" t="s">
        <v>716</v>
      </c>
      <c r="AB635">
        <v>14</v>
      </c>
      <c r="AC635">
        <v>1</v>
      </c>
      <c r="AD635" s="2" t="s">
        <v>1077</v>
      </c>
      <c r="AE635">
        <v>0</v>
      </c>
      <c r="AF635">
        <v>3</v>
      </c>
      <c r="AG635" s="2" t="s">
        <v>1077</v>
      </c>
      <c r="AH635">
        <v>54340</v>
      </c>
      <c r="AI635">
        <v>9880</v>
      </c>
      <c r="AJ635">
        <v>4940</v>
      </c>
      <c r="AK635">
        <v>39520</v>
      </c>
      <c r="AL635" s="2" t="s">
        <v>47</v>
      </c>
      <c r="AM635" s="2" t="s">
        <v>48</v>
      </c>
      <c r="AN635">
        <v>2001</v>
      </c>
      <c r="AO635" s="2" t="s">
        <v>1078</v>
      </c>
    </row>
    <row r="636" spans="1:41" x14ac:dyDescent="0.25">
      <c r="A636">
        <v>155912</v>
      </c>
      <c r="B636" s="1">
        <v>39528</v>
      </c>
      <c r="C636">
        <v>140</v>
      </c>
      <c r="D636" s="2" t="s">
        <v>1276</v>
      </c>
      <c r="E636" s="2"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s="2" t="s">
        <v>1086</v>
      </c>
      <c r="M636" s="2" t="s">
        <v>57</v>
      </c>
      <c r="N636" s="2" t="s">
        <v>1080</v>
      </c>
      <c r="O636" s="2" t="s">
        <v>1109</v>
      </c>
      <c r="P636" s="2" t="s">
        <v>1159</v>
      </c>
      <c r="Q636">
        <v>0</v>
      </c>
      <c r="R636">
        <v>-42900</v>
      </c>
      <c r="S636">
        <v>-42900</v>
      </c>
      <c r="T636" s="1">
        <v>42025</v>
      </c>
      <c r="U636" s="2" t="s">
        <v>62</v>
      </c>
      <c r="V636" s="2" t="s">
        <v>1084</v>
      </c>
      <c r="W636" s="2" t="s">
        <v>121</v>
      </c>
      <c r="X636" s="2" t="s">
        <v>30</v>
      </c>
      <c r="Y636" s="2" t="s">
        <v>5</v>
      </c>
      <c r="Z636" s="2" t="s">
        <v>6</v>
      </c>
      <c r="AA636" s="2" t="s">
        <v>717</v>
      </c>
      <c r="AB636">
        <v>5</v>
      </c>
      <c r="AC636">
        <v>1</v>
      </c>
      <c r="AD636" s="2" t="s">
        <v>1085</v>
      </c>
      <c r="AE636">
        <v>0</v>
      </c>
      <c r="AF636">
        <v>2</v>
      </c>
      <c r="AG636" s="2" t="s">
        <v>1077</v>
      </c>
      <c r="AH636">
        <v>2860</v>
      </c>
      <c r="AI636">
        <v>520</v>
      </c>
      <c r="AJ636">
        <v>260</v>
      </c>
      <c r="AK636">
        <v>2080</v>
      </c>
      <c r="AL636" s="2" t="s">
        <v>26</v>
      </c>
      <c r="AM636" s="2" t="s">
        <v>27</v>
      </c>
      <c r="AN636">
        <v>1997</v>
      </c>
      <c r="AO636" s="2" t="s">
        <v>1077</v>
      </c>
    </row>
    <row r="637" spans="1:41" x14ac:dyDescent="0.25">
      <c r="A637">
        <v>110143</v>
      </c>
      <c r="B637" s="1">
        <v>33000</v>
      </c>
      <c r="C637">
        <v>106</v>
      </c>
      <c r="D637" s="2" t="s">
        <v>1276</v>
      </c>
      <c r="E637" s="2"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s="2" t="s">
        <v>1079</v>
      </c>
      <c r="M637" s="2" t="s">
        <v>57</v>
      </c>
      <c r="N637" s="2" t="s">
        <v>1080</v>
      </c>
      <c r="O637" s="2" t="s">
        <v>1111</v>
      </c>
      <c r="P637" s="2" t="s">
        <v>1160</v>
      </c>
      <c r="Q637">
        <v>0</v>
      </c>
      <c r="R637">
        <v>0</v>
      </c>
      <c r="S637">
        <v>0</v>
      </c>
      <c r="T637" s="1">
        <v>42022</v>
      </c>
      <c r="U637" s="2" t="s">
        <v>10</v>
      </c>
      <c r="V637" s="2" t="s">
        <v>1084</v>
      </c>
      <c r="W637" s="2" t="s">
        <v>11</v>
      </c>
      <c r="X637" s="2" t="s">
        <v>4</v>
      </c>
      <c r="Y637" s="2" t="s">
        <v>45</v>
      </c>
      <c r="Z637" s="2" t="s">
        <v>51</v>
      </c>
      <c r="AA637" s="2" t="s">
        <v>718</v>
      </c>
      <c r="AB637">
        <v>8</v>
      </c>
      <c r="AC637">
        <v>1</v>
      </c>
      <c r="AD637" s="2" t="s">
        <v>1077</v>
      </c>
      <c r="AE637">
        <v>2</v>
      </c>
      <c r="AF637">
        <v>1</v>
      </c>
      <c r="AG637" s="2" t="s">
        <v>1077</v>
      </c>
      <c r="AH637">
        <v>5490</v>
      </c>
      <c r="AI637">
        <v>0</v>
      </c>
      <c r="AJ637">
        <v>1220</v>
      </c>
      <c r="AK637">
        <v>4270</v>
      </c>
      <c r="AL637" s="2" t="s">
        <v>8</v>
      </c>
      <c r="AM637" s="2" t="s">
        <v>36</v>
      </c>
      <c r="AN637">
        <v>1999</v>
      </c>
      <c r="AO637" s="2" t="s">
        <v>1078</v>
      </c>
    </row>
    <row r="638" spans="1:41" x14ac:dyDescent="0.25">
      <c r="A638">
        <v>808544</v>
      </c>
      <c r="B638" s="1">
        <v>33274</v>
      </c>
      <c r="C638">
        <v>292</v>
      </c>
      <c r="D638" s="2" t="s">
        <v>1275</v>
      </c>
      <c r="E638" s="2"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s="2" t="s">
        <v>1079</v>
      </c>
      <c r="M638" s="2" t="s">
        <v>1139</v>
      </c>
      <c r="N638" s="2" t="s">
        <v>1080</v>
      </c>
      <c r="O638" s="2" t="s">
        <v>1100</v>
      </c>
      <c r="P638" s="2" t="s">
        <v>1162</v>
      </c>
      <c r="Q638">
        <v>0</v>
      </c>
      <c r="R638">
        <v>0</v>
      </c>
      <c r="S638">
        <v>0</v>
      </c>
      <c r="T638" s="1">
        <v>42013</v>
      </c>
      <c r="U638" s="2" t="s">
        <v>10</v>
      </c>
      <c r="V638" s="2" t="s">
        <v>1084</v>
      </c>
      <c r="W638" s="2" t="s">
        <v>121</v>
      </c>
      <c r="X638" s="2" t="s">
        <v>4</v>
      </c>
      <c r="Y638" s="2" t="s">
        <v>45</v>
      </c>
      <c r="Z638" s="2" t="s">
        <v>53</v>
      </c>
      <c r="AA638" s="2" t="s">
        <v>719</v>
      </c>
      <c r="AB638">
        <v>4</v>
      </c>
      <c r="AC638">
        <v>1</v>
      </c>
      <c r="AD638" s="2" t="s">
        <v>1078</v>
      </c>
      <c r="AE638">
        <v>0</v>
      </c>
      <c r="AF638">
        <v>2</v>
      </c>
      <c r="AG638" s="2" t="s">
        <v>1085</v>
      </c>
      <c r="AH638">
        <v>7370</v>
      </c>
      <c r="AI638">
        <v>670</v>
      </c>
      <c r="AJ638">
        <v>1340</v>
      </c>
      <c r="AK638">
        <v>5360</v>
      </c>
      <c r="AL638" s="2" t="s">
        <v>73</v>
      </c>
      <c r="AM638" s="2" t="s">
        <v>80</v>
      </c>
      <c r="AN638">
        <v>1997</v>
      </c>
      <c r="AO638" s="2" t="s">
        <v>1078</v>
      </c>
    </row>
    <row r="639" spans="1:41" x14ac:dyDescent="0.25">
      <c r="A639">
        <v>409074</v>
      </c>
      <c r="B639" s="1">
        <v>33682</v>
      </c>
      <c r="C639">
        <v>34</v>
      </c>
      <c r="D639" s="2" t="s">
        <v>1276</v>
      </c>
      <c r="E639" s="2"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s="2" t="s">
        <v>1086</v>
      </c>
      <c r="M639" s="2" t="s">
        <v>1141</v>
      </c>
      <c r="N639" s="2" t="s">
        <v>1097</v>
      </c>
      <c r="O639" s="2" t="s">
        <v>1109</v>
      </c>
      <c r="P639" s="2" t="s">
        <v>1159</v>
      </c>
      <c r="Q639">
        <v>0</v>
      </c>
      <c r="R639">
        <v>0</v>
      </c>
      <c r="S639">
        <v>0</v>
      </c>
      <c r="T639" s="1">
        <v>42017</v>
      </c>
      <c r="U639" s="2" t="s">
        <v>1089</v>
      </c>
      <c r="V639" s="2" t="s">
        <v>2</v>
      </c>
      <c r="W639" s="2" t="s">
        <v>3</v>
      </c>
      <c r="X639" s="2" t="s">
        <v>60</v>
      </c>
      <c r="Y639" s="2" t="s">
        <v>50</v>
      </c>
      <c r="Z639" s="2" t="s">
        <v>6</v>
      </c>
      <c r="AA639" s="2" t="s">
        <v>720</v>
      </c>
      <c r="AB639">
        <v>4</v>
      </c>
      <c r="AC639">
        <v>3</v>
      </c>
      <c r="AD639" s="2" t="s">
        <v>1085</v>
      </c>
      <c r="AE639">
        <v>1</v>
      </c>
      <c r="AF639">
        <v>0</v>
      </c>
      <c r="AG639" s="2" t="s">
        <v>1078</v>
      </c>
      <c r="AH639">
        <v>50800</v>
      </c>
      <c r="AI639">
        <v>5080</v>
      </c>
      <c r="AJ639">
        <v>5080</v>
      </c>
      <c r="AK639">
        <v>40640</v>
      </c>
      <c r="AL639" s="2" t="s">
        <v>43</v>
      </c>
      <c r="AM639" s="2" t="s">
        <v>59</v>
      </c>
      <c r="AN639">
        <v>1997</v>
      </c>
      <c r="AO639" s="2" t="s">
        <v>1077</v>
      </c>
    </row>
    <row r="640" spans="1:41" x14ac:dyDescent="0.25">
      <c r="A640">
        <v>824728</v>
      </c>
      <c r="B640" s="1">
        <v>41388</v>
      </c>
      <c r="C640">
        <v>290</v>
      </c>
      <c r="D640" s="2" t="s">
        <v>1275</v>
      </c>
      <c r="E640" s="2"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s="2" t="s">
        <v>1079</v>
      </c>
      <c r="M640" s="2" t="s">
        <v>29</v>
      </c>
      <c r="N640" s="2" t="s">
        <v>1114</v>
      </c>
      <c r="O640" s="2" t="s">
        <v>1113</v>
      </c>
      <c r="P640" s="2" t="s">
        <v>1161</v>
      </c>
      <c r="Q640">
        <v>45300</v>
      </c>
      <c r="R640">
        <v>0</v>
      </c>
      <c r="S640">
        <v>45300</v>
      </c>
      <c r="T640" s="1">
        <v>42048</v>
      </c>
      <c r="U640" s="2" t="s">
        <v>1089</v>
      </c>
      <c r="V640" s="2" t="s">
        <v>2</v>
      </c>
      <c r="W640" s="2" t="s">
        <v>11</v>
      </c>
      <c r="X640" s="2" t="s">
        <v>34</v>
      </c>
      <c r="Y640" s="2" t="s">
        <v>12</v>
      </c>
      <c r="Z640" s="2" t="s">
        <v>75</v>
      </c>
      <c r="AA640" s="2" t="s">
        <v>721</v>
      </c>
      <c r="AB640">
        <v>20</v>
      </c>
      <c r="AC640">
        <v>2</v>
      </c>
      <c r="AD640" s="2" t="s">
        <v>1085</v>
      </c>
      <c r="AE640">
        <v>1</v>
      </c>
      <c r="AF640">
        <v>1</v>
      </c>
      <c r="AG640" s="2" t="s">
        <v>1085</v>
      </c>
      <c r="AH640">
        <v>41520</v>
      </c>
      <c r="AI640">
        <v>5190</v>
      </c>
      <c r="AJ640">
        <v>5190</v>
      </c>
      <c r="AK640">
        <v>31140</v>
      </c>
      <c r="AL640" s="2" t="s">
        <v>39</v>
      </c>
      <c r="AM640" s="2" t="s">
        <v>193</v>
      </c>
      <c r="AN640">
        <v>2014</v>
      </c>
      <c r="AO640" s="2" t="s">
        <v>1078</v>
      </c>
    </row>
    <row r="641" spans="1:41" x14ac:dyDescent="0.25">
      <c r="A641">
        <v>606037</v>
      </c>
      <c r="B641" s="1">
        <v>39913</v>
      </c>
      <c r="C641">
        <v>182</v>
      </c>
      <c r="D641" s="2" t="s">
        <v>1276</v>
      </c>
      <c r="E641" s="2"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s="2" t="s">
        <v>1086</v>
      </c>
      <c r="M641" s="2" t="s">
        <v>1139</v>
      </c>
      <c r="N641" s="2" t="s">
        <v>1090</v>
      </c>
      <c r="O641" s="2" t="s">
        <v>1104</v>
      </c>
      <c r="P641" s="2" t="s">
        <v>1159</v>
      </c>
      <c r="Q641">
        <v>53800</v>
      </c>
      <c r="R641">
        <v>-78300</v>
      </c>
      <c r="S641">
        <v>-24500</v>
      </c>
      <c r="T641" s="1">
        <v>42012</v>
      </c>
      <c r="U641" s="2" t="s">
        <v>1</v>
      </c>
      <c r="V641" s="2" t="s">
        <v>2</v>
      </c>
      <c r="W641" s="2" t="s">
        <v>41</v>
      </c>
      <c r="X641" s="2" t="s">
        <v>4</v>
      </c>
      <c r="Y641" s="2" t="s">
        <v>19</v>
      </c>
      <c r="Z641" s="2" t="s">
        <v>13</v>
      </c>
      <c r="AA641" s="2" t="s">
        <v>722</v>
      </c>
      <c r="AB641">
        <v>18</v>
      </c>
      <c r="AC641">
        <v>1</v>
      </c>
      <c r="AD641" s="2" t="s">
        <v>1085</v>
      </c>
      <c r="AE641">
        <v>2</v>
      </c>
      <c r="AF641">
        <v>3</v>
      </c>
      <c r="AG641" s="2" t="s">
        <v>1077</v>
      </c>
      <c r="AH641">
        <v>89650</v>
      </c>
      <c r="AI641">
        <v>8150</v>
      </c>
      <c r="AJ641">
        <v>16300</v>
      </c>
      <c r="AK641">
        <v>65200</v>
      </c>
      <c r="AL641" s="2" t="s">
        <v>21</v>
      </c>
      <c r="AM641" s="2" t="s">
        <v>22</v>
      </c>
      <c r="AN641">
        <v>2005</v>
      </c>
      <c r="AO641" s="2" t="s">
        <v>1078</v>
      </c>
    </row>
    <row r="642" spans="1:41" x14ac:dyDescent="0.25">
      <c r="A642">
        <v>636843</v>
      </c>
      <c r="B642" s="1">
        <v>39783</v>
      </c>
      <c r="C642">
        <v>362</v>
      </c>
      <c r="D642" s="2" t="s">
        <v>1276</v>
      </c>
      <c r="E642" s="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s="2" t="s">
        <v>1086</v>
      </c>
      <c r="M642" s="2" t="s">
        <v>1142</v>
      </c>
      <c r="N642" s="2" t="s">
        <v>1095</v>
      </c>
      <c r="O642" s="2" t="s">
        <v>1094</v>
      </c>
      <c r="P642" s="2" t="s">
        <v>1162</v>
      </c>
      <c r="Q642">
        <v>44400</v>
      </c>
      <c r="R642">
        <v>-71500</v>
      </c>
      <c r="S642">
        <v>-27100</v>
      </c>
      <c r="T642" s="1">
        <v>42052</v>
      </c>
      <c r="U642" s="2" t="s">
        <v>1089</v>
      </c>
      <c r="V642" s="2" t="s">
        <v>18</v>
      </c>
      <c r="W642" s="2" t="s">
        <v>41</v>
      </c>
      <c r="X642" s="2" t="s">
        <v>4</v>
      </c>
      <c r="Y642" s="2" t="s">
        <v>19</v>
      </c>
      <c r="Z642" s="2" t="s">
        <v>51</v>
      </c>
      <c r="AA642" s="2" t="s">
        <v>723</v>
      </c>
      <c r="AB642">
        <v>0</v>
      </c>
      <c r="AC642">
        <v>3</v>
      </c>
      <c r="AD642" s="2" t="s">
        <v>1078</v>
      </c>
      <c r="AE642">
        <v>0</v>
      </c>
      <c r="AF642">
        <v>3</v>
      </c>
      <c r="AG642" s="2" t="s">
        <v>1078</v>
      </c>
      <c r="AH642">
        <v>39690</v>
      </c>
      <c r="AI642">
        <v>0</v>
      </c>
      <c r="AJ642">
        <v>0</v>
      </c>
      <c r="AK642">
        <v>39690</v>
      </c>
      <c r="AL642" s="2" t="s">
        <v>73</v>
      </c>
      <c r="AM642" s="2" t="s">
        <v>74</v>
      </c>
      <c r="AN642">
        <v>1998</v>
      </c>
      <c r="AO642" s="2" t="s">
        <v>1078</v>
      </c>
    </row>
    <row r="643" spans="1:41" x14ac:dyDescent="0.25">
      <c r="A643">
        <v>111874</v>
      </c>
      <c r="B643" s="1">
        <v>36712</v>
      </c>
      <c r="C643">
        <v>143</v>
      </c>
      <c r="D643" s="2" t="s">
        <v>1275</v>
      </c>
      <c r="E643" s="2"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s="2" t="s">
        <v>1086</v>
      </c>
      <c r="M643" s="2" t="s">
        <v>57</v>
      </c>
      <c r="N643" s="2" t="s">
        <v>1099</v>
      </c>
      <c r="O643" s="2" t="s">
        <v>1096</v>
      </c>
      <c r="P643" s="2" t="s">
        <v>1159</v>
      </c>
      <c r="Q643">
        <v>79900</v>
      </c>
      <c r="R643">
        <v>0</v>
      </c>
      <c r="S643">
        <v>79900</v>
      </c>
      <c r="T643" s="1">
        <v>42019</v>
      </c>
      <c r="U643" s="2" t="s">
        <v>1</v>
      </c>
      <c r="V643" s="2" t="s">
        <v>18</v>
      </c>
      <c r="W643" s="2" t="s">
        <v>3</v>
      </c>
      <c r="X643" s="2" t="s">
        <v>60</v>
      </c>
      <c r="Y643" s="2" t="s">
        <v>5</v>
      </c>
      <c r="Z643" s="2" t="s">
        <v>37</v>
      </c>
      <c r="AA643" s="2" t="s">
        <v>724</v>
      </c>
      <c r="AB643">
        <v>1</v>
      </c>
      <c r="AC643">
        <v>1</v>
      </c>
      <c r="AD643" s="2" t="s">
        <v>1085</v>
      </c>
      <c r="AE643">
        <v>2</v>
      </c>
      <c r="AF643">
        <v>0</v>
      </c>
      <c r="AG643" s="2" t="s">
        <v>1078</v>
      </c>
      <c r="AH643">
        <v>62260</v>
      </c>
      <c r="AI643">
        <v>5660</v>
      </c>
      <c r="AJ643">
        <v>5660</v>
      </c>
      <c r="AK643">
        <v>50940</v>
      </c>
      <c r="AL643" s="2" t="s">
        <v>8</v>
      </c>
      <c r="AM643" s="2" t="s">
        <v>9</v>
      </c>
      <c r="AN643">
        <v>1995</v>
      </c>
      <c r="AO643" s="2" t="s">
        <v>1078</v>
      </c>
    </row>
    <row r="644" spans="1:41" x14ac:dyDescent="0.25">
      <c r="A644">
        <v>439844</v>
      </c>
      <c r="B644" s="1">
        <v>41801</v>
      </c>
      <c r="C644">
        <v>183</v>
      </c>
      <c r="D644" s="2" t="s">
        <v>1275</v>
      </c>
      <c r="E644" s="2"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s="2" t="s">
        <v>1086</v>
      </c>
      <c r="M644" s="2" t="s">
        <v>1139</v>
      </c>
      <c r="N644" s="2" t="s">
        <v>1093</v>
      </c>
      <c r="O644" s="2" t="s">
        <v>1108</v>
      </c>
      <c r="P644" s="2" t="s">
        <v>1161</v>
      </c>
      <c r="Q644">
        <v>20200</v>
      </c>
      <c r="R644">
        <v>0</v>
      </c>
      <c r="S644">
        <v>20200</v>
      </c>
      <c r="T644" s="1">
        <v>42028</v>
      </c>
      <c r="U644" s="2" t="s">
        <v>1</v>
      </c>
      <c r="V644" s="2" t="s">
        <v>2</v>
      </c>
      <c r="W644" s="2" t="s">
        <v>3</v>
      </c>
      <c r="X644" s="2" t="s">
        <v>4</v>
      </c>
      <c r="Y644" s="2" t="s">
        <v>50</v>
      </c>
      <c r="Z644" s="2" t="s">
        <v>51</v>
      </c>
      <c r="AA644" s="2" t="s">
        <v>725</v>
      </c>
      <c r="AB644">
        <v>17</v>
      </c>
      <c r="AC644">
        <v>1</v>
      </c>
      <c r="AD644" s="2" t="s">
        <v>1078</v>
      </c>
      <c r="AE644">
        <v>0</v>
      </c>
      <c r="AF644">
        <v>1</v>
      </c>
      <c r="AG644" s="2" t="s">
        <v>1077</v>
      </c>
      <c r="AH644">
        <v>51920</v>
      </c>
      <c r="AI644">
        <v>9440</v>
      </c>
      <c r="AJ644">
        <v>4720</v>
      </c>
      <c r="AK644">
        <v>37760</v>
      </c>
      <c r="AL644" s="2" t="s">
        <v>43</v>
      </c>
      <c r="AM644" s="2" t="s">
        <v>59</v>
      </c>
      <c r="AN644">
        <v>2001</v>
      </c>
      <c r="AO644" s="2" t="s">
        <v>1077</v>
      </c>
    </row>
    <row r="645" spans="1:41" x14ac:dyDescent="0.25">
      <c r="A645">
        <v>463513</v>
      </c>
      <c r="B645" s="1">
        <v>34812</v>
      </c>
      <c r="C645">
        <v>254</v>
      </c>
      <c r="D645" s="2" t="s">
        <v>1275</v>
      </c>
      <c r="E645" s="2"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s="2" t="s">
        <v>1079</v>
      </c>
      <c r="M645" s="2" t="s">
        <v>65</v>
      </c>
      <c r="N645" s="2" t="s">
        <v>1090</v>
      </c>
      <c r="O645" s="2" t="s">
        <v>1092</v>
      </c>
      <c r="P645" s="2" t="s">
        <v>1159</v>
      </c>
      <c r="Q645">
        <v>0</v>
      </c>
      <c r="R645">
        <v>-74400</v>
      </c>
      <c r="S645">
        <v>-74400</v>
      </c>
      <c r="T645" s="1">
        <v>42063</v>
      </c>
      <c r="U645" s="2" t="s">
        <v>1</v>
      </c>
      <c r="V645" s="2" t="s">
        <v>23</v>
      </c>
      <c r="W645" s="2" t="s">
        <v>11</v>
      </c>
      <c r="X645" s="2" t="s">
        <v>49</v>
      </c>
      <c r="Y645" s="2" t="s">
        <v>19</v>
      </c>
      <c r="Z645" s="2" t="s">
        <v>13</v>
      </c>
      <c r="AA645" s="2" t="s">
        <v>726</v>
      </c>
      <c r="AB645">
        <v>23</v>
      </c>
      <c r="AC645">
        <v>1</v>
      </c>
      <c r="AD645" s="2" t="s">
        <v>1085</v>
      </c>
      <c r="AE645">
        <v>2</v>
      </c>
      <c r="AF645">
        <v>2</v>
      </c>
      <c r="AG645" s="2" t="s">
        <v>1085</v>
      </c>
      <c r="AH645">
        <v>53460</v>
      </c>
      <c r="AI645">
        <v>9720</v>
      </c>
      <c r="AJ645">
        <v>4860</v>
      </c>
      <c r="AK645">
        <v>38880</v>
      </c>
      <c r="AL645" s="2" t="s">
        <v>123</v>
      </c>
      <c r="AM645" s="2" t="s">
        <v>166</v>
      </c>
      <c r="AN645">
        <v>2009</v>
      </c>
      <c r="AO645" s="2" t="s">
        <v>1078</v>
      </c>
    </row>
    <row r="646" spans="1:41" x14ac:dyDescent="0.25">
      <c r="A646">
        <v>577858</v>
      </c>
      <c r="B646" s="1">
        <v>33132</v>
      </c>
      <c r="C646">
        <v>249</v>
      </c>
      <c r="D646" s="2" t="s">
        <v>1276</v>
      </c>
      <c r="E646" s="2"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s="2" t="s">
        <v>1086</v>
      </c>
      <c r="M646" s="2" t="s">
        <v>1140</v>
      </c>
      <c r="N646" s="2" t="s">
        <v>1114</v>
      </c>
      <c r="O646" s="2" t="s">
        <v>1096</v>
      </c>
      <c r="P646" s="2" t="s">
        <v>1161</v>
      </c>
      <c r="Q646">
        <v>0</v>
      </c>
      <c r="R646">
        <v>-71200</v>
      </c>
      <c r="S646">
        <v>-71200</v>
      </c>
      <c r="T646" s="1">
        <v>42051</v>
      </c>
      <c r="U646" s="2" t="s">
        <v>1089</v>
      </c>
      <c r="V646" s="2" t="s">
        <v>18</v>
      </c>
      <c r="W646" s="2" t="s">
        <v>41</v>
      </c>
      <c r="X646" s="2" t="s">
        <v>34</v>
      </c>
      <c r="Y646" s="2" t="s">
        <v>5</v>
      </c>
      <c r="Z646" s="2" t="s">
        <v>24</v>
      </c>
      <c r="AA646" s="2" t="s">
        <v>727</v>
      </c>
      <c r="AB646">
        <v>4</v>
      </c>
      <c r="AC646">
        <v>3</v>
      </c>
      <c r="AD646" s="2" t="s">
        <v>1077</v>
      </c>
      <c r="AE646">
        <v>2</v>
      </c>
      <c r="AF646">
        <v>1</v>
      </c>
      <c r="AG646" s="2" t="s">
        <v>1077</v>
      </c>
      <c r="AH646">
        <v>57100</v>
      </c>
      <c r="AI646">
        <v>5710</v>
      </c>
      <c r="AJ646">
        <v>5710</v>
      </c>
      <c r="AK646">
        <v>45680</v>
      </c>
      <c r="AL646" s="2" t="s">
        <v>118</v>
      </c>
      <c r="AM646" s="2" t="s">
        <v>134</v>
      </c>
      <c r="AN646">
        <v>2014</v>
      </c>
      <c r="AO646" s="2" t="s">
        <v>1078</v>
      </c>
    </row>
    <row r="647" spans="1:41" x14ac:dyDescent="0.25">
      <c r="A647">
        <v>607351</v>
      </c>
      <c r="B647" s="1">
        <v>36140</v>
      </c>
      <c r="C647">
        <v>169</v>
      </c>
      <c r="D647" s="2" t="s">
        <v>1277</v>
      </c>
      <c r="E647" s="2"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s="2" t="s">
        <v>1079</v>
      </c>
      <c r="M647" s="2" t="s">
        <v>57</v>
      </c>
      <c r="N647" s="2" t="s">
        <v>1099</v>
      </c>
      <c r="O647" s="2" t="s">
        <v>1106</v>
      </c>
      <c r="P647" s="2" t="s">
        <v>1162</v>
      </c>
      <c r="Q647">
        <v>50700</v>
      </c>
      <c r="R647">
        <v>-57600</v>
      </c>
      <c r="S647">
        <v>-6900</v>
      </c>
      <c r="T647" s="1">
        <v>42044</v>
      </c>
      <c r="U647" s="2" t="s">
        <v>1089</v>
      </c>
      <c r="V647" s="2" t="s">
        <v>23</v>
      </c>
      <c r="W647" s="2" t="s">
        <v>41</v>
      </c>
      <c r="X647" s="2" t="s">
        <v>60</v>
      </c>
      <c r="Y647" s="2" t="s">
        <v>19</v>
      </c>
      <c r="Z647" s="2" t="s">
        <v>37</v>
      </c>
      <c r="AA647" s="2" t="s">
        <v>728</v>
      </c>
      <c r="AB647">
        <v>0</v>
      </c>
      <c r="AC647">
        <v>3</v>
      </c>
      <c r="AD647" s="2" t="s">
        <v>1078</v>
      </c>
      <c r="AE647">
        <v>2</v>
      </c>
      <c r="AF647">
        <v>3</v>
      </c>
      <c r="AG647" s="2" t="s">
        <v>1085</v>
      </c>
      <c r="AH647">
        <v>77440</v>
      </c>
      <c r="AI647">
        <v>14080</v>
      </c>
      <c r="AJ647">
        <v>7040</v>
      </c>
      <c r="AK647">
        <v>56320</v>
      </c>
      <c r="AL647" s="2" t="s">
        <v>21</v>
      </c>
      <c r="AM647" s="2" t="s">
        <v>67</v>
      </c>
      <c r="AN647">
        <v>2004</v>
      </c>
      <c r="AO647" s="2" t="s">
        <v>1078</v>
      </c>
    </row>
    <row r="648" spans="1:41" x14ac:dyDescent="0.25">
      <c r="A648">
        <v>682754</v>
      </c>
      <c r="B648" s="1">
        <v>34981</v>
      </c>
      <c r="C648">
        <v>235</v>
      </c>
      <c r="D648" s="2" t="s">
        <v>1275</v>
      </c>
      <c r="E648" s="2"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s="2" t="s">
        <v>1079</v>
      </c>
      <c r="M648" s="2" t="s">
        <v>65</v>
      </c>
      <c r="N648" s="2" t="s">
        <v>1080</v>
      </c>
      <c r="O648" s="2" t="s">
        <v>1092</v>
      </c>
      <c r="P648" s="2" t="s">
        <v>1159</v>
      </c>
      <c r="Q648">
        <v>0</v>
      </c>
      <c r="R648">
        <v>0</v>
      </c>
      <c r="S648">
        <v>0</v>
      </c>
      <c r="T648" s="1">
        <v>42028</v>
      </c>
      <c r="U648" s="2" t="s">
        <v>1</v>
      </c>
      <c r="V648" s="2" t="s">
        <v>2</v>
      </c>
      <c r="W648" s="2" t="s">
        <v>11</v>
      </c>
      <c r="X648" s="2" t="s">
        <v>60</v>
      </c>
      <c r="Y648" s="2" t="s">
        <v>19</v>
      </c>
      <c r="Z648" s="2" t="s">
        <v>13</v>
      </c>
      <c r="AA648" s="2" t="s">
        <v>729</v>
      </c>
      <c r="AB648">
        <v>11</v>
      </c>
      <c r="AC648">
        <v>1</v>
      </c>
      <c r="AD648" s="2" t="s">
        <v>1078</v>
      </c>
      <c r="AE648">
        <v>1</v>
      </c>
      <c r="AF648">
        <v>2</v>
      </c>
      <c r="AG648" s="2" t="s">
        <v>1078</v>
      </c>
      <c r="AH648">
        <v>68300</v>
      </c>
      <c r="AI648">
        <v>6830</v>
      </c>
      <c r="AJ648">
        <v>13660</v>
      </c>
      <c r="AK648">
        <v>47810</v>
      </c>
      <c r="AL648" s="2" t="s">
        <v>73</v>
      </c>
      <c r="AM648" s="2" t="s">
        <v>83</v>
      </c>
      <c r="AN648">
        <v>2003</v>
      </c>
      <c r="AO648" s="2" t="s">
        <v>1078</v>
      </c>
    </row>
    <row r="649" spans="1:41" x14ac:dyDescent="0.25">
      <c r="A649">
        <v>757352</v>
      </c>
      <c r="B649" s="1">
        <v>36515</v>
      </c>
      <c r="C649">
        <v>112</v>
      </c>
      <c r="D649" s="2" t="s">
        <v>1276</v>
      </c>
      <c r="E649" s="2"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s="2" t="s">
        <v>1079</v>
      </c>
      <c r="M649" s="2" t="s">
        <v>29</v>
      </c>
      <c r="N649" s="2" t="s">
        <v>1095</v>
      </c>
      <c r="O649" s="2" t="s">
        <v>1094</v>
      </c>
      <c r="P649" s="2" t="s">
        <v>1161</v>
      </c>
      <c r="Q649">
        <v>57800</v>
      </c>
      <c r="R649">
        <v>-53700</v>
      </c>
      <c r="S649">
        <v>4100</v>
      </c>
      <c r="T649" s="1">
        <v>42046</v>
      </c>
      <c r="U649" s="2" t="s">
        <v>62</v>
      </c>
      <c r="V649" s="2" t="s">
        <v>1084</v>
      </c>
      <c r="W649" s="2" t="s">
        <v>121</v>
      </c>
      <c r="X649" s="2" t="s">
        <v>30</v>
      </c>
      <c r="Y649" s="2" t="s">
        <v>19</v>
      </c>
      <c r="Z649" s="2" t="s">
        <v>24</v>
      </c>
      <c r="AA649" s="2" t="s">
        <v>730</v>
      </c>
      <c r="AB649">
        <v>4</v>
      </c>
      <c r="AC649">
        <v>1</v>
      </c>
      <c r="AD649" s="2" t="s">
        <v>1085</v>
      </c>
      <c r="AE649">
        <v>0</v>
      </c>
      <c r="AF649">
        <v>2</v>
      </c>
      <c r="AG649" s="2" t="s">
        <v>1085</v>
      </c>
      <c r="AH649">
        <v>5060</v>
      </c>
      <c r="AI649">
        <v>460</v>
      </c>
      <c r="AJ649">
        <v>920</v>
      </c>
      <c r="AK649">
        <v>3680</v>
      </c>
      <c r="AL649" s="2" t="s">
        <v>118</v>
      </c>
      <c r="AM649" s="2" t="s">
        <v>134</v>
      </c>
      <c r="AN649">
        <v>2012</v>
      </c>
      <c r="AO649" s="2" t="s">
        <v>1078</v>
      </c>
    </row>
    <row r="650" spans="1:41" x14ac:dyDescent="0.25">
      <c r="A650">
        <v>307469</v>
      </c>
      <c r="B650" s="1">
        <v>37465</v>
      </c>
      <c r="C650">
        <v>16</v>
      </c>
      <c r="D650" s="2" t="s">
        <v>1275</v>
      </c>
      <c r="E650" s="2"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s="2" t="s">
        <v>1079</v>
      </c>
      <c r="M650" s="2" t="s">
        <v>1140</v>
      </c>
      <c r="N650" s="2" t="s">
        <v>1091</v>
      </c>
      <c r="O650" s="2" t="s">
        <v>1109</v>
      </c>
      <c r="P650" s="2" t="s">
        <v>1161</v>
      </c>
      <c r="Q650">
        <v>50800</v>
      </c>
      <c r="R650">
        <v>-66200</v>
      </c>
      <c r="S650">
        <v>-15400</v>
      </c>
      <c r="T650" s="1">
        <v>42031</v>
      </c>
      <c r="U650" s="2" t="s">
        <v>1089</v>
      </c>
      <c r="V650" s="2" t="s">
        <v>2</v>
      </c>
      <c r="W650" s="2" t="s">
        <v>41</v>
      </c>
      <c r="X650" s="2" t="s">
        <v>60</v>
      </c>
      <c r="Y650" s="2" t="s">
        <v>45</v>
      </c>
      <c r="Z650" s="2" t="s">
        <v>6</v>
      </c>
      <c r="AA650" s="2" t="s">
        <v>731</v>
      </c>
      <c r="AB650">
        <v>0</v>
      </c>
      <c r="AC650">
        <v>3</v>
      </c>
      <c r="AD650" s="2" t="s">
        <v>1085</v>
      </c>
      <c r="AE650">
        <v>0</v>
      </c>
      <c r="AF650">
        <v>2</v>
      </c>
      <c r="AG650" s="2" t="s">
        <v>1085</v>
      </c>
      <c r="AH650">
        <v>59400</v>
      </c>
      <c r="AI650">
        <v>6600</v>
      </c>
      <c r="AJ650">
        <v>13200</v>
      </c>
      <c r="AK650">
        <v>39600</v>
      </c>
      <c r="AL650" s="2" t="s">
        <v>21</v>
      </c>
      <c r="AM650" s="2" t="s">
        <v>22</v>
      </c>
      <c r="AN650">
        <v>1995</v>
      </c>
      <c r="AO650" s="2" t="s">
        <v>1077</v>
      </c>
    </row>
    <row r="651" spans="1:41" x14ac:dyDescent="0.25">
      <c r="A651">
        <v>526296</v>
      </c>
      <c r="B651" s="1">
        <v>34184</v>
      </c>
      <c r="C651">
        <v>128</v>
      </c>
      <c r="D651" s="2" t="s">
        <v>1275</v>
      </c>
      <c r="E651" s="2"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s="2" t="s">
        <v>1086</v>
      </c>
      <c r="M651" s="2" t="s">
        <v>57</v>
      </c>
      <c r="N651" s="2" t="s">
        <v>1103</v>
      </c>
      <c r="O651" s="2" t="s">
        <v>1116</v>
      </c>
      <c r="P651" s="2" t="s">
        <v>1161</v>
      </c>
      <c r="Q651">
        <v>0</v>
      </c>
      <c r="R651">
        <v>-28300</v>
      </c>
      <c r="S651">
        <v>-28300</v>
      </c>
      <c r="T651" s="1">
        <v>42023</v>
      </c>
      <c r="U651" s="2" t="s">
        <v>1089</v>
      </c>
      <c r="V651" s="2" t="s">
        <v>2</v>
      </c>
      <c r="W651" s="2" t="s">
        <v>3</v>
      </c>
      <c r="X651" s="2" t="s">
        <v>60</v>
      </c>
      <c r="Y651" s="2" t="s">
        <v>19</v>
      </c>
      <c r="Z651" s="2" t="s">
        <v>37</v>
      </c>
      <c r="AA651" s="2" t="s">
        <v>732</v>
      </c>
      <c r="AB651">
        <v>2</v>
      </c>
      <c r="AC651">
        <v>3</v>
      </c>
      <c r="AD651" s="2" t="s">
        <v>1078</v>
      </c>
      <c r="AE651">
        <v>0</v>
      </c>
      <c r="AF651">
        <v>2</v>
      </c>
      <c r="AG651" s="2" t="s">
        <v>1085</v>
      </c>
      <c r="AH651">
        <v>69930</v>
      </c>
      <c r="AI651">
        <v>0</v>
      </c>
      <c r="AJ651">
        <v>15540</v>
      </c>
      <c r="AK651">
        <v>54390</v>
      </c>
      <c r="AL651" s="2" t="s">
        <v>55</v>
      </c>
      <c r="AM651" s="2" t="s">
        <v>86</v>
      </c>
      <c r="AN651">
        <v>2013</v>
      </c>
      <c r="AO651" s="2" t="s">
        <v>1077</v>
      </c>
    </row>
    <row r="652" spans="1:41" x14ac:dyDescent="0.25">
      <c r="A652">
        <v>658816</v>
      </c>
      <c r="B652" s="1">
        <v>39432</v>
      </c>
      <c r="C652">
        <v>103</v>
      </c>
      <c r="D652" s="2" t="s">
        <v>1277</v>
      </c>
      <c r="E652" s="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s="2" t="s">
        <v>1086</v>
      </c>
      <c r="M652" s="2" t="s">
        <v>65</v>
      </c>
      <c r="N652" s="2" t="s">
        <v>1107</v>
      </c>
      <c r="O652" s="2" t="s">
        <v>1088</v>
      </c>
      <c r="P652" s="2" t="s">
        <v>1159</v>
      </c>
      <c r="Q652">
        <v>0</v>
      </c>
      <c r="R652">
        <v>-74800</v>
      </c>
      <c r="S652">
        <v>-74800</v>
      </c>
      <c r="T652" s="1">
        <v>42055</v>
      </c>
      <c r="U652" s="2" t="s">
        <v>1089</v>
      </c>
      <c r="V652" s="2" t="s">
        <v>23</v>
      </c>
      <c r="W652" s="2" t="s">
        <v>11</v>
      </c>
      <c r="X652" s="2" t="s">
        <v>4</v>
      </c>
      <c r="Y652" s="2" t="s">
        <v>19</v>
      </c>
      <c r="Z652" s="2" t="s">
        <v>37</v>
      </c>
      <c r="AA652" s="2" t="s">
        <v>733</v>
      </c>
      <c r="AB652">
        <v>11</v>
      </c>
      <c r="AC652">
        <v>3</v>
      </c>
      <c r="AD652" s="2" t="s">
        <v>1077</v>
      </c>
      <c r="AE652">
        <v>1</v>
      </c>
      <c r="AF652">
        <v>1</v>
      </c>
      <c r="AG652" s="2" t="s">
        <v>1078</v>
      </c>
      <c r="AH652">
        <v>77700</v>
      </c>
      <c r="AI652">
        <v>7770</v>
      </c>
      <c r="AJ652">
        <v>15540</v>
      </c>
      <c r="AK652">
        <v>54390</v>
      </c>
      <c r="AL652" s="2" t="s">
        <v>106</v>
      </c>
      <c r="AM652" s="2" t="s">
        <v>107</v>
      </c>
      <c r="AN652">
        <v>2008</v>
      </c>
      <c r="AO652" s="2" t="s">
        <v>1078</v>
      </c>
    </row>
    <row r="653" spans="1:41" x14ac:dyDescent="0.25">
      <c r="A653">
        <v>913337</v>
      </c>
      <c r="B653" s="1">
        <v>39488</v>
      </c>
      <c r="C653">
        <v>356</v>
      </c>
      <c r="D653" s="2" t="s">
        <v>1276</v>
      </c>
      <c r="E653" s="2"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s="2" t="s">
        <v>1079</v>
      </c>
      <c r="M653" s="2" t="s">
        <v>65</v>
      </c>
      <c r="N653" s="2" t="s">
        <v>1093</v>
      </c>
      <c r="O653" s="2" t="s">
        <v>1106</v>
      </c>
      <c r="P653" s="2" t="s">
        <v>1159</v>
      </c>
      <c r="Q653">
        <v>58500</v>
      </c>
      <c r="R653">
        <v>-44000</v>
      </c>
      <c r="S653">
        <v>14500</v>
      </c>
      <c r="T653" s="1">
        <v>42014</v>
      </c>
      <c r="U653" s="2" t="s">
        <v>1089</v>
      </c>
      <c r="V653" s="2" t="s">
        <v>23</v>
      </c>
      <c r="W653" s="2" t="s">
        <v>3</v>
      </c>
      <c r="X653" s="2" t="s">
        <v>49</v>
      </c>
      <c r="Y653" s="2" t="s">
        <v>5</v>
      </c>
      <c r="Z653" s="2" t="s">
        <v>53</v>
      </c>
      <c r="AA653" s="2" t="s">
        <v>734</v>
      </c>
      <c r="AB653">
        <v>23</v>
      </c>
      <c r="AC653">
        <v>3</v>
      </c>
      <c r="AD653" s="2" t="s">
        <v>1078</v>
      </c>
      <c r="AE653">
        <v>2</v>
      </c>
      <c r="AF653">
        <v>1</v>
      </c>
      <c r="AG653" s="2" t="s">
        <v>1085</v>
      </c>
      <c r="AH653">
        <v>68750</v>
      </c>
      <c r="AI653">
        <v>12500</v>
      </c>
      <c r="AJ653">
        <v>12500</v>
      </c>
      <c r="AK653">
        <v>43750</v>
      </c>
      <c r="AL653" s="2" t="s">
        <v>43</v>
      </c>
      <c r="AM653" s="2" t="s">
        <v>44</v>
      </c>
      <c r="AN653">
        <v>2007</v>
      </c>
      <c r="AO653" s="2" t="s">
        <v>1077</v>
      </c>
    </row>
    <row r="654" spans="1:41" x14ac:dyDescent="0.25">
      <c r="A654">
        <v>488464</v>
      </c>
      <c r="B654" s="1">
        <v>38991</v>
      </c>
      <c r="C654">
        <v>109</v>
      </c>
      <c r="D654" s="2" t="s">
        <v>1276</v>
      </c>
      <c r="E654" s="2"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s="2" t="s">
        <v>1086</v>
      </c>
      <c r="M654" s="2" t="s">
        <v>57</v>
      </c>
      <c r="N654" s="2" t="s">
        <v>1114</v>
      </c>
      <c r="O654" s="2" t="s">
        <v>1104</v>
      </c>
      <c r="P654" s="2" t="s">
        <v>1159</v>
      </c>
      <c r="Q654">
        <v>0</v>
      </c>
      <c r="R654">
        <v>0</v>
      </c>
      <c r="S654">
        <v>0</v>
      </c>
      <c r="T654" s="1">
        <v>42056</v>
      </c>
      <c r="U654" s="2" t="s">
        <v>1089</v>
      </c>
      <c r="V654" s="2" t="s">
        <v>2</v>
      </c>
      <c r="W654" s="2" t="s">
        <v>11</v>
      </c>
      <c r="X654" s="2" t="s">
        <v>4</v>
      </c>
      <c r="Y654" s="2" t="s">
        <v>19</v>
      </c>
      <c r="Z654" s="2" t="s">
        <v>13</v>
      </c>
      <c r="AA654" s="2" t="s">
        <v>735</v>
      </c>
      <c r="AB654">
        <v>17</v>
      </c>
      <c r="AC654">
        <v>3</v>
      </c>
      <c r="AD654" s="2" t="s">
        <v>1078</v>
      </c>
      <c r="AE654">
        <v>1</v>
      </c>
      <c r="AF654">
        <v>3</v>
      </c>
      <c r="AG654" s="2" t="s">
        <v>1077</v>
      </c>
      <c r="AH654">
        <v>91080</v>
      </c>
      <c r="AI654">
        <v>16560</v>
      </c>
      <c r="AJ654">
        <v>16560</v>
      </c>
      <c r="AK654">
        <v>57960</v>
      </c>
      <c r="AL654" s="2" t="s">
        <v>106</v>
      </c>
      <c r="AM654" s="2" t="s">
        <v>107</v>
      </c>
      <c r="AN654">
        <v>1995</v>
      </c>
      <c r="AO654" s="2" t="s">
        <v>1078</v>
      </c>
    </row>
    <row r="655" spans="1:41" x14ac:dyDescent="0.25">
      <c r="A655">
        <v>480094</v>
      </c>
      <c r="B655" s="1">
        <v>37689</v>
      </c>
      <c r="C655">
        <v>2</v>
      </c>
      <c r="D655" s="2" t="s">
        <v>1277</v>
      </c>
      <c r="E655" s="2"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s="2" t="s">
        <v>1086</v>
      </c>
      <c r="M655" s="2" t="s">
        <v>57</v>
      </c>
      <c r="N655" s="2" t="s">
        <v>1080</v>
      </c>
      <c r="O655" s="2" t="s">
        <v>1096</v>
      </c>
      <c r="P655" s="2" t="s">
        <v>1161</v>
      </c>
      <c r="Q655">
        <v>0</v>
      </c>
      <c r="R655">
        <v>-54700</v>
      </c>
      <c r="S655">
        <v>-54700</v>
      </c>
      <c r="T655" s="1">
        <v>42036</v>
      </c>
      <c r="U655" s="2" t="s">
        <v>1</v>
      </c>
      <c r="V655" s="2" t="s">
        <v>2</v>
      </c>
      <c r="W655" s="2" t="s">
        <v>11</v>
      </c>
      <c r="X655" s="2" t="s">
        <v>49</v>
      </c>
      <c r="Y655" s="2" t="s">
        <v>45</v>
      </c>
      <c r="Z655" s="2" t="s">
        <v>6</v>
      </c>
      <c r="AA655" s="2" t="s">
        <v>736</v>
      </c>
      <c r="AB655">
        <v>22</v>
      </c>
      <c r="AC655">
        <v>1</v>
      </c>
      <c r="AD655" s="2" t="s">
        <v>1078</v>
      </c>
      <c r="AE655">
        <v>1</v>
      </c>
      <c r="AF655">
        <v>3</v>
      </c>
      <c r="AG655" s="2" t="s">
        <v>1077</v>
      </c>
      <c r="AH655">
        <v>48360</v>
      </c>
      <c r="AI655">
        <v>4030</v>
      </c>
      <c r="AJ655">
        <v>8060</v>
      </c>
      <c r="AK655">
        <v>36270</v>
      </c>
      <c r="AL655" s="2" t="s">
        <v>43</v>
      </c>
      <c r="AM655" s="2" t="s">
        <v>44</v>
      </c>
      <c r="AN655">
        <v>2000</v>
      </c>
      <c r="AO655" s="2" t="s">
        <v>1078</v>
      </c>
    </row>
    <row r="656" spans="1:41" x14ac:dyDescent="0.25">
      <c r="A656">
        <v>263108</v>
      </c>
      <c r="B656" s="1">
        <v>37770</v>
      </c>
      <c r="C656">
        <v>198</v>
      </c>
      <c r="D656" s="2" t="s">
        <v>1276</v>
      </c>
      <c r="E656" s="2"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s="2" t="s">
        <v>1079</v>
      </c>
      <c r="M656" s="2" t="s">
        <v>29</v>
      </c>
      <c r="N656" s="2" t="s">
        <v>1107</v>
      </c>
      <c r="O656" s="2" t="s">
        <v>1110</v>
      </c>
      <c r="P656" s="2" t="s">
        <v>1161</v>
      </c>
      <c r="Q656">
        <v>0</v>
      </c>
      <c r="R656">
        <v>-55100</v>
      </c>
      <c r="S656">
        <v>-55100</v>
      </c>
      <c r="T656" s="1">
        <v>42060</v>
      </c>
      <c r="U656" s="2" t="s">
        <v>1</v>
      </c>
      <c r="V656" s="2" t="s">
        <v>2</v>
      </c>
      <c r="W656" s="2" t="s">
        <v>3</v>
      </c>
      <c r="X656" s="2" t="s">
        <v>49</v>
      </c>
      <c r="Y656" s="2" t="s">
        <v>45</v>
      </c>
      <c r="Z656" s="2" t="s">
        <v>51</v>
      </c>
      <c r="AA656" s="2" t="s">
        <v>737</v>
      </c>
      <c r="AB656">
        <v>18</v>
      </c>
      <c r="AC656">
        <v>1</v>
      </c>
      <c r="AD656" s="2" t="s">
        <v>1077</v>
      </c>
      <c r="AE656">
        <v>1</v>
      </c>
      <c r="AF656">
        <v>1</v>
      </c>
      <c r="AG656" s="2" t="s">
        <v>1077</v>
      </c>
      <c r="AH656">
        <v>95000</v>
      </c>
      <c r="AI656">
        <v>9500</v>
      </c>
      <c r="AJ656">
        <v>9500</v>
      </c>
      <c r="AK656">
        <v>76000</v>
      </c>
      <c r="AL656" s="2" t="s">
        <v>55</v>
      </c>
      <c r="AM656" s="2" t="s">
        <v>56</v>
      </c>
      <c r="AN656">
        <v>2001</v>
      </c>
      <c r="AO656" s="2" t="s">
        <v>1078</v>
      </c>
    </row>
    <row r="657" spans="1:41" x14ac:dyDescent="0.25">
      <c r="A657">
        <v>298412</v>
      </c>
      <c r="B657" s="1">
        <v>37382</v>
      </c>
      <c r="C657">
        <v>107</v>
      </c>
      <c r="D657" s="2" t="s">
        <v>1276</v>
      </c>
      <c r="E657" s="2"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s="2" t="s">
        <v>1079</v>
      </c>
      <c r="M657" s="2" t="s">
        <v>29</v>
      </c>
      <c r="N657" s="2" t="s">
        <v>1082</v>
      </c>
      <c r="O657" s="2" t="s">
        <v>1106</v>
      </c>
      <c r="P657" s="2" t="s">
        <v>1161</v>
      </c>
      <c r="Q657">
        <v>82100</v>
      </c>
      <c r="R657">
        <v>0</v>
      </c>
      <c r="S657">
        <v>82100</v>
      </c>
      <c r="T657" s="1">
        <v>42059</v>
      </c>
      <c r="U657" s="2" t="s">
        <v>10</v>
      </c>
      <c r="V657" s="2" t="s">
        <v>1084</v>
      </c>
      <c r="W657" s="2" t="s">
        <v>121</v>
      </c>
      <c r="X657" s="2" t="s">
        <v>4</v>
      </c>
      <c r="Y657" s="2" t="s">
        <v>5</v>
      </c>
      <c r="Z657" s="2" t="s">
        <v>24</v>
      </c>
      <c r="AA657" s="2" t="s">
        <v>738</v>
      </c>
      <c r="AB657">
        <v>8</v>
      </c>
      <c r="AC657">
        <v>1</v>
      </c>
      <c r="AD657" s="2" t="s">
        <v>1085</v>
      </c>
      <c r="AE657">
        <v>1</v>
      </c>
      <c r="AF657">
        <v>3</v>
      </c>
      <c r="AG657" s="2" t="s">
        <v>1078</v>
      </c>
      <c r="AH657">
        <v>3900</v>
      </c>
      <c r="AI657">
        <v>780</v>
      </c>
      <c r="AJ657">
        <v>390</v>
      </c>
      <c r="AK657">
        <v>2730</v>
      </c>
      <c r="AL657" s="2" t="s">
        <v>55</v>
      </c>
      <c r="AM657" s="2" t="s">
        <v>56</v>
      </c>
      <c r="AN657">
        <v>2010</v>
      </c>
      <c r="AO657" s="2" t="s">
        <v>1078</v>
      </c>
    </row>
    <row r="658" spans="1:41" x14ac:dyDescent="0.25">
      <c r="A658">
        <v>261905</v>
      </c>
      <c r="B658" s="1">
        <v>38045</v>
      </c>
      <c r="C658">
        <v>252</v>
      </c>
      <c r="D658" s="2" t="s">
        <v>1275</v>
      </c>
      <c r="E658" s="2"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s="2" t="s">
        <v>1079</v>
      </c>
      <c r="M658" s="2" t="s">
        <v>57</v>
      </c>
      <c r="N658" s="2" t="s">
        <v>1103</v>
      </c>
      <c r="O658" s="2" t="s">
        <v>1116</v>
      </c>
      <c r="P658" s="2" t="s">
        <v>1161</v>
      </c>
      <c r="Q658">
        <v>0</v>
      </c>
      <c r="R658">
        <v>-33300</v>
      </c>
      <c r="S658">
        <v>-33300</v>
      </c>
      <c r="T658" s="1">
        <v>42056</v>
      </c>
      <c r="U658" s="2" t="s">
        <v>1089</v>
      </c>
      <c r="V658" s="2" t="s">
        <v>23</v>
      </c>
      <c r="W658" s="2" t="s">
        <v>11</v>
      </c>
      <c r="X658" s="2" t="s">
        <v>49</v>
      </c>
      <c r="Y658" s="2" t="s">
        <v>50</v>
      </c>
      <c r="Z658" s="2" t="s">
        <v>13</v>
      </c>
      <c r="AA658" s="2" t="s">
        <v>739</v>
      </c>
      <c r="AB658">
        <v>15</v>
      </c>
      <c r="AC658">
        <v>3</v>
      </c>
      <c r="AD658" s="2" t="s">
        <v>1085</v>
      </c>
      <c r="AE658">
        <v>0</v>
      </c>
      <c r="AF658">
        <v>3</v>
      </c>
      <c r="AG658" s="2" t="s">
        <v>1078</v>
      </c>
      <c r="AH658">
        <v>59400</v>
      </c>
      <c r="AI658">
        <v>11880</v>
      </c>
      <c r="AJ658">
        <v>5940</v>
      </c>
      <c r="AK658">
        <v>41580</v>
      </c>
      <c r="AL658" s="2" t="s">
        <v>106</v>
      </c>
      <c r="AM658" s="2" t="s">
        <v>280</v>
      </c>
      <c r="AN658">
        <v>2010</v>
      </c>
      <c r="AO658" s="2" t="s">
        <v>1077</v>
      </c>
    </row>
    <row r="659" spans="1:41" x14ac:dyDescent="0.25">
      <c r="A659">
        <v>674485</v>
      </c>
      <c r="B659" s="1">
        <v>36174</v>
      </c>
      <c r="C659">
        <v>303</v>
      </c>
      <c r="D659" s="2" t="s">
        <v>1276</v>
      </c>
      <c r="E659" s="2"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s="2" t="s">
        <v>1086</v>
      </c>
      <c r="M659" s="2" t="s">
        <v>29</v>
      </c>
      <c r="N659" s="2" t="s">
        <v>1082</v>
      </c>
      <c r="O659" s="2" t="s">
        <v>1098</v>
      </c>
      <c r="P659" s="2" t="s">
        <v>1161</v>
      </c>
      <c r="Q659">
        <v>42900</v>
      </c>
      <c r="R659">
        <v>-61500</v>
      </c>
      <c r="S659">
        <v>-18600</v>
      </c>
      <c r="T659" s="1">
        <v>42012</v>
      </c>
      <c r="U659" s="2" t="s">
        <v>1</v>
      </c>
      <c r="V659" s="2" t="s">
        <v>18</v>
      </c>
      <c r="W659" s="2" t="s">
        <v>11</v>
      </c>
      <c r="X659" s="2" t="s">
        <v>34</v>
      </c>
      <c r="Y659" s="2" t="s">
        <v>50</v>
      </c>
      <c r="Z659" s="2" t="s">
        <v>37</v>
      </c>
      <c r="AA659" s="2" t="s">
        <v>740</v>
      </c>
      <c r="AB659">
        <v>20</v>
      </c>
      <c r="AC659">
        <v>1</v>
      </c>
      <c r="AD659" s="2" t="s">
        <v>1085</v>
      </c>
      <c r="AE659">
        <v>2</v>
      </c>
      <c r="AF659">
        <v>0</v>
      </c>
      <c r="AG659" s="2" t="s">
        <v>1085</v>
      </c>
      <c r="AH659">
        <v>60210</v>
      </c>
      <c r="AI659">
        <v>6690</v>
      </c>
      <c r="AJ659">
        <v>6690</v>
      </c>
      <c r="AK659">
        <v>46830</v>
      </c>
      <c r="AL659" s="2" t="s">
        <v>39</v>
      </c>
      <c r="AM659" s="2" t="s">
        <v>71</v>
      </c>
      <c r="AN659">
        <v>2013</v>
      </c>
      <c r="AO659" s="2" t="s">
        <v>1078</v>
      </c>
    </row>
    <row r="660" spans="1:41" x14ac:dyDescent="0.25">
      <c r="A660">
        <v>223404</v>
      </c>
      <c r="B660" s="1">
        <v>37279</v>
      </c>
      <c r="C660">
        <v>101</v>
      </c>
      <c r="D660" s="2" t="s">
        <v>1275</v>
      </c>
      <c r="E660" s="2"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s="2" t="s">
        <v>1079</v>
      </c>
      <c r="M660" s="2" t="s">
        <v>1142</v>
      </c>
      <c r="N660" s="2" t="s">
        <v>1087</v>
      </c>
      <c r="O660" s="2" t="s">
        <v>1113</v>
      </c>
      <c r="P660" s="2" t="s">
        <v>1161</v>
      </c>
      <c r="Q660">
        <v>52600</v>
      </c>
      <c r="R660">
        <v>-30400</v>
      </c>
      <c r="S660">
        <v>22200</v>
      </c>
      <c r="T660" s="1">
        <v>42014</v>
      </c>
      <c r="U660" s="2" t="s">
        <v>1</v>
      </c>
      <c r="V660" s="2" t="s">
        <v>23</v>
      </c>
      <c r="W660" s="2" t="s">
        <v>11</v>
      </c>
      <c r="X660" s="2" t="s">
        <v>60</v>
      </c>
      <c r="Y660" s="2" t="s">
        <v>5</v>
      </c>
      <c r="Z660" s="2" t="s">
        <v>6</v>
      </c>
      <c r="AA660" s="2" t="s">
        <v>741</v>
      </c>
      <c r="AB660">
        <v>4</v>
      </c>
      <c r="AC660">
        <v>1</v>
      </c>
      <c r="AD660" s="2" t="s">
        <v>1085</v>
      </c>
      <c r="AE660">
        <v>0</v>
      </c>
      <c r="AF660">
        <v>3</v>
      </c>
      <c r="AG660" s="2" t="s">
        <v>1077</v>
      </c>
      <c r="AH660">
        <v>43600</v>
      </c>
      <c r="AI660">
        <v>8720</v>
      </c>
      <c r="AJ660">
        <v>4360</v>
      </c>
      <c r="AK660">
        <v>30520</v>
      </c>
      <c r="AL660" s="2" t="s">
        <v>73</v>
      </c>
      <c r="AM660" s="2" t="s">
        <v>74</v>
      </c>
      <c r="AN660">
        <v>2010</v>
      </c>
      <c r="AO660" s="2" t="s">
        <v>1078</v>
      </c>
    </row>
    <row r="661" spans="1:41" x14ac:dyDescent="0.25">
      <c r="A661">
        <v>991480</v>
      </c>
      <c r="B661" s="1">
        <v>33947</v>
      </c>
      <c r="C661">
        <v>446</v>
      </c>
      <c r="D661" s="2" t="s">
        <v>1277</v>
      </c>
      <c r="E661" s="2"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s="2" t="s">
        <v>1079</v>
      </c>
      <c r="M661" s="2" t="s">
        <v>65</v>
      </c>
      <c r="N661" s="2" t="s">
        <v>1114</v>
      </c>
      <c r="O661" s="2" t="s">
        <v>1081</v>
      </c>
      <c r="P661" s="2" t="s">
        <v>1162</v>
      </c>
      <c r="Q661">
        <v>42700</v>
      </c>
      <c r="R661">
        <v>-64900</v>
      </c>
      <c r="S661">
        <v>-22200</v>
      </c>
      <c r="T661" s="1">
        <v>42049</v>
      </c>
      <c r="U661" s="2" t="s">
        <v>1089</v>
      </c>
      <c r="V661" s="2" t="s">
        <v>23</v>
      </c>
      <c r="W661" s="2" t="s">
        <v>41</v>
      </c>
      <c r="X661" s="2" t="s">
        <v>4</v>
      </c>
      <c r="Y661" s="2" t="s">
        <v>5</v>
      </c>
      <c r="Z661" s="2" t="s">
        <v>75</v>
      </c>
      <c r="AA661" s="2" t="s">
        <v>742</v>
      </c>
      <c r="AB661">
        <v>10</v>
      </c>
      <c r="AC661">
        <v>3</v>
      </c>
      <c r="AD661" s="2" t="s">
        <v>1078</v>
      </c>
      <c r="AE661">
        <v>0</v>
      </c>
      <c r="AF661">
        <v>0</v>
      </c>
      <c r="AG661" s="2" t="s">
        <v>1078</v>
      </c>
      <c r="AH661">
        <v>62800</v>
      </c>
      <c r="AI661">
        <v>6280</v>
      </c>
      <c r="AJ661">
        <v>12560</v>
      </c>
      <c r="AK661">
        <v>43960</v>
      </c>
      <c r="AL661" s="2" t="s">
        <v>106</v>
      </c>
      <c r="AM661" s="2" t="s">
        <v>107</v>
      </c>
      <c r="AN661">
        <v>2012</v>
      </c>
      <c r="AO661" s="2" t="s">
        <v>1078</v>
      </c>
    </row>
    <row r="662" spans="1:41" x14ac:dyDescent="0.25">
      <c r="A662">
        <v>804219</v>
      </c>
      <c r="B662" s="1">
        <v>35970</v>
      </c>
      <c r="C662">
        <v>330</v>
      </c>
      <c r="D662" s="2" t="s">
        <v>1276</v>
      </c>
      <c r="E662" s="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s="2" t="s">
        <v>1079</v>
      </c>
      <c r="M662" s="2" t="s">
        <v>65</v>
      </c>
      <c r="N662" s="2" t="s">
        <v>1115</v>
      </c>
      <c r="O662" s="2" t="s">
        <v>1101</v>
      </c>
      <c r="P662" s="2" t="s">
        <v>1159</v>
      </c>
      <c r="Q662">
        <v>0</v>
      </c>
      <c r="R662">
        <v>0</v>
      </c>
      <c r="S662">
        <v>0</v>
      </c>
      <c r="T662" s="1">
        <v>42061</v>
      </c>
      <c r="U662" s="2" t="s">
        <v>1</v>
      </c>
      <c r="V662" s="2" t="s">
        <v>2</v>
      </c>
      <c r="W662" s="2" t="s">
        <v>3</v>
      </c>
      <c r="X662" s="2" t="s">
        <v>60</v>
      </c>
      <c r="Y662" s="2" t="s">
        <v>12</v>
      </c>
      <c r="Z662" s="2" t="s">
        <v>37</v>
      </c>
      <c r="AA662" s="2" t="s">
        <v>743</v>
      </c>
      <c r="AB662">
        <v>10</v>
      </c>
      <c r="AC662">
        <v>1</v>
      </c>
      <c r="AD662" s="2" t="s">
        <v>1077</v>
      </c>
      <c r="AE662">
        <v>1</v>
      </c>
      <c r="AF662">
        <v>3</v>
      </c>
      <c r="AG662" s="2" t="s">
        <v>1085</v>
      </c>
      <c r="AH662">
        <v>59500</v>
      </c>
      <c r="AI662">
        <v>11900</v>
      </c>
      <c r="AJ662">
        <v>5950</v>
      </c>
      <c r="AK662">
        <v>41650</v>
      </c>
      <c r="AL662" s="2" t="s">
        <v>21</v>
      </c>
      <c r="AM662" s="2" t="s">
        <v>67</v>
      </c>
      <c r="AN662">
        <v>2006</v>
      </c>
      <c r="AO662" s="2" t="s">
        <v>1078</v>
      </c>
    </row>
    <row r="663" spans="1:41" x14ac:dyDescent="0.25">
      <c r="A663">
        <v>483088</v>
      </c>
      <c r="B663" s="1">
        <v>40549</v>
      </c>
      <c r="C663">
        <v>211</v>
      </c>
      <c r="D663" s="2" t="s">
        <v>1276</v>
      </c>
      <c r="E663" s="2"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s="2" t="s">
        <v>1086</v>
      </c>
      <c r="M663" s="2" t="s">
        <v>1141</v>
      </c>
      <c r="N663" s="2" t="s">
        <v>1090</v>
      </c>
      <c r="O663" s="2" t="s">
        <v>1101</v>
      </c>
      <c r="P663" s="2" t="s">
        <v>1161</v>
      </c>
      <c r="Q663">
        <v>42200</v>
      </c>
      <c r="R663">
        <v>-33800</v>
      </c>
      <c r="S663">
        <v>8400</v>
      </c>
      <c r="T663" s="1">
        <v>42034</v>
      </c>
      <c r="U663" s="2" t="s">
        <v>1089</v>
      </c>
      <c r="V663" s="2" t="s">
        <v>23</v>
      </c>
      <c r="W663" s="2" t="s">
        <v>41</v>
      </c>
      <c r="X663" s="2" t="s">
        <v>4</v>
      </c>
      <c r="Y663" s="2" t="s">
        <v>45</v>
      </c>
      <c r="Z663" s="2" t="s">
        <v>53</v>
      </c>
      <c r="AA663" s="2" t="s">
        <v>744</v>
      </c>
      <c r="AB663">
        <v>22</v>
      </c>
      <c r="AC663">
        <v>3</v>
      </c>
      <c r="AD663" s="2" t="s">
        <v>1077</v>
      </c>
      <c r="AE663">
        <v>1</v>
      </c>
      <c r="AF663">
        <v>0</v>
      </c>
      <c r="AG663" s="2" t="s">
        <v>1085</v>
      </c>
      <c r="AH663">
        <v>53460</v>
      </c>
      <c r="AI663">
        <v>5940</v>
      </c>
      <c r="AJ663">
        <v>5940</v>
      </c>
      <c r="AK663">
        <v>41580</v>
      </c>
      <c r="AL663" s="2" t="s">
        <v>118</v>
      </c>
      <c r="AM663" s="2" t="s">
        <v>134</v>
      </c>
      <c r="AN663">
        <v>2009</v>
      </c>
      <c r="AO663" s="2" t="s">
        <v>1078</v>
      </c>
    </row>
    <row r="664" spans="1:41" x14ac:dyDescent="0.25">
      <c r="A664">
        <v>100804</v>
      </c>
      <c r="B664" s="1">
        <v>40963</v>
      </c>
      <c r="C664">
        <v>172</v>
      </c>
      <c r="D664" s="2" t="s">
        <v>1275</v>
      </c>
      <c r="E664" s="2"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s="2" t="s">
        <v>1086</v>
      </c>
      <c r="M664" s="2" t="s">
        <v>57</v>
      </c>
      <c r="N664" s="2" t="s">
        <v>1114</v>
      </c>
      <c r="O664" s="2" t="s">
        <v>1083</v>
      </c>
      <c r="P664" s="2" t="s">
        <v>1159</v>
      </c>
      <c r="Q664">
        <v>41300</v>
      </c>
      <c r="R664">
        <v>-42000</v>
      </c>
      <c r="S664">
        <v>-700</v>
      </c>
      <c r="T664" s="1">
        <v>42011</v>
      </c>
      <c r="U664" s="2" t="s">
        <v>1089</v>
      </c>
      <c r="V664" s="2" t="s">
        <v>2</v>
      </c>
      <c r="W664" s="2" t="s">
        <v>41</v>
      </c>
      <c r="X664" s="2" t="s">
        <v>60</v>
      </c>
      <c r="Y664" s="2" t="s">
        <v>19</v>
      </c>
      <c r="Z664" s="2" t="s">
        <v>53</v>
      </c>
      <c r="AA664" s="2" t="s">
        <v>745</v>
      </c>
      <c r="AB664">
        <v>15</v>
      </c>
      <c r="AC664">
        <v>3</v>
      </c>
      <c r="AD664" s="2" t="s">
        <v>1078</v>
      </c>
      <c r="AE664">
        <v>0</v>
      </c>
      <c r="AF664">
        <v>1</v>
      </c>
      <c r="AG664" s="2" t="s">
        <v>1078</v>
      </c>
      <c r="AH664">
        <v>41690</v>
      </c>
      <c r="AI664">
        <v>7580</v>
      </c>
      <c r="AJ664">
        <v>7580</v>
      </c>
      <c r="AK664">
        <v>26530</v>
      </c>
      <c r="AL664" s="2" t="s">
        <v>8</v>
      </c>
      <c r="AM664" s="2" t="s">
        <v>36</v>
      </c>
      <c r="AN664">
        <v>1999</v>
      </c>
      <c r="AO664" s="2" t="s">
        <v>1078</v>
      </c>
    </row>
    <row r="665" spans="1:41" x14ac:dyDescent="0.25">
      <c r="A665">
        <v>941807</v>
      </c>
      <c r="B665" s="1">
        <v>40719</v>
      </c>
      <c r="C665">
        <v>316</v>
      </c>
      <c r="D665" s="2" t="s">
        <v>1276</v>
      </c>
      <c r="E665" s="2"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s="2" t="s">
        <v>1086</v>
      </c>
      <c r="M665" s="2" t="s">
        <v>1139</v>
      </c>
      <c r="N665" s="2" t="s">
        <v>1093</v>
      </c>
      <c r="O665" s="2" t="s">
        <v>1108</v>
      </c>
      <c r="P665" s="2" t="s">
        <v>1159</v>
      </c>
      <c r="Q665">
        <v>0</v>
      </c>
      <c r="R665">
        <v>-51000</v>
      </c>
      <c r="S665">
        <v>-51000</v>
      </c>
      <c r="T665" s="1">
        <v>42062</v>
      </c>
      <c r="U665" s="2" t="s">
        <v>1</v>
      </c>
      <c r="V665" s="2" t="s">
        <v>2</v>
      </c>
      <c r="W665" s="2" t="s">
        <v>11</v>
      </c>
      <c r="X665" s="2" t="s">
        <v>60</v>
      </c>
      <c r="Y665" s="2" t="s">
        <v>19</v>
      </c>
      <c r="Z665" s="2" t="s">
        <v>24</v>
      </c>
      <c r="AA665" s="2" t="s">
        <v>746</v>
      </c>
      <c r="AB665">
        <v>13</v>
      </c>
      <c r="AC665">
        <v>1</v>
      </c>
      <c r="AD665" s="2" t="s">
        <v>1085</v>
      </c>
      <c r="AE665">
        <v>0</v>
      </c>
      <c r="AF665">
        <v>1</v>
      </c>
      <c r="AG665" s="2" t="s">
        <v>1077</v>
      </c>
      <c r="AH665">
        <v>63100</v>
      </c>
      <c r="AI665">
        <v>6310</v>
      </c>
      <c r="AJ665">
        <v>12620</v>
      </c>
      <c r="AK665">
        <v>44170</v>
      </c>
      <c r="AL665" s="2" t="s">
        <v>32</v>
      </c>
      <c r="AM665" s="2" t="s">
        <v>77</v>
      </c>
      <c r="AN665">
        <v>2000</v>
      </c>
      <c r="AO665" s="2" t="s">
        <v>1078</v>
      </c>
    </row>
    <row r="666" spans="1:41" x14ac:dyDescent="0.25">
      <c r="A666">
        <v>593466</v>
      </c>
      <c r="B666" s="1">
        <v>39042</v>
      </c>
      <c r="C666">
        <v>435</v>
      </c>
      <c r="D666" s="2" t="s">
        <v>1276</v>
      </c>
      <c r="E666" s="2"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s="2" t="s">
        <v>1079</v>
      </c>
      <c r="M666" s="2" t="s">
        <v>29</v>
      </c>
      <c r="N666" s="2" t="s">
        <v>1097</v>
      </c>
      <c r="O666" s="2" t="s">
        <v>1109</v>
      </c>
      <c r="P666" s="2" t="s">
        <v>1161</v>
      </c>
      <c r="Q666">
        <v>73500</v>
      </c>
      <c r="R666">
        <v>-43300</v>
      </c>
      <c r="S666">
        <v>30200</v>
      </c>
      <c r="T666" s="1">
        <v>42048</v>
      </c>
      <c r="U666" s="2" t="s">
        <v>1</v>
      </c>
      <c r="V666" s="2" t="s">
        <v>23</v>
      </c>
      <c r="W666" s="2" t="s">
        <v>41</v>
      </c>
      <c r="X666" s="2" t="s">
        <v>60</v>
      </c>
      <c r="Y666" s="2" t="s">
        <v>45</v>
      </c>
      <c r="Z666" s="2" t="s">
        <v>24</v>
      </c>
      <c r="AA666" s="2" t="s">
        <v>747</v>
      </c>
      <c r="AB666">
        <v>23</v>
      </c>
      <c r="AC666">
        <v>1</v>
      </c>
      <c r="AD666" s="2" t="s">
        <v>1078</v>
      </c>
      <c r="AE666">
        <v>2</v>
      </c>
      <c r="AF666">
        <v>1</v>
      </c>
      <c r="AG666" s="2" t="s">
        <v>1085</v>
      </c>
      <c r="AH666">
        <v>62880</v>
      </c>
      <c r="AI666">
        <v>5240</v>
      </c>
      <c r="AJ666">
        <v>10480</v>
      </c>
      <c r="AK666">
        <v>47160</v>
      </c>
      <c r="AL666" s="2" t="s">
        <v>15</v>
      </c>
      <c r="AM666" s="2" t="s">
        <v>16</v>
      </c>
      <c r="AN666">
        <v>2007</v>
      </c>
      <c r="AO666" s="2" t="s">
        <v>1077</v>
      </c>
    </row>
    <row r="667" spans="1:41" x14ac:dyDescent="0.25">
      <c r="A667">
        <v>437442</v>
      </c>
      <c r="B667" s="1">
        <v>39626</v>
      </c>
      <c r="C667">
        <v>344</v>
      </c>
      <c r="D667" s="2" t="s">
        <v>1275</v>
      </c>
      <c r="E667" s="2"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s="2" t="s">
        <v>1086</v>
      </c>
      <c r="M667" s="2" t="s">
        <v>1139</v>
      </c>
      <c r="N667" s="2" t="s">
        <v>1087</v>
      </c>
      <c r="O667" s="2" t="s">
        <v>1108</v>
      </c>
      <c r="P667" s="2" t="s">
        <v>1161</v>
      </c>
      <c r="Q667">
        <v>0</v>
      </c>
      <c r="R667">
        <v>-38700</v>
      </c>
      <c r="S667">
        <v>-38700</v>
      </c>
      <c r="T667" s="1">
        <v>42037</v>
      </c>
      <c r="U667" s="2" t="s">
        <v>1089</v>
      </c>
      <c r="V667" s="2" t="s">
        <v>2</v>
      </c>
      <c r="W667" s="2" t="s">
        <v>3</v>
      </c>
      <c r="X667" s="2" t="s">
        <v>34</v>
      </c>
      <c r="Y667" s="2" t="s">
        <v>19</v>
      </c>
      <c r="Z667" s="2" t="s">
        <v>53</v>
      </c>
      <c r="AA667" s="2" t="s">
        <v>748</v>
      </c>
      <c r="AB667">
        <v>18</v>
      </c>
      <c r="AC667">
        <v>3</v>
      </c>
      <c r="AD667" s="2" t="s">
        <v>1085</v>
      </c>
      <c r="AE667">
        <v>2</v>
      </c>
      <c r="AF667">
        <v>2</v>
      </c>
      <c r="AG667" s="2" t="s">
        <v>1077</v>
      </c>
      <c r="AH667">
        <v>75400</v>
      </c>
      <c r="AI667">
        <v>17400</v>
      </c>
      <c r="AJ667">
        <v>11600</v>
      </c>
      <c r="AK667">
        <v>46400</v>
      </c>
      <c r="AL667" s="2" t="s">
        <v>97</v>
      </c>
      <c r="AM667" s="2" t="s">
        <v>148</v>
      </c>
      <c r="AN667">
        <v>2006</v>
      </c>
      <c r="AO667" s="2" t="s">
        <v>1077</v>
      </c>
    </row>
    <row r="668" spans="1:41" x14ac:dyDescent="0.25">
      <c r="A668">
        <v>942106</v>
      </c>
      <c r="B668" s="1">
        <v>34211</v>
      </c>
      <c r="C668">
        <v>204</v>
      </c>
      <c r="D668" s="2" t="s">
        <v>1276</v>
      </c>
      <c r="E668" s="2"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s="2" t="s">
        <v>1079</v>
      </c>
      <c r="M668" s="2" t="s">
        <v>1142</v>
      </c>
      <c r="N668" s="2" t="s">
        <v>1082</v>
      </c>
      <c r="O668" s="2" t="s">
        <v>1105</v>
      </c>
      <c r="P668" s="2" t="s">
        <v>1159</v>
      </c>
      <c r="Q668">
        <v>0</v>
      </c>
      <c r="R668">
        <v>-49300</v>
      </c>
      <c r="S668">
        <v>-49300</v>
      </c>
      <c r="T668" s="1">
        <v>42062</v>
      </c>
      <c r="U668" s="2" t="s">
        <v>1</v>
      </c>
      <c r="V668" s="2" t="s">
        <v>18</v>
      </c>
      <c r="W668" s="2" t="s">
        <v>41</v>
      </c>
      <c r="X668" s="2" t="s">
        <v>60</v>
      </c>
      <c r="Y668" s="2" t="s">
        <v>5</v>
      </c>
      <c r="Z668" s="2" t="s">
        <v>24</v>
      </c>
      <c r="AA668" s="2" t="s">
        <v>749</v>
      </c>
      <c r="AB668">
        <v>7</v>
      </c>
      <c r="AC668">
        <v>1</v>
      </c>
      <c r="AD668" s="2" t="s">
        <v>1077</v>
      </c>
      <c r="AE668">
        <v>1</v>
      </c>
      <c r="AF668">
        <v>1</v>
      </c>
      <c r="AG668" s="2" t="s">
        <v>1078</v>
      </c>
      <c r="AH668">
        <v>46200</v>
      </c>
      <c r="AI668">
        <v>4200</v>
      </c>
      <c r="AJ668">
        <v>8400</v>
      </c>
      <c r="AK668">
        <v>33600</v>
      </c>
      <c r="AL668" s="2" t="s">
        <v>43</v>
      </c>
      <c r="AM668" s="2" t="s">
        <v>44</v>
      </c>
      <c r="AN668">
        <v>1997</v>
      </c>
      <c r="AO668" s="2" t="s">
        <v>1078</v>
      </c>
    </row>
    <row r="669" spans="1:41" x14ac:dyDescent="0.25">
      <c r="A669">
        <v>794951</v>
      </c>
      <c r="B669" s="1">
        <v>39559</v>
      </c>
      <c r="C669">
        <v>278</v>
      </c>
      <c r="D669" s="2" t="s">
        <v>1277</v>
      </c>
      <c r="E669" s="2"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s="2" t="s">
        <v>1079</v>
      </c>
      <c r="M669" s="2" t="s">
        <v>1139</v>
      </c>
      <c r="N669" s="2" t="s">
        <v>1082</v>
      </c>
      <c r="O669" s="2" t="s">
        <v>1081</v>
      </c>
      <c r="P669" s="2" t="s">
        <v>1161</v>
      </c>
      <c r="Q669">
        <v>0</v>
      </c>
      <c r="R669">
        <v>-39800</v>
      </c>
      <c r="S669">
        <v>-39800</v>
      </c>
      <c r="T669" s="1">
        <v>42037</v>
      </c>
      <c r="U669" s="2" t="s">
        <v>1</v>
      </c>
      <c r="V669" s="2" t="s">
        <v>18</v>
      </c>
      <c r="W669" s="2" t="s">
        <v>3</v>
      </c>
      <c r="X669" s="2" t="s">
        <v>60</v>
      </c>
      <c r="Y669" s="2" t="s">
        <v>12</v>
      </c>
      <c r="Z669" s="2" t="s">
        <v>51</v>
      </c>
      <c r="AA669" s="2" t="s">
        <v>750</v>
      </c>
      <c r="AB669">
        <v>21</v>
      </c>
      <c r="AC669">
        <v>1</v>
      </c>
      <c r="AD669" s="2" t="s">
        <v>1078</v>
      </c>
      <c r="AE669">
        <v>2</v>
      </c>
      <c r="AF669">
        <v>2</v>
      </c>
      <c r="AG669" s="2" t="s">
        <v>1077</v>
      </c>
      <c r="AH669">
        <v>58500</v>
      </c>
      <c r="AI669">
        <v>5850</v>
      </c>
      <c r="AJ669">
        <v>5850</v>
      </c>
      <c r="AK669">
        <v>46800</v>
      </c>
      <c r="AL669" s="2" t="s">
        <v>47</v>
      </c>
      <c r="AM669" s="2" t="s">
        <v>48</v>
      </c>
      <c r="AN669">
        <v>2010</v>
      </c>
      <c r="AO669" s="2" t="s">
        <v>1078</v>
      </c>
    </row>
    <row r="670" spans="1:41" x14ac:dyDescent="0.25">
      <c r="A670">
        <v>182450</v>
      </c>
      <c r="B670" s="1">
        <v>36700</v>
      </c>
      <c r="C670">
        <v>434</v>
      </c>
      <c r="D670" s="2" t="s">
        <v>1276</v>
      </c>
      <c r="E670" s="2"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s="2" t="s">
        <v>1079</v>
      </c>
      <c r="M670" s="2" t="s">
        <v>1142</v>
      </c>
      <c r="N670" s="2" t="s">
        <v>1103</v>
      </c>
      <c r="O670" s="2" t="s">
        <v>1092</v>
      </c>
      <c r="P670" s="2" t="s">
        <v>1159</v>
      </c>
      <c r="Q670">
        <v>0</v>
      </c>
      <c r="R670">
        <v>0</v>
      </c>
      <c r="S670">
        <v>0</v>
      </c>
      <c r="T670" s="1">
        <v>42021</v>
      </c>
      <c r="U670" s="2" t="s">
        <v>1089</v>
      </c>
      <c r="V670" s="2" t="s">
        <v>18</v>
      </c>
      <c r="W670" s="2" t="s">
        <v>3</v>
      </c>
      <c r="X670" s="2" t="s">
        <v>49</v>
      </c>
      <c r="Y670" s="2" t="s">
        <v>5</v>
      </c>
      <c r="Z670" s="2" t="s">
        <v>6</v>
      </c>
      <c r="AA670" s="2" t="s">
        <v>751</v>
      </c>
      <c r="AB670">
        <v>15</v>
      </c>
      <c r="AC670">
        <v>3</v>
      </c>
      <c r="AD670" s="2" t="s">
        <v>1078</v>
      </c>
      <c r="AE670">
        <v>1</v>
      </c>
      <c r="AF670">
        <v>3</v>
      </c>
      <c r="AG670" s="2" t="s">
        <v>1078</v>
      </c>
      <c r="AH670">
        <v>66240</v>
      </c>
      <c r="AI670">
        <v>11040</v>
      </c>
      <c r="AJ670">
        <v>11040</v>
      </c>
      <c r="AK670">
        <v>44160</v>
      </c>
      <c r="AL670" s="2" t="s">
        <v>39</v>
      </c>
      <c r="AM670" s="2" t="s">
        <v>71</v>
      </c>
      <c r="AN670">
        <v>2003</v>
      </c>
      <c r="AO670" s="2" t="s">
        <v>1078</v>
      </c>
    </row>
    <row r="671" spans="1:41" x14ac:dyDescent="0.25">
      <c r="A671">
        <v>730973</v>
      </c>
      <c r="B671" s="1">
        <v>40189</v>
      </c>
      <c r="C671">
        <v>209</v>
      </c>
      <c r="D671" s="2" t="s">
        <v>1277</v>
      </c>
      <c r="E671" s="2"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s="2" t="s">
        <v>1086</v>
      </c>
      <c r="M671" s="2" t="s">
        <v>1140</v>
      </c>
      <c r="N671" s="2" t="s">
        <v>1080</v>
      </c>
      <c r="O671" s="2" t="s">
        <v>1098</v>
      </c>
      <c r="P671" s="2" t="s">
        <v>1159</v>
      </c>
      <c r="Q671">
        <v>0</v>
      </c>
      <c r="R671">
        <v>0</v>
      </c>
      <c r="S671">
        <v>0</v>
      </c>
      <c r="T671" s="1">
        <v>42016</v>
      </c>
      <c r="U671" s="2" t="s">
        <v>1089</v>
      </c>
      <c r="V671" s="2" t="s">
        <v>18</v>
      </c>
      <c r="W671" s="2" t="s">
        <v>41</v>
      </c>
      <c r="X671" s="2" t="s">
        <v>60</v>
      </c>
      <c r="Y671" s="2" t="s">
        <v>88</v>
      </c>
      <c r="Z671" s="2" t="s">
        <v>51</v>
      </c>
      <c r="AA671" s="2" t="s">
        <v>752</v>
      </c>
      <c r="AB671">
        <v>17</v>
      </c>
      <c r="AC671">
        <v>3</v>
      </c>
      <c r="AD671" s="2" t="s">
        <v>1085</v>
      </c>
      <c r="AE671">
        <v>1</v>
      </c>
      <c r="AF671">
        <v>3</v>
      </c>
      <c r="AG671" s="2" t="s">
        <v>1085</v>
      </c>
      <c r="AH671">
        <v>65440</v>
      </c>
      <c r="AI671">
        <v>8180</v>
      </c>
      <c r="AJ671">
        <v>8180</v>
      </c>
      <c r="AK671">
        <v>49080</v>
      </c>
      <c r="AL671" s="2" t="s">
        <v>106</v>
      </c>
      <c r="AM671" s="2" t="s">
        <v>107</v>
      </c>
      <c r="AN671">
        <v>2014</v>
      </c>
      <c r="AO671" s="2" t="s">
        <v>1078</v>
      </c>
    </row>
    <row r="672" spans="1:41" x14ac:dyDescent="0.25">
      <c r="A672">
        <v>687755</v>
      </c>
      <c r="B672" s="1">
        <v>32960</v>
      </c>
      <c r="C672">
        <v>250</v>
      </c>
      <c r="D672" s="2" t="s">
        <v>1275</v>
      </c>
      <c r="E672" s="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s="2" t="s">
        <v>1079</v>
      </c>
      <c r="M672" s="2" t="s">
        <v>1139</v>
      </c>
      <c r="N672" s="2" t="s">
        <v>1087</v>
      </c>
      <c r="O672" s="2" t="s">
        <v>1117</v>
      </c>
      <c r="P672" s="2" t="s">
        <v>1161</v>
      </c>
      <c r="Q672">
        <v>37800</v>
      </c>
      <c r="R672">
        <v>0</v>
      </c>
      <c r="S672">
        <v>37800</v>
      </c>
      <c r="T672" s="1">
        <v>42024</v>
      </c>
      <c r="U672" s="2" t="s">
        <v>1</v>
      </c>
      <c r="V672" s="2" t="s">
        <v>23</v>
      </c>
      <c r="W672" s="2" t="s">
        <v>11</v>
      </c>
      <c r="X672" s="2" t="s">
        <v>34</v>
      </c>
      <c r="Y672" s="2" t="s">
        <v>5</v>
      </c>
      <c r="Z672" s="2" t="s">
        <v>51</v>
      </c>
      <c r="AA672" s="2" t="s">
        <v>753</v>
      </c>
      <c r="AB672">
        <v>2</v>
      </c>
      <c r="AC672">
        <v>1</v>
      </c>
      <c r="AD672" s="2" t="s">
        <v>1078</v>
      </c>
      <c r="AE672">
        <v>0</v>
      </c>
      <c r="AF672">
        <v>3</v>
      </c>
      <c r="AG672" s="2" t="s">
        <v>1085</v>
      </c>
      <c r="AH672">
        <v>64200</v>
      </c>
      <c r="AI672">
        <v>10700</v>
      </c>
      <c r="AJ672">
        <v>10700</v>
      </c>
      <c r="AK672">
        <v>42800</v>
      </c>
      <c r="AL672" s="2" t="s">
        <v>55</v>
      </c>
      <c r="AM672" s="2" t="s">
        <v>56</v>
      </c>
      <c r="AN672">
        <v>2002</v>
      </c>
      <c r="AO672" s="2" t="s">
        <v>1078</v>
      </c>
    </row>
    <row r="673" spans="1:41" x14ac:dyDescent="0.25">
      <c r="A673">
        <v>757644</v>
      </c>
      <c r="B673" s="1">
        <v>35824</v>
      </c>
      <c r="C673">
        <v>61</v>
      </c>
      <c r="D673" s="2" t="s">
        <v>1277</v>
      </c>
      <c r="E673" s="2"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s="2" t="s">
        <v>1086</v>
      </c>
      <c r="M673" s="2" t="s">
        <v>1139</v>
      </c>
      <c r="N673" s="2" t="s">
        <v>1095</v>
      </c>
      <c r="O673" s="2" t="s">
        <v>1100</v>
      </c>
      <c r="P673" s="2" t="s">
        <v>1161</v>
      </c>
      <c r="Q673">
        <v>0</v>
      </c>
      <c r="R673">
        <v>0</v>
      </c>
      <c r="S673">
        <v>0</v>
      </c>
      <c r="T673" s="1">
        <v>42040</v>
      </c>
      <c r="U673" s="2" t="s">
        <v>1089</v>
      </c>
      <c r="V673" s="2" t="s">
        <v>18</v>
      </c>
      <c r="W673" s="2" t="s">
        <v>11</v>
      </c>
      <c r="X673" s="2" t="s">
        <v>60</v>
      </c>
      <c r="Y673" s="2" t="s">
        <v>45</v>
      </c>
      <c r="Z673" s="2" t="s">
        <v>53</v>
      </c>
      <c r="AA673" s="2" t="s">
        <v>754</v>
      </c>
      <c r="AB673">
        <v>1</v>
      </c>
      <c r="AC673">
        <v>3</v>
      </c>
      <c r="AD673" s="2" t="s">
        <v>1077</v>
      </c>
      <c r="AE673">
        <v>1</v>
      </c>
      <c r="AF673">
        <v>0</v>
      </c>
      <c r="AG673" s="2" t="s">
        <v>1078</v>
      </c>
      <c r="AH673">
        <v>32320</v>
      </c>
      <c r="AI673">
        <v>4040</v>
      </c>
      <c r="AJ673">
        <v>4040</v>
      </c>
      <c r="AK673">
        <v>24240</v>
      </c>
      <c r="AL673" s="2" t="s">
        <v>21</v>
      </c>
      <c r="AM673" s="2" t="s">
        <v>22</v>
      </c>
      <c r="AN673">
        <v>2000</v>
      </c>
      <c r="AO673" s="2" t="s">
        <v>1078</v>
      </c>
    </row>
    <row r="674" spans="1:41" x14ac:dyDescent="0.25">
      <c r="A674">
        <v>998865</v>
      </c>
      <c r="B674" s="1">
        <v>41978</v>
      </c>
      <c r="C674">
        <v>80</v>
      </c>
      <c r="D674" s="2" t="s">
        <v>1275</v>
      </c>
      <c r="E674" s="2"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s="2" t="s">
        <v>1086</v>
      </c>
      <c r="M674" s="2" t="s">
        <v>65</v>
      </c>
      <c r="N674" s="2" t="s">
        <v>1115</v>
      </c>
      <c r="O674" s="2" t="s">
        <v>1096</v>
      </c>
      <c r="P674" s="2" t="s">
        <v>1159</v>
      </c>
      <c r="Q674">
        <v>0</v>
      </c>
      <c r="R674">
        <v>-18600</v>
      </c>
      <c r="S674">
        <v>-18600</v>
      </c>
      <c r="T674" s="1">
        <v>42024</v>
      </c>
      <c r="U674" s="2" t="s">
        <v>1</v>
      </c>
      <c r="V674" s="2" t="s">
        <v>18</v>
      </c>
      <c r="W674" s="2" t="s">
        <v>3</v>
      </c>
      <c r="X674" s="2" t="s">
        <v>4</v>
      </c>
      <c r="Y674" s="2" t="s">
        <v>5</v>
      </c>
      <c r="Z674" s="2" t="s">
        <v>53</v>
      </c>
      <c r="AA674" s="2" t="s">
        <v>755</v>
      </c>
      <c r="AB674">
        <v>3</v>
      </c>
      <c r="AC674">
        <v>1</v>
      </c>
      <c r="AD674" s="2" t="s">
        <v>1085</v>
      </c>
      <c r="AE674">
        <v>0</v>
      </c>
      <c r="AF674">
        <v>1</v>
      </c>
      <c r="AG674" s="2" t="s">
        <v>1085</v>
      </c>
      <c r="AH674">
        <v>33480</v>
      </c>
      <c r="AI674">
        <v>3720</v>
      </c>
      <c r="AJ674">
        <v>3720</v>
      </c>
      <c r="AK674">
        <v>26040</v>
      </c>
      <c r="AL674" s="2" t="s">
        <v>21</v>
      </c>
      <c r="AM674" s="2" t="s">
        <v>67</v>
      </c>
      <c r="AN674">
        <v>2011</v>
      </c>
      <c r="AO674" s="2" t="s">
        <v>1078</v>
      </c>
    </row>
    <row r="675" spans="1:41" x14ac:dyDescent="0.25">
      <c r="A675">
        <v>944953</v>
      </c>
      <c r="B675" s="1">
        <v>35040</v>
      </c>
      <c r="C675">
        <v>25</v>
      </c>
      <c r="D675" s="2" t="s">
        <v>1276</v>
      </c>
      <c r="E675" s="2"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s="2" t="s">
        <v>1079</v>
      </c>
      <c r="M675" s="2" t="s">
        <v>65</v>
      </c>
      <c r="N675" s="2" t="s">
        <v>1114</v>
      </c>
      <c r="O675" s="2" t="s">
        <v>1111</v>
      </c>
      <c r="P675" s="2" t="s">
        <v>1159</v>
      </c>
      <c r="Q675">
        <v>40900</v>
      </c>
      <c r="R675">
        <v>0</v>
      </c>
      <c r="S675">
        <v>40900</v>
      </c>
      <c r="T675" s="1">
        <v>42059</v>
      </c>
      <c r="U675" s="2" t="s">
        <v>10</v>
      </c>
      <c r="V675" s="2" t="s">
        <v>1084</v>
      </c>
      <c r="W675" s="2" t="s">
        <v>121</v>
      </c>
      <c r="X675" s="2" t="s">
        <v>30</v>
      </c>
      <c r="Y675" s="2" t="s">
        <v>12</v>
      </c>
      <c r="Z675" s="2" t="s">
        <v>53</v>
      </c>
      <c r="AA675" s="2" t="s">
        <v>756</v>
      </c>
      <c r="AB675">
        <v>0</v>
      </c>
      <c r="AC675">
        <v>1</v>
      </c>
      <c r="AD675" s="2" t="s">
        <v>1078</v>
      </c>
      <c r="AE675">
        <v>1</v>
      </c>
      <c r="AF675">
        <v>1</v>
      </c>
      <c r="AG675" s="2" t="s">
        <v>1077</v>
      </c>
      <c r="AH675">
        <v>4320</v>
      </c>
      <c r="AI675">
        <v>480</v>
      </c>
      <c r="AJ675">
        <v>960</v>
      </c>
      <c r="AK675">
        <v>2880</v>
      </c>
      <c r="AL675" s="2" t="s">
        <v>47</v>
      </c>
      <c r="AM675" s="2" t="s">
        <v>94</v>
      </c>
      <c r="AN675">
        <v>1995</v>
      </c>
      <c r="AO675" s="2" t="s">
        <v>1078</v>
      </c>
    </row>
    <row r="676" spans="1:41" x14ac:dyDescent="0.25">
      <c r="A676">
        <v>386429</v>
      </c>
      <c r="B676" s="1">
        <v>37403</v>
      </c>
      <c r="C676">
        <v>4</v>
      </c>
      <c r="D676" s="2" t="s">
        <v>1275</v>
      </c>
      <c r="E676" s="2"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s="2" t="s">
        <v>1079</v>
      </c>
      <c r="M676" s="2" t="s">
        <v>57</v>
      </c>
      <c r="N676" s="2" t="s">
        <v>1091</v>
      </c>
      <c r="O676" s="2" t="s">
        <v>1117</v>
      </c>
      <c r="P676" s="2" t="s">
        <v>1161</v>
      </c>
      <c r="Q676">
        <v>0</v>
      </c>
      <c r="R676">
        <v>-77800</v>
      </c>
      <c r="S676">
        <v>-77800</v>
      </c>
      <c r="T676" s="1">
        <v>42056</v>
      </c>
      <c r="U676" s="2" t="s">
        <v>10</v>
      </c>
      <c r="V676" s="2" t="s">
        <v>1084</v>
      </c>
      <c r="W676" s="2" t="s">
        <v>121</v>
      </c>
      <c r="X676" s="2" t="s">
        <v>4</v>
      </c>
      <c r="Y676" s="2" t="s">
        <v>5</v>
      </c>
      <c r="Z676" s="2" t="s">
        <v>51</v>
      </c>
      <c r="AA676" s="2" t="s">
        <v>757</v>
      </c>
      <c r="AB676">
        <v>4</v>
      </c>
      <c r="AC676">
        <v>1</v>
      </c>
      <c r="AD676" s="2" t="s">
        <v>1078</v>
      </c>
      <c r="AE676">
        <v>0</v>
      </c>
      <c r="AF676">
        <v>2</v>
      </c>
      <c r="AG676" s="2" t="s">
        <v>1085</v>
      </c>
      <c r="AH676">
        <v>4200</v>
      </c>
      <c r="AI676">
        <v>840</v>
      </c>
      <c r="AJ676">
        <v>420</v>
      </c>
      <c r="AK676">
        <v>2940</v>
      </c>
      <c r="AL676" s="2" t="s">
        <v>106</v>
      </c>
      <c r="AM676" s="2" t="s">
        <v>107</v>
      </c>
      <c r="AN676">
        <v>2008</v>
      </c>
      <c r="AO676" s="2" t="s">
        <v>1078</v>
      </c>
    </row>
    <row r="677" spans="1:41" x14ac:dyDescent="0.25">
      <c r="A677">
        <v>108270</v>
      </c>
      <c r="B677" s="1">
        <v>37477</v>
      </c>
      <c r="C677">
        <v>32</v>
      </c>
      <c r="D677" s="2" t="s">
        <v>1276</v>
      </c>
      <c r="E677" s="2"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s="2" t="s">
        <v>1079</v>
      </c>
      <c r="M677" s="2" t="s">
        <v>1140</v>
      </c>
      <c r="N677" s="2" t="s">
        <v>1114</v>
      </c>
      <c r="O677" s="2" t="s">
        <v>1081</v>
      </c>
      <c r="P677" s="2" t="s">
        <v>1160</v>
      </c>
      <c r="Q677">
        <v>0</v>
      </c>
      <c r="R677">
        <v>-45700</v>
      </c>
      <c r="S677">
        <v>-45700</v>
      </c>
      <c r="T677" s="1">
        <v>42046</v>
      </c>
      <c r="U677" s="2" t="s">
        <v>1089</v>
      </c>
      <c r="V677" s="2" t="s">
        <v>23</v>
      </c>
      <c r="W677" s="2" t="s">
        <v>11</v>
      </c>
      <c r="X677" s="2" t="s">
        <v>60</v>
      </c>
      <c r="Y677" s="2" t="s">
        <v>19</v>
      </c>
      <c r="Z677" s="2" t="s">
        <v>24</v>
      </c>
      <c r="AA677" s="2" t="s">
        <v>758</v>
      </c>
      <c r="AB677">
        <v>11</v>
      </c>
      <c r="AC677">
        <v>3</v>
      </c>
      <c r="AD677" s="2" t="s">
        <v>1077</v>
      </c>
      <c r="AE677">
        <v>2</v>
      </c>
      <c r="AF677">
        <v>0</v>
      </c>
      <c r="AG677" s="2" t="s">
        <v>1078</v>
      </c>
      <c r="AH677">
        <v>57970</v>
      </c>
      <c r="AI677">
        <v>10540</v>
      </c>
      <c r="AJ677">
        <v>5270</v>
      </c>
      <c r="AK677">
        <v>42160</v>
      </c>
      <c r="AL677" s="2" t="s">
        <v>8</v>
      </c>
      <c r="AM677" s="2" t="s">
        <v>137</v>
      </c>
      <c r="AN677">
        <v>2006</v>
      </c>
      <c r="AO677" s="2" t="s">
        <v>1078</v>
      </c>
    </row>
    <row r="678" spans="1:41" x14ac:dyDescent="0.25">
      <c r="A678">
        <v>205134</v>
      </c>
      <c r="B678" s="1">
        <v>41245</v>
      </c>
      <c r="C678">
        <v>125</v>
      </c>
      <c r="D678" s="2" t="s">
        <v>1277</v>
      </c>
      <c r="E678" s="2"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s="2" t="s">
        <v>1079</v>
      </c>
      <c r="M678" s="2" t="s">
        <v>1142</v>
      </c>
      <c r="N678" s="2" t="s">
        <v>1095</v>
      </c>
      <c r="O678" s="2" t="s">
        <v>1108</v>
      </c>
      <c r="P678" s="2" t="s">
        <v>1159</v>
      </c>
      <c r="Q678">
        <v>55400</v>
      </c>
      <c r="R678">
        <v>-40400</v>
      </c>
      <c r="S678">
        <v>15000</v>
      </c>
      <c r="T678" s="1">
        <v>42028</v>
      </c>
      <c r="U678" s="2" t="s">
        <v>62</v>
      </c>
      <c r="V678" s="2" t="s">
        <v>1084</v>
      </c>
      <c r="W678" s="2" t="s">
        <v>121</v>
      </c>
      <c r="X678" s="2" t="s">
        <v>30</v>
      </c>
      <c r="Y678" s="2" t="s">
        <v>19</v>
      </c>
      <c r="Z678" s="2" t="s">
        <v>24</v>
      </c>
      <c r="AA678" s="2" t="s">
        <v>759</v>
      </c>
      <c r="AB678">
        <v>4</v>
      </c>
      <c r="AC678">
        <v>1</v>
      </c>
      <c r="AD678" s="2" t="s">
        <v>1077</v>
      </c>
      <c r="AE678">
        <v>1</v>
      </c>
      <c r="AF678">
        <v>2</v>
      </c>
      <c r="AG678" s="2" t="s">
        <v>1085</v>
      </c>
      <c r="AH678">
        <v>4320</v>
      </c>
      <c r="AI678">
        <v>0</v>
      </c>
      <c r="AJ678">
        <v>960</v>
      </c>
      <c r="AK678">
        <v>3360</v>
      </c>
      <c r="AL678" s="2" t="s">
        <v>8</v>
      </c>
      <c r="AM678" s="2" t="s">
        <v>137</v>
      </c>
      <c r="AN678">
        <v>2003</v>
      </c>
      <c r="AO678" s="2" t="s">
        <v>1078</v>
      </c>
    </row>
    <row r="679" spans="1:41" x14ac:dyDescent="0.25">
      <c r="A679">
        <v>749325</v>
      </c>
      <c r="B679" s="1">
        <v>36607</v>
      </c>
      <c r="C679">
        <v>276</v>
      </c>
      <c r="D679" s="2" t="s">
        <v>1275</v>
      </c>
      <c r="E679" s="2"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s="2" t="s">
        <v>1086</v>
      </c>
      <c r="M679" s="2" t="s">
        <v>57</v>
      </c>
      <c r="N679" s="2" t="s">
        <v>1082</v>
      </c>
      <c r="O679" s="2" t="s">
        <v>1083</v>
      </c>
      <c r="P679" s="2" t="s">
        <v>1159</v>
      </c>
      <c r="Q679">
        <v>44500</v>
      </c>
      <c r="R679">
        <v>-61400</v>
      </c>
      <c r="S679">
        <v>-16900</v>
      </c>
      <c r="T679" s="1">
        <v>42010</v>
      </c>
      <c r="U679" s="2" t="s">
        <v>1089</v>
      </c>
      <c r="V679" s="2" t="s">
        <v>23</v>
      </c>
      <c r="W679" s="2" t="s">
        <v>11</v>
      </c>
      <c r="X679" s="2" t="s">
        <v>34</v>
      </c>
      <c r="Y679" s="2" t="s">
        <v>5</v>
      </c>
      <c r="Z679" s="2" t="s">
        <v>6</v>
      </c>
      <c r="AA679" s="2" t="s">
        <v>760</v>
      </c>
      <c r="AB679">
        <v>11</v>
      </c>
      <c r="AC679">
        <v>3</v>
      </c>
      <c r="AD679" s="2" t="s">
        <v>1085</v>
      </c>
      <c r="AE679">
        <v>0</v>
      </c>
      <c r="AF679">
        <v>2</v>
      </c>
      <c r="AG679" s="2" t="s">
        <v>1085</v>
      </c>
      <c r="AH679">
        <v>69300</v>
      </c>
      <c r="AI679">
        <v>13860</v>
      </c>
      <c r="AJ679">
        <v>6930</v>
      </c>
      <c r="AK679">
        <v>48510</v>
      </c>
      <c r="AL679" s="2" t="s">
        <v>55</v>
      </c>
      <c r="AM679" s="2" t="s">
        <v>86</v>
      </c>
      <c r="AN679">
        <v>2010</v>
      </c>
      <c r="AO679" s="2" t="s">
        <v>1078</v>
      </c>
    </row>
    <row r="680" spans="1:41" x14ac:dyDescent="0.25">
      <c r="A680">
        <v>774303</v>
      </c>
      <c r="B680" s="1">
        <v>37359</v>
      </c>
      <c r="C680">
        <v>148</v>
      </c>
      <c r="D680" s="2" t="s">
        <v>1276</v>
      </c>
      <c r="E680" s="2"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s="2" t="s">
        <v>1086</v>
      </c>
      <c r="M680" s="2" t="s">
        <v>1139</v>
      </c>
      <c r="N680" s="2" t="s">
        <v>1115</v>
      </c>
      <c r="O680" s="2" t="s">
        <v>1098</v>
      </c>
      <c r="P680" s="2" t="s">
        <v>1160</v>
      </c>
      <c r="Q680">
        <v>57500</v>
      </c>
      <c r="R680">
        <v>-93600</v>
      </c>
      <c r="S680">
        <v>-36100</v>
      </c>
      <c r="T680" s="1">
        <v>42019</v>
      </c>
      <c r="U680" s="2" t="s">
        <v>1089</v>
      </c>
      <c r="V680" s="2" t="s">
        <v>2</v>
      </c>
      <c r="W680" s="2" t="s">
        <v>11</v>
      </c>
      <c r="X680" s="2" t="s">
        <v>4</v>
      </c>
      <c r="Y680" s="2" t="s">
        <v>50</v>
      </c>
      <c r="Z680" s="2" t="s">
        <v>13</v>
      </c>
      <c r="AA680" s="2" t="s">
        <v>761</v>
      </c>
      <c r="AB680">
        <v>4</v>
      </c>
      <c r="AC680">
        <v>3</v>
      </c>
      <c r="AD680" s="2" t="s">
        <v>1078</v>
      </c>
      <c r="AE680">
        <v>2</v>
      </c>
      <c r="AF680">
        <v>2</v>
      </c>
      <c r="AG680" s="2" t="s">
        <v>1078</v>
      </c>
      <c r="AH680">
        <v>32480</v>
      </c>
      <c r="AI680">
        <v>4060</v>
      </c>
      <c r="AJ680">
        <v>4060</v>
      </c>
      <c r="AK680">
        <v>24360</v>
      </c>
      <c r="AL680" s="2" t="s">
        <v>21</v>
      </c>
      <c r="AM680" s="2" t="s">
        <v>67</v>
      </c>
      <c r="AN680">
        <v>1997</v>
      </c>
      <c r="AO680" s="2" t="s">
        <v>1078</v>
      </c>
    </row>
    <row r="681" spans="1:41" x14ac:dyDescent="0.25">
      <c r="A681">
        <v>698470</v>
      </c>
      <c r="B681" s="1">
        <v>39616</v>
      </c>
      <c r="C681">
        <v>222</v>
      </c>
      <c r="D681" s="2" t="s">
        <v>1277</v>
      </c>
      <c r="E681" s="2"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s="2" t="s">
        <v>1079</v>
      </c>
      <c r="M681" s="2" t="s">
        <v>1140</v>
      </c>
      <c r="N681" s="2" t="s">
        <v>1082</v>
      </c>
      <c r="O681" s="2" t="s">
        <v>1105</v>
      </c>
      <c r="P681" s="2" t="s">
        <v>1161</v>
      </c>
      <c r="Q681">
        <v>0</v>
      </c>
      <c r="R681">
        <v>-64500</v>
      </c>
      <c r="S681">
        <v>-64500</v>
      </c>
      <c r="T681" s="1">
        <v>42057</v>
      </c>
      <c r="U681" s="2" t="s">
        <v>1</v>
      </c>
      <c r="V681" s="2" t="s">
        <v>23</v>
      </c>
      <c r="W681" s="2" t="s">
        <v>41</v>
      </c>
      <c r="X681" s="2" t="s">
        <v>4</v>
      </c>
      <c r="Y681" s="2" t="s">
        <v>19</v>
      </c>
      <c r="Z681" s="2" t="s">
        <v>51</v>
      </c>
      <c r="AA681" s="2" t="s">
        <v>762</v>
      </c>
      <c r="AB681">
        <v>20</v>
      </c>
      <c r="AC681">
        <v>1</v>
      </c>
      <c r="AD681" s="2" t="s">
        <v>1085</v>
      </c>
      <c r="AE681">
        <v>2</v>
      </c>
      <c r="AF681">
        <v>2</v>
      </c>
      <c r="AG681" s="2" t="s">
        <v>1077</v>
      </c>
      <c r="AH681">
        <v>60480</v>
      </c>
      <c r="AI681">
        <v>6720</v>
      </c>
      <c r="AJ681">
        <v>6720</v>
      </c>
      <c r="AK681">
        <v>47040</v>
      </c>
      <c r="AL681" s="2" t="s">
        <v>32</v>
      </c>
      <c r="AM681" s="2" t="s">
        <v>77</v>
      </c>
      <c r="AN681">
        <v>2001</v>
      </c>
      <c r="AO681" s="2" t="s">
        <v>1078</v>
      </c>
    </row>
    <row r="682" spans="1:41" x14ac:dyDescent="0.25">
      <c r="A682">
        <v>719989</v>
      </c>
      <c r="B682" s="1">
        <v>34431</v>
      </c>
      <c r="C682">
        <v>32</v>
      </c>
      <c r="D682" s="2" t="s">
        <v>1275</v>
      </c>
      <c r="E682" s="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s="2" t="s">
        <v>1079</v>
      </c>
      <c r="M682" s="2" t="s">
        <v>29</v>
      </c>
      <c r="N682" s="2" t="s">
        <v>1090</v>
      </c>
      <c r="O682" s="2" t="s">
        <v>1111</v>
      </c>
      <c r="P682" s="2" t="s">
        <v>1162</v>
      </c>
      <c r="Q682">
        <v>0</v>
      </c>
      <c r="R682">
        <v>0</v>
      </c>
      <c r="S682">
        <v>0</v>
      </c>
      <c r="T682" s="1">
        <v>42025</v>
      </c>
      <c r="U682" s="2" t="s">
        <v>62</v>
      </c>
      <c r="V682" s="2" t="s">
        <v>1084</v>
      </c>
      <c r="W682" s="2" t="s">
        <v>121</v>
      </c>
      <c r="X682" s="2" t="s">
        <v>4</v>
      </c>
      <c r="Y682" s="2" t="s">
        <v>50</v>
      </c>
      <c r="Z682" s="2" t="s">
        <v>37</v>
      </c>
      <c r="AA682" s="2" t="s">
        <v>763</v>
      </c>
      <c r="AB682">
        <v>22</v>
      </c>
      <c r="AC682">
        <v>1</v>
      </c>
      <c r="AD682" s="2" t="s">
        <v>1077</v>
      </c>
      <c r="AE682">
        <v>0</v>
      </c>
      <c r="AF682">
        <v>0</v>
      </c>
      <c r="AG682" s="2" t="s">
        <v>1078</v>
      </c>
      <c r="AH682">
        <v>2640</v>
      </c>
      <c r="AI682">
        <v>440</v>
      </c>
      <c r="AJ682">
        <v>440</v>
      </c>
      <c r="AK682">
        <v>1760</v>
      </c>
      <c r="AL682" s="2" t="s">
        <v>118</v>
      </c>
      <c r="AM682" s="2" t="s">
        <v>134</v>
      </c>
      <c r="AN682">
        <v>2015</v>
      </c>
      <c r="AO682" s="2" t="s">
        <v>1078</v>
      </c>
    </row>
    <row r="683" spans="1:41" x14ac:dyDescent="0.25">
      <c r="A683">
        <v>309323</v>
      </c>
      <c r="B683" s="1">
        <v>33663</v>
      </c>
      <c r="C683">
        <v>78</v>
      </c>
      <c r="D683" s="2" t="s">
        <v>1276</v>
      </c>
      <c r="E683" s="2"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s="2" t="s">
        <v>1079</v>
      </c>
      <c r="M683" s="2" t="s">
        <v>1142</v>
      </c>
      <c r="N683" s="2" t="s">
        <v>1095</v>
      </c>
      <c r="O683" s="2" t="s">
        <v>1101</v>
      </c>
      <c r="P683" s="2" t="s">
        <v>1161</v>
      </c>
      <c r="Q683">
        <v>0</v>
      </c>
      <c r="R683">
        <v>-66500</v>
      </c>
      <c r="S683">
        <v>-66500</v>
      </c>
      <c r="T683" s="1">
        <v>42038</v>
      </c>
      <c r="U683" s="2" t="s">
        <v>62</v>
      </c>
      <c r="V683" s="2" t="s">
        <v>1084</v>
      </c>
      <c r="W683" s="2" t="s">
        <v>121</v>
      </c>
      <c r="X683" s="2" t="s">
        <v>4</v>
      </c>
      <c r="Y683" s="2" t="s">
        <v>5</v>
      </c>
      <c r="Z683" s="2" t="s">
        <v>53</v>
      </c>
      <c r="AA683" s="2" t="s">
        <v>764</v>
      </c>
      <c r="AB683">
        <v>4</v>
      </c>
      <c r="AC683">
        <v>1</v>
      </c>
      <c r="AD683" s="2" t="s">
        <v>1078</v>
      </c>
      <c r="AE683">
        <v>0</v>
      </c>
      <c r="AF683">
        <v>3</v>
      </c>
      <c r="AG683" s="2" t="s">
        <v>1078</v>
      </c>
      <c r="AH683">
        <v>6050</v>
      </c>
      <c r="AI683">
        <v>550</v>
      </c>
      <c r="AJ683">
        <v>1100</v>
      </c>
      <c r="AK683">
        <v>4400</v>
      </c>
      <c r="AL683" s="2" t="s">
        <v>123</v>
      </c>
      <c r="AM683" s="2" t="s">
        <v>124</v>
      </c>
      <c r="AN683">
        <v>2009</v>
      </c>
      <c r="AO683" s="2" t="s">
        <v>1078</v>
      </c>
    </row>
    <row r="684" spans="1:41" x14ac:dyDescent="0.25">
      <c r="A684">
        <v>444035</v>
      </c>
      <c r="B684" s="1">
        <v>35196</v>
      </c>
      <c r="C684">
        <v>238</v>
      </c>
      <c r="D684" s="2" t="s">
        <v>1276</v>
      </c>
      <c r="E684" s="2"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s="2" t="s">
        <v>1079</v>
      </c>
      <c r="M684" s="2" t="s">
        <v>57</v>
      </c>
      <c r="N684" s="2" t="s">
        <v>1107</v>
      </c>
      <c r="O684" s="2" t="s">
        <v>1109</v>
      </c>
      <c r="P684" s="2" t="s">
        <v>1159</v>
      </c>
      <c r="Q684">
        <v>0</v>
      </c>
      <c r="R684">
        <v>-44800</v>
      </c>
      <c r="S684">
        <v>-44800</v>
      </c>
      <c r="T684" s="1">
        <v>42051</v>
      </c>
      <c r="U684" s="2" t="s">
        <v>1089</v>
      </c>
      <c r="V684" s="2" t="s">
        <v>18</v>
      </c>
      <c r="W684" s="2" t="s">
        <v>41</v>
      </c>
      <c r="X684" s="2" t="s">
        <v>60</v>
      </c>
      <c r="Y684" s="2" t="s">
        <v>50</v>
      </c>
      <c r="Z684" s="2" t="s">
        <v>51</v>
      </c>
      <c r="AA684" s="2" t="s">
        <v>765</v>
      </c>
      <c r="AB684">
        <v>21</v>
      </c>
      <c r="AC684">
        <v>4</v>
      </c>
      <c r="AD684" s="2" t="s">
        <v>1078</v>
      </c>
      <c r="AE684">
        <v>0</v>
      </c>
      <c r="AF684">
        <v>0</v>
      </c>
      <c r="AG684" s="2" t="s">
        <v>1078</v>
      </c>
      <c r="AH684">
        <v>42700</v>
      </c>
      <c r="AI684">
        <v>4270</v>
      </c>
      <c r="AJ684">
        <v>4270</v>
      </c>
      <c r="AK684">
        <v>34160</v>
      </c>
      <c r="AL684" s="2" t="s">
        <v>8</v>
      </c>
      <c r="AM684" s="2" t="s">
        <v>9</v>
      </c>
      <c r="AN684">
        <v>1995</v>
      </c>
      <c r="AO684" s="2" t="s">
        <v>1077</v>
      </c>
    </row>
    <row r="685" spans="1:41" x14ac:dyDescent="0.25">
      <c r="A685">
        <v>431478</v>
      </c>
      <c r="B685" s="1">
        <v>41367</v>
      </c>
      <c r="C685">
        <v>313</v>
      </c>
      <c r="D685" s="2" t="s">
        <v>1277</v>
      </c>
      <c r="E685" s="2"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s="2" t="s">
        <v>1079</v>
      </c>
      <c r="M685" s="2" t="s">
        <v>65</v>
      </c>
      <c r="N685" s="2" t="s">
        <v>1093</v>
      </c>
      <c r="O685" s="2" t="s">
        <v>1083</v>
      </c>
      <c r="P685" s="2" t="s">
        <v>1159</v>
      </c>
      <c r="Q685">
        <v>63900</v>
      </c>
      <c r="R685">
        <v>-53300</v>
      </c>
      <c r="S685">
        <v>10600</v>
      </c>
      <c r="T685" s="1">
        <v>42042</v>
      </c>
      <c r="U685" s="2" t="s">
        <v>1</v>
      </c>
      <c r="V685" s="2" t="s">
        <v>23</v>
      </c>
      <c r="W685" s="2" t="s">
        <v>3</v>
      </c>
      <c r="X685" s="2" t="s">
        <v>60</v>
      </c>
      <c r="Y685" s="2" t="s">
        <v>5</v>
      </c>
      <c r="Z685" s="2" t="s">
        <v>51</v>
      </c>
      <c r="AA685" s="2" t="s">
        <v>766</v>
      </c>
      <c r="AB685">
        <v>20</v>
      </c>
      <c r="AC685">
        <v>1</v>
      </c>
      <c r="AD685" s="2" t="s">
        <v>1077</v>
      </c>
      <c r="AE685">
        <v>1</v>
      </c>
      <c r="AF685">
        <v>3</v>
      </c>
      <c r="AG685" s="2" t="s">
        <v>1078</v>
      </c>
      <c r="AH685">
        <v>40260</v>
      </c>
      <c r="AI685">
        <v>3660</v>
      </c>
      <c r="AJ685">
        <v>7320</v>
      </c>
      <c r="AK685">
        <v>29280</v>
      </c>
      <c r="AL685" s="2" t="s">
        <v>32</v>
      </c>
      <c r="AM685" s="2" t="s">
        <v>69</v>
      </c>
      <c r="AN685">
        <v>1996</v>
      </c>
      <c r="AO685" s="2" t="s">
        <v>1077</v>
      </c>
    </row>
    <row r="686" spans="1:41" x14ac:dyDescent="0.25">
      <c r="A686">
        <v>797634</v>
      </c>
      <c r="B686" s="1">
        <v>40129</v>
      </c>
      <c r="C686">
        <v>334</v>
      </c>
      <c r="D686" s="2" t="s">
        <v>1276</v>
      </c>
      <c r="E686" s="2"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s="2" t="s">
        <v>1079</v>
      </c>
      <c r="M686" s="2" t="s">
        <v>1139</v>
      </c>
      <c r="N686" s="2" t="s">
        <v>1097</v>
      </c>
      <c r="O686" s="2" t="s">
        <v>1111</v>
      </c>
      <c r="P686" s="2" t="s">
        <v>1159</v>
      </c>
      <c r="Q686">
        <v>26700</v>
      </c>
      <c r="R686">
        <v>-47200</v>
      </c>
      <c r="S686">
        <v>-20500</v>
      </c>
      <c r="T686" s="1">
        <v>42018</v>
      </c>
      <c r="U686" s="2" t="s">
        <v>1</v>
      </c>
      <c r="V686" s="2" t="s">
        <v>18</v>
      </c>
      <c r="W686" s="2" t="s">
        <v>3</v>
      </c>
      <c r="X686" s="2" t="s">
        <v>34</v>
      </c>
      <c r="Y686" s="2" t="s">
        <v>19</v>
      </c>
      <c r="Z686" s="2" t="s">
        <v>6</v>
      </c>
      <c r="AA686" s="2" t="s">
        <v>767</v>
      </c>
      <c r="AB686">
        <v>7</v>
      </c>
      <c r="AC686">
        <v>1</v>
      </c>
      <c r="AD686" s="2" t="s">
        <v>1078</v>
      </c>
      <c r="AE686">
        <v>2</v>
      </c>
      <c r="AF686">
        <v>0</v>
      </c>
      <c r="AG686" s="2" t="s">
        <v>1085</v>
      </c>
      <c r="AH686">
        <v>50000</v>
      </c>
      <c r="AI686">
        <v>5000</v>
      </c>
      <c r="AJ686">
        <v>10000</v>
      </c>
      <c r="AK686">
        <v>35000</v>
      </c>
      <c r="AL686" s="2" t="s">
        <v>26</v>
      </c>
      <c r="AM686" s="2" t="s">
        <v>132</v>
      </c>
      <c r="AN686">
        <v>2008</v>
      </c>
      <c r="AO686" s="2" t="s">
        <v>1078</v>
      </c>
    </row>
    <row r="687" spans="1:41" x14ac:dyDescent="0.25">
      <c r="A687">
        <v>284836</v>
      </c>
      <c r="B687" s="1">
        <v>39757</v>
      </c>
      <c r="C687">
        <v>190</v>
      </c>
      <c r="D687" s="2" t="s">
        <v>1277</v>
      </c>
      <c r="E687" s="2"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s="2" t="s">
        <v>1086</v>
      </c>
      <c r="M687" s="2" t="s">
        <v>57</v>
      </c>
      <c r="N687" s="2" t="s">
        <v>1091</v>
      </c>
      <c r="O687" s="2" t="s">
        <v>1096</v>
      </c>
      <c r="P687" s="2" t="s">
        <v>1159</v>
      </c>
      <c r="Q687">
        <v>0</v>
      </c>
      <c r="R687">
        <v>0</v>
      </c>
      <c r="S687">
        <v>0</v>
      </c>
      <c r="T687" s="1">
        <v>42037</v>
      </c>
      <c r="U687" s="2" t="s">
        <v>62</v>
      </c>
      <c r="V687" s="2" t="s">
        <v>1084</v>
      </c>
      <c r="W687" s="2" t="s">
        <v>121</v>
      </c>
      <c r="X687" s="2" t="s">
        <v>30</v>
      </c>
      <c r="Y687" s="2" t="s">
        <v>19</v>
      </c>
      <c r="Z687" s="2" t="s">
        <v>13</v>
      </c>
      <c r="AA687" s="2" t="s">
        <v>768</v>
      </c>
      <c r="AB687">
        <v>4</v>
      </c>
      <c r="AC687">
        <v>1</v>
      </c>
      <c r="AD687" s="2" t="s">
        <v>1078</v>
      </c>
      <c r="AE687">
        <v>0</v>
      </c>
      <c r="AF687">
        <v>1</v>
      </c>
      <c r="AG687" s="2" t="s">
        <v>1078</v>
      </c>
      <c r="AH687">
        <v>3840</v>
      </c>
      <c r="AI687">
        <v>640</v>
      </c>
      <c r="AJ687">
        <v>320</v>
      </c>
      <c r="AK687">
        <v>2880</v>
      </c>
      <c r="AL687" s="2" t="s">
        <v>8</v>
      </c>
      <c r="AM687" s="2" t="s">
        <v>9</v>
      </c>
      <c r="AN687">
        <v>1998</v>
      </c>
      <c r="AO687" s="2" t="s">
        <v>1078</v>
      </c>
    </row>
    <row r="688" spans="1:41" x14ac:dyDescent="0.25">
      <c r="A688">
        <v>238196</v>
      </c>
      <c r="B688" s="1">
        <v>34015</v>
      </c>
      <c r="C688">
        <v>194</v>
      </c>
      <c r="D688" s="2" t="s">
        <v>1275</v>
      </c>
      <c r="E688" s="2"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s="2" t="s">
        <v>1079</v>
      </c>
      <c r="M688" s="2" t="s">
        <v>1142</v>
      </c>
      <c r="N688" s="2" t="s">
        <v>1103</v>
      </c>
      <c r="O688" s="2" t="s">
        <v>1113</v>
      </c>
      <c r="P688" s="2" t="s">
        <v>1161</v>
      </c>
      <c r="Q688">
        <v>52500</v>
      </c>
      <c r="R688">
        <v>-51300</v>
      </c>
      <c r="S688">
        <v>1200</v>
      </c>
      <c r="T688" s="1">
        <v>42041</v>
      </c>
      <c r="U688" s="2" t="s">
        <v>1089</v>
      </c>
      <c r="V688" s="2" t="s">
        <v>18</v>
      </c>
      <c r="W688" s="2" t="s">
        <v>11</v>
      </c>
      <c r="X688" s="2" t="s">
        <v>4</v>
      </c>
      <c r="Y688" s="2" t="s">
        <v>45</v>
      </c>
      <c r="Z688" s="2" t="s">
        <v>37</v>
      </c>
      <c r="AA688" s="2" t="s">
        <v>769</v>
      </c>
      <c r="AB688">
        <v>17</v>
      </c>
      <c r="AC688">
        <v>3</v>
      </c>
      <c r="AD688" s="2" t="s">
        <v>1085</v>
      </c>
      <c r="AE688">
        <v>0</v>
      </c>
      <c r="AF688">
        <v>2</v>
      </c>
      <c r="AG688" s="2" t="s">
        <v>1085</v>
      </c>
      <c r="AH688">
        <v>95900</v>
      </c>
      <c r="AI688">
        <v>13700</v>
      </c>
      <c r="AJ688">
        <v>20550</v>
      </c>
      <c r="AK688">
        <v>61650</v>
      </c>
      <c r="AL688" s="2" t="s">
        <v>8</v>
      </c>
      <c r="AM688" s="2" t="s">
        <v>36</v>
      </c>
      <c r="AN688">
        <v>1999</v>
      </c>
      <c r="AO688" s="2" t="s">
        <v>1078</v>
      </c>
    </row>
    <row r="689" spans="1:41" x14ac:dyDescent="0.25">
      <c r="A689">
        <v>885789</v>
      </c>
      <c r="B689" s="1">
        <v>39650</v>
      </c>
      <c r="C689">
        <v>290</v>
      </c>
      <c r="D689" s="2" t="s">
        <v>1277</v>
      </c>
      <c r="E689" s="2"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s="2" t="s">
        <v>1079</v>
      </c>
      <c r="M689" s="2" t="s">
        <v>57</v>
      </c>
      <c r="N689" s="2" t="s">
        <v>1099</v>
      </c>
      <c r="O689" s="2" t="s">
        <v>1092</v>
      </c>
      <c r="P689" s="2" t="s">
        <v>1161</v>
      </c>
      <c r="Q689">
        <v>0</v>
      </c>
      <c r="R689">
        <v>-61400</v>
      </c>
      <c r="S689">
        <v>-61400</v>
      </c>
      <c r="T689" s="1">
        <v>42019</v>
      </c>
      <c r="U689" s="2" t="s">
        <v>1089</v>
      </c>
      <c r="V689" s="2" t="s">
        <v>2</v>
      </c>
      <c r="W689" s="2" t="s">
        <v>11</v>
      </c>
      <c r="X689" s="2" t="s">
        <v>60</v>
      </c>
      <c r="Y689" s="2" t="s">
        <v>45</v>
      </c>
      <c r="Z689" s="2" t="s">
        <v>53</v>
      </c>
      <c r="AA689" s="2" t="s">
        <v>770</v>
      </c>
      <c r="AB689">
        <v>20</v>
      </c>
      <c r="AC689">
        <v>3</v>
      </c>
      <c r="AD689" s="2" t="s">
        <v>1077</v>
      </c>
      <c r="AE689">
        <v>1</v>
      </c>
      <c r="AF689">
        <v>3</v>
      </c>
      <c r="AG689" s="2" t="s">
        <v>1077</v>
      </c>
      <c r="AH689">
        <v>56160</v>
      </c>
      <c r="AI689">
        <v>6240</v>
      </c>
      <c r="AJ689">
        <v>12480</v>
      </c>
      <c r="AK689">
        <v>37440</v>
      </c>
      <c r="AL689" s="2" t="s">
        <v>43</v>
      </c>
      <c r="AM689" s="2" t="s">
        <v>44</v>
      </c>
      <c r="AN689">
        <v>2002</v>
      </c>
      <c r="AO689" s="2" t="s">
        <v>1078</v>
      </c>
    </row>
    <row r="690" spans="1:41" x14ac:dyDescent="0.25">
      <c r="A690">
        <v>287436</v>
      </c>
      <c r="B690" s="1">
        <v>40432</v>
      </c>
      <c r="C690">
        <v>26</v>
      </c>
      <c r="D690" s="2" t="s">
        <v>1276</v>
      </c>
      <c r="E690" s="2"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s="2" t="s">
        <v>1079</v>
      </c>
      <c r="M690" s="2" t="s">
        <v>1141</v>
      </c>
      <c r="N690" s="2" t="s">
        <v>1090</v>
      </c>
      <c r="O690" s="2" t="s">
        <v>1081</v>
      </c>
      <c r="P690" s="2" t="s">
        <v>1161</v>
      </c>
      <c r="Q690">
        <v>50700</v>
      </c>
      <c r="R690">
        <v>-36300</v>
      </c>
      <c r="S690">
        <v>14400</v>
      </c>
      <c r="T690" s="1">
        <v>42059</v>
      </c>
      <c r="U690" s="2" t="s">
        <v>1</v>
      </c>
      <c r="V690" s="2" t="s">
        <v>2</v>
      </c>
      <c r="W690" s="2" t="s">
        <v>3</v>
      </c>
      <c r="X690" s="2" t="s">
        <v>4</v>
      </c>
      <c r="Y690" s="2" t="s">
        <v>5</v>
      </c>
      <c r="Z690" s="2" t="s">
        <v>13</v>
      </c>
      <c r="AA690" s="2" t="s">
        <v>771</v>
      </c>
      <c r="AB690">
        <v>10</v>
      </c>
      <c r="AC690">
        <v>1</v>
      </c>
      <c r="AD690" s="2" t="s">
        <v>1078</v>
      </c>
      <c r="AE690">
        <v>2</v>
      </c>
      <c r="AF690">
        <v>3</v>
      </c>
      <c r="AG690" s="2" t="s">
        <v>1085</v>
      </c>
      <c r="AH690">
        <v>63030</v>
      </c>
      <c r="AI690">
        <v>5730</v>
      </c>
      <c r="AJ690">
        <v>11460</v>
      </c>
      <c r="AK690">
        <v>45840</v>
      </c>
      <c r="AL690" s="2" t="s">
        <v>8</v>
      </c>
      <c r="AM690" s="2" t="s">
        <v>9</v>
      </c>
      <c r="AN690">
        <v>1996</v>
      </c>
      <c r="AO690" s="2" t="s">
        <v>1078</v>
      </c>
    </row>
    <row r="691" spans="1:41" x14ac:dyDescent="0.25">
      <c r="A691">
        <v>496067</v>
      </c>
      <c r="B691" s="1">
        <v>35055</v>
      </c>
      <c r="C691">
        <v>254</v>
      </c>
      <c r="D691" s="2" t="s">
        <v>1275</v>
      </c>
      <c r="E691" s="2"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s="2" t="s">
        <v>1086</v>
      </c>
      <c r="M691" s="2" t="s">
        <v>1141</v>
      </c>
      <c r="N691" s="2" t="s">
        <v>1107</v>
      </c>
      <c r="O691" s="2" t="s">
        <v>1101</v>
      </c>
      <c r="P691" s="2" t="s">
        <v>1160</v>
      </c>
      <c r="Q691">
        <v>42200</v>
      </c>
      <c r="R691">
        <v>-48000</v>
      </c>
      <c r="S691">
        <v>-5800</v>
      </c>
      <c r="T691" s="1">
        <v>42011</v>
      </c>
      <c r="U691" s="2" t="s">
        <v>1</v>
      </c>
      <c r="V691" s="2" t="s">
        <v>23</v>
      </c>
      <c r="W691" s="2" t="s">
        <v>11</v>
      </c>
      <c r="X691" s="2" t="s">
        <v>4</v>
      </c>
      <c r="Y691" s="2" t="s">
        <v>19</v>
      </c>
      <c r="Z691" s="2" t="s">
        <v>13</v>
      </c>
      <c r="AA691" s="2" t="s">
        <v>772</v>
      </c>
      <c r="AB691">
        <v>8</v>
      </c>
      <c r="AC691">
        <v>1</v>
      </c>
      <c r="AD691" s="2" t="s">
        <v>1077</v>
      </c>
      <c r="AE691">
        <v>2</v>
      </c>
      <c r="AF691">
        <v>2</v>
      </c>
      <c r="AG691" s="2" t="s">
        <v>1078</v>
      </c>
      <c r="AH691">
        <v>63470</v>
      </c>
      <c r="AI691">
        <v>5770</v>
      </c>
      <c r="AJ691">
        <v>11540</v>
      </c>
      <c r="AK691">
        <v>46160</v>
      </c>
      <c r="AL691" s="2" t="s">
        <v>97</v>
      </c>
      <c r="AM691" s="2" t="s">
        <v>148</v>
      </c>
      <c r="AN691">
        <v>1999</v>
      </c>
      <c r="AO691" s="2" t="s">
        <v>1078</v>
      </c>
    </row>
    <row r="692" spans="1:41" x14ac:dyDescent="0.25">
      <c r="A692">
        <v>206004</v>
      </c>
      <c r="B692" s="1">
        <v>33507</v>
      </c>
      <c r="C692">
        <v>199</v>
      </c>
      <c r="D692" s="2" t="s">
        <v>1275</v>
      </c>
      <c r="E692" s="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s="2" t="s">
        <v>1086</v>
      </c>
      <c r="M692" s="2" t="s">
        <v>57</v>
      </c>
      <c r="N692" s="2" t="s">
        <v>1091</v>
      </c>
      <c r="O692" s="2" t="s">
        <v>1104</v>
      </c>
      <c r="P692" s="2" t="s">
        <v>1161</v>
      </c>
      <c r="Q692">
        <v>0</v>
      </c>
      <c r="R692">
        <v>-53100</v>
      </c>
      <c r="S692">
        <v>-53100</v>
      </c>
      <c r="T692" s="1">
        <v>42039</v>
      </c>
      <c r="U692" s="2" t="s">
        <v>1</v>
      </c>
      <c r="V692" s="2" t="s">
        <v>23</v>
      </c>
      <c r="W692" s="2" t="s">
        <v>3</v>
      </c>
      <c r="X692" s="2" t="s">
        <v>4</v>
      </c>
      <c r="Y692" s="2" t="s">
        <v>45</v>
      </c>
      <c r="Z692" s="2" t="s">
        <v>6</v>
      </c>
      <c r="AA692" s="2" t="s">
        <v>773</v>
      </c>
      <c r="AB692">
        <v>6</v>
      </c>
      <c r="AC692">
        <v>1</v>
      </c>
      <c r="AD692" s="2" t="s">
        <v>1085</v>
      </c>
      <c r="AE692">
        <v>0</v>
      </c>
      <c r="AF692">
        <v>2</v>
      </c>
      <c r="AG692" s="2" t="s">
        <v>1078</v>
      </c>
      <c r="AH692">
        <v>44440</v>
      </c>
      <c r="AI692">
        <v>8080</v>
      </c>
      <c r="AJ692">
        <v>4040</v>
      </c>
      <c r="AK692">
        <v>32320</v>
      </c>
      <c r="AL692" s="2" t="s">
        <v>97</v>
      </c>
      <c r="AM692" s="2" t="s">
        <v>148</v>
      </c>
      <c r="AN692">
        <v>2007</v>
      </c>
      <c r="AO692" s="2" t="s">
        <v>1077</v>
      </c>
    </row>
    <row r="693" spans="1:41" x14ac:dyDescent="0.25">
      <c r="A693">
        <v>153027</v>
      </c>
      <c r="B693" s="1">
        <v>40248</v>
      </c>
      <c r="C693">
        <v>137</v>
      </c>
      <c r="D693" s="2" t="s">
        <v>1277</v>
      </c>
      <c r="E693" s="2"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s="2" t="s">
        <v>1079</v>
      </c>
      <c r="M693" s="2" t="s">
        <v>1142</v>
      </c>
      <c r="N693" s="2" t="s">
        <v>1093</v>
      </c>
      <c r="O693" s="2" t="s">
        <v>1108</v>
      </c>
      <c r="P693" s="2" t="s">
        <v>1159</v>
      </c>
      <c r="Q693">
        <v>48500</v>
      </c>
      <c r="R693">
        <v>-67400</v>
      </c>
      <c r="S693">
        <v>-18900</v>
      </c>
      <c r="T693" s="1">
        <v>42039</v>
      </c>
      <c r="U693" s="2" t="s">
        <v>62</v>
      </c>
      <c r="V693" s="2" t="s">
        <v>1084</v>
      </c>
      <c r="W693" s="2" t="s">
        <v>11</v>
      </c>
      <c r="X693" s="2" t="s">
        <v>4</v>
      </c>
      <c r="Y693" s="2" t="s">
        <v>45</v>
      </c>
      <c r="Z693" s="2" t="s">
        <v>75</v>
      </c>
      <c r="AA693" s="2" t="s">
        <v>774</v>
      </c>
      <c r="AB693">
        <v>4</v>
      </c>
      <c r="AC693">
        <v>1</v>
      </c>
      <c r="AD693" s="2" t="s">
        <v>1077</v>
      </c>
      <c r="AE693">
        <v>1</v>
      </c>
      <c r="AF693">
        <v>1</v>
      </c>
      <c r="AG693" s="2" t="s">
        <v>1078</v>
      </c>
      <c r="AH693">
        <v>6600</v>
      </c>
      <c r="AI693">
        <v>1200</v>
      </c>
      <c r="AJ693">
        <v>1200</v>
      </c>
      <c r="AK693">
        <v>4200</v>
      </c>
      <c r="AL693" s="2" t="s">
        <v>106</v>
      </c>
      <c r="AM693" s="2" t="s">
        <v>280</v>
      </c>
      <c r="AN693">
        <v>2005</v>
      </c>
      <c r="AO693" s="2" t="s">
        <v>1078</v>
      </c>
    </row>
    <row r="694" spans="1:41" x14ac:dyDescent="0.25">
      <c r="A694">
        <v>469426</v>
      </c>
      <c r="B694" s="1">
        <v>33069</v>
      </c>
      <c r="C694">
        <v>134</v>
      </c>
      <c r="D694" s="2" t="s">
        <v>1276</v>
      </c>
      <c r="E694" s="2"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s="2" t="s">
        <v>1079</v>
      </c>
      <c r="M694" s="2" t="s">
        <v>1141</v>
      </c>
      <c r="N694" s="2" t="s">
        <v>1082</v>
      </c>
      <c r="O694" s="2" t="s">
        <v>1110</v>
      </c>
      <c r="P694" s="2" t="s">
        <v>1159</v>
      </c>
      <c r="Q694">
        <v>14100</v>
      </c>
      <c r="R694">
        <v>-44500</v>
      </c>
      <c r="S694">
        <v>-30400</v>
      </c>
      <c r="T694" s="1">
        <v>42029</v>
      </c>
      <c r="U694" s="2" t="s">
        <v>1089</v>
      </c>
      <c r="V694" s="2" t="s">
        <v>2</v>
      </c>
      <c r="W694" s="2" t="s">
        <v>11</v>
      </c>
      <c r="X694" s="2" t="s">
        <v>60</v>
      </c>
      <c r="Y694" s="2" t="s">
        <v>45</v>
      </c>
      <c r="Z694" s="2" t="s">
        <v>75</v>
      </c>
      <c r="AA694" s="2" t="s">
        <v>775</v>
      </c>
      <c r="AB694">
        <v>17</v>
      </c>
      <c r="AC694">
        <v>3</v>
      </c>
      <c r="AD694" s="2" t="s">
        <v>1078</v>
      </c>
      <c r="AE694">
        <v>2</v>
      </c>
      <c r="AF694">
        <v>0</v>
      </c>
      <c r="AG694" s="2" t="s">
        <v>1077</v>
      </c>
      <c r="AH694">
        <v>77200</v>
      </c>
      <c r="AI694">
        <v>9650</v>
      </c>
      <c r="AJ694">
        <v>9650</v>
      </c>
      <c r="AK694">
        <v>57900</v>
      </c>
      <c r="AL694" s="2" t="s">
        <v>55</v>
      </c>
      <c r="AM694" s="2" t="s">
        <v>86</v>
      </c>
      <c r="AN694">
        <v>1996</v>
      </c>
      <c r="AO694" s="2" t="s">
        <v>1078</v>
      </c>
    </row>
    <row r="695" spans="1:41" x14ac:dyDescent="0.25">
      <c r="A695">
        <v>654974</v>
      </c>
      <c r="B695" s="1">
        <v>39943</v>
      </c>
      <c r="C695">
        <v>73</v>
      </c>
      <c r="D695" s="2" t="s">
        <v>1276</v>
      </c>
      <c r="E695" s="2"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s="2" t="s">
        <v>1086</v>
      </c>
      <c r="M695" s="2" t="s">
        <v>57</v>
      </c>
      <c r="N695" s="2" t="s">
        <v>1102</v>
      </c>
      <c r="O695" s="2" t="s">
        <v>1083</v>
      </c>
      <c r="P695" s="2" t="s">
        <v>1159</v>
      </c>
      <c r="Q695">
        <v>0</v>
      </c>
      <c r="R695">
        <v>0</v>
      </c>
      <c r="S695">
        <v>0</v>
      </c>
      <c r="T695" s="1">
        <v>42060</v>
      </c>
      <c r="U695" s="2" t="s">
        <v>1089</v>
      </c>
      <c r="V695" s="2" t="s">
        <v>18</v>
      </c>
      <c r="W695" s="2" t="s">
        <v>41</v>
      </c>
      <c r="X695" s="2" t="s">
        <v>49</v>
      </c>
      <c r="Y695" s="2" t="s">
        <v>45</v>
      </c>
      <c r="Z695" s="2" t="s">
        <v>37</v>
      </c>
      <c r="AA695" s="2" t="s">
        <v>776</v>
      </c>
      <c r="AB695">
        <v>15</v>
      </c>
      <c r="AC695">
        <v>3</v>
      </c>
      <c r="AD695" s="2" t="s">
        <v>1085</v>
      </c>
      <c r="AE695">
        <v>0</v>
      </c>
      <c r="AF695">
        <v>0</v>
      </c>
      <c r="AG695" s="2" t="s">
        <v>1077</v>
      </c>
      <c r="AH695">
        <v>57000</v>
      </c>
      <c r="AI695">
        <v>0</v>
      </c>
      <c r="AJ695">
        <v>11400</v>
      </c>
      <c r="AK695">
        <v>45600</v>
      </c>
      <c r="AL695" s="2" t="s">
        <v>43</v>
      </c>
      <c r="AM695" s="2" t="s">
        <v>59</v>
      </c>
      <c r="AN695">
        <v>2013</v>
      </c>
      <c r="AO695" s="2" t="s">
        <v>1078</v>
      </c>
    </row>
    <row r="696" spans="1:41" x14ac:dyDescent="0.25">
      <c r="A696">
        <v>943425</v>
      </c>
      <c r="B696" s="1">
        <v>36461</v>
      </c>
      <c r="C696">
        <v>289</v>
      </c>
      <c r="D696" s="2" t="s">
        <v>1276</v>
      </c>
      <c r="E696" s="2"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s="2" t="s">
        <v>1086</v>
      </c>
      <c r="M696" s="2" t="s">
        <v>1139</v>
      </c>
      <c r="N696" s="2" t="s">
        <v>1115</v>
      </c>
      <c r="O696" s="2" t="s">
        <v>1104</v>
      </c>
      <c r="P696" s="2" t="s">
        <v>1159</v>
      </c>
      <c r="Q696">
        <v>46700</v>
      </c>
      <c r="R696">
        <v>-72500</v>
      </c>
      <c r="S696">
        <v>-25800</v>
      </c>
      <c r="T696" s="1">
        <v>42062</v>
      </c>
      <c r="U696" s="2" t="s">
        <v>10</v>
      </c>
      <c r="V696" s="2" t="s">
        <v>1084</v>
      </c>
      <c r="W696" s="2" t="s">
        <v>121</v>
      </c>
      <c r="X696" s="2" t="s">
        <v>4</v>
      </c>
      <c r="Y696" s="2" t="s">
        <v>45</v>
      </c>
      <c r="Z696" s="2" t="s">
        <v>13</v>
      </c>
      <c r="AA696" s="2" t="s">
        <v>777</v>
      </c>
      <c r="AB696">
        <v>9</v>
      </c>
      <c r="AC696">
        <v>1</v>
      </c>
      <c r="AD696" s="2" t="s">
        <v>1078</v>
      </c>
      <c r="AE696">
        <v>2</v>
      </c>
      <c r="AF696">
        <v>1</v>
      </c>
      <c r="AG696" s="2" t="s">
        <v>1078</v>
      </c>
      <c r="AH696">
        <v>2700</v>
      </c>
      <c r="AI696">
        <v>300</v>
      </c>
      <c r="AJ696">
        <v>300</v>
      </c>
      <c r="AK696">
        <v>2100</v>
      </c>
      <c r="AL696" s="2" t="s">
        <v>118</v>
      </c>
      <c r="AM696" s="2" t="s">
        <v>141</v>
      </c>
      <c r="AN696">
        <v>2006</v>
      </c>
      <c r="AO696" s="2" t="s">
        <v>1078</v>
      </c>
    </row>
    <row r="697" spans="1:41" x14ac:dyDescent="0.25">
      <c r="A697">
        <v>641845</v>
      </c>
      <c r="B697" s="1">
        <v>34788</v>
      </c>
      <c r="C697">
        <v>176</v>
      </c>
      <c r="D697" s="2" t="s">
        <v>1276</v>
      </c>
      <c r="E697" s="2"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s="2" t="s">
        <v>1079</v>
      </c>
      <c r="M697" s="2" t="s">
        <v>65</v>
      </c>
      <c r="N697" s="2" t="s">
        <v>1103</v>
      </c>
      <c r="O697" s="2" t="s">
        <v>1110</v>
      </c>
      <c r="P697" s="2" t="s">
        <v>1162</v>
      </c>
      <c r="Q697">
        <v>32800</v>
      </c>
      <c r="R697">
        <v>-50600</v>
      </c>
      <c r="S697">
        <v>-17800</v>
      </c>
      <c r="T697" s="1">
        <v>42046</v>
      </c>
      <c r="U697" s="2" t="s">
        <v>1</v>
      </c>
      <c r="V697" s="2" t="s">
        <v>18</v>
      </c>
      <c r="W697" s="2" t="s">
        <v>41</v>
      </c>
      <c r="X697" s="2" t="s">
        <v>4</v>
      </c>
      <c r="Y697" s="2" t="s">
        <v>45</v>
      </c>
      <c r="Z697" s="2" t="s">
        <v>51</v>
      </c>
      <c r="AA697" s="2" t="s">
        <v>778</v>
      </c>
      <c r="AB697">
        <v>17</v>
      </c>
      <c r="AC697">
        <v>1</v>
      </c>
      <c r="AD697" s="2" t="s">
        <v>1085</v>
      </c>
      <c r="AE697">
        <v>2</v>
      </c>
      <c r="AF697">
        <v>1</v>
      </c>
      <c r="AG697" s="2" t="s">
        <v>1077</v>
      </c>
      <c r="AH697">
        <v>47300</v>
      </c>
      <c r="AI697">
        <v>4300</v>
      </c>
      <c r="AJ697">
        <v>8600</v>
      </c>
      <c r="AK697">
        <v>34400</v>
      </c>
      <c r="AL697" s="2" t="s">
        <v>123</v>
      </c>
      <c r="AM697" s="2" t="s">
        <v>166</v>
      </c>
      <c r="AN697">
        <v>2006</v>
      </c>
      <c r="AO697" s="2" t="s">
        <v>1078</v>
      </c>
    </row>
    <row r="698" spans="1:41" x14ac:dyDescent="0.25">
      <c r="A698">
        <v>794534</v>
      </c>
      <c r="B698" s="1">
        <v>33586</v>
      </c>
      <c r="C698">
        <v>145</v>
      </c>
      <c r="D698" s="2" t="s">
        <v>1276</v>
      </c>
      <c r="E698" s="2"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s="2" t="s">
        <v>1086</v>
      </c>
      <c r="M698" s="2" t="s">
        <v>29</v>
      </c>
      <c r="N698" s="2" t="s">
        <v>1091</v>
      </c>
      <c r="O698" s="2" t="s">
        <v>1081</v>
      </c>
      <c r="P698" s="2" t="s">
        <v>1162</v>
      </c>
      <c r="Q698">
        <v>0</v>
      </c>
      <c r="R698">
        <v>-35900</v>
      </c>
      <c r="S698">
        <v>-35900</v>
      </c>
      <c r="T698" s="1">
        <v>42008</v>
      </c>
      <c r="U698" s="2" t="s">
        <v>1</v>
      </c>
      <c r="V698" s="2" t="s">
        <v>18</v>
      </c>
      <c r="W698" s="2" t="s">
        <v>3</v>
      </c>
      <c r="X698" s="2" t="s">
        <v>49</v>
      </c>
      <c r="Y698" s="2" t="s">
        <v>12</v>
      </c>
      <c r="Z698" s="2" t="s">
        <v>24</v>
      </c>
      <c r="AA698" s="2" t="s">
        <v>779</v>
      </c>
      <c r="AB698">
        <v>13</v>
      </c>
      <c r="AC698">
        <v>1</v>
      </c>
      <c r="AD698" s="2" t="s">
        <v>1085</v>
      </c>
      <c r="AE698">
        <v>2</v>
      </c>
      <c r="AF698">
        <v>3</v>
      </c>
      <c r="AG698" s="2" t="s">
        <v>1085</v>
      </c>
      <c r="AH698">
        <v>55110</v>
      </c>
      <c r="AI698">
        <v>5010</v>
      </c>
      <c r="AJ698">
        <v>10020</v>
      </c>
      <c r="AK698">
        <v>40080</v>
      </c>
      <c r="AL698" s="2" t="s">
        <v>39</v>
      </c>
      <c r="AM698" s="2" t="s">
        <v>71</v>
      </c>
      <c r="AN698">
        <v>2002</v>
      </c>
      <c r="AO698" s="2" t="s">
        <v>1078</v>
      </c>
    </row>
    <row r="699" spans="1:41" x14ac:dyDescent="0.25">
      <c r="A699">
        <v>357808</v>
      </c>
      <c r="B699" s="1">
        <v>40574</v>
      </c>
      <c r="C699">
        <v>164</v>
      </c>
      <c r="D699" s="2" t="s">
        <v>1277</v>
      </c>
      <c r="E699" s="2"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s="2" t="s">
        <v>1086</v>
      </c>
      <c r="M699" s="2" t="s">
        <v>29</v>
      </c>
      <c r="N699" s="2" t="s">
        <v>1095</v>
      </c>
      <c r="O699" s="2" t="s">
        <v>1083</v>
      </c>
      <c r="P699" s="2" t="s">
        <v>1159</v>
      </c>
      <c r="Q699">
        <v>44500</v>
      </c>
      <c r="R699">
        <v>-55900</v>
      </c>
      <c r="S699">
        <v>-11400</v>
      </c>
      <c r="T699" s="1">
        <v>42030</v>
      </c>
      <c r="U699" s="2" t="s">
        <v>10</v>
      </c>
      <c r="V699" s="2" t="s">
        <v>1084</v>
      </c>
      <c r="W699" s="2" t="s">
        <v>121</v>
      </c>
      <c r="X699" s="2" t="s">
        <v>4</v>
      </c>
      <c r="Y699" s="2" t="s">
        <v>5</v>
      </c>
      <c r="Z699" s="2" t="s">
        <v>37</v>
      </c>
      <c r="AA699" s="2" t="s">
        <v>780</v>
      </c>
      <c r="AB699">
        <v>5</v>
      </c>
      <c r="AC699">
        <v>1</v>
      </c>
      <c r="AD699" s="2" t="s">
        <v>1077</v>
      </c>
      <c r="AE699">
        <v>1</v>
      </c>
      <c r="AF699">
        <v>0</v>
      </c>
      <c r="AG699" s="2" t="s">
        <v>1078</v>
      </c>
      <c r="AH699">
        <v>4320</v>
      </c>
      <c r="AI699">
        <v>480</v>
      </c>
      <c r="AJ699">
        <v>480</v>
      </c>
      <c r="AK699">
        <v>3360</v>
      </c>
      <c r="AL699" s="2" t="s">
        <v>15</v>
      </c>
      <c r="AM699" s="2" t="s">
        <v>16</v>
      </c>
      <c r="AN699">
        <v>2002</v>
      </c>
      <c r="AO699" s="2" t="s">
        <v>1078</v>
      </c>
    </row>
    <row r="700" spans="1:41" x14ac:dyDescent="0.25">
      <c r="A700">
        <v>873384</v>
      </c>
      <c r="B700" s="1">
        <v>38056</v>
      </c>
      <c r="C700">
        <v>85</v>
      </c>
      <c r="D700" s="2" t="s">
        <v>1275</v>
      </c>
      <c r="E700" s="2"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s="2" t="s">
        <v>1086</v>
      </c>
      <c r="M700" s="2" t="s">
        <v>1140</v>
      </c>
      <c r="N700" s="2" t="s">
        <v>1091</v>
      </c>
      <c r="O700" s="2" t="s">
        <v>1108</v>
      </c>
      <c r="P700" s="2" t="s">
        <v>1159</v>
      </c>
      <c r="Q700">
        <v>0</v>
      </c>
      <c r="R700">
        <v>0</v>
      </c>
      <c r="S700">
        <v>0</v>
      </c>
      <c r="T700" s="1">
        <v>42041</v>
      </c>
      <c r="U700" s="2" t="s">
        <v>1089</v>
      </c>
      <c r="V700" s="2" t="s">
        <v>23</v>
      </c>
      <c r="W700" s="2" t="s">
        <v>3</v>
      </c>
      <c r="X700" s="2" t="s">
        <v>49</v>
      </c>
      <c r="Y700" s="2" t="s">
        <v>45</v>
      </c>
      <c r="Z700" s="2" t="s">
        <v>24</v>
      </c>
      <c r="AA700" s="2" t="s">
        <v>781</v>
      </c>
      <c r="AB700">
        <v>1</v>
      </c>
      <c r="AC700">
        <v>2</v>
      </c>
      <c r="AD700" s="2" t="s">
        <v>1078</v>
      </c>
      <c r="AE700">
        <v>2</v>
      </c>
      <c r="AF700">
        <v>1</v>
      </c>
      <c r="AG700" s="2" t="s">
        <v>1085</v>
      </c>
      <c r="AH700">
        <v>74400</v>
      </c>
      <c r="AI700">
        <v>14880</v>
      </c>
      <c r="AJ700">
        <v>7440</v>
      </c>
      <c r="AK700">
        <v>52080</v>
      </c>
      <c r="AL700" s="2" t="s">
        <v>97</v>
      </c>
      <c r="AM700" s="2" t="s">
        <v>110</v>
      </c>
      <c r="AN700">
        <v>2003</v>
      </c>
      <c r="AO700" s="2" t="s">
        <v>1077</v>
      </c>
    </row>
    <row r="701" spans="1:41" x14ac:dyDescent="0.25">
      <c r="A701">
        <v>790225</v>
      </c>
      <c r="B701" s="1">
        <v>33243</v>
      </c>
      <c r="C701">
        <v>162</v>
      </c>
      <c r="D701" s="2" t="s">
        <v>1276</v>
      </c>
      <c r="E701" s="2"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s="2" t="s">
        <v>1086</v>
      </c>
      <c r="M701" s="2" t="s">
        <v>29</v>
      </c>
      <c r="N701" s="2" t="s">
        <v>1099</v>
      </c>
      <c r="O701" s="2" t="s">
        <v>1094</v>
      </c>
      <c r="P701" s="2" t="s">
        <v>1161</v>
      </c>
      <c r="Q701">
        <v>45700</v>
      </c>
      <c r="R701">
        <v>0</v>
      </c>
      <c r="S701">
        <v>45700</v>
      </c>
      <c r="T701" s="1">
        <v>42044</v>
      </c>
      <c r="U701" s="2" t="s">
        <v>1089</v>
      </c>
      <c r="V701" s="2" t="s">
        <v>18</v>
      </c>
      <c r="W701" s="2" t="s">
        <v>3</v>
      </c>
      <c r="X701" s="2" t="s">
        <v>34</v>
      </c>
      <c r="Y701" s="2" t="s">
        <v>19</v>
      </c>
      <c r="Z701" s="2" t="s">
        <v>51</v>
      </c>
      <c r="AA701" s="2" t="s">
        <v>782</v>
      </c>
      <c r="AB701">
        <v>17</v>
      </c>
      <c r="AC701">
        <v>4</v>
      </c>
      <c r="AD701" s="2" t="s">
        <v>1078</v>
      </c>
      <c r="AE701">
        <v>2</v>
      </c>
      <c r="AF701">
        <v>1</v>
      </c>
      <c r="AG701" s="2" t="s">
        <v>1078</v>
      </c>
      <c r="AH701">
        <v>35300</v>
      </c>
      <c r="AI701">
        <v>3530</v>
      </c>
      <c r="AJ701">
        <v>3530</v>
      </c>
      <c r="AK701">
        <v>28240</v>
      </c>
      <c r="AL701" s="2" t="s">
        <v>15</v>
      </c>
      <c r="AM701" s="2" t="s">
        <v>16</v>
      </c>
      <c r="AN701">
        <v>1996</v>
      </c>
      <c r="AO701" s="2" t="s">
        <v>1077</v>
      </c>
    </row>
    <row r="702" spans="1:41" x14ac:dyDescent="0.25">
      <c r="A702">
        <v>587498</v>
      </c>
      <c r="B702" s="1">
        <v>35353</v>
      </c>
      <c r="C702">
        <v>396</v>
      </c>
      <c r="D702" s="2" t="s">
        <v>1275</v>
      </c>
      <c r="E702" s="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s="2" t="s">
        <v>1079</v>
      </c>
      <c r="M702" s="2" t="s">
        <v>57</v>
      </c>
      <c r="N702" s="2" t="s">
        <v>1091</v>
      </c>
      <c r="O702" s="2" t="s">
        <v>1098</v>
      </c>
      <c r="P702" s="2" t="s">
        <v>1159</v>
      </c>
      <c r="Q702">
        <v>0</v>
      </c>
      <c r="R702">
        <v>-49400</v>
      </c>
      <c r="S702">
        <v>-49400</v>
      </c>
      <c r="T702" s="1">
        <v>42040</v>
      </c>
      <c r="U702" s="2" t="s">
        <v>62</v>
      </c>
      <c r="V702" s="2" t="s">
        <v>1084</v>
      </c>
      <c r="W702" s="2" t="s">
        <v>11</v>
      </c>
      <c r="X702" s="2" t="s">
        <v>30</v>
      </c>
      <c r="Y702" s="2" t="s">
        <v>19</v>
      </c>
      <c r="Z702" s="2" t="s">
        <v>37</v>
      </c>
      <c r="AA702" s="2" t="s">
        <v>783</v>
      </c>
      <c r="AB702">
        <v>3</v>
      </c>
      <c r="AC702">
        <v>1</v>
      </c>
      <c r="AD702" s="2" t="s">
        <v>1077</v>
      </c>
      <c r="AE702">
        <v>1</v>
      </c>
      <c r="AF702">
        <v>3</v>
      </c>
      <c r="AG702" s="2" t="s">
        <v>1085</v>
      </c>
      <c r="AH702">
        <v>2640</v>
      </c>
      <c r="AI702">
        <v>480</v>
      </c>
      <c r="AJ702">
        <v>480</v>
      </c>
      <c r="AK702">
        <v>1680</v>
      </c>
      <c r="AL702" s="2" t="s">
        <v>123</v>
      </c>
      <c r="AM702" s="2" t="s">
        <v>124</v>
      </c>
      <c r="AN702">
        <v>2000</v>
      </c>
      <c r="AO702" s="2" t="s">
        <v>1078</v>
      </c>
    </row>
    <row r="703" spans="1:41" x14ac:dyDescent="0.25">
      <c r="A703">
        <v>639027</v>
      </c>
      <c r="B703" s="1">
        <v>34506</v>
      </c>
      <c r="C703">
        <v>270</v>
      </c>
      <c r="D703" s="2" t="s">
        <v>1275</v>
      </c>
      <c r="E703" s="2"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s="2" t="s">
        <v>1079</v>
      </c>
      <c r="M703" s="2" t="s">
        <v>57</v>
      </c>
      <c r="N703" s="2" t="s">
        <v>1087</v>
      </c>
      <c r="O703" s="2" t="s">
        <v>1116</v>
      </c>
      <c r="P703" s="2" t="s">
        <v>1162</v>
      </c>
      <c r="Q703">
        <v>62200</v>
      </c>
      <c r="R703">
        <v>0</v>
      </c>
      <c r="S703">
        <v>62200</v>
      </c>
      <c r="T703" s="1">
        <v>42007</v>
      </c>
      <c r="U703" s="2" t="s">
        <v>1089</v>
      </c>
      <c r="V703" s="2" t="s">
        <v>18</v>
      </c>
      <c r="W703" s="2" t="s">
        <v>41</v>
      </c>
      <c r="X703" s="2" t="s">
        <v>60</v>
      </c>
      <c r="Y703" s="2" t="s">
        <v>5</v>
      </c>
      <c r="Z703" s="2" t="s">
        <v>6</v>
      </c>
      <c r="AA703" s="2" t="s">
        <v>784</v>
      </c>
      <c r="AB703">
        <v>17</v>
      </c>
      <c r="AC703">
        <v>3</v>
      </c>
      <c r="AD703" s="2" t="s">
        <v>1085</v>
      </c>
      <c r="AE703">
        <v>1</v>
      </c>
      <c r="AF703">
        <v>1</v>
      </c>
      <c r="AG703" s="2" t="s">
        <v>1078</v>
      </c>
      <c r="AH703">
        <v>60190</v>
      </c>
      <c r="AI703">
        <v>4630</v>
      </c>
      <c r="AJ703">
        <v>9260</v>
      </c>
      <c r="AK703">
        <v>46300</v>
      </c>
      <c r="AL703" s="2" t="s">
        <v>15</v>
      </c>
      <c r="AM703" s="2" t="s">
        <v>178</v>
      </c>
      <c r="AN703">
        <v>2014</v>
      </c>
      <c r="AO703" s="2" t="s">
        <v>1077</v>
      </c>
    </row>
    <row r="704" spans="1:41" x14ac:dyDescent="0.25">
      <c r="A704">
        <v>217899</v>
      </c>
      <c r="B704" s="1">
        <v>34498</v>
      </c>
      <c r="C704">
        <v>168</v>
      </c>
      <c r="D704" s="2" t="s">
        <v>1275</v>
      </c>
      <c r="E704" s="2"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s="2" t="s">
        <v>1086</v>
      </c>
      <c r="M704" s="2" t="s">
        <v>1139</v>
      </c>
      <c r="N704" s="2" t="s">
        <v>1082</v>
      </c>
      <c r="O704" s="2" t="s">
        <v>1117</v>
      </c>
      <c r="P704" s="2" t="s">
        <v>1160</v>
      </c>
      <c r="Q704">
        <v>0</v>
      </c>
      <c r="R704">
        <v>-42600</v>
      </c>
      <c r="S704">
        <v>-42600</v>
      </c>
      <c r="T704" s="1">
        <v>42059</v>
      </c>
      <c r="U704" s="2" t="s">
        <v>1089</v>
      </c>
      <c r="V704" s="2" t="s">
        <v>18</v>
      </c>
      <c r="W704" s="2" t="s">
        <v>3</v>
      </c>
      <c r="X704" s="2" t="s">
        <v>34</v>
      </c>
      <c r="Y704" s="2" t="s">
        <v>19</v>
      </c>
      <c r="Z704" s="2" t="s">
        <v>53</v>
      </c>
      <c r="AA704" s="2" t="s">
        <v>785</v>
      </c>
      <c r="AB704">
        <v>23</v>
      </c>
      <c r="AC704">
        <v>3</v>
      </c>
      <c r="AD704" s="2" t="s">
        <v>1077</v>
      </c>
      <c r="AE704">
        <v>1</v>
      </c>
      <c r="AF704">
        <v>3</v>
      </c>
      <c r="AG704" s="2" t="s">
        <v>1078</v>
      </c>
      <c r="AH704">
        <v>41580</v>
      </c>
      <c r="AI704">
        <v>3780</v>
      </c>
      <c r="AJ704">
        <v>7560</v>
      </c>
      <c r="AK704">
        <v>30240</v>
      </c>
      <c r="AL704" s="2" t="s">
        <v>26</v>
      </c>
      <c r="AM704" s="2" t="s">
        <v>154</v>
      </c>
      <c r="AN704">
        <v>2015</v>
      </c>
      <c r="AO704" s="2" t="s">
        <v>1077</v>
      </c>
    </row>
    <row r="705" spans="1:41" x14ac:dyDescent="0.25">
      <c r="A705">
        <v>589094</v>
      </c>
      <c r="B705" s="1">
        <v>37768</v>
      </c>
      <c r="C705">
        <v>274</v>
      </c>
      <c r="D705" s="2" t="s">
        <v>1277</v>
      </c>
      <c r="E705" s="2"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s="2" t="s">
        <v>1086</v>
      </c>
      <c r="M705" s="2" t="s">
        <v>1142</v>
      </c>
      <c r="N705" s="2" t="s">
        <v>1091</v>
      </c>
      <c r="O705" s="2" t="s">
        <v>1116</v>
      </c>
      <c r="P705" s="2" t="s">
        <v>1162</v>
      </c>
      <c r="Q705">
        <v>54700</v>
      </c>
      <c r="R705">
        <v>-47900</v>
      </c>
      <c r="S705">
        <v>6800</v>
      </c>
      <c r="T705" s="1">
        <v>42018</v>
      </c>
      <c r="U705" s="2" t="s">
        <v>1</v>
      </c>
      <c r="V705" s="2" t="s">
        <v>2</v>
      </c>
      <c r="W705" s="2" t="s">
        <v>11</v>
      </c>
      <c r="X705" s="2" t="s">
        <v>60</v>
      </c>
      <c r="Y705" s="2" t="s">
        <v>19</v>
      </c>
      <c r="Z705" s="2" t="s">
        <v>6</v>
      </c>
      <c r="AA705" s="2" t="s">
        <v>786</v>
      </c>
      <c r="AB705">
        <v>13</v>
      </c>
      <c r="AC705">
        <v>1</v>
      </c>
      <c r="AD705" s="2" t="s">
        <v>1077</v>
      </c>
      <c r="AE705">
        <v>0</v>
      </c>
      <c r="AF705">
        <v>0</v>
      </c>
      <c r="AG705" s="2" t="s">
        <v>1078</v>
      </c>
      <c r="AH705">
        <v>58500</v>
      </c>
      <c r="AI705">
        <v>11700</v>
      </c>
      <c r="AJ705">
        <v>0</v>
      </c>
      <c r="AK705">
        <v>46800</v>
      </c>
      <c r="AL705" s="2" t="s">
        <v>32</v>
      </c>
      <c r="AM705" s="2" t="s">
        <v>69</v>
      </c>
      <c r="AN705">
        <v>1995</v>
      </c>
      <c r="AO705" s="2" t="s">
        <v>1077</v>
      </c>
    </row>
    <row r="706" spans="1:41" x14ac:dyDescent="0.25">
      <c r="A706">
        <v>458829</v>
      </c>
      <c r="B706" s="1">
        <v>35252</v>
      </c>
      <c r="C706">
        <v>263</v>
      </c>
      <c r="D706" s="2" t="s">
        <v>1277</v>
      </c>
      <c r="E706" s="2"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s="2" t="s">
        <v>1086</v>
      </c>
      <c r="M706" s="2" t="s">
        <v>1139</v>
      </c>
      <c r="N706" s="2" t="s">
        <v>1107</v>
      </c>
      <c r="O706" s="2" t="s">
        <v>1104</v>
      </c>
      <c r="P706" s="2" t="s">
        <v>1161</v>
      </c>
      <c r="Q706">
        <v>0</v>
      </c>
      <c r="R706">
        <v>0</v>
      </c>
      <c r="S706">
        <v>0</v>
      </c>
      <c r="T706" s="1">
        <v>42012</v>
      </c>
      <c r="U706" s="2" t="s">
        <v>1</v>
      </c>
      <c r="V706" s="2" t="s">
        <v>18</v>
      </c>
      <c r="W706" s="2" t="s">
        <v>11</v>
      </c>
      <c r="X706" s="2" t="s">
        <v>34</v>
      </c>
      <c r="Y706" s="2" t="s">
        <v>5</v>
      </c>
      <c r="Z706" s="2" t="s">
        <v>13</v>
      </c>
      <c r="AA706" s="2" t="s">
        <v>787</v>
      </c>
      <c r="AB706">
        <v>17</v>
      </c>
      <c r="AC706">
        <v>1</v>
      </c>
      <c r="AD706" s="2" t="s">
        <v>1077</v>
      </c>
      <c r="AE706">
        <v>2</v>
      </c>
      <c r="AF706">
        <v>3</v>
      </c>
      <c r="AG706" s="2" t="s">
        <v>1077</v>
      </c>
      <c r="AH706">
        <v>79320</v>
      </c>
      <c r="AI706">
        <v>13220</v>
      </c>
      <c r="AJ706">
        <v>6610</v>
      </c>
      <c r="AK706">
        <v>59490</v>
      </c>
      <c r="AL706" s="2" t="s">
        <v>39</v>
      </c>
      <c r="AM706" s="2" t="s">
        <v>193</v>
      </c>
      <c r="AN706">
        <v>1997</v>
      </c>
      <c r="AO706" s="2" t="s">
        <v>1078</v>
      </c>
    </row>
    <row r="707" spans="1:41" x14ac:dyDescent="0.25">
      <c r="A707">
        <v>626208</v>
      </c>
      <c r="B707" s="1">
        <v>38480</v>
      </c>
      <c r="C707">
        <v>152</v>
      </c>
      <c r="D707" s="2" t="s">
        <v>1276</v>
      </c>
      <c r="E707" s="2"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s="2" t="s">
        <v>1086</v>
      </c>
      <c r="M707" s="2" t="s">
        <v>57</v>
      </c>
      <c r="N707" s="2" t="s">
        <v>1115</v>
      </c>
      <c r="O707" s="2" t="s">
        <v>1109</v>
      </c>
      <c r="P707" s="2" t="s">
        <v>1159</v>
      </c>
      <c r="Q707">
        <v>0</v>
      </c>
      <c r="R707">
        <v>0</v>
      </c>
      <c r="S707">
        <v>0</v>
      </c>
      <c r="T707" s="1">
        <v>42049</v>
      </c>
      <c r="U707" s="2" t="s">
        <v>1</v>
      </c>
      <c r="V707" s="2" t="s">
        <v>18</v>
      </c>
      <c r="W707" s="2" t="s">
        <v>11</v>
      </c>
      <c r="X707" s="2" t="s">
        <v>60</v>
      </c>
      <c r="Y707" s="2" t="s">
        <v>19</v>
      </c>
      <c r="Z707" s="2" t="s">
        <v>24</v>
      </c>
      <c r="AA707" s="2" t="s">
        <v>788</v>
      </c>
      <c r="AB707">
        <v>2</v>
      </c>
      <c r="AC707">
        <v>1</v>
      </c>
      <c r="AD707" s="2" t="s">
        <v>1077</v>
      </c>
      <c r="AE707">
        <v>0</v>
      </c>
      <c r="AF707">
        <v>2</v>
      </c>
      <c r="AG707" s="2" t="s">
        <v>1085</v>
      </c>
      <c r="AH707">
        <v>82610</v>
      </c>
      <c r="AI707">
        <v>7510</v>
      </c>
      <c r="AJ707">
        <v>7510</v>
      </c>
      <c r="AK707">
        <v>67590</v>
      </c>
      <c r="AL707" s="2" t="s">
        <v>55</v>
      </c>
      <c r="AM707" s="2" t="s">
        <v>86</v>
      </c>
      <c r="AN707">
        <v>2002</v>
      </c>
      <c r="AO707" s="2" t="s">
        <v>1077</v>
      </c>
    </row>
    <row r="708" spans="1:41" x14ac:dyDescent="0.25">
      <c r="A708">
        <v>315041</v>
      </c>
      <c r="B708" s="1">
        <v>40484</v>
      </c>
      <c r="C708">
        <v>46</v>
      </c>
      <c r="D708" s="2" t="s">
        <v>1276</v>
      </c>
      <c r="E708" s="2"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s="2" t="s">
        <v>1086</v>
      </c>
      <c r="M708" s="2" t="s">
        <v>1140</v>
      </c>
      <c r="N708" s="2" t="s">
        <v>1097</v>
      </c>
      <c r="O708" s="2" t="s">
        <v>1113</v>
      </c>
      <c r="P708" s="2" t="s">
        <v>1159</v>
      </c>
      <c r="Q708">
        <v>43700</v>
      </c>
      <c r="R708">
        <v>-66300</v>
      </c>
      <c r="S708">
        <v>-22600</v>
      </c>
      <c r="T708" s="1">
        <v>42027</v>
      </c>
      <c r="U708" s="2" t="s">
        <v>1089</v>
      </c>
      <c r="V708" s="2" t="s">
        <v>18</v>
      </c>
      <c r="W708" s="2" t="s">
        <v>41</v>
      </c>
      <c r="X708" s="2" t="s">
        <v>60</v>
      </c>
      <c r="Y708" s="2" t="s">
        <v>5</v>
      </c>
      <c r="Z708" s="2" t="s">
        <v>51</v>
      </c>
      <c r="AA708" s="2" t="s">
        <v>789</v>
      </c>
      <c r="AB708">
        <v>23</v>
      </c>
      <c r="AC708">
        <v>3</v>
      </c>
      <c r="AD708" s="2" t="s">
        <v>1078</v>
      </c>
      <c r="AE708">
        <v>1</v>
      </c>
      <c r="AF708">
        <v>3</v>
      </c>
      <c r="AG708" s="2" t="s">
        <v>1085</v>
      </c>
      <c r="AH708">
        <v>78600</v>
      </c>
      <c r="AI708">
        <v>13100</v>
      </c>
      <c r="AJ708">
        <v>19650</v>
      </c>
      <c r="AK708">
        <v>45850</v>
      </c>
      <c r="AL708" s="2" t="s">
        <v>21</v>
      </c>
      <c r="AM708" s="2" t="s">
        <v>22</v>
      </c>
      <c r="AN708">
        <v>2004</v>
      </c>
      <c r="AO708" s="2" t="s">
        <v>1077</v>
      </c>
    </row>
    <row r="709" spans="1:41" x14ac:dyDescent="0.25">
      <c r="A709">
        <v>283267</v>
      </c>
      <c r="B709" s="1">
        <v>41119</v>
      </c>
      <c r="C709">
        <v>276</v>
      </c>
      <c r="D709" s="2" t="s">
        <v>1276</v>
      </c>
      <c r="E709" s="2"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s="2" t="s">
        <v>1079</v>
      </c>
      <c r="M709" s="2" t="s">
        <v>65</v>
      </c>
      <c r="N709" s="2" t="s">
        <v>1107</v>
      </c>
      <c r="O709" s="2" t="s">
        <v>1109</v>
      </c>
      <c r="P709" s="2" t="s">
        <v>1159</v>
      </c>
      <c r="Q709">
        <v>0</v>
      </c>
      <c r="R709">
        <v>-70400</v>
      </c>
      <c r="S709">
        <v>-70400</v>
      </c>
      <c r="T709" s="1">
        <v>42009</v>
      </c>
      <c r="U709" s="2" t="s">
        <v>1</v>
      </c>
      <c r="V709" s="2" t="s">
        <v>23</v>
      </c>
      <c r="W709" s="2" t="s">
        <v>11</v>
      </c>
      <c r="X709" s="2" t="s">
        <v>60</v>
      </c>
      <c r="Y709" s="2" t="s">
        <v>5</v>
      </c>
      <c r="Z709" s="2" t="s">
        <v>6</v>
      </c>
      <c r="AA709" s="2" t="s">
        <v>790</v>
      </c>
      <c r="AB709">
        <v>17</v>
      </c>
      <c r="AC709">
        <v>1</v>
      </c>
      <c r="AD709" s="2" t="s">
        <v>1078</v>
      </c>
      <c r="AE709">
        <v>1</v>
      </c>
      <c r="AF709">
        <v>2</v>
      </c>
      <c r="AG709" s="2" t="s">
        <v>1085</v>
      </c>
      <c r="AH709">
        <v>51390</v>
      </c>
      <c r="AI709">
        <v>5710</v>
      </c>
      <c r="AJ709">
        <v>5710</v>
      </c>
      <c r="AK709">
        <v>39970</v>
      </c>
      <c r="AL709" s="2" t="s">
        <v>123</v>
      </c>
      <c r="AM709" s="2" t="s">
        <v>166</v>
      </c>
      <c r="AN709">
        <v>2007</v>
      </c>
      <c r="AO709" s="2" t="s">
        <v>1077</v>
      </c>
    </row>
    <row r="710" spans="1:41" x14ac:dyDescent="0.25">
      <c r="A710">
        <v>442494</v>
      </c>
      <c r="B710" s="1">
        <v>37413</v>
      </c>
      <c r="C710">
        <v>234</v>
      </c>
      <c r="D710" s="2" t="s">
        <v>1277</v>
      </c>
      <c r="E710" s="2"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s="2" t="s">
        <v>1079</v>
      </c>
      <c r="M710" s="2" t="s">
        <v>29</v>
      </c>
      <c r="N710" s="2" t="s">
        <v>1095</v>
      </c>
      <c r="O710" s="2" t="s">
        <v>1117</v>
      </c>
      <c r="P710" s="2" t="s">
        <v>1161</v>
      </c>
      <c r="Q710">
        <v>0</v>
      </c>
      <c r="R710">
        <v>0</v>
      </c>
      <c r="S710">
        <v>0</v>
      </c>
      <c r="T710" s="1">
        <v>42054</v>
      </c>
      <c r="U710" s="2" t="s">
        <v>1</v>
      </c>
      <c r="V710" s="2" t="s">
        <v>2</v>
      </c>
      <c r="W710" s="2" t="s">
        <v>3</v>
      </c>
      <c r="X710" s="2" t="s">
        <v>60</v>
      </c>
      <c r="Y710" s="2" t="s">
        <v>50</v>
      </c>
      <c r="Z710" s="2" t="s">
        <v>37</v>
      </c>
      <c r="AA710" s="2" t="s">
        <v>791</v>
      </c>
      <c r="AB710">
        <v>3</v>
      </c>
      <c r="AC710">
        <v>1</v>
      </c>
      <c r="AD710" s="2" t="s">
        <v>1078</v>
      </c>
      <c r="AE710">
        <v>1</v>
      </c>
      <c r="AF710">
        <v>0</v>
      </c>
      <c r="AG710" s="2" t="s">
        <v>1078</v>
      </c>
      <c r="AH710">
        <v>70200</v>
      </c>
      <c r="AI710">
        <v>7020</v>
      </c>
      <c r="AJ710">
        <v>7020</v>
      </c>
      <c r="AK710">
        <v>56160</v>
      </c>
      <c r="AL710" s="2" t="s">
        <v>55</v>
      </c>
      <c r="AM710" s="2" t="s">
        <v>56</v>
      </c>
      <c r="AN710">
        <v>2012</v>
      </c>
      <c r="AO710" s="2" t="s">
        <v>1077</v>
      </c>
    </row>
    <row r="711" spans="1:41" x14ac:dyDescent="0.25">
      <c r="A711">
        <v>159243</v>
      </c>
      <c r="B711" s="1">
        <v>33500</v>
      </c>
      <c r="C711">
        <v>64</v>
      </c>
      <c r="D711" s="2" t="s">
        <v>1275</v>
      </c>
      <c r="E711" s="2"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s="2" t="s">
        <v>1079</v>
      </c>
      <c r="M711" s="2" t="s">
        <v>1142</v>
      </c>
      <c r="N711" s="2" t="s">
        <v>1102</v>
      </c>
      <c r="O711" s="2" t="s">
        <v>1094</v>
      </c>
      <c r="P711" s="2" t="s">
        <v>1160</v>
      </c>
      <c r="Q711">
        <v>0</v>
      </c>
      <c r="R711">
        <v>-51100</v>
      </c>
      <c r="S711">
        <v>-51100</v>
      </c>
      <c r="T711" s="1">
        <v>42042</v>
      </c>
      <c r="U711" s="2" t="s">
        <v>62</v>
      </c>
      <c r="V711" s="2" t="s">
        <v>1084</v>
      </c>
      <c r="W711" s="2" t="s">
        <v>11</v>
      </c>
      <c r="X711" s="2" t="s">
        <v>30</v>
      </c>
      <c r="Y711" s="2" t="s">
        <v>5</v>
      </c>
      <c r="Z711" s="2" t="s">
        <v>13</v>
      </c>
      <c r="AA711" s="2" t="s">
        <v>792</v>
      </c>
      <c r="AB711">
        <v>16</v>
      </c>
      <c r="AC711">
        <v>1</v>
      </c>
      <c r="AD711" s="2" t="s">
        <v>1078</v>
      </c>
      <c r="AE711">
        <v>2</v>
      </c>
      <c r="AF711">
        <v>1</v>
      </c>
      <c r="AG711" s="2" t="s">
        <v>1078</v>
      </c>
      <c r="AH711">
        <v>4900</v>
      </c>
      <c r="AI711">
        <v>490</v>
      </c>
      <c r="AJ711">
        <v>1470</v>
      </c>
      <c r="AK711">
        <v>2940</v>
      </c>
      <c r="AL711" s="2" t="s">
        <v>106</v>
      </c>
      <c r="AM711" s="2" t="s">
        <v>107</v>
      </c>
      <c r="AN711">
        <v>2015</v>
      </c>
      <c r="AO711" s="2" t="s">
        <v>1078</v>
      </c>
    </row>
    <row r="712" spans="1:41" x14ac:dyDescent="0.25">
      <c r="A712">
        <v>669800</v>
      </c>
      <c r="B712" s="1">
        <v>39988</v>
      </c>
      <c r="C712">
        <v>456</v>
      </c>
      <c r="D712" s="2" t="s">
        <v>1276</v>
      </c>
      <c r="E712" s="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s="2" t="s">
        <v>1086</v>
      </c>
      <c r="M712" s="2" t="s">
        <v>1140</v>
      </c>
      <c r="N712" s="2" t="s">
        <v>1102</v>
      </c>
      <c r="O712" s="2" t="s">
        <v>1109</v>
      </c>
      <c r="P712" s="2" t="s">
        <v>1160</v>
      </c>
      <c r="Q712">
        <v>82600</v>
      </c>
      <c r="R712">
        <v>-49500</v>
      </c>
      <c r="S712">
        <v>33100</v>
      </c>
      <c r="T712" s="1">
        <v>42042</v>
      </c>
      <c r="U712" s="2" t="s">
        <v>1089</v>
      </c>
      <c r="V712" s="2" t="s">
        <v>2</v>
      </c>
      <c r="W712" s="2" t="s">
        <v>3</v>
      </c>
      <c r="X712" s="2" t="s">
        <v>49</v>
      </c>
      <c r="Y712" s="2" t="s">
        <v>88</v>
      </c>
      <c r="Z712" s="2" t="s">
        <v>51</v>
      </c>
      <c r="AA712" s="2" t="s">
        <v>793</v>
      </c>
      <c r="AB712">
        <v>13</v>
      </c>
      <c r="AC712">
        <v>3</v>
      </c>
      <c r="AD712" s="2" t="s">
        <v>1085</v>
      </c>
      <c r="AE712">
        <v>1</v>
      </c>
      <c r="AF712">
        <v>3</v>
      </c>
      <c r="AG712" s="2" t="s">
        <v>1078</v>
      </c>
      <c r="AH712">
        <v>66480</v>
      </c>
      <c r="AI712">
        <v>5540</v>
      </c>
      <c r="AJ712">
        <v>11080</v>
      </c>
      <c r="AK712">
        <v>49860</v>
      </c>
      <c r="AL712" s="2" t="s">
        <v>8</v>
      </c>
      <c r="AM712" s="2" t="s">
        <v>9</v>
      </c>
      <c r="AN712">
        <v>2012</v>
      </c>
      <c r="AO712" s="2" t="s">
        <v>1077</v>
      </c>
    </row>
    <row r="713" spans="1:41" x14ac:dyDescent="0.25">
      <c r="A713">
        <v>520179</v>
      </c>
      <c r="B713" s="1">
        <v>33753</v>
      </c>
      <c r="C713">
        <v>58</v>
      </c>
      <c r="D713" s="2" t="s">
        <v>1276</v>
      </c>
      <c r="E713" s="2"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s="2" t="s">
        <v>1079</v>
      </c>
      <c r="M713" s="2" t="s">
        <v>57</v>
      </c>
      <c r="N713" s="2" t="s">
        <v>1103</v>
      </c>
      <c r="O713" s="2" t="s">
        <v>1083</v>
      </c>
      <c r="P713" s="2" t="s">
        <v>1160</v>
      </c>
      <c r="Q713">
        <v>57500</v>
      </c>
      <c r="R713">
        <v>0</v>
      </c>
      <c r="S713">
        <v>57500</v>
      </c>
      <c r="T713" s="1">
        <v>42024</v>
      </c>
      <c r="U713" s="2" t="s">
        <v>1</v>
      </c>
      <c r="V713" s="2" t="s">
        <v>18</v>
      </c>
      <c r="W713" s="2" t="s">
        <v>3</v>
      </c>
      <c r="X713" s="2" t="s">
        <v>34</v>
      </c>
      <c r="Y713" s="2" t="s">
        <v>50</v>
      </c>
      <c r="Z713" s="2" t="s">
        <v>13</v>
      </c>
      <c r="AA713" s="2" t="s">
        <v>794</v>
      </c>
      <c r="AB713">
        <v>8</v>
      </c>
      <c r="AC713">
        <v>1</v>
      </c>
      <c r="AD713" s="2" t="s">
        <v>1078</v>
      </c>
      <c r="AE713">
        <v>2</v>
      </c>
      <c r="AF713">
        <v>1</v>
      </c>
      <c r="AG713" s="2" t="s">
        <v>1078</v>
      </c>
      <c r="AH713">
        <v>50380</v>
      </c>
      <c r="AI713">
        <v>4580</v>
      </c>
      <c r="AJ713">
        <v>9160</v>
      </c>
      <c r="AK713">
        <v>36640</v>
      </c>
      <c r="AL713" s="2" t="s">
        <v>26</v>
      </c>
      <c r="AM713" s="2" t="s">
        <v>27</v>
      </c>
      <c r="AN713">
        <v>2007</v>
      </c>
      <c r="AO713" s="2" t="s">
        <v>1077</v>
      </c>
    </row>
    <row r="714" spans="1:41" x14ac:dyDescent="0.25">
      <c r="A714">
        <v>607974</v>
      </c>
      <c r="B714" s="1">
        <v>38211</v>
      </c>
      <c r="C714">
        <v>475</v>
      </c>
      <c r="D714" s="2" t="s">
        <v>1275</v>
      </c>
      <c r="E714" s="2"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s="2" t="s">
        <v>1086</v>
      </c>
      <c r="M714" s="2" t="s">
        <v>1139</v>
      </c>
      <c r="N714" s="2" t="s">
        <v>1107</v>
      </c>
      <c r="O714" s="2" t="s">
        <v>1108</v>
      </c>
      <c r="P714" s="2" t="s">
        <v>1159</v>
      </c>
      <c r="Q714">
        <v>0</v>
      </c>
      <c r="R714">
        <v>-59500</v>
      </c>
      <c r="S714">
        <v>-59500</v>
      </c>
      <c r="T714" s="1">
        <v>42053</v>
      </c>
      <c r="U714" s="2" t="s">
        <v>1</v>
      </c>
      <c r="V714" s="2" t="s">
        <v>23</v>
      </c>
      <c r="W714" s="2" t="s">
        <v>3</v>
      </c>
      <c r="X714" s="2" t="s">
        <v>34</v>
      </c>
      <c r="Y714" s="2" t="s">
        <v>5</v>
      </c>
      <c r="Z714" s="2" t="s">
        <v>6</v>
      </c>
      <c r="AA714" s="2" t="s">
        <v>795</v>
      </c>
      <c r="AB714">
        <v>23</v>
      </c>
      <c r="AC714">
        <v>1</v>
      </c>
      <c r="AD714" s="2" t="s">
        <v>1077</v>
      </c>
      <c r="AE714">
        <v>0</v>
      </c>
      <c r="AF714">
        <v>2</v>
      </c>
      <c r="AG714" s="2" t="s">
        <v>1085</v>
      </c>
      <c r="AH714">
        <v>64350</v>
      </c>
      <c r="AI714">
        <v>9900</v>
      </c>
      <c r="AJ714">
        <v>9900</v>
      </c>
      <c r="AK714">
        <v>44550</v>
      </c>
      <c r="AL714" s="2" t="s">
        <v>15</v>
      </c>
      <c r="AM714" s="2" t="s">
        <v>16</v>
      </c>
      <c r="AN714">
        <v>1998</v>
      </c>
      <c r="AO714" s="2" t="s">
        <v>1078</v>
      </c>
    </row>
    <row r="715" spans="1:41" x14ac:dyDescent="0.25">
      <c r="A715">
        <v>465065</v>
      </c>
      <c r="B715" s="1">
        <v>39075</v>
      </c>
      <c r="C715">
        <v>96</v>
      </c>
      <c r="D715" s="2" t="s">
        <v>1277</v>
      </c>
      <c r="E715" s="2"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s="2" t="s">
        <v>1079</v>
      </c>
      <c r="M715" s="2" t="s">
        <v>65</v>
      </c>
      <c r="N715" s="2" t="s">
        <v>1093</v>
      </c>
      <c r="O715" s="2" t="s">
        <v>1105</v>
      </c>
      <c r="P715" s="2" t="s">
        <v>1161</v>
      </c>
      <c r="Q715">
        <v>47500</v>
      </c>
      <c r="R715">
        <v>-58700</v>
      </c>
      <c r="S715">
        <v>-11200</v>
      </c>
      <c r="T715" s="1">
        <v>42015</v>
      </c>
      <c r="U715" s="2" t="s">
        <v>1089</v>
      </c>
      <c r="V715" s="2" t="s">
        <v>18</v>
      </c>
      <c r="W715" s="2" t="s">
        <v>3</v>
      </c>
      <c r="X715" s="2" t="s">
        <v>60</v>
      </c>
      <c r="Y715" s="2" t="s">
        <v>50</v>
      </c>
      <c r="Z715" s="2" t="s">
        <v>37</v>
      </c>
      <c r="AA715" s="2" t="s">
        <v>796</v>
      </c>
      <c r="AB715">
        <v>15</v>
      </c>
      <c r="AC715">
        <v>3</v>
      </c>
      <c r="AD715" s="2" t="s">
        <v>1077</v>
      </c>
      <c r="AE715">
        <v>2</v>
      </c>
      <c r="AF715">
        <v>3</v>
      </c>
      <c r="AG715" s="2" t="s">
        <v>1077</v>
      </c>
      <c r="AH715">
        <v>55400</v>
      </c>
      <c r="AI715">
        <v>5540</v>
      </c>
      <c r="AJ715">
        <v>11080</v>
      </c>
      <c r="AK715">
        <v>38780</v>
      </c>
      <c r="AL715" s="2" t="s">
        <v>26</v>
      </c>
      <c r="AM715" s="2" t="s">
        <v>132</v>
      </c>
      <c r="AN715">
        <v>2004</v>
      </c>
      <c r="AO715" s="2" t="s">
        <v>1077</v>
      </c>
    </row>
    <row r="716" spans="1:41" x14ac:dyDescent="0.25">
      <c r="A716">
        <v>369941</v>
      </c>
      <c r="B716" s="1">
        <v>39287</v>
      </c>
      <c r="C716">
        <v>99</v>
      </c>
      <c r="D716" s="2" t="s">
        <v>1276</v>
      </c>
      <c r="E716" s="2"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s="2" t="s">
        <v>1079</v>
      </c>
      <c r="M716" s="2" t="s">
        <v>1140</v>
      </c>
      <c r="N716" s="2" t="s">
        <v>1093</v>
      </c>
      <c r="O716" s="2" t="s">
        <v>1112</v>
      </c>
      <c r="P716" s="2" t="s">
        <v>1159</v>
      </c>
      <c r="Q716">
        <v>0</v>
      </c>
      <c r="R716">
        <v>0</v>
      </c>
      <c r="S716">
        <v>0</v>
      </c>
      <c r="T716" s="1">
        <v>42026</v>
      </c>
      <c r="U716" s="2" t="s">
        <v>1</v>
      </c>
      <c r="V716" s="2" t="s">
        <v>23</v>
      </c>
      <c r="W716" s="2" t="s">
        <v>41</v>
      </c>
      <c r="X716" s="2" t="s">
        <v>49</v>
      </c>
      <c r="Y716" s="2" t="s">
        <v>19</v>
      </c>
      <c r="Z716" s="2" t="s">
        <v>6</v>
      </c>
      <c r="AA716" s="2" t="s">
        <v>797</v>
      </c>
      <c r="AB716">
        <v>3</v>
      </c>
      <c r="AC716">
        <v>1</v>
      </c>
      <c r="AD716" s="2" t="s">
        <v>1078</v>
      </c>
      <c r="AE716">
        <v>2</v>
      </c>
      <c r="AF716">
        <v>2</v>
      </c>
      <c r="AG716" s="2" t="s">
        <v>1077</v>
      </c>
      <c r="AH716">
        <v>49900</v>
      </c>
      <c r="AI716">
        <v>4990</v>
      </c>
      <c r="AJ716">
        <v>9980</v>
      </c>
      <c r="AK716">
        <v>34930</v>
      </c>
      <c r="AL716" s="2" t="s">
        <v>21</v>
      </c>
      <c r="AM716" s="2" t="s">
        <v>67</v>
      </c>
      <c r="AN716">
        <v>1998</v>
      </c>
      <c r="AO716" s="2" t="s">
        <v>1078</v>
      </c>
    </row>
    <row r="717" spans="1:41" x14ac:dyDescent="0.25">
      <c r="A717">
        <v>447226</v>
      </c>
      <c r="B717" s="1">
        <v>34563</v>
      </c>
      <c r="C717">
        <v>38</v>
      </c>
      <c r="D717" s="2" t="s">
        <v>1276</v>
      </c>
      <c r="E717" s="2"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s="2" t="s">
        <v>1079</v>
      </c>
      <c r="M717" s="2" t="s">
        <v>1139</v>
      </c>
      <c r="N717" s="2" t="s">
        <v>1097</v>
      </c>
      <c r="O717" s="2" t="s">
        <v>1096</v>
      </c>
      <c r="P717" s="2" t="s">
        <v>1161</v>
      </c>
      <c r="Q717">
        <v>78000</v>
      </c>
      <c r="R717">
        <v>0</v>
      </c>
      <c r="S717">
        <v>78000</v>
      </c>
      <c r="T717" s="1">
        <v>42058</v>
      </c>
      <c r="U717" s="2" t="s">
        <v>1089</v>
      </c>
      <c r="V717" s="2" t="s">
        <v>2</v>
      </c>
      <c r="W717" s="2" t="s">
        <v>11</v>
      </c>
      <c r="X717" s="2" t="s">
        <v>60</v>
      </c>
      <c r="Y717" s="2" t="s">
        <v>45</v>
      </c>
      <c r="Z717" s="2" t="s">
        <v>75</v>
      </c>
      <c r="AA717" s="2" t="s">
        <v>798</v>
      </c>
      <c r="AB717">
        <v>4</v>
      </c>
      <c r="AC717">
        <v>3</v>
      </c>
      <c r="AD717" s="2" t="s">
        <v>1078</v>
      </c>
      <c r="AE717">
        <v>0</v>
      </c>
      <c r="AF717">
        <v>3</v>
      </c>
      <c r="AG717" s="2" t="s">
        <v>1077</v>
      </c>
      <c r="AH717">
        <v>74880</v>
      </c>
      <c r="AI717">
        <v>12480</v>
      </c>
      <c r="AJ717">
        <v>12480</v>
      </c>
      <c r="AK717">
        <v>49920</v>
      </c>
      <c r="AL717" s="2" t="s">
        <v>32</v>
      </c>
      <c r="AM717" s="2" t="s">
        <v>77</v>
      </c>
      <c r="AN717">
        <v>2000</v>
      </c>
      <c r="AO717" s="2" t="s">
        <v>1078</v>
      </c>
    </row>
    <row r="718" spans="1:41" x14ac:dyDescent="0.25">
      <c r="A718">
        <v>831668</v>
      </c>
      <c r="B718" s="1">
        <v>35165</v>
      </c>
      <c r="C718">
        <v>259</v>
      </c>
      <c r="D718" s="2" t="s">
        <v>1276</v>
      </c>
      <c r="E718" s="2"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s="2" t="s">
        <v>1086</v>
      </c>
      <c r="M718" s="2" t="s">
        <v>1139</v>
      </c>
      <c r="N718" s="2" t="s">
        <v>1099</v>
      </c>
      <c r="O718" s="2" t="s">
        <v>1117</v>
      </c>
      <c r="P718" s="2" t="s">
        <v>1159</v>
      </c>
      <c r="Q718">
        <v>0</v>
      </c>
      <c r="R718">
        <v>0</v>
      </c>
      <c r="S718">
        <v>0</v>
      </c>
      <c r="T718" s="1">
        <v>42019</v>
      </c>
      <c r="U718" s="2" t="s">
        <v>1</v>
      </c>
      <c r="V718" s="2" t="s">
        <v>23</v>
      </c>
      <c r="W718" s="2" t="s">
        <v>11</v>
      </c>
      <c r="X718" s="2" t="s">
        <v>49</v>
      </c>
      <c r="Y718" s="2" t="s">
        <v>19</v>
      </c>
      <c r="Z718" s="2" t="s">
        <v>53</v>
      </c>
      <c r="AA718" s="2" t="s">
        <v>799</v>
      </c>
      <c r="AB718">
        <v>8</v>
      </c>
      <c r="AC718">
        <v>1</v>
      </c>
      <c r="AD718" s="2" t="s">
        <v>1077</v>
      </c>
      <c r="AE718">
        <v>0</v>
      </c>
      <c r="AF718">
        <v>0</v>
      </c>
      <c r="AG718" s="2" t="s">
        <v>1077</v>
      </c>
      <c r="AH718">
        <v>105820</v>
      </c>
      <c r="AI718">
        <v>16280</v>
      </c>
      <c r="AJ718">
        <v>16280</v>
      </c>
      <c r="AK718">
        <v>73260</v>
      </c>
      <c r="AL718" s="2" t="s">
        <v>43</v>
      </c>
      <c r="AM718" s="2" t="s">
        <v>59</v>
      </c>
      <c r="AN718">
        <v>2002</v>
      </c>
      <c r="AO718" s="2" t="s">
        <v>1078</v>
      </c>
    </row>
    <row r="719" spans="1:41" x14ac:dyDescent="0.25">
      <c r="A719">
        <v>922937</v>
      </c>
      <c r="B719" s="1">
        <v>33949</v>
      </c>
      <c r="C719">
        <v>241</v>
      </c>
      <c r="D719" s="2" t="s">
        <v>1277</v>
      </c>
      <c r="E719" s="2"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s="2" t="s">
        <v>1079</v>
      </c>
      <c r="M719" s="2" t="s">
        <v>29</v>
      </c>
      <c r="N719" s="2" t="s">
        <v>1093</v>
      </c>
      <c r="O719" s="2" t="s">
        <v>1096</v>
      </c>
      <c r="P719" s="2" t="s">
        <v>1160</v>
      </c>
      <c r="Q719">
        <v>0</v>
      </c>
      <c r="R719">
        <v>-36000</v>
      </c>
      <c r="S719">
        <v>-36000</v>
      </c>
      <c r="T719" s="1">
        <v>42055</v>
      </c>
      <c r="U719" s="2" t="s">
        <v>10</v>
      </c>
      <c r="V719" s="2" t="s">
        <v>1084</v>
      </c>
      <c r="W719" s="2" t="s">
        <v>121</v>
      </c>
      <c r="X719" s="2" t="s">
        <v>4</v>
      </c>
      <c r="Y719" s="2" t="s">
        <v>88</v>
      </c>
      <c r="Z719" s="2" t="s">
        <v>53</v>
      </c>
      <c r="AA719" s="2" t="s">
        <v>800</v>
      </c>
      <c r="AB719">
        <v>21</v>
      </c>
      <c r="AC719">
        <v>1</v>
      </c>
      <c r="AD719" s="2" t="s">
        <v>1078</v>
      </c>
      <c r="AE719">
        <v>1</v>
      </c>
      <c r="AF719">
        <v>0</v>
      </c>
      <c r="AG719" s="2" t="s">
        <v>1077</v>
      </c>
      <c r="AH719">
        <v>7150</v>
      </c>
      <c r="AI719">
        <v>1300</v>
      </c>
      <c r="AJ719">
        <v>650</v>
      </c>
      <c r="AK719">
        <v>5200</v>
      </c>
      <c r="AL719" s="2" t="s">
        <v>123</v>
      </c>
      <c r="AM719" s="2" t="s">
        <v>166</v>
      </c>
      <c r="AN719">
        <v>2003</v>
      </c>
      <c r="AO719" s="2" t="s">
        <v>1078</v>
      </c>
    </row>
    <row r="720" spans="1:41" x14ac:dyDescent="0.25">
      <c r="A720">
        <v>640474</v>
      </c>
      <c r="B720" s="1">
        <v>40391</v>
      </c>
      <c r="C720">
        <v>437</v>
      </c>
      <c r="D720" s="2" t="s">
        <v>1277</v>
      </c>
      <c r="E720" s="2"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s="2" t="s">
        <v>1079</v>
      </c>
      <c r="M720" s="2" t="s">
        <v>29</v>
      </c>
      <c r="N720" s="2" t="s">
        <v>1080</v>
      </c>
      <c r="O720" s="2" t="s">
        <v>1100</v>
      </c>
      <c r="P720" s="2" t="s">
        <v>1160</v>
      </c>
      <c r="Q720">
        <v>66100</v>
      </c>
      <c r="R720">
        <v>-31400</v>
      </c>
      <c r="S720">
        <v>34700</v>
      </c>
      <c r="T720" s="1">
        <v>42023</v>
      </c>
      <c r="U720" s="2" t="s">
        <v>1</v>
      </c>
      <c r="V720" s="2" t="s">
        <v>23</v>
      </c>
      <c r="W720" s="2" t="s">
        <v>41</v>
      </c>
      <c r="X720" s="2" t="s">
        <v>60</v>
      </c>
      <c r="Y720" s="2" t="s">
        <v>5</v>
      </c>
      <c r="Z720" s="2" t="s">
        <v>75</v>
      </c>
      <c r="AA720" s="2" t="s">
        <v>801</v>
      </c>
      <c r="AB720">
        <v>23</v>
      </c>
      <c r="AC720">
        <v>1</v>
      </c>
      <c r="AD720" s="2" t="s">
        <v>1077</v>
      </c>
      <c r="AE720">
        <v>0</v>
      </c>
      <c r="AF720">
        <v>0</v>
      </c>
      <c r="AG720" s="2" t="s">
        <v>1078</v>
      </c>
      <c r="AH720">
        <v>55800</v>
      </c>
      <c r="AI720">
        <v>11160</v>
      </c>
      <c r="AJ720">
        <v>11160</v>
      </c>
      <c r="AK720">
        <v>33480</v>
      </c>
      <c r="AL720" s="2" t="s">
        <v>21</v>
      </c>
      <c r="AM720" s="2" t="s">
        <v>22</v>
      </c>
      <c r="AN720">
        <v>2004</v>
      </c>
      <c r="AO720" s="2" t="s">
        <v>1078</v>
      </c>
    </row>
    <row r="721" spans="1:41" x14ac:dyDescent="0.25">
      <c r="A721">
        <v>153298</v>
      </c>
      <c r="B721" s="1">
        <v>39895</v>
      </c>
      <c r="C721">
        <v>130</v>
      </c>
      <c r="D721" s="2" t="s">
        <v>1276</v>
      </c>
      <c r="E721" s="2"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s="2" t="s">
        <v>1079</v>
      </c>
      <c r="M721" s="2" t="s">
        <v>1139</v>
      </c>
      <c r="N721" s="2" t="s">
        <v>1087</v>
      </c>
      <c r="O721" s="2" t="s">
        <v>1110</v>
      </c>
      <c r="P721" s="2" t="s">
        <v>1161</v>
      </c>
      <c r="Q721">
        <v>0</v>
      </c>
      <c r="R721">
        <v>-41200</v>
      </c>
      <c r="S721">
        <v>-41200</v>
      </c>
      <c r="T721" s="1">
        <v>42014</v>
      </c>
      <c r="U721" s="2" t="s">
        <v>62</v>
      </c>
      <c r="V721" s="2" t="s">
        <v>1084</v>
      </c>
      <c r="W721" s="2" t="s">
        <v>121</v>
      </c>
      <c r="X721" s="2" t="s">
        <v>30</v>
      </c>
      <c r="Y721" s="2" t="s">
        <v>19</v>
      </c>
      <c r="Z721" s="2" t="s">
        <v>13</v>
      </c>
      <c r="AA721" s="2" t="s">
        <v>802</v>
      </c>
      <c r="AB721">
        <v>8</v>
      </c>
      <c r="AC721">
        <v>1</v>
      </c>
      <c r="AD721" s="2" t="s">
        <v>1085</v>
      </c>
      <c r="AE721">
        <v>1</v>
      </c>
      <c r="AF721">
        <v>3</v>
      </c>
      <c r="AG721" s="2" t="s">
        <v>1077</v>
      </c>
      <c r="AH721">
        <v>5830</v>
      </c>
      <c r="AI721">
        <v>1060</v>
      </c>
      <c r="AJ721">
        <v>1060</v>
      </c>
      <c r="AK721">
        <v>3710</v>
      </c>
      <c r="AL721" s="2" t="s">
        <v>21</v>
      </c>
      <c r="AM721" s="2" t="s">
        <v>22</v>
      </c>
      <c r="AN721">
        <v>2015</v>
      </c>
      <c r="AO721" s="2" t="s">
        <v>1078</v>
      </c>
    </row>
    <row r="722" spans="1:41" x14ac:dyDescent="0.25">
      <c r="A722">
        <v>334749</v>
      </c>
      <c r="B722" s="1">
        <v>35275</v>
      </c>
      <c r="C722">
        <v>269</v>
      </c>
      <c r="D722" s="2" t="s">
        <v>1276</v>
      </c>
      <c r="E722" s="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s="2" t="s">
        <v>1086</v>
      </c>
      <c r="M722" s="2" t="s">
        <v>29</v>
      </c>
      <c r="N722" s="2" t="s">
        <v>1107</v>
      </c>
      <c r="O722" s="2" t="s">
        <v>1111</v>
      </c>
      <c r="P722" s="2" t="s">
        <v>1162</v>
      </c>
      <c r="Q722">
        <v>0</v>
      </c>
      <c r="R722">
        <v>-46400</v>
      </c>
      <c r="S722">
        <v>-46400</v>
      </c>
      <c r="T722" s="1">
        <v>42020</v>
      </c>
      <c r="U722" s="2" t="s">
        <v>1</v>
      </c>
      <c r="V722" s="2" t="s">
        <v>2</v>
      </c>
      <c r="W722" s="2" t="s">
        <v>3</v>
      </c>
      <c r="X722" s="2" t="s">
        <v>60</v>
      </c>
      <c r="Y722" s="2" t="s">
        <v>45</v>
      </c>
      <c r="Z722" s="2" t="s">
        <v>13</v>
      </c>
      <c r="AA722" s="2" t="s">
        <v>803</v>
      </c>
      <c r="AB722">
        <v>21</v>
      </c>
      <c r="AC722">
        <v>1</v>
      </c>
      <c r="AD722" s="2" t="s">
        <v>1077</v>
      </c>
      <c r="AE722">
        <v>2</v>
      </c>
      <c r="AF722">
        <v>1</v>
      </c>
      <c r="AG722" s="2" t="s">
        <v>1078</v>
      </c>
      <c r="AH722">
        <v>85900</v>
      </c>
      <c r="AI722">
        <v>17180</v>
      </c>
      <c r="AJ722">
        <v>17180</v>
      </c>
      <c r="AK722">
        <v>51540</v>
      </c>
      <c r="AL722" s="2" t="s">
        <v>73</v>
      </c>
      <c r="AM722" s="2" t="s">
        <v>83</v>
      </c>
      <c r="AN722">
        <v>2005</v>
      </c>
      <c r="AO722" s="2" t="s">
        <v>1077</v>
      </c>
    </row>
    <row r="723" spans="1:41" x14ac:dyDescent="0.25">
      <c r="A723">
        <v>221283</v>
      </c>
      <c r="B723" s="1">
        <v>34569</v>
      </c>
      <c r="C723">
        <v>103</v>
      </c>
      <c r="D723" s="2" t="s">
        <v>1276</v>
      </c>
      <c r="E723" s="2"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s="2" t="s">
        <v>1079</v>
      </c>
      <c r="M723" s="2" t="s">
        <v>29</v>
      </c>
      <c r="N723" s="2" t="s">
        <v>1093</v>
      </c>
      <c r="O723" s="2" t="s">
        <v>1094</v>
      </c>
      <c r="P723" s="2" t="s">
        <v>1161</v>
      </c>
      <c r="Q723">
        <v>72100</v>
      </c>
      <c r="R723">
        <v>0</v>
      </c>
      <c r="S723">
        <v>72100</v>
      </c>
      <c r="T723" s="1">
        <v>42047</v>
      </c>
      <c r="U723" s="2" t="s">
        <v>62</v>
      </c>
      <c r="V723" s="2" t="s">
        <v>1084</v>
      </c>
      <c r="W723" s="2" t="s">
        <v>11</v>
      </c>
      <c r="X723" s="2" t="s">
        <v>4</v>
      </c>
      <c r="Y723" s="2" t="s">
        <v>1276</v>
      </c>
      <c r="Z723" s="2" t="s">
        <v>6</v>
      </c>
      <c r="AA723" s="2" t="s">
        <v>804</v>
      </c>
      <c r="AB723">
        <v>5</v>
      </c>
      <c r="AC723">
        <v>1</v>
      </c>
      <c r="AD723" s="2" t="s">
        <v>1078</v>
      </c>
      <c r="AE723">
        <v>2</v>
      </c>
      <c r="AF723">
        <v>3</v>
      </c>
      <c r="AG723" s="2" t="s">
        <v>1078</v>
      </c>
      <c r="AH723">
        <v>7110</v>
      </c>
      <c r="AI723">
        <v>790</v>
      </c>
      <c r="AJ723">
        <v>1580</v>
      </c>
      <c r="AK723">
        <v>4740</v>
      </c>
      <c r="AL723" s="2" t="s">
        <v>32</v>
      </c>
      <c r="AM723" s="2" t="s">
        <v>69</v>
      </c>
      <c r="AN723">
        <v>2005</v>
      </c>
      <c r="AO723" s="2" t="s">
        <v>1078</v>
      </c>
    </row>
    <row r="724" spans="1:41" x14ac:dyDescent="0.25">
      <c r="A724">
        <v>961496</v>
      </c>
      <c r="B724" s="1">
        <v>33608</v>
      </c>
      <c r="C724">
        <v>284</v>
      </c>
      <c r="D724" s="2" t="s">
        <v>1275</v>
      </c>
      <c r="E724" s="2"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s="2" t="s">
        <v>1079</v>
      </c>
      <c r="M724" s="2" t="s">
        <v>1141</v>
      </c>
      <c r="N724" s="2" t="s">
        <v>1093</v>
      </c>
      <c r="O724" s="2" t="s">
        <v>1110</v>
      </c>
      <c r="P724" s="2" t="s">
        <v>1161</v>
      </c>
      <c r="Q724">
        <v>48200</v>
      </c>
      <c r="R724">
        <v>0</v>
      </c>
      <c r="S724">
        <v>48200</v>
      </c>
      <c r="T724" s="1">
        <v>42027</v>
      </c>
      <c r="U724" s="2" t="s">
        <v>1089</v>
      </c>
      <c r="V724" s="2" t="s">
        <v>2</v>
      </c>
      <c r="W724" s="2" t="s">
        <v>41</v>
      </c>
      <c r="X724" s="2" t="s">
        <v>34</v>
      </c>
      <c r="Y724" s="2" t="s">
        <v>45</v>
      </c>
      <c r="Z724" s="2" t="s">
        <v>6</v>
      </c>
      <c r="AA724" s="2" t="s">
        <v>805</v>
      </c>
      <c r="AB724">
        <v>12</v>
      </c>
      <c r="AC724">
        <v>3</v>
      </c>
      <c r="AD724" s="2" t="s">
        <v>1078</v>
      </c>
      <c r="AE724">
        <v>0</v>
      </c>
      <c r="AF724">
        <v>0</v>
      </c>
      <c r="AG724" s="2" t="s">
        <v>1077</v>
      </c>
      <c r="AH724">
        <v>36960</v>
      </c>
      <c r="AI724">
        <v>6720</v>
      </c>
      <c r="AJ724">
        <v>3360</v>
      </c>
      <c r="AK724">
        <v>26880</v>
      </c>
      <c r="AL724" s="2" t="s">
        <v>26</v>
      </c>
      <c r="AM724" s="2" t="s">
        <v>27</v>
      </c>
      <c r="AN724">
        <v>2007</v>
      </c>
      <c r="AO724" s="2" t="s">
        <v>1078</v>
      </c>
    </row>
    <row r="725" spans="1:41" x14ac:dyDescent="0.25">
      <c r="A725">
        <v>804751</v>
      </c>
      <c r="B725" s="1">
        <v>35684</v>
      </c>
      <c r="C725">
        <v>189</v>
      </c>
      <c r="D725" s="2" t="s">
        <v>1276</v>
      </c>
      <c r="E725" s="2"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s="2" t="s">
        <v>1086</v>
      </c>
      <c r="M725" s="2" t="s">
        <v>65</v>
      </c>
      <c r="N725" s="2" t="s">
        <v>1091</v>
      </c>
      <c r="O725" s="2" t="s">
        <v>1104</v>
      </c>
      <c r="P725" s="2" t="s">
        <v>1160</v>
      </c>
      <c r="Q725">
        <v>0</v>
      </c>
      <c r="R725">
        <v>0</v>
      </c>
      <c r="S725">
        <v>0</v>
      </c>
      <c r="T725" s="1">
        <v>42048</v>
      </c>
      <c r="U725" s="2" t="s">
        <v>1089</v>
      </c>
      <c r="V725" s="2" t="s">
        <v>18</v>
      </c>
      <c r="W725" s="2" t="s">
        <v>11</v>
      </c>
      <c r="X725" s="2" t="s">
        <v>4</v>
      </c>
      <c r="Y725" s="2" t="s">
        <v>12</v>
      </c>
      <c r="Z725" s="2" t="s">
        <v>75</v>
      </c>
      <c r="AA725" s="2" t="s">
        <v>806</v>
      </c>
      <c r="AB725">
        <v>7</v>
      </c>
      <c r="AC725">
        <v>3</v>
      </c>
      <c r="AD725" s="2" t="s">
        <v>1085</v>
      </c>
      <c r="AE725">
        <v>2</v>
      </c>
      <c r="AF725">
        <v>0</v>
      </c>
      <c r="AG725" s="2" t="s">
        <v>1077</v>
      </c>
      <c r="AH725">
        <v>64400</v>
      </c>
      <c r="AI725">
        <v>6440</v>
      </c>
      <c r="AJ725">
        <v>6440</v>
      </c>
      <c r="AK725">
        <v>51520</v>
      </c>
      <c r="AL725" s="2" t="s">
        <v>21</v>
      </c>
      <c r="AM725" s="2" t="s">
        <v>67</v>
      </c>
      <c r="AN725">
        <v>1997</v>
      </c>
      <c r="AO725" s="2" t="s">
        <v>1078</v>
      </c>
    </row>
    <row r="726" spans="1:41" x14ac:dyDescent="0.25">
      <c r="A726">
        <v>369226</v>
      </c>
      <c r="B726" s="1">
        <v>37297</v>
      </c>
      <c r="C726">
        <v>267</v>
      </c>
      <c r="D726" s="2" t="s">
        <v>1276</v>
      </c>
      <c r="E726" s="2"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s="2" t="s">
        <v>1079</v>
      </c>
      <c r="M726" s="2" t="s">
        <v>1141</v>
      </c>
      <c r="N726" s="2" t="s">
        <v>1114</v>
      </c>
      <c r="O726" s="2" t="s">
        <v>1081</v>
      </c>
      <c r="P726" s="2" t="s">
        <v>1162</v>
      </c>
      <c r="Q726">
        <v>49000</v>
      </c>
      <c r="R726">
        <v>0</v>
      </c>
      <c r="S726">
        <v>49000</v>
      </c>
      <c r="T726" s="1">
        <v>42031</v>
      </c>
      <c r="U726" s="2" t="s">
        <v>62</v>
      </c>
      <c r="V726" s="2" t="s">
        <v>1084</v>
      </c>
      <c r="W726" s="2" t="s">
        <v>11</v>
      </c>
      <c r="X726" s="2" t="s">
        <v>30</v>
      </c>
      <c r="Y726" s="2" t="s">
        <v>50</v>
      </c>
      <c r="Z726" s="2" t="s">
        <v>53</v>
      </c>
      <c r="AA726" s="2" t="s">
        <v>807</v>
      </c>
      <c r="AB726">
        <v>0</v>
      </c>
      <c r="AC726">
        <v>1</v>
      </c>
      <c r="AD726" s="2" t="s">
        <v>1078</v>
      </c>
      <c r="AE726">
        <v>1</v>
      </c>
      <c r="AF726">
        <v>3</v>
      </c>
      <c r="AG726" s="2" t="s">
        <v>1077</v>
      </c>
      <c r="AH726">
        <v>1920</v>
      </c>
      <c r="AI726">
        <v>480</v>
      </c>
      <c r="AJ726">
        <v>0</v>
      </c>
      <c r="AK726">
        <v>1440</v>
      </c>
      <c r="AL726" s="2" t="s">
        <v>26</v>
      </c>
      <c r="AM726" s="2" t="s">
        <v>27</v>
      </c>
      <c r="AN726">
        <v>2011</v>
      </c>
      <c r="AO726" s="2" t="s">
        <v>1078</v>
      </c>
    </row>
    <row r="727" spans="1:41" x14ac:dyDescent="0.25">
      <c r="A727">
        <v>691115</v>
      </c>
      <c r="B727" s="1">
        <v>33997</v>
      </c>
      <c r="C727">
        <v>39</v>
      </c>
      <c r="D727" s="2" t="s">
        <v>1277</v>
      </c>
      <c r="E727" s="2"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s="2" t="s">
        <v>1079</v>
      </c>
      <c r="M727" s="2" t="s">
        <v>1142</v>
      </c>
      <c r="N727" s="2" t="s">
        <v>1115</v>
      </c>
      <c r="O727" s="2" t="s">
        <v>1111</v>
      </c>
      <c r="P727" s="2" t="s">
        <v>1161</v>
      </c>
      <c r="Q727">
        <v>0</v>
      </c>
      <c r="R727">
        <v>0</v>
      </c>
      <c r="S727">
        <v>0</v>
      </c>
      <c r="T727" s="1">
        <v>42049</v>
      </c>
      <c r="U727" s="2" t="s">
        <v>1</v>
      </c>
      <c r="V727" s="2" t="s">
        <v>18</v>
      </c>
      <c r="W727" s="2" t="s">
        <v>3</v>
      </c>
      <c r="X727" s="2" t="s">
        <v>4</v>
      </c>
      <c r="Y727" s="2" t="s">
        <v>5</v>
      </c>
      <c r="Z727" s="2" t="s">
        <v>53</v>
      </c>
      <c r="AA727" s="2" t="s">
        <v>808</v>
      </c>
      <c r="AB727">
        <v>14</v>
      </c>
      <c r="AC727">
        <v>1</v>
      </c>
      <c r="AD727" s="2" t="s">
        <v>1077</v>
      </c>
      <c r="AE727">
        <v>0</v>
      </c>
      <c r="AF727">
        <v>1</v>
      </c>
      <c r="AG727" s="2" t="s">
        <v>1077</v>
      </c>
      <c r="AH727">
        <v>86130</v>
      </c>
      <c r="AI727">
        <v>15660</v>
      </c>
      <c r="AJ727">
        <v>7830</v>
      </c>
      <c r="AK727">
        <v>62640</v>
      </c>
      <c r="AL727" s="2" t="s">
        <v>73</v>
      </c>
      <c r="AM727" s="2" t="s">
        <v>74</v>
      </c>
      <c r="AN727">
        <v>2009</v>
      </c>
      <c r="AO727" s="2" t="s">
        <v>1077</v>
      </c>
    </row>
    <row r="728" spans="1:41" x14ac:dyDescent="0.25">
      <c r="A728">
        <v>713172</v>
      </c>
      <c r="B728" s="1">
        <v>35361</v>
      </c>
      <c r="C728">
        <v>140</v>
      </c>
      <c r="D728" s="2" t="s">
        <v>1275</v>
      </c>
      <c r="E728" s="2"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s="2" t="s">
        <v>1086</v>
      </c>
      <c r="M728" s="2" t="s">
        <v>65</v>
      </c>
      <c r="N728" s="2" t="s">
        <v>1102</v>
      </c>
      <c r="O728" s="2" t="s">
        <v>1116</v>
      </c>
      <c r="P728" s="2" t="s">
        <v>1161</v>
      </c>
      <c r="Q728">
        <v>0</v>
      </c>
      <c r="R728">
        <v>0</v>
      </c>
      <c r="S728">
        <v>0</v>
      </c>
      <c r="T728" s="1">
        <v>42036</v>
      </c>
      <c r="U728" s="2" t="s">
        <v>1</v>
      </c>
      <c r="V728" s="2" t="s">
        <v>2</v>
      </c>
      <c r="W728" s="2" t="s">
        <v>3</v>
      </c>
      <c r="X728" s="2" t="s">
        <v>34</v>
      </c>
      <c r="Y728" s="2" t="s">
        <v>12</v>
      </c>
      <c r="Z728" s="2" t="s">
        <v>75</v>
      </c>
      <c r="AA728" s="2" t="s">
        <v>809</v>
      </c>
      <c r="AB728">
        <v>13</v>
      </c>
      <c r="AC728">
        <v>1</v>
      </c>
      <c r="AD728" s="2" t="s">
        <v>1085</v>
      </c>
      <c r="AE728">
        <v>2</v>
      </c>
      <c r="AF728">
        <v>3</v>
      </c>
      <c r="AG728" s="2" t="s">
        <v>1085</v>
      </c>
      <c r="AH728">
        <v>82170</v>
      </c>
      <c r="AI728">
        <v>14940</v>
      </c>
      <c r="AJ728">
        <v>7470</v>
      </c>
      <c r="AK728">
        <v>59760</v>
      </c>
      <c r="AL728" s="2" t="s">
        <v>26</v>
      </c>
      <c r="AM728" s="2" t="s">
        <v>132</v>
      </c>
      <c r="AN728">
        <v>1995</v>
      </c>
      <c r="AO728" s="2" t="s">
        <v>1077</v>
      </c>
    </row>
    <row r="729" spans="1:41" x14ac:dyDescent="0.25">
      <c r="A729">
        <v>621756</v>
      </c>
      <c r="B729" s="1">
        <v>35541</v>
      </c>
      <c r="C729">
        <v>243</v>
      </c>
      <c r="D729" s="2" t="s">
        <v>1277</v>
      </c>
      <c r="E729" s="2"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s="2" t="s">
        <v>1086</v>
      </c>
      <c r="M729" s="2" t="s">
        <v>65</v>
      </c>
      <c r="N729" s="2" t="s">
        <v>1115</v>
      </c>
      <c r="O729" s="2" t="s">
        <v>1098</v>
      </c>
      <c r="P729" s="2" t="s">
        <v>1160</v>
      </c>
      <c r="Q729">
        <v>17300</v>
      </c>
      <c r="R729">
        <v>-60400</v>
      </c>
      <c r="S729">
        <v>-43100</v>
      </c>
      <c r="T729" s="1">
        <v>42058</v>
      </c>
      <c r="U729" s="2" t="s">
        <v>1</v>
      </c>
      <c r="V729" s="2" t="s">
        <v>23</v>
      </c>
      <c r="W729" s="2" t="s">
        <v>3</v>
      </c>
      <c r="X729" s="2" t="s">
        <v>34</v>
      </c>
      <c r="Y729" s="2" t="s">
        <v>45</v>
      </c>
      <c r="Z729" s="2" t="s">
        <v>51</v>
      </c>
      <c r="AA729" s="2" t="s">
        <v>810</v>
      </c>
      <c r="AB729">
        <v>1</v>
      </c>
      <c r="AC729">
        <v>1</v>
      </c>
      <c r="AD729" s="2" t="s">
        <v>1085</v>
      </c>
      <c r="AE729">
        <v>1</v>
      </c>
      <c r="AF729">
        <v>0</v>
      </c>
      <c r="AG729" s="2" t="s">
        <v>1077</v>
      </c>
      <c r="AH729">
        <v>50300</v>
      </c>
      <c r="AI729">
        <v>10060</v>
      </c>
      <c r="AJ729">
        <v>5030</v>
      </c>
      <c r="AK729">
        <v>35210</v>
      </c>
      <c r="AL729" s="2" t="s">
        <v>73</v>
      </c>
      <c r="AM729" s="2" t="s">
        <v>74</v>
      </c>
      <c r="AN729">
        <v>1999</v>
      </c>
      <c r="AO729" s="2" t="s">
        <v>1077</v>
      </c>
    </row>
    <row r="730" spans="1:41" x14ac:dyDescent="0.25">
      <c r="A730">
        <v>615116</v>
      </c>
      <c r="B730" s="1">
        <v>39761</v>
      </c>
      <c r="C730">
        <v>116</v>
      </c>
      <c r="D730" s="2" t="s">
        <v>1277</v>
      </c>
      <c r="E730" s="2"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s="2" t="s">
        <v>1086</v>
      </c>
      <c r="M730" s="2" t="s">
        <v>1140</v>
      </c>
      <c r="N730" s="2" t="s">
        <v>1093</v>
      </c>
      <c r="O730" s="2" t="s">
        <v>1098</v>
      </c>
      <c r="P730" s="2" t="s">
        <v>1159</v>
      </c>
      <c r="Q730">
        <v>28600</v>
      </c>
      <c r="R730">
        <v>0</v>
      </c>
      <c r="S730">
        <v>28600</v>
      </c>
      <c r="T730" s="1">
        <v>42024</v>
      </c>
      <c r="U730" s="2" t="s">
        <v>1</v>
      </c>
      <c r="V730" s="2" t="s">
        <v>2</v>
      </c>
      <c r="W730" s="2" t="s">
        <v>3</v>
      </c>
      <c r="X730" s="2" t="s">
        <v>4</v>
      </c>
      <c r="Y730" s="2" t="s">
        <v>5</v>
      </c>
      <c r="Z730" s="2" t="s">
        <v>13</v>
      </c>
      <c r="AA730" s="2" t="s">
        <v>811</v>
      </c>
      <c r="AB730">
        <v>23</v>
      </c>
      <c r="AC730">
        <v>1</v>
      </c>
      <c r="AD730" s="2" t="s">
        <v>1078</v>
      </c>
      <c r="AE730">
        <v>0</v>
      </c>
      <c r="AF730">
        <v>0</v>
      </c>
      <c r="AG730" s="2" t="s">
        <v>1078</v>
      </c>
      <c r="AH730">
        <v>44200</v>
      </c>
      <c r="AI730">
        <v>4420</v>
      </c>
      <c r="AJ730">
        <v>8840</v>
      </c>
      <c r="AK730">
        <v>30940</v>
      </c>
      <c r="AL730" s="2" t="s">
        <v>73</v>
      </c>
      <c r="AM730" s="2" t="s">
        <v>83</v>
      </c>
      <c r="AN730">
        <v>1997</v>
      </c>
      <c r="AO730" s="2" t="s">
        <v>1078</v>
      </c>
    </row>
    <row r="731" spans="1:41" x14ac:dyDescent="0.25">
      <c r="A731">
        <v>947598</v>
      </c>
      <c r="B731" s="1">
        <v>37427</v>
      </c>
      <c r="C731">
        <v>219</v>
      </c>
      <c r="D731" s="2" t="s">
        <v>1277</v>
      </c>
      <c r="E731" s="2"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s="2" t="s">
        <v>1086</v>
      </c>
      <c r="M731" s="2" t="s">
        <v>57</v>
      </c>
      <c r="N731" s="2" t="s">
        <v>1103</v>
      </c>
      <c r="O731" s="2" t="s">
        <v>1111</v>
      </c>
      <c r="P731" s="2" t="s">
        <v>1161</v>
      </c>
      <c r="Q731">
        <v>51300</v>
      </c>
      <c r="R731">
        <v>0</v>
      </c>
      <c r="S731">
        <v>51300</v>
      </c>
      <c r="T731" s="1">
        <v>42012</v>
      </c>
      <c r="U731" s="2" t="s">
        <v>1</v>
      </c>
      <c r="V731" s="2" t="s">
        <v>2</v>
      </c>
      <c r="W731" s="2" t="s">
        <v>3</v>
      </c>
      <c r="X731" s="2" t="s">
        <v>60</v>
      </c>
      <c r="Y731" s="2" t="s">
        <v>12</v>
      </c>
      <c r="Z731" s="2" t="s">
        <v>75</v>
      </c>
      <c r="AA731" s="2" t="s">
        <v>812</v>
      </c>
      <c r="AB731">
        <v>1</v>
      </c>
      <c r="AC731">
        <v>1</v>
      </c>
      <c r="AD731" s="2" t="s">
        <v>1085</v>
      </c>
      <c r="AE731">
        <v>2</v>
      </c>
      <c r="AF731">
        <v>2</v>
      </c>
      <c r="AG731" s="2" t="s">
        <v>1077</v>
      </c>
      <c r="AH731">
        <v>66660</v>
      </c>
      <c r="AI731">
        <v>6060</v>
      </c>
      <c r="AJ731">
        <v>6060</v>
      </c>
      <c r="AK731">
        <v>54540</v>
      </c>
      <c r="AL731" s="2" t="s">
        <v>47</v>
      </c>
      <c r="AM731" s="2" t="s">
        <v>64</v>
      </c>
      <c r="AN731">
        <v>2006</v>
      </c>
      <c r="AO731" s="2" t="s">
        <v>1078</v>
      </c>
    </row>
    <row r="732" spans="1:41" x14ac:dyDescent="0.25">
      <c r="A732">
        <v>658002</v>
      </c>
      <c r="B732" s="1">
        <v>38646</v>
      </c>
      <c r="C732">
        <v>96</v>
      </c>
      <c r="D732" s="2" t="s">
        <v>1276</v>
      </c>
      <c r="E732" s="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s="2" t="s">
        <v>1086</v>
      </c>
      <c r="M732" s="2" t="s">
        <v>29</v>
      </c>
      <c r="N732" s="2" t="s">
        <v>1093</v>
      </c>
      <c r="O732" s="2" t="s">
        <v>1092</v>
      </c>
      <c r="P732" s="2" t="s">
        <v>1159</v>
      </c>
      <c r="Q732">
        <v>10000</v>
      </c>
      <c r="R732">
        <v>0</v>
      </c>
      <c r="S732">
        <v>10000</v>
      </c>
      <c r="T732" s="1">
        <v>42058</v>
      </c>
      <c r="U732" s="2" t="s">
        <v>1</v>
      </c>
      <c r="V732" s="2" t="s">
        <v>23</v>
      </c>
      <c r="W732" s="2" t="s">
        <v>41</v>
      </c>
      <c r="X732" s="2" t="s">
        <v>60</v>
      </c>
      <c r="Y732" s="2" t="s">
        <v>5</v>
      </c>
      <c r="Z732" s="2" t="s">
        <v>13</v>
      </c>
      <c r="AA732" s="2" t="s">
        <v>813</v>
      </c>
      <c r="AB732">
        <v>9</v>
      </c>
      <c r="AC732">
        <v>1</v>
      </c>
      <c r="AD732" s="2" t="s">
        <v>1077</v>
      </c>
      <c r="AE732">
        <v>2</v>
      </c>
      <c r="AF732">
        <v>3</v>
      </c>
      <c r="AG732" s="2" t="s">
        <v>1078</v>
      </c>
      <c r="AH732">
        <v>78320</v>
      </c>
      <c r="AI732">
        <v>7120</v>
      </c>
      <c r="AJ732">
        <v>14240</v>
      </c>
      <c r="AK732">
        <v>56960</v>
      </c>
      <c r="AL732" s="2" t="s">
        <v>8</v>
      </c>
      <c r="AM732" s="2" t="s">
        <v>9</v>
      </c>
      <c r="AN732">
        <v>2007</v>
      </c>
      <c r="AO732" s="2" t="s">
        <v>1078</v>
      </c>
    </row>
    <row r="733" spans="1:41" x14ac:dyDescent="0.25">
      <c r="A733">
        <v>374545</v>
      </c>
      <c r="B733" s="1">
        <v>38592</v>
      </c>
      <c r="C733">
        <v>149</v>
      </c>
      <c r="D733" s="2" t="s">
        <v>1277</v>
      </c>
      <c r="E733" s="2"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s="2" t="s">
        <v>1086</v>
      </c>
      <c r="M733" s="2" t="s">
        <v>1141</v>
      </c>
      <c r="N733" s="2" t="s">
        <v>1080</v>
      </c>
      <c r="O733" s="2" t="s">
        <v>1101</v>
      </c>
      <c r="P733" s="2" t="s">
        <v>1159</v>
      </c>
      <c r="Q733">
        <v>0</v>
      </c>
      <c r="R733">
        <v>-60000</v>
      </c>
      <c r="S733">
        <v>-60000</v>
      </c>
      <c r="T733" s="1">
        <v>42039</v>
      </c>
      <c r="U733" s="2" t="s">
        <v>1</v>
      </c>
      <c r="V733" s="2" t="s">
        <v>18</v>
      </c>
      <c r="W733" s="2" t="s">
        <v>41</v>
      </c>
      <c r="X733" s="2" t="s">
        <v>34</v>
      </c>
      <c r="Y733" s="2" t="s">
        <v>45</v>
      </c>
      <c r="Z733" s="2" t="s">
        <v>6</v>
      </c>
      <c r="AA733" s="2" t="s">
        <v>814</v>
      </c>
      <c r="AB733">
        <v>3</v>
      </c>
      <c r="AC733">
        <v>1</v>
      </c>
      <c r="AD733" s="2" t="s">
        <v>1085</v>
      </c>
      <c r="AE733">
        <v>0</v>
      </c>
      <c r="AF733">
        <v>1</v>
      </c>
      <c r="AG733" s="2" t="s">
        <v>1078</v>
      </c>
      <c r="AH733">
        <v>105040</v>
      </c>
      <c r="AI733">
        <v>16160</v>
      </c>
      <c r="AJ733">
        <v>16160</v>
      </c>
      <c r="AK733">
        <v>72720</v>
      </c>
      <c r="AL733" s="2" t="s">
        <v>21</v>
      </c>
      <c r="AM733" s="2" t="s">
        <v>22</v>
      </c>
      <c r="AN733">
        <v>1999</v>
      </c>
      <c r="AO733" s="2" t="s">
        <v>1078</v>
      </c>
    </row>
    <row r="734" spans="1:41" x14ac:dyDescent="0.25">
      <c r="A734">
        <v>805806</v>
      </c>
      <c r="B734" s="1">
        <v>41290</v>
      </c>
      <c r="C734">
        <v>246</v>
      </c>
      <c r="D734" s="2" t="s">
        <v>1277</v>
      </c>
      <c r="E734" s="2"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s="2" t="s">
        <v>1079</v>
      </c>
      <c r="M734" s="2" t="s">
        <v>1142</v>
      </c>
      <c r="N734" s="2" t="s">
        <v>1114</v>
      </c>
      <c r="O734" s="2" t="s">
        <v>1112</v>
      </c>
      <c r="P734" s="2" t="s">
        <v>1159</v>
      </c>
      <c r="Q734">
        <v>0</v>
      </c>
      <c r="R734">
        <v>0</v>
      </c>
      <c r="S734">
        <v>0</v>
      </c>
      <c r="T734" s="1">
        <v>42044</v>
      </c>
      <c r="U734" s="2" t="s">
        <v>1</v>
      </c>
      <c r="V734" s="2" t="s">
        <v>2</v>
      </c>
      <c r="W734" s="2" t="s">
        <v>11</v>
      </c>
      <c r="X734" s="2" t="s">
        <v>34</v>
      </c>
      <c r="Y734" s="2" t="s">
        <v>19</v>
      </c>
      <c r="Z734" s="2" t="s">
        <v>51</v>
      </c>
      <c r="AA734" s="2" t="s">
        <v>815</v>
      </c>
      <c r="AB734">
        <v>0</v>
      </c>
      <c r="AC734">
        <v>1</v>
      </c>
      <c r="AD734" s="2" t="s">
        <v>1078</v>
      </c>
      <c r="AE734">
        <v>2</v>
      </c>
      <c r="AF734">
        <v>1</v>
      </c>
      <c r="AG734" s="2" t="s">
        <v>1085</v>
      </c>
      <c r="AH734">
        <v>50700</v>
      </c>
      <c r="AI734">
        <v>5070</v>
      </c>
      <c r="AJ734">
        <v>5070</v>
      </c>
      <c r="AK734">
        <v>40560</v>
      </c>
      <c r="AL734" s="2" t="s">
        <v>32</v>
      </c>
      <c r="AM734" s="2" t="s">
        <v>33</v>
      </c>
      <c r="AN734">
        <v>2006</v>
      </c>
      <c r="AO734" s="2" t="s">
        <v>1078</v>
      </c>
    </row>
    <row r="735" spans="1:41" x14ac:dyDescent="0.25">
      <c r="A735">
        <v>235097</v>
      </c>
      <c r="B735" s="1">
        <v>33722</v>
      </c>
      <c r="C735">
        <v>293</v>
      </c>
      <c r="D735" s="2" t="s">
        <v>1275</v>
      </c>
      <c r="E735" s="2"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s="2" t="s">
        <v>1086</v>
      </c>
      <c r="M735" s="2" t="s">
        <v>1140</v>
      </c>
      <c r="N735" s="2" t="s">
        <v>1099</v>
      </c>
      <c r="O735" s="2" t="s">
        <v>1117</v>
      </c>
      <c r="P735" s="2" t="s">
        <v>1162</v>
      </c>
      <c r="Q735">
        <v>51500</v>
      </c>
      <c r="R735">
        <v>0</v>
      </c>
      <c r="S735">
        <v>51500</v>
      </c>
      <c r="T735" s="1">
        <v>42053</v>
      </c>
      <c r="U735" s="2" t="s">
        <v>1089</v>
      </c>
      <c r="V735" s="2" t="s">
        <v>23</v>
      </c>
      <c r="W735" s="2" t="s">
        <v>41</v>
      </c>
      <c r="X735" s="2" t="s">
        <v>34</v>
      </c>
      <c r="Y735" s="2" t="s">
        <v>45</v>
      </c>
      <c r="Z735" s="2" t="s">
        <v>53</v>
      </c>
      <c r="AA735" s="2" t="s">
        <v>816</v>
      </c>
      <c r="AB735">
        <v>13</v>
      </c>
      <c r="AC735">
        <v>3</v>
      </c>
      <c r="AD735" s="2" t="s">
        <v>1078</v>
      </c>
      <c r="AE735">
        <v>1</v>
      </c>
      <c r="AF735">
        <v>1</v>
      </c>
      <c r="AG735" s="2" t="s">
        <v>1078</v>
      </c>
      <c r="AH735">
        <v>51210</v>
      </c>
      <c r="AI735">
        <v>11380</v>
      </c>
      <c r="AJ735">
        <v>5690</v>
      </c>
      <c r="AK735">
        <v>34140</v>
      </c>
      <c r="AL735" s="2" t="s">
        <v>106</v>
      </c>
      <c r="AM735" s="2" t="s">
        <v>107</v>
      </c>
      <c r="AN735">
        <v>2015</v>
      </c>
      <c r="AO735" s="2" t="s">
        <v>1078</v>
      </c>
    </row>
    <row r="736" spans="1:41" x14ac:dyDescent="0.25">
      <c r="A736">
        <v>290971</v>
      </c>
      <c r="B736" s="1">
        <v>38635</v>
      </c>
      <c r="C736">
        <v>339</v>
      </c>
      <c r="D736" s="2" t="s">
        <v>1276</v>
      </c>
      <c r="E736" s="2"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s="2" t="s">
        <v>1079</v>
      </c>
      <c r="M736" s="2" t="s">
        <v>1142</v>
      </c>
      <c r="N736" s="2" t="s">
        <v>1095</v>
      </c>
      <c r="O736" s="2" t="s">
        <v>1100</v>
      </c>
      <c r="P736" s="2" t="s">
        <v>1162</v>
      </c>
      <c r="Q736">
        <v>0</v>
      </c>
      <c r="R736">
        <v>0</v>
      </c>
      <c r="S736">
        <v>0</v>
      </c>
      <c r="T736" s="1">
        <v>42045</v>
      </c>
      <c r="U736" s="2" t="s">
        <v>1089</v>
      </c>
      <c r="V736" s="2" t="s">
        <v>18</v>
      </c>
      <c r="W736" s="2" t="s">
        <v>41</v>
      </c>
      <c r="X736" s="2" t="s">
        <v>34</v>
      </c>
      <c r="Y736" s="2" t="s">
        <v>5</v>
      </c>
      <c r="Z736" s="2" t="s">
        <v>51</v>
      </c>
      <c r="AA736" s="2" t="s">
        <v>817</v>
      </c>
      <c r="AB736">
        <v>18</v>
      </c>
      <c r="AC736">
        <v>3</v>
      </c>
      <c r="AD736" s="2" t="s">
        <v>1078</v>
      </c>
      <c r="AE736">
        <v>2</v>
      </c>
      <c r="AF736">
        <v>1</v>
      </c>
      <c r="AG736" s="2" t="s">
        <v>1085</v>
      </c>
      <c r="AH736">
        <v>51840</v>
      </c>
      <c r="AI736">
        <v>8640</v>
      </c>
      <c r="AJ736">
        <v>8640</v>
      </c>
      <c r="AK736">
        <v>34560</v>
      </c>
      <c r="AL736" s="2" t="s">
        <v>123</v>
      </c>
      <c r="AM736" s="2" t="s">
        <v>166</v>
      </c>
      <c r="AN736">
        <v>2001</v>
      </c>
      <c r="AO736" s="2" t="s">
        <v>1078</v>
      </c>
    </row>
    <row r="737" spans="1:41" x14ac:dyDescent="0.25">
      <c r="A737">
        <v>180286</v>
      </c>
      <c r="B737" s="1">
        <v>39852</v>
      </c>
      <c r="C737">
        <v>160</v>
      </c>
      <c r="D737" s="2" t="s">
        <v>1275</v>
      </c>
      <c r="E737" s="2"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s="2" t="s">
        <v>1086</v>
      </c>
      <c r="M737" s="2" t="s">
        <v>57</v>
      </c>
      <c r="N737" s="2" t="s">
        <v>1099</v>
      </c>
      <c r="O737" s="2" t="s">
        <v>1117</v>
      </c>
      <c r="P737" s="2" t="s">
        <v>1159</v>
      </c>
      <c r="Q737">
        <v>61600</v>
      </c>
      <c r="R737">
        <v>0</v>
      </c>
      <c r="S737">
        <v>61600</v>
      </c>
      <c r="T737" s="1">
        <v>42024</v>
      </c>
      <c r="U737" s="2" t="s">
        <v>1089</v>
      </c>
      <c r="V737" s="2" t="s">
        <v>23</v>
      </c>
      <c r="W737" s="2" t="s">
        <v>41</v>
      </c>
      <c r="X737" s="2" t="s">
        <v>60</v>
      </c>
      <c r="Y737" s="2" t="s">
        <v>50</v>
      </c>
      <c r="Z737" s="2" t="s">
        <v>13</v>
      </c>
      <c r="AA737" s="2" t="s">
        <v>818</v>
      </c>
      <c r="AB737">
        <v>17</v>
      </c>
      <c r="AC737">
        <v>3</v>
      </c>
      <c r="AD737" s="2" t="s">
        <v>1085</v>
      </c>
      <c r="AE737">
        <v>2</v>
      </c>
      <c r="AF737">
        <v>3</v>
      </c>
      <c r="AG737" s="2" t="s">
        <v>1077</v>
      </c>
      <c r="AH737">
        <v>52800</v>
      </c>
      <c r="AI737">
        <v>5280</v>
      </c>
      <c r="AJ737">
        <v>5280</v>
      </c>
      <c r="AK737">
        <v>42240</v>
      </c>
      <c r="AL737" s="2" t="s">
        <v>39</v>
      </c>
      <c r="AM737" s="2" t="s">
        <v>40</v>
      </c>
      <c r="AN737">
        <v>2006</v>
      </c>
      <c r="AO737" s="2" t="s">
        <v>1078</v>
      </c>
    </row>
    <row r="738" spans="1:41" x14ac:dyDescent="0.25">
      <c r="A738">
        <v>662088</v>
      </c>
      <c r="B738" s="1">
        <v>38417</v>
      </c>
      <c r="C738">
        <v>224</v>
      </c>
      <c r="D738" s="2" t="s">
        <v>1276</v>
      </c>
      <c r="E738" s="2"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s="2" t="s">
        <v>1086</v>
      </c>
      <c r="M738" s="2" t="s">
        <v>65</v>
      </c>
      <c r="N738" s="2" t="s">
        <v>1093</v>
      </c>
      <c r="O738" s="2" t="s">
        <v>1110</v>
      </c>
      <c r="P738" s="2" t="s">
        <v>1160</v>
      </c>
      <c r="Q738">
        <v>0</v>
      </c>
      <c r="R738">
        <v>-51400</v>
      </c>
      <c r="S738">
        <v>-51400</v>
      </c>
      <c r="T738" s="1">
        <v>42031</v>
      </c>
      <c r="U738" s="2" t="s">
        <v>1</v>
      </c>
      <c r="V738" s="2" t="s">
        <v>23</v>
      </c>
      <c r="W738" s="2" t="s">
        <v>11</v>
      </c>
      <c r="X738" s="2" t="s">
        <v>34</v>
      </c>
      <c r="Y738" s="2" t="s">
        <v>45</v>
      </c>
      <c r="Z738" s="2" t="s">
        <v>37</v>
      </c>
      <c r="AA738" s="2" t="s">
        <v>819</v>
      </c>
      <c r="AB738">
        <v>11</v>
      </c>
      <c r="AC738">
        <v>1</v>
      </c>
      <c r="AD738" s="2" t="s">
        <v>1085</v>
      </c>
      <c r="AE738">
        <v>0</v>
      </c>
      <c r="AF738">
        <v>0</v>
      </c>
      <c r="AG738" s="2" t="s">
        <v>1077</v>
      </c>
      <c r="AH738">
        <v>55200</v>
      </c>
      <c r="AI738">
        <v>9200</v>
      </c>
      <c r="AJ738">
        <v>13800</v>
      </c>
      <c r="AK738">
        <v>32200</v>
      </c>
      <c r="AL738" s="2" t="s">
        <v>118</v>
      </c>
      <c r="AM738" s="2" t="s">
        <v>119</v>
      </c>
      <c r="AN738">
        <v>1998</v>
      </c>
      <c r="AO738" s="2" t="s">
        <v>1078</v>
      </c>
    </row>
    <row r="739" spans="1:41" x14ac:dyDescent="0.25">
      <c r="A739">
        <v>884365</v>
      </c>
      <c r="B739" s="1">
        <v>34471</v>
      </c>
      <c r="C739">
        <v>194</v>
      </c>
      <c r="D739" s="2" t="s">
        <v>1277</v>
      </c>
      <c r="E739" s="2"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s="2" t="s">
        <v>1079</v>
      </c>
      <c r="M739" s="2" t="s">
        <v>29</v>
      </c>
      <c r="N739" s="2" t="s">
        <v>1087</v>
      </c>
      <c r="O739" s="2" t="s">
        <v>1098</v>
      </c>
      <c r="P739" s="2" t="s">
        <v>1161</v>
      </c>
      <c r="Q739">
        <v>55300</v>
      </c>
      <c r="R739">
        <v>-37900</v>
      </c>
      <c r="S739">
        <v>17400</v>
      </c>
      <c r="T739" s="1">
        <v>42025</v>
      </c>
      <c r="U739" s="2" t="s">
        <v>10</v>
      </c>
      <c r="V739" s="2" t="s">
        <v>1084</v>
      </c>
      <c r="W739" s="2" t="s">
        <v>11</v>
      </c>
      <c r="X739" s="2" t="s">
        <v>30</v>
      </c>
      <c r="Y739" s="2" t="s">
        <v>45</v>
      </c>
      <c r="Z739" s="2" t="s">
        <v>13</v>
      </c>
      <c r="AA739" s="2" t="s">
        <v>820</v>
      </c>
      <c r="AB739">
        <v>0</v>
      </c>
      <c r="AC739">
        <v>1</v>
      </c>
      <c r="AD739" s="2" t="s">
        <v>1077</v>
      </c>
      <c r="AE739">
        <v>0</v>
      </c>
      <c r="AF739">
        <v>3</v>
      </c>
      <c r="AG739" s="2" t="s">
        <v>1078</v>
      </c>
      <c r="AH739">
        <v>9100</v>
      </c>
      <c r="AI739">
        <v>1400</v>
      </c>
      <c r="AJ739">
        <v>1400</v>
      </c>
      <c r="AK739">
        <v>6300</v>
      </c>
      <c r="AL739" s="2" t="s">
        <v>26</v>
      </c>
      <c r="AM739" s="2" t="s">
        <v>154</v>
      </c>
      <c r="AN739">
        <v>2003</v>
      </c>
      <c r="AO739" s="2" t="s">
        <v>1078</v>
      </c>
    </row>
    <row r="740" spans="1:41" x14ac:dyDescent="0.25">
      <c r="A740">
        <v>178081</v>
      </c>
      <c r="B740" s="1">
        <v>33074</v>
      </c>
      <c r="C740">
        <v>385</v>
      </c>
      <c r="D740" s="2" t="s">
        <v>1277</v>
      </c>
      <c r="E740" s="2"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s="2" t="s">
        <v>1086</v>
      </c>
      <c r="M740" s="2" t="s">
        <v>1140</v>
      </c>
      <c r="N740" s="2" t="s">
        <v>1080</v>
      </c>
      <c r="O740" s="2" t="s">
        <v>1083</v>
      </c>
      <c r="P740" s="2" t="s">
        <v>1159</v>
      </c>
      <c r="Q740">
        <v>0</v>
      </c>
      <c r="R740">
        <v>-61000</v>
      </c>
      <c r="S740">
        <v>-61000</v>
      </c>
      <c r="T740" s="1">
        <v>42053</v>
      </c>
      <c r="U740" s="2" t="s">
        <v>1089</v>
      </c>
      <c r="V740" s="2" t="s">
        <v>18</v>
      </c>
      <c r="W740" s="2" t="s">
        <v>11</v>
      </c>
      <c r="X740" s="2" t="s">
        <v>49</v>
      </c>
      <c r="Y740" s="2" t="s">
        <v>45</v>
      </c>
      <c r="Z740" s="2" t="s">
        <v>13</v>
      </c>
      <c r="AA740" s="2" t="s">
        <v>821</v>
      </c>
      <c r="AB740">
        <v>14</v>
      </c>
      <c r="AC740">
        <v>3</v>
      </c>
      <c r="AD740" s="2" t="s">
        <v>1085</v>
      </c>
      <c r="AE740">
        <v>1</v>
      </c>
      <c r="AF740">
        <v>3</v>
      </c>
      <c r="AG740" s="2" t="s">
        <v>1085</v>
      </c>
      <c r="AH740">
        <v>67600</v>
      </c>
      <c r="AI740">
        <v>13520</v>
      </c>
      <c r="AJ740">
        <v>6760</v>
      </c>
      <c r="AK740">
        <v>47320</v>
      </c>
      <c r="AL740" s="2" t="s">
        <v>73</v>
      </c>
      <c r="AM740" s="2" t="s">
        <v>74</v>
      </c>
      <c r="AN740">
        <v>2007</v>
      </c>
      <c r="AO740" s="2" t="s">
        <v>1078</v>
      </c>
    </row>
    <row r="741" spans="1:41" x14ac:dyDescent="0.25">
      <c r="A741">
        <v>507452</v>
      </c>
      <c r="B741" s="1">
        <v>38459</v>
      </c>
      <c r="C741">
        <v>100</v>
      </c>
      <c r="D741" s="2" t="s">
        <v>1276</v>
      </c>
      <c r="E741" s="2"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s="2" t="s">
        <v>1079</v>
      </c>
      <c r="M741" s="2" t="s">
        <v>65</v>
      </c>
      <c r="N741" s="2" t="s">
        <v>1114</v>
      </c>
      <c r="O741" s="2" t="s">
        <v>1096</v>
      </c>
      <c r="P741" s="2" t="s">
        <v>1161</v>
      </c>
      <c r="Q741">
        <v>67300</v>
      </c>
      <c r="R741">
        <v>0</v>
      </c>
      <c r="S741">
        <v>67300</v>
      </c>
      <c r="T741" s="1">
        <v>42061</v>
      </c>
      <c r="U741" s="2" t="s">
        <v>1</v>
      </c>
      <c r="V741" s="2" t="s">
        <v>18</v>
      </c>
      <c r="W741" s="2" t="s">
        <v>11</v>
      </c>
      <c r="X741" s="2" t="s">
        <v>49</v>
      </c>
      <c r="Y741" s="2" t="s">
        <v>50</v>
      </c>
      <c r="Z741" s="2" t="s">
        <v>6</v>
      </c>
      <c r="AA741" s="2" t="s">
        <v>822</v>
      </c>
      <c r="AB741">
        <v>4</v>
      </c>
      <c r="AC741">
        <v>1</v>
      </c>
      <c r="AD741" s="2" t="s">
        <v>1078</v>
      </c>
      <c r="AE741">
        <v>1</v>
      </c>
      <c r="AF741">
        <v>2</v>
      </c>
      <c r="AG741" s="2" t="s">
        <v>1078</v>
      </c>
      <c r="AH741">
        <v>40800</v>
      </c>
      <c r="AI741">
        <v>6800</v>
      </c>
      <c r="AJ741">
        <v>6800</v>
      </c>
      <c r="AK741">
        <v>27200</v>
      </c>
      <c r="AL741" s="2" t="s">
        <v>97</v>
      </c>
      <c r="AM741" s="2" t="s">
        <v>112</v>
      </c>
      <c r="AN741">
        <v>2004</v>
      </c>
      <c r="AO741" s="2" t="s">
        <v>1078</v>
      </c>
    </row>
    <row r="742" spans="1:41" x14ac:dyDescent="0.25">
      <c r="A742">
        <v>990624</v>
      </c>
      <c r="B742" s="1">
        <v>34375</v>
      </c>
      <c r="C742">
        <v>371</v>
      </c>
      <c r="D742" s="2" t="s">
        <v>1277</v>
      </c>
      <c r="E742" s="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s="2" t="s">
        <v>1079</v>
      </c>
      <c r="M742" s="2" t="s">
        <v>1141</v>
      </c>
      <c r="N742" s="2" t="s">
        <v>1082</v>
      </c>
      <c r="O742" s="2" t="s">
        <v>1088</v>
      </c>
      <c r="P742" s="2" t="s">
        <v>1161</v>
      </c>
      <c r="Q742">
        <v>79600</v>
      </c>
      <c r="R742">
        <v>0</v>
      </c>
      <c r="S742">
        <v>79600</v>
      </c>
      <c r="T742" s="1">
        <v>42033</v>
      </c>
      <c r="U742" s="2" t="s">
        <v>1089</v>
      </c>
      <c r="V742" s="2" t="s">
        <v>2</v>
      </c>
      <c r="W742" s="2" t="s">
        <v>3</v>
      </c>
      <c r="X742" s="2" t="s">
        <v>49</v>
      </c>
      <c r="Y742" s="2" t="s">
        <v>45</v>
      </c>
      <c r="Z742" s="2" t="s">
        <v>37</v>
      </c>
      <c r="AA742" s="2" t="s">
        <v>823</v>
      </c>
      <c r="AB742">
        <v>2</v>
      </c>
      <c r="AC742">
        <v>3</v>
      </c>
      <c r="AD742" s="2" t="s">
        <v>1078</v>
      </c>
      <c r="AE742">
        <v>2</v>
      </c>
      <c r="AF742">
        <v>1</v>
      </c>
      <c r="AG742" s="2" t="s">
        <v>1077</v>
      </c>
      <c r="AH742">
        <v>84500</v>
      </c>
      <c r="AI742">
        <v>13000</v>
      </c>
      <c r="AJ742">
        <v>13000</v>
      </c>
      <c r="AK742">
        <v>58500</v>
      </c>
      <c r="AL742" s="2" t="s">
        <v>123</v>
      </c>
      <c r="AM742" s="2" t="s">
        <v>124</v>
      </c>
      <c r="AN742">
        <v>2011</v>
      </c>
      <c r="AO742" s="2" t="s">
        <v>1077</v>
      </c>
    </row>
    <row r="743" spans="1:41" x14ac:dyDescent="0.25">
      <c r="A743">
        <v>892148</v>
      </c>
      <c r="B743" s="1">
        <v>34787</v>
      </c>
      <c r="C743">
        <v>175</v>
      </c>
      <c r="D743" s="2" t="s">
        <v>1277</v>
      </c>
      <c r="E743" s="2"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s="2" t="s">
        <v>1079</v>
      </c>
      <c r="M743" s="2" t="s">
        <v>1141</v>
      </c>
      <c r="N743" s="2" t="s">
        <v>1099</v>
      </c>
      <c r="O743" s="2" t="s">
        <v>1105</v>
      </c>
      <c r="P743" s="2" t="s">
        <v>1159</v>
      </c>
      <c r="Q743">
        <v>0</v>
      </c>
      <c r="R743">
        <v>-43600</v>
      </c>
      <c r="S743">
        <v>-43600</v>
      </c>
      <c r="T743" s="1">
        <v>42043</v>
      </c>
      <c r="U743" s="2" t="s">
        <v>1089</v>
      </c>
      <c r="V743" s="2" t="s">
        <v>23</v>
      </c>
      <c r="W743" s="2" t="s">
        <v>3</v>
      </c>
      <c r="X743" s="2" t="s">
        <v>49</v>
      </c>
      <c r="Y743" s="2" t="s">
        <v>5</v>
      </c>
      <c r="Z743" s="2" t="s">
        <v>24</v>
      </c>
      <c r="AA743" s="2" t="s">
        <v>824</v>
      </c>
      <c r="AB743">
        <v>9</v>
      </c>
      <c r="AC743">
        <v>3</v>
      </c>
      <c r="AD743" s="2" t="s">
        <v>1077</v>
      </c>
      <c r="AE743">
        <v>2</v>
      </c>
      <c r="AF743">
        <v>2</v>
      </c>
      <c r="AG743" s="2" t="s">
        <v>1077</v>
      </c>
      <c r="AH743">
        <v>71610</v>
      </c>
      <c r="AI743">
        <v>13020</v>
      </c>
      <c r="AJ743">
        <v>6510</v>
      </c>
      <c r="AK743">
        <v>52080</v>
      </c>
      <c r="AL743" s="2" t="s">
        <v>47</v>
      </c>
      <c r="AM743" s="2" t="s">
        <v>64</v>
      </c>
      <c r="AN743">
        <v>2012</v>
      </c>
      <c r="AO743" s="2" t="s">
        <v>1077</v>
      </c>
    </row>
    <row r="744" spans="1:41" x14ac:dyDescent="0.25">
      <c r="A744">
        <v>398683</v>
      </c>
      <c r="B744" s="1">
        <v>39202</v>
      </c>
      <c r="C744">
        <v>373</v>
      </c>
      <c r="D744" s="2" t="s">
        <v>1277</v>
      </c>
      <c r="E744" s="2"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s="2" t="s">
        <v>1079</v>
      </c>
      <c r="M744" s="2" t="s">
        <v>1140</v>
      </c>
      <c r="N744" s="2" t="s">
        <v>1087</v>
      </c>
      <c r="O744" s="2" t="s">
        <v>1106</v>
      </c>
      <c r="P744" s="2" t="s">
        <v>1160</v>
      </c>
      <c r="Q744">
        <v>0</v>
      </c>
      <c r="R744">
        <v>0</v>
      </c>
      <c r="S744">
        <v>0</v>
      </c>
      <c r="T744" s="1">
        <v>42023</v>
      </c>
      <c r="U744" s="2" t="s">
        <v>1089</v>
      </c>
      <c r="V744" s="2" t="s">
        <v>18</v>
      </c>
      <c r="W744" s="2" t="s">
        <v>3</v>
      </c>
      <c r="X744" s="2" t="s">
        <v>49</v>
      </c>
      <c r="Y744" s="2" t="s">
        <v>5</v>
      </c>
      <c r="Z744" s="2" t="s">
        <v>24</v>
      </c>
      <c r="AA744" s="2" t="s">
        <v>825</v>
      </c>
      <c r="AB744">
        <v>21</v>
      </c>
      <c r="AC744">
        <v>4</v>
      </c>
      <c r="AD744" s="2" t="s">
        <v>1085</v>
      </c>
      <c r="AE744">
        <v>0</v>
      </c>
      <c r="AF744">
        <v>2</v>
      </c>
      <c r="AG744" s="2" t="s">
        <v>1078</v>
      </c>
      <c r="AH744">
        <v>60600</v>
      </c>
      <c r="AI744">
        <v>6060</v>
      </c>
      <c r="AJ744">
        <v>12120</v>
      </c>
      <c r="AK744">
        <v>42420</v>
      </c>
      <c r="AL744" s="2" t="s">
        <v>21</v>
      </c>
      <c r="AM744" s="2" t="s">
        <v>22</v>
      </c>
      <c r="AN744">
        <v>2007</v>
      </c>
      <c r="AO744" s="2" t="s">
        <v>1077</v>
      </c>
    </row>
    <row r="745" spans="1:41" x14ac:dyDescent="0.25">
      <c r="A745">
        <v>605100</v>
      </c>
      <c r="B745" s="1">
        <v>36937</v>
      </c>
      <c r="C745">
        <v>258</v>
      </c>
      <c r="D745" s="2" t="s">
        <v>1275</v>
      </c>
      <c r="E745" s="2"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s="2" t="s">
        <v>1079</v>
      </c>
      <c r="M745" s="2" t="s">
        <v>1139</v>
      </c>
      <c r="N745" s="2" t="s">
        <v>1099</v>
      </c>
      <c r="O745" s="2" t="s">
        <v>1083</v>
      </c>
      <c r="P745" s="2" t="s">
        <v>1162</v>
      </c>
      <c r="Q745">
        <v>0</v>
      </c>
      <c r="R745">
        <v>-44400</v>
      </c>
      <c r="S745">
        <v>-44400</v>
      </c>
      <c r="T745" s="1">
        <v>42043</v>
      </c>
      <c r="U745" s="2" t="s">
        <v>1089</v>
      </c>
      <c r="V745" s="2" t="s">
        <v>18</v>
      </c>
      <c r="W745" s="2" t="s">
        <v>3</v>
      </c>
      <c r="X745" s="2" t="s">
        <v>34</v>
      </c>
      <c r="Y745" s="2" t="s">
        <v>50</v>
      </c>
      <c r="Z745" s="2" t="s">
        <v>13</v>
      </c>
      <c r="AA745" s="2" t="s">
        <v>826</v>
      </c>
      <c r="AB745">
        <v>0</v>
      </c>
      <c r="AC745">
        <v>3</v>
      </c>
      <c r="AD745" s="2" t="s">
        <v>1078</v>
      </c>
      <c r="AE745">
        <v>2</v>
      </c>
      <c r="AF745">
        <v>3</v>
      </c>
      <c r="AG745" s="2" t="s">
        <v>1078</v>
      </c>
      <c r="AH745">
        <v>81240</v>
      </c>
      <c r="AI745">
        <v>6770</v>
      </c>
      <c r="AJ745">
        <v>20310</v>
      </c>
      <c r="AK745">
        <v>54160</v>
      </c>
      <c r="AL745" s="2" t="s">
        <v>15</v>
      </c>
      <c r="AM745" s="2" t="s">
        <v>102</v>
      </c>
      <c r="AN745">
        <v>2008</v>
      </c>
      <c r="AO745" s="2" t="s">
        <v>1077</v>
      </c>
    </row>
    <row r="746" spans="1:41" x14ac:dyDescent="0.25">
      <c r="A746">
        <v>143109</v>
      </c>
      <c r="B746" s="1">
        <v>37081</v>
      </c>
      <c r="C746">
        <v>255</v>
      </c>
      <c r="D746" s="2" t="s">
        <v>1276</v>
      </c>
      <c r="E746" s="2"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s="2" t="s">
        <v>1086</v>
      </c>
      <c r="M746" s="2" t="s">
        <v>1141</v>
      </c>
      <c r="N746" s="2" t="s">
        <v>1090</v>
      </c>
      <c r="O746" s="2" t="s">
        <v>1092</v>
      </c>
      <c r="P746" s="2" t="s">
        <v>1161</v>
      </c>
      <c r="Q746">
        <v>38200</v>
      </c>
      <c r="R746">
        <v>0</v>
      </c>
      <c r="S746">
        <v>38200</v>
      </c>
      <c r="T746" s="1">
        <v>42011</v>
      </c>
      <c r="U746" s="2" t="s">
        <v>1089</v>
      </c>
      <c r="V746" s="2" t="s">
        <v>2</v>
      </c>
      <c r="W746" s="2" t="s">
        <v>41</v>
      </c>
      <c r="X746" s="2" t="s">
        <v>34</v>
      </c>
      <c r="Y746" s="2" t="s">
        <v>45</v>
      </c>
      <c r="Z746" s="2" t="s">
        <v>37</v>
      </c>
      <c r="AA746" s="2" t="s">
        <v>827</v>
      </c>
      <c r="AB746">
        <v>17</v>
      </c>
      <c r="AC746">
        <v>3</v>
      </c>
      <c r="AD746" s="2" t="s">
        <v>1077</v>
      </c>
      <c r="AE746">
        <v>0</v>
      </c>
      <c r="AF746">
        <v>3</v>
      </c>
      <c r="AG746" s="2" t="s">
        <v>1078</v>
      </c>
      <c r="AH746">
        <v>29300</v>
      </c>
      <c r="AI746">
        <v>2930</v>
      </c>
      <c r="AJ746">
        <v>5860</v>
      </c>
      <c r="AK746">
        <v>20510</v>
      </c>
      <c r="AL746" s="2" t="s">
        <v>43</v>
      </c>
      <c r="AM746" s="2" t="s">
        <v>59</v>
      </c>
      <c r="AN746">
        <v>2010</v>
      </c>
      <c r="AO746" s="2" t="s">
        <v>1078</v>
      </c>
    </row>
    <row r="747" spans="1:41" x14ac:dyDescent="0.25">
      <c r="A747">
        <v>230223</v>
      </c>
      <c r="B747" s="1">
        <v>39697</v>
      </c>
      <c r="C747">
        <v>37</v>
      </c>
      <c r="D747" s="2" t="s">
        <v>1275</v>
      </c>
      <c r="E747" s="2"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s="2" t="s">
        <v>1086</v>
      </c>
      <c r="M747" s="2" t="s">
        <v>1140</v>
      </c>
      <c r="N747" s="2" t="s">
        <v>1087</v>
      </c>
      <c r="O747" s="2" t="s">
        <v>1101</v>
      </c>
      <c r="P747" s="2" t="s">
        <v>1160</v>
      </c>
      <c r="Q747">
        <v>0</v>
      </c>
      <c r="R747">
        <v>0</v>
      </c>
      <c r="S747">
        <v>0</v>
      </c>
      <c r="T747" s="1">
        <v>42048</v>
      </c>
      <c r="U747" s="2" t="s">
        <v>1089</v>
      </c>
      <c r="V747" s="2" t="s">
        <v>2</v>
      </c>
      <c r="W747" s="2" t="s">
        <v>41</v>
      </c>
      <c r="X747" s="2" t="s">
        <v>34</v>
      </c>
      <c r="Y747" s="2" t="s">
        <v>45</v>
      </c>
      <c r="Z747" s="2" t="s">
        <v>53</v>
      </c>
      <c r="AA747" s="2" t="s">
        <v>828</v>
      </c>
      <c r="AB747">
        <v>21</v>
      </c>
      <c r="AC747">
        <v>3</v>
      </c>
      <c r="AD747" s="2" t="s">
        <v>1078</v>
      </c>
      <c r="AE747">
        <v>1</v>
      </c>
      <c r="AF747">
        <v>1</v>
      </c>
      <c r="AG747" s="2" t="s">
        <v>1077</v>
      </c>
      <c r="AH747">
        <v>76450</v>
      </c>
      <c r="AI747">
        <v>6950</v>
      </c>
      <c r="AJ747">
        <v>13900</v>
      </c>
      <c r="AK747">
        <v>55600</v>
      </c>
      <c r="AL747" s="2" t="s">
        <v>21</v>
      </c>
      <c r="AM747" s="2" t="s">
        <v>22</v>
      </c>
      <c r="AN747">
        <v>1995</v>
      </c>
      <c r="AO747" s="2" t="s">
        <v>1078</v>
      </c>
    </row>
    <row r="748" spans="1:41" x14ac:dyDescent="0.25">
      <c r="A748">
        <v>769602</v>
      </c>
      <c r="B748" s="1">
        <v>38340</v>
      </c>
      <c r="C748">
        <v>322</v>
      </c>
      <c r="D748" s="2" t="s">
        <v>1275</v>
      </c>
      <c r="E748" s="2"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s="2" t="s">
        <v>1086</v>
      </c>
      <c r="M748" s="2" t="s">
        <v>65</v>
      </c>
      <c r="N748" s="2" t="s">
        <v>1082</v>
      </c>
      <c r="O748" s="2" t="s">
        <v>1116</v>
      </c>
      <c r="P748" s="2" t="s">
        <v>1159</v>
      </c>
      <c r="Q748">
        <v>49900</v>
      </c>
      <c r="R748">
        <v>-62700</v>
      </c>
      <c r="S748">
        <v>-12800</v>
      </c>
      <c r="T748" s="1">
        <v>42050</v>
      </c>
      <c r="U748" s="2" t="s">
        <v>1089</v>
      </c>
      <c r="V748" s="2" t="s">
        <v>2</v>
      </c>
      <c r="W748" s="2" t="s">
        <v>3</v>
      </c>
      <c r="X748" s="2" t="s">
        <v>34</v>
      </c>
      <c r="Y748" s="2" t="s">
        <v>19</v>
      </c>
      <c r="Z748" s="2" t="s">
        <v>75</v>
      </c>
      <c r="AA748" s="2" t="s">
        <v>829</v>
      </c>
      <c r="AB748">
        <v>20</v>
      </c>
      <c r="AC748">
        <v>3</v>
      </c>
      <c r="AD748" s="2" t="s">
        <v>1077</v>
      </c>
      <c r="AE748">
        <v>0</v>
      </c>
      <c r="AF748">
        <v>3</v>
      </c>
      <c r="AG748" s="2" t="s">
        <v>1085</v>
      </c>
      <c r="AH748">
        <v>49400</v>
      </c>
      <c r="AI748">
        <v>9880</v>
      </c>
      <c r="AJ748">
        <v>4940</v>
      </c>
      <c r="AK748">
        <v>34580</v>
      </c>
      <c r="AL748" s="2" t="s">
        <v>106</v>
      </c>
      <c r="AM748" s="2" t="s">
        <v>107</v>
      </c>
      <c r="AN748">
        <v>2010</v>
      </c>
      <c r="AO748" s="2" t="s">
        <v>1078</v>
      </c>
    </row>
    <row r="749" spans="1:41" x14ac:dyDescent="0.25">
      <c r="A749">
        <v>420815</v>
      </c>
      <c r="B749" s="1">
        <v>36845</v>
      </c>
      <c r="C749">
        <v>204</v>
      </c>
      <c r="D749" s="2" t="s">
        <v>1275</v>
      </c>
      <c r="E749" s="2"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s="2" t="s">
        <v>1086</v>
      </c>
      <c r="M749" s="2" t="s">
        <v>1140</v>
      </c>
      <c r="N749" s="2" t="s">
        <v>1091</v>
      </c>
      <c r="O749" s="2" t="s">
        <v>1110</v>
      </c>
      <c r="P749" s="2" t="s">
        <v>1159</v>
      </c>
      <c r="Q749">
        <v>0</v>
      </c>
      <c r="R749">
        <v>-45100</v>
      </c>
      <c r="S749">
        <v>-45100</v>
      </c>
      <c r="T749" s="1">
        <v>42049</v>
      </c>
      <c r="U749" s="2" t="s">
        <v>1</v>
      </c>
      <c r="V749" s="2" t="s">
        <v>2</v>
      </c>
      <c r="W749" s="2" t="s">
        <v>41</v>
      </c>
      <c r="X749" s="2" t="s">
        <v>60</v>
      </c>
      <c r="Y749" s="2" t="s">
        <v>5</v>
      </c>
      <c r="Z749" s="2" t="s">
        <v>75</v>
      </c>
      <c r="AA749" s="2" t="s">
        <v>830</v>
      </c>
      <c r="AB749">
        <v>5</v>
      </c>
      <c r="AC749">
        <v>1</v>
      </c>
      <c r="AD749" s="2" t="s">
        <v>1078</v>
      </c>
      <c r="AE749">
        <v>0</v>
      </c>
      <c r="AF749">
        <v>1</v>
      </c>
      <c r="AG749" s="2" t="s">
        <v>1085</v>
      </c>
      <c r="AH749">
        <v>90530</v>
      </c>
      <c r="AI749">
        <v>16460</v>
      </c>
      <c r="AJ749">
        <v>16460</v>
      </c>
      <c r="AK749">
        <v>57610</v>
      </c>
      <c r="AL749" s="2" t="s">
        <v>55</v>
      </c>
      <c r="AM749" s="2" t="s">
        <v>56</v>
      </c>
      <c r="AN749">
        <v>2003</v>
      </c>
      <c r="AO749" s="2" t="s">
        <v>1078</v>
      </c>
    </row>
    <row r="750" spans="1:41" x14ac:dyDescent="0.25">
      <c r="A750">
        <v>973546</v>
      </c>
      <c r="B750" s="1">
        <v>39155</v>
      </c>
      <c r="C750">
        <v>76</v>
      </c>
      <c r="D750" s="2" t="s">
        <v>1276</v>
      </c>
      <c r="E750" s="2"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s="2" t="s">
        <v>1086</v>
      </c>
      <c r="M750" s="2" t="s">
        <v>29</v>
      </c>
      <c r="N750" s="2" t="s">
        <v>1097</v>
      </c>
      <c r="O750" s="2" t="s">
        <v>1104</v>
      </c>
      <c r="P750" s="2" t="s">
        <v>1161</v>
      </c>
      <c r="Q750">
        <v>39900</v>
      </c>
      <c r="R750">
        <v>-44000</v>
      </c>
      <c r="S750">
        <v>-4100</v>
      </c>
      <c r="T750" s="1">
        <v>42035</v>
      </c>
      <c r="U750" s="2" t="s">
        <v>10</v>
      </c>
      <c r="V750" s="2" t="s">
        <v>1084</v>
      </c>
      <c r="W750" s="2" t="s">
        <v>11</v>
      </c>
      <c r="X750" s="2" t="s">
        <v>4</v>
      </c>
      <c r="Y750" s="2" t="s">
        <v>45</v>
      </c>
      <c r="Z750" s="2" t="s">
        <v>75</v>
      </c>
      <c r="AA750" s="2" t="s">
        <v>831</v>
      </c>
      <c r="AB750">
        <v>7</v>
      </c>
      <c r="AC750">
        <v>1</v>
      </c>
      <c r="AD750" s="2" t="s">
        <v>1078</v>
      </c>
      <c r="AE750">
        <v>2</v>
      </c>
      <c r="AF750">
        <v>1</v>
      </c>
      <c r="AG750" s="2" t="s">
        <v>1078</v>
      </c>
      <c r="AH750">
        <v>8030</v>
      </c>
      <c r="AI750">
        <v>1460</v>
      </c>
      <c r="AJ750">
        <v>730</v>
      </c>
      <c r="AK750">
        <v>5840</v>
      </c>
      <c r="AL750" s="2" t="s">
        <v>15</v>
      </c>
      <c r="AM750" s="2" t="s">
        <v>16</v>
      </c>
      <c r="AN750">
        <v>1995</v>
      </c>
      <c r="AO750" s="2" t="s">
        <v>1078</v>
      </c>
    </row>
    <row r="751" spans="1:41" x14ac:dyDescent="0.25">
      <c r="A751">
        <v>608039</v>
      </c>
      <c r="B751" s="1">
        <v>38349</v>
      </c>
      <c r="C751">
        <v>193</v>
      </c>
      <c r="D751" s="2" t="s">
        <v>1275</v>
      </c>
      <c r="E751" s="2"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s="2" t="s">
        <v>1086</v>
      </c>
      <c r="M751" s="2" t="s">
        <v>1141</v>
      </c>
      <c r="N751" s="2" t="s">
        <v>1107</v>
      </c>
      <c r="O751" s="2" t="s">
        <v>1104</v>
      </c>
      <c r="P751" s="2" t="s">
        <v>1161</v>
      </c>
      <c r="Q751">
        <v>34200</v>
      </c>
      <c r="R751">
        <v>-32300</v>
      </c>
      <c r="S751">
        <v>1900</v>
      </c>
      <c r="T751" s="1">
        <v>42032</v>
      </c>
      <c r="U751" s="2" t="s">
        <v>1</v>
      </c>
      <c r="V751" s="2" t="s">
        <v>2</v>
      </c>
      <c r="W751" s="2" t="s">
        <v>11</v>
      </c>
      <c r="X751" s="2" t="s">
        <v>34</v>
      </c>
      <c r="Y751" s="2" t="s">
        <v>19</v>
      </c>
      <c r="Z751" s="2" t="s">
        <v>6</v>
      </c>
      <c r="AA751" s="2" t="s">
        <v>832</v>
      </c>
      <c r="AB751">
        <v>6</v>
      </c>
      <c r="AC751">
        <v>1</v>
      </c>
      <c r="AD751" s="2" t="s">
        <v>1078</v>
      </c>
      <c r="AE751">
        <v>0</v>
      </c>
      <c r="AF751">
        <v>0</v>
      </c>
      <c r="AG751" s="2" t="s">
        <v>1077</v>
      </c>
      <c r="AH751">
        <v>63900</v>
      </c>
      <c r="AI751">
        <v>6390</v>
      </c>
      <c r="AJ751">
        <v>6390</v>
      </c>
      <c r="AK751">
        <v>51120</v>
      </c>
      <c r="AL751" s="2" t="s">
        <v>32</v>
      </c>
      <c r="AM751" s="2" t="s">
        <v>77</v>
      </c>
      <c r="AN751">
        <v>2001</v>
      </c>
      <c r="AO751" s="2" t="s">
        <v>1078</v>
      </c>
    </row>
    <row r="752" spans="1:41" x14ac:dyDescent="0.25">
      <c r="A752">
        <v>786432</v>
      </c>
      <c r="B752" s="1">
        <v>35749</v>
      </c>
      <c r="C752">
        <v>435</v>
      </c>
      <c r="D752" s="2" t="s">
        <v>1277</v>
      </c>
      <c r="E752" s="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s="2" t="s">
        <v>1079</v>
      </c>
      <c r="M752" s="2" t="s">
        <v>1142</v>
      </c>
      <c r="N752" s="2" t="s">
        <v>1087</v>
      </c>
      <c r="O752" s="2" t="s">
        <v>1104</v>
      </c>
      <c r="P752" s="2" t="s">
        <v>1161</v>
      </c>
      <c r="Q752">
        <v>0</v>
      </c>
      <c r="R752">
        <v>-40000</v>
      </c>
      <c r="S752">
        <v>-40000</v>
      </c>
      <c r="T752" s="1">
        <v>42014</v>
      </c>
      <c r="U752" s="2" t="s">
        <v>1089</v>
      </c>
      <c r="V752" s="2" t="s">
        <v>18</v>
      </c>
      <c r="W752" s="2" t="s">
        <v>41</v>
      </c>
      <c r="X752" s="2" t="s">
        <v>49</v>
      </c>
      <c r="Y752" s="2" t="s">
        <v>19</v>
      </c>
      <c r="Z752" s="2" t="s">
        <v>6</v>
      </c>
      <c r="AA752" s="2" t="s">
        <v>833</v>
      </c>
      <c r="AB752">
        <v>19</v>
      </c>
      <c r="AC752">
        <v>3</v>
      </c>
      <c r="AD752" s="2" t="s">
        <v>1085</v>
      </c>
      <c r="AE752">
        <v>1</v>
      </c>
      <c r="AF752">
        <v>1</v>
      </c>
      <c r="AG752" s="2" t="s">
        <v>1077</v>
      </c>
      <c r="AH752">
        <v>41490</v>
      </c>
      <c r="AI752">
        <v>9220</v>
      </c>
      <c r="AJ752">
        <v>4610</v>
      </c>
      <c r="AK752">
        <v>27660</v>
      </c>
      <c r="AL752" s="2" t="s">
        <v>15</v>
      </c>
      <c r="AM752" s="2" t="s">
        <v>16</v>
      </c>
      <c r="AN752">
        <v>2004</v>
      </c>
      <c r="AO752" s="2" t="s">
        <v>1078</v>
      </c>
    </row>
    <row r="753" spans="1:41" x14ac:dyDescent="0.25">
      <c r="A753">
        <v>445195</v>
      </c>
      <c r="B753" s="1">
        <v>40448</v>
      </c>
      <c r="C753">
        <v>54</v>
      </c>
      <c r="D753" s="2" t="s">
        <v>1277</v>
      </c>
      <c r="E753" s="2"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s="2" t="s">
        <v>1086</v>
      </c>
      <c r="M753" s="2" t="s">
        <v>1140</v>
      </c>
      <c r="N753" s="2" t="s">
        <v>1102</v>
      </c>
      <c r="O753" s="2" t="s">
        <v>1105</v>
      </c>
      <c r="P753" s="2" t="s">
        <v>1162</v>
      </c>
      <c r="Q753">
        <v>68500</v>
      </c>
      <c r="R753">
        <v>-42100</v>
      </c>
      <c r="S753">
        <v>26400</v>
      </c>
      <c r="T753" s="1">
        <v>42060</v>
      </c>
      <c r="U753" s="2" t="s">
        <v>1089</v>
      </c>
      <c r="V753" s="2" t="s">
        <v>2</v>
      </c>
      <c r="W753" s="2" t="s">
        <v>11</v>
      </c>
      <c r="X753" s="2" t="s">
        <v>34</v>
      </c>
      <c r="Y753" s="2" t="s">
        <v>12</v>
      </c>
      <c r="Z753" s="2" t="s">
        <v>37</v>
      </c>
      <c r="AA753" s="2" t="s">
        <v>834</v>
      </c>
      <c r="AB753">
        <v>21</v>
      </c>
      <c r="AC753">
        <v>3</v>
      </c>
      <c r="AD753" s="2" t="s">
        <v>1077</v>
      </c>
      <c r="AE753">
        <v>2</v>
      </c>
      <c r="AF753">
        <v>0</v>
      </c>
      <c r="AG753" s="2" t="s">
        <v>1085</v>
      </c>
      <c r="AH753">
        <v>79090</v>
      </c>
      <c r="AI753">
        <v>14380</v>
      </c>
      <c r="AJ753">
        <v>7190</v>
      </c>
      <c r="AK753">
        <v>57520</v>
      </c>
      <c r="AL753" s="2" t="s">
        <v>39</v>
      </c>
      <c r="AM753" s="2" t="s">
        <v>71</v>
      </c>
      <c r="AN753">
        <v>2012</v>
      </c>
      <c r="AO753" s="2" t="s">
        <v>1078</v>
      </c>
    </row>
    <row r="754" spans="1:41" x14ac:dyDescent="0.25">
      <c r="A754">
        <v>938634</v>
      </c>
      <c r="B754" s="1">
        <v>34211</v>
      </c>
      <c r="C754">
        <v>144</v>
      </c>
      <c r="D754" s="2" t="s">
        <v>1275</v>
      </c>
      <c r="E754" s="2"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s="2" t="s">
        <v>1079</v>
      </c>
      <c r="M754" s="2" t="s">
        <v>57</v>
      </c>
      <c r="N754" s="2" t="s">
        <v>1082</v>
      </c>
      <c r="O754" s="2" t="s">
        <v>1116</v>
      </c>
      <c r="P754" s="2" t="s">
        <v>1159</v>
      </c>
      <c r="Q754">
        <v>0</v>
      </c>
      <c r="R754">
        <v>0</v>
      </c>
      <c r="S754">
        <v>0</v>
      </c>
      <c r="T754" s="1">
        <v>42034</v>
      </c>
      <c r="U754" s="2" t="s">
        <v>1089</v>
      </c>
      <c r="V754" s="2" t="s">
        <v>2</v>
      </c>
      <c r="W754" s="2" t="s">
        <v>3</v>
      </c>
      <c r="X754" s="2" t="s">
        <v>4</v>
      </c>
      <c r="Y754" s="2" t="s">
        <v>45</v>
      </c>
      <c r="Z754" s="2" t="s">
        <v>37</v>
      </c>
      <c r="AA754" s="2" t="s">
        <v>835</v>
      </c>
      <c r="AB754">
        <v>3</v>
      </c>
      <c r="AC754">
        <v>3</v>
      </c>
      <c r="AD754" s="2" t="s">
        <v>1085</v>
      </c>
      <c r="AE754">
        <v>0</v>
      </c>
      <c r="AF754">
        <v>0</v>
      </c>
      <c r="AG754" s="2" t="s">
        <v>1085</v>
      </c>
      <c r="AH754">
        <v>87900</v>
      </c>
      <c r="AI754">
        <v>17580</v>
      </c>
      <c r="AJ754">
        <v>8790</v>
      </c>
      <c r="AK754">
        <v>61530</v>
      </c>
      <c r="AL754" s="2" t="s">
        <v>21</v>
      </c>
      <c r="AM754" s="2" t="s">
        <v>67</v>
      </c>
      <c r="AN754">
        <v>1995</v>
      </c>
      <c r="AO754" s="2" t="s">
        <v>1078</v>
      </c>
    </row>
    <row r="755" spans="1:41" x14ac:dyDescent="0.25">
      <c r="A755">
        <v>482495</v>
      </c>
      <c r="B755" s="1">
        <v>35824</v>
      </c>
      <c r="C755">
        <v>92</v>
      </c>
      <c r="D755" s="2" t="s">
        <v>1275</v>
      </c>
      <c r="E755" s="2"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s="2" t="s">
        <v>1079</v>
      </c>
      <c r="M755" s="2" t="s">
        <v>1139</v>
      </c>
      <c r="N755" s="2" t="s">
        <v>1093</v>
      </c>
      <c r="O755" s="2" t="s">
        <v>1106</v>
      </c>
      <c r="P755" s="2" t="s">
        <v>1159</v>
      </c>
      <c r="Q755">
        <v>58900</v>
      </c>
      <c r="R755">
        <v>-29100</v>
      </c>
      <c r="S755">
        <v>29800</v>
      </c>
      <c r="T755" s="1">
        <v>42041</v>
      </c>
      <c r="U755" s="2" t="s">
        <v>1</v>
      </c>
      <c r="V755" s="2" t="s">
        <v>18</v>
      </c>
      <c r="W755" s="2" t="s">
        <v>41</v>
      </c>
      <c r="X755" s="2" t="s">
        <v>60</v>
      </c>
      <c r="Y755" s="2" t="s">
        <v>45</v>
      </c>
      <c r="Z755" s="2" t="s">
        <v>6</v>
      </c>
      <c r="AA755" s="2" t="s">
        <v>836</v>
      </c>
      <c r="AB755">
        <v>22</v>
      </c>
      <c r="AC755">
        <v>1</v>
      </c>
      <c r="AD755" s="2" t="s">
        <v>1085</v>
      </c>
      <c r="AE755">
        <v>2</v>
      </c>
      <c r="AF755">
        <v>3</v>
      </c>
      <c r="AG755" s="2" t="s">
        <v>1077</v>
      </c>
      <c r="AH755">
        <v>53400</v>
      </c>
      <c r="AI755">
        <v>5340</v>
      </c>
      <c r="AJ755">
        <v>5340</v>
      </c>
      <c r="AK755">
        <v>42720</v>
      </c>
      <c r="AL755" s="2" t="s">
        <v>106</v>
      </c>
      <c r="AM755" s="2" t="s">
        <v>107</v>
      </c>
      <c r="AN755">
        <v>1996</v>
      </c>
      <c r="AO755" s="2" t="s">
        <v>1078</v>
      </c>
    </row>
    <row r="756" spans="1:41" x14ac:dyDescent="0.25">
      <c r="A756">
        <v>796005</v>
      </c>
      <c r="B756" s="1">
        <v>39312</v>
      </c>
      <c r="C756">
        <v>173</v>
      </c>
      <c r="D756" s="2" t="s">
        <v>1276</v>
      </c>
      <c r="E756" s="2"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s="2" t="s">
        <v>1079</v>
      </c>
      <c r="M756" s="2" t="s">
        <v>65</v>
      </c>
      <c r="N756" s="2" t="s">
        <v>1082</v>
      </c>
      <c r="O756" s="2" t="s">
        <v>1112</v>
      </c>
      <c r="P756" s="2" t="s">
        <v>1162</v>
      </c>
      <c r="Q756">
        <v>51000</v>
      </c>
      <c r="R756">
        <v>0</v>
      </c>
      <c r="S756">
        <v>51000</v>
      </c>
      <c r="T756" s="1">
        <v>42043</v>
      </c>
      <c r="U756" s="2" t="s">
        <v>1</v>
      </c>
      <c r="V756" s="2" t="s">
        <v>18</v>
      </c>
      <c r="W756" s="2" t="s">
        <v>41</v>
      </c>
      <c r="X756" s="2" t="s">
        <v>34</v>
      </c>
      <c r="Y756" s="2" t="s">
        <v>5</v>
      </c>
      <c r="Z756" s="2" t="s">
        <v>37</v>
      </c>
      <c r="AA756" s="2" t="s">
        <v>837</v>
      </c>
      <c r="AB756">
        <v>22</v>
      </c>
      <c r="AC756">
        <v>1</v>
      </c>
      <c r="AD756" s="2" t="s">
        <v>1077</v>
      </c>
      <c r="AE756">
        <v>2</v>
      </c>
      <c r="AF756">
        <v>3</v>
      </c>
      <c r="AG756" s="2" t="s">
        <v>1078</v>
      </c>
      <c r="AH756">
        <v>52030</v>
      </c>
      <c r="AI756">
        <v>9460</v>
      </c>
      <c r="AJ756">
        <v>9460</v>
      </c>
      <c r="AK756">
        <v>33110</v>
      </c>
      <c r="AL756" s="2" t="s">
        <v>32</v>
      </c>
      <c r="AM756" s="2" t="s">
        <v>69</v>
      </c>
      <c r="AN756">
        <v>1995</v>
      </c>
      <c r="AO756" s="2" t="s">
        <v>1078</v>
      </c>
    </row>
    <row r="757" spans="1:41" x14ac:dyDescent="0.25">
      <c r="A757">
        <v>910604</v>
      </c>
      <c r="B757" s="1">
        <v>33708</v>
      </c>
      <c r="C757">
        <v>436</v>
      </c>
      <c r="D757" s="2" t="s">
        <v>1277</v>
      </c>
      <c r="E757" s="2"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s="2" t="s">
        <v>1079</v>
      </c>
      <c r="M757" s="2" t="s">
        <v>57</v>
      </c>
      <c r="N757" s="2" t="s">
        <v>1093</v>
      </c>
      <c r="O757" s="2" t="s">
        <v>1092</v>
      </c>
      <c r="P757" s="2" t="s">
        <v>1159</v>
      </c>
      <c r="Q757">
        <v>67600</v>
      </c>
      <c r="R757">
        <v>-65300</v>
      </c>
      <c r="S757">
        <v>2300</v>
      </c>
      <c r="T757" s="1">
        <v>42017</v>
      </c>
      <c r="U757" s="2" t="s">
        <v>1</v>
      </c>
      <c r="V757" s="2" t="s">
        <v>23</v>
      </c>
      <c r="W757" s="2" t="s">
        <v>11</v>
      </c>
      <c r="X757" s="2" t="s">
        <v>60</v>
      </c>
      <c r="Y757" s="2" t="s">
        <v>12</v>
      </c>
      <c r="Z757" s="2" t="s">
        <v>24</v>
      </c>
      <c r="AA757" s="2" t="s">
        <v>838</v>
      </c>
      <c r="AB757">
        <v>16</v>
      </c>
      <c r="AC757">
        <v>1</v>
      </c>
      <c r="AD757" s="2" t="s">
        <v>1078</v>
      </c>
      <c r="AE757">
        <v>0</v>
      </c>
      <c r="AF757">
        <v>2</v>
      </c>
      <c r="AG757" s="2" t="s">
        <v>1078</v>
      </c>
      <c r="AH757">
        <v>82060</v>
      </c>
      <c r="AI757">
        <v>14920</v>
      </c>
      <c r="AJ757">
        <v>7460</v>
      </c>
      <c r="AK757">
        <v>59680</v>
      </c>
      <c r="AL757" s="2" t="s">
        <v>8</v>
      </c>
      <c r="AM757" s="2" t="s">
        <v>137</v>
      </c>
      <c r="AN757">
        <v>2005</v>
      </c>
      <c r="AO757" s="2" t="s">
        <v>1078</v>
      </c>
    </row>
    <row r="758" spans="1:41" x14ac:dyDescent="0.25">
      <c r="A758">
        <v>327488</v>
      </c>
      <c r="B758" s="1">
        <v>34190</v>
      </c>
      <c r="C758">
        <v>155</v>
      </c>
      <c r="D758" s="2" t="s">
        <v>1276</v>
      </c>
      <c r="E758" s="2"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s="2" t="s">
        <v>1086</v>
      </c>
      <c r="M758" s="2" t="s">
        <v>29</v>
      </c>
      <c r="N758" s="2" t="s">
        <v>1102</v>
      </c>
      <c r="O758" s="2" t="s">
        <v>1105</v>
      </c>
      <c r="P758" s="2" t="s">
        <v>1161</v>
      </c>
      <c r="Q758">
        <v>83600</v>
      </c>
      <c r="R758">
        <v>0</v>
      </c>
      <c r="S758">
        <v>83600</v>
      </c>
      <c r="T758" s="1">
        <v>42022</v>
      </c>
      <c r="U758" s="2" t="s">
        <v>1</v>
      </c>
      <c r="V758" s="2" t="s">
        <v>23</v>
      </c>
      <c r="W758" s="2" t="s">
        <v>11</v>
      </c>
      <c r="X758" s="2" t="s">
        <v>60</v>
      </c>
      <c r="Y758" s="2" t="s">
        <v>19</v>
      </c>
      <c r="Z758" s="2" t="s">
        <v>75</v>
      </c>
      <c r="AA758" s="2" t="s">
        <v>839</v>
      </c>
      <c r="AB758">
        <v>0</v>
      </c>
      <c r="AC758">
        <v>1</v>
      </c>
      <c r="AD758" s="2" t="s">
        <v>1085</v>
      </c>
      <c r="AE758">
        <v>0</v>
      </c>
      <c r="AF758">
        <v>3</v>
      </c>
      <c r="AG758" s="2" t="s">
        <v>1085</v>
      </c>
      <c r="AH758">
        <v>48360</v>
      </c>
      <c r="AI758">
        <v>8060</v>
      </c>
      <c r="AJ758">
        <v>8060</v>
      </c>
      <c r="AK758">
        <v>32240</v>
      </c>
      <c r="AL758" s="2" t="s">
        <v>39</v>
      </c>
      <c r="AM758" s="2" t="s">
        <v>71</v>
      </c>
      <c r="AN758">
        <v>1997</v>
      </c>
      <c r="AO758" s="2" t="s">
        <v>1078</v>
      </c>
    </row>
    <row r="759" spans="1:41" x14ac:dyDescent="0.25">
      <c r="A759">
        <v>648852</v>
      </c>
      <c r="B759" s="1">
        <v>39156</v>
      </c>
      <c r="C759">
        <v>440</v>
      </c>
      <c r="D759" s="2" t="s">
        <v>1275</v>
      </c>
      <c r="E759" s="2"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s="2" t="s">
        <v>1079</v>
      </c>
      <c r="M759" s="2" t="s">
        <v>65</v>
      </c>
      <c r="N759" s="2" t="s">
        <v>1102</v>
      </c>
      <c r="O759" s="2" t="s">
        <v>1108</v>
      </c>
      <c r="P759" s="2" t="s">
        <v>1159</v>
      </c>
      <c r="Q759">
        <v>51500</v>
      </c>
      <c r="R759">
        <v>-52100</v>
      </c>
      <c r="S759">
        <v>-600</v>
      </c>
      <c r="T759" s="1">
        <v>42037</v>
      </c>
      <c r="U759" s="2" t="s">
        <v>1089</v>
      </c>
      <c r="V759" s="2" t="s">
        <v>18</v>
      </c>
      <c r="W759" s="2" t="s">
        <v>3</v>
      </c>
      <c r="X759" s="2" t="s">
        <v>4</v>
      </c>
      <c r="Y759" s="2" t="s">
        <v>5</v>
      </c>
      <c r="Z759" s="2" t="s">
        <v>24</v>
      </c>
      <c r="AA759" s="2" t="s">
        <v>840</v>
      </c>
      <c r="AB759">
        <v>19</v>
      </c>
      <c r="AC759">
        <v>3</v>
      </c>
      <c r="AD759" s="2" t="s">
        <v>1077</v>
      </c>
      <c r="AE759">
        <v>0</v>
      </c>
      <c r="AF759">
        <v>3</v>
      </c>
      <c r="AG759" s="2" t="s">
        <v>1085</v>
      </c>
      <c r="AH759">
        <v>68200</v>
      </c>
      <c r="AI759">
        <v>12400</v>
      </c>
      <c r="AJ759">
        <v>12400</v>
      </c>
      <c r="AK759">
        <v>43400</v>
      </c>
      <c r="AL759" s="2" t="s">
        <v>106</v>
      </c>
      <c r="AM759" s="2" t="s">
        <v>107</v>
      </c>
      <c r="AN759">
        <v>2007</v>
      </c>
      <c r="AO759" s="2" t="s">
        <v>1077</v>
      </c>
    </row>
    <row r="760" spans="1:41" x14ac:dyDescent="0.25">
      <c r="A760">
        <v>516959</v>
      </c>
      <c r="B760" s="1">
        <v>40299</v>
      </c>
      <c r="C760">
        <v>264</v>
      </c>
      <c r="D760" s="2" t="s">
        <v>1275</v>
      </c>
      <c r="E760" s="2"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s="2" t="s">
        <v>1079</v>
      </c>
      <c r="M760" s="2" t="s">
        <v>1141</v>
      </c>
      <c r="N760" s="2" t="s">
        <v>1080</v>
      </c>
      <c r="O760" s="2" t="s">
        <v>1112</v>
      </c>
      <c r="P760" s="2" t="s">
        <v>1159</v>
      </c>
      <c r="Q760">
        <v>0</v>
      </c>
      <c r="R760">
        <v>0</v>
      </c>
      <c r="S760">
        <v>0</v>
      </c>
      <c r="T760" s="1">
        <v>42024</v>
      </c>
      <c r="U760" s="2" t="s">
        <v>1089</v>
      </c>
      <c r="V760" s="2" t="s">
        <v>18</v>
      </c>
      <c r="W760" s="2" t="s">
        <v>3</v>
      </c>
      <c r="X760" s="2" t="s">
        <v>49</v>
      </c>
      <c r="Y760" s="2" t="s">
        <v>19</v>
      </c>
      <c r="Z760" s="2" t="s">
        <v>6</v>
      </c>
      <c r="AA760" s="2" t="s">
        <v>841</v>
      </c>
      <c r="AB760">
        <v>0</v>
      </c>
      <c r="AC760">
        <v>3</v>
      </c>
      <c r="AD760" s="2" t="s">
        <v>1085</v>
      </c>
      <c r="AE760">
        <v>2</v>
      </c>
      <c r="AF760">
        <v>1</v>
      </c>
      <c r="AG760" s="2" t="s">
        <v>1078</v>
      </c>
      <c r="AH760">
        <v>60750</v>
      </c>
      <c r="AI760">
        <v>13500</v>
      </c>
      <c r="AJ760">
        <v>6750</v>
      </c>
      <c r="AK760">
        <v>40500</v>
      </c>
      <c r="AL760" s="2" t="s">
        <v>106</v>
      </c>
      <c r="AM760" s="2" t="s">
        <v>107</v>
      </c>
      <c r="AN760">
        <v>2015</v>
      </c>
      <c r="AO760" s="2" t="s">
        <v>1077</v>
      </c>
    </row>
    <row r="761" spans="1:41" x14ac:dyDescent="0.25">
      <c r="A761">
        <v>984456</v>
      </c>
      <c r="B761" s="1">
        <v>37796</v>
      </c>
      <c r="C761">
        <v>66</v>
      </c>
      <c r="D761" s="2" t="s">
        <v>1277</v>
      </c>
      <c r="E761" s="2"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s="2" t="s">
        <v>1086</v>
      </c>
      <c r="M761" s="2" t="s">
        <v>65</v>
      </c>
      <c r="N761" s="2" t="s">
        <v>1114</v>
      </c>
      <c r="O761" s="2" t="s">
        <v>1108</v>
      </c>
      <c r="P761" s="2" t="s">
        <v>1159</v>
      </c>
      <c r="Q761">
        <v>21100</v>
      </c>
      <c r="R761">
        <v>-60800</v>
      </c>
      <c r="S761">
        <v>-39700</v>
      </c>
      <c r="T761" s="1">
        <v>42028</v>
      </c>
      <c r="U761" s="2" t="s">
        <v>1089</v>
      </c>
      <c r="V761" s="2" t="s">
        <v>23</v>
      </c>
      <c r="W761" s="2" t="s">
        <v>3</v>
      </c>
      <c r="X761" s="2" t="s">
        <v>34</v>
      </c>
      <c r="Y761" s="2" t="s">
        <v>5</v>
      </c>
      <c r="Z761" s="2" t="s">
        <v>24</v>
      </c>
      <c r="AA761" s="2" t="s">
        <v>842</v>
      </c>
      <c r="AB761">
        <v>2</v>
      </c>
      <c r="AC761">
        <v>3</v>
      </c>
      <c r="AD761" s="2" t="s">
        <v>1085</v>
      </c>
      <c r="AE761">
        <v>0</v>
      </c>
      <c r="AF761">
        <v>2</v>
      </c>
      <c r="AG761" s="2" t="s">
        <v>1077</v>
      </c>
      <c r="AH761">
        <v>65560</v>
      </c>
      <c r="AI761">
        <v>11920</v>
      </c>
      <c r="AJ761">
        <v>11920</v>
      </c>
      <c r="AK761">
        <v>41720</v>
      </c>
      <c r="AL761" s="2" t="s">
        <v>123</v>
      </c>
      <c r="AM761" s="2" t="s">
        <v>124</v>
      </c>
      <c r="AN761">
        <v>2015</v>
      </c>
      <c r="AO761" s="2" t="s">
        <v>1077</v>
      </c>
    </row>
    <row r="762" spans="1:41" x14ac:dyDescent="0.25">
      <c r="A762">
        <v>801331</v>
      </c>
      <c r="B762" s="1">
        <v>33062</v>
      </c>
      <c r="C762">
        <v>366</v>
      </c>
      <c r="D762" s="2" t="s">
        <v>1277</v>
      </c>
      <c r="E762" s="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s="2" t="s">
        <v>1086</v>
      </c>
      <c r="M762" s="2" t="s">
        <v>57</v>
      </c>
      <c r="N762" s="2" t="s">
        <v>1107</v>
      </c>
      <c r="O762" s="2" t="s">
        <v>1112</v>
      </c>
      <c r="P762" s="2" t="s">
        <v>1159</v>
      </c>
      <c r="Q762">
        <v>21200</v>
      </c>
      <c r="R762">
        <v>0</v>
      </c>
      <c r="S762">
        <v>21200</v>
      </c>
      <c r="T762" s="1">
        <v>42008</v>
      </c>
      <c r="U762" s="2" t="s">
        <v>1089</v>
      </c>
      <c r="V762" s="2" t="s">
        <v>18</v>
      </c>
      <c r="W762" s="2" t="s">
        <v>11</v>
      </c>
      <c r="X762" s="2" t="s">
        <v>4</v>
      </c>
      <c r="Y762" s="2" t="s">
        <v>19</v>
      </c>
      <c r="Z762" s="2" t="s">
        <v>24</v>
      </c>
      <c r="AA762" s="2" t="s">
        <v>843</v>
      </c>
      <c r="AB762">
        <v>5</v>
      </c>
      <c r="AC762">
        <v>3</v>
      </c>
      <c r="AD762" s="2" t="s">
        <v>1077</v>
      </c>
      <c r="AE762">
        <v>1</v>
      </c>
      <c r="AF762">
        <v>3</v>
      </c>
      <c r="AG762" s="2" t="s">
        <v>1078</v>
      </c>
      <c r="AH762">
        <v>70290</v>
      </c>
      <c r="AI762">
        <v>12780</v>
      </c>
      <c r="AJ762">
        <v>12780</v>
      </c>
      <c r="AK762">
        <v>44730</v>
      </c>
      <c r="AL762" s="2" t="s">
        <v>15</v>
      </c>
      <c r="AM762" s="2" t="s">
        <v>102</v>
      </c>
      <c r="AN762">
        <v>2012</v>
      </c>
      <c r="AO762" s="2" t="s">
        <v>1078</v>
      </c>
    </row>
    <row r="763" spans="1:41" x14ac:dyDescent="0.25">
      <c r="A763">
        <v>786103</v>
      </c>
      <c r="B763" s="1">
        <v>34601</v>
      </c>
      <c r="C763">
        <v>188</v>
      </c>
      <c r="D763" s="2" t="s">
        <v>1276</v>
      </c>
      <c r="E763" s="2"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s="2" t="s">
        <v>1086</v>
      </c>
      <c r="M763" s="2" t="s">
        <v>1142</v>
      </c>
      <c r="N763" s="2" t="s">
        <v>1114</v>
      </c>
      <c r="O763" s="2" t="s">
        <v>1105</v>
      </c>
      <c r="P763" s="2" t="s">
        <v>1160</v>
      </c>
      <c r="Q763">
        <v>46300</v>
      </c>
      <c r="R763">
        <v>0</v>
      </c>
      <c r="S763">
        <v>46300</v>
      </c>
      <c r="T763" s="1">
        <v>42021</v>
      </c>
      <c r="U763" s="2" t="s">
        <v>1</v>
      </c>
      <c r="V763" s="2" t="s">
        <v>18</v>
      </c>
      <c r="W763" s="2" t="s">
        <v>41</v>
      </c>
      <c r="X763" s="2" t="s">
        <v>60</v>
      </c>
      <c r="Y763" s="2" t="s">
        <v>5</v>
      </c>
      <c r="Z763" s="2" t="s">
        <v>6</v>
      </c>
      <c r="AA763" s="2" t="s">
        <v>844</v>
      </c>
      <c r="AB763">
        <v>6</v>
      </c>
      <c r="AC763">
        <v>1</v>
      </c>
      <c r="AD763" s="2" t="s">
        <v>1085</v>
      </c>
      <c r="AE763">
        <v>2</v>
      </c>
      <c r="AF763">
        <v>0</v>
      </c>
      <c r="AG763" s="2" t="s">
        <v>1077</v>
      </c>
      <c r="AH763">
        <v>45000</v>
      </c>
      <c r="AI763">
        <v>5000</v>
      </c>
      <c r="AJ763">
        <v>5000</v>
      </c>
      <c r="AK763">
        <v>35000</v>
      </c>
      <c r="AL763" s="2" t="s">
        <v>73</v>
      </c>
      <c r="AM763" s="2" t="s">
        <v>83</v>
      </c>
      <c r="AN763">
        <v>2003</v>
      </c>
      <c r="AO763" s="2" t="s">
        <v>1078</v>
      </c>
    </row>
    <row r="764" spans="1:41" x14ac:dyDescent="0.25">
      <c r="A764">
        <v>684193</v>
      </c>
      <c r="B764" s="1">
        <v>41080</v>
      </c>
      <c r="C764">
        <v>224</v>
      </c>
      <c r="D764" s="2" t="s">
        <v>1275</v>
      </c>
      <c r="E764" s="2"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s="2" t="s">
        <v>1086</v>
      </c>
      <c r="M764" s="2" t="s">
        <v>1142</v>
      </c>
      <c r="N764" s="2" t="s">
        <v>1093</v>
      </c>
      <c r="O764" s="2" t="s">
        <v>1081</v>
      </c>
      <c r="P764" s="2" t="s">
        <v>1161</v>
      </c>
      <c r="Q764">
        <v>0</v>
      </c>
      <c r="R764">
        <v>-47100</v>
      </c>
      <c r="S764">
        <v>-47100</v>
      </c>
      <c r="T764" s="1">
        <v>42039</v>
      </c>
      <c r="U764" s="2" t="s">
        <v>1089</v>
      </c>
      <c r="V764" s="2" t="s">
        <v>18</v>
      </c>
      <c r="W764" s="2" t="s">
        <v>41</v>
      </c>
      <c r="X764" s="2" t="s">
        <v>34</v>
      </c>
      <c r="Y764" s="2" t="s">
        <v>12</v>
      </c>
      <c r="Z764" s="2" t="s">
        <v>13</v>
      </c>
      <c r="AA764" s="2" t="s">
        <v>845</v>
      </c>
      <c r="AB764">
        <v>21</v>
      </c>
      <c r="AC764">
        <v>3</v>
      </c>
      <c r="AD764" s="2" t="s">
        <v>1077</v>
      </c>
      <c r="AE764">
        <v>2</v>
      </c>
      <c r="AF764">
        <v>1</v>
      </c>
      <c r="AG764" s="2" t="s">
        <v>1085</v>
      </c>
      <c r="AH764">
        <v>61800</v>
      </c>
      <c r="AI764">
        <v>12360</v>
      </c>
      <c r="AJ764">
        <v>6180</v>
      </c>
      <c r="AK764">
        <v>43260</v>
      </c>
      <c r="AL764" s="2" t="s">
        <v>73</v>
      </c>
      <c r="AM764" s="2" t="s">
        <v>80</v>
      </c>
      <c r="AN764">
        <v>2007</v>
      </c>
      <c r="AO764" s="2" t="s">
        <v>1078</v>
      </c>
    </row>
    <row r="765" spans="1:41" x14ac:dyDescent="0.25">
      <c r="A765">
        <v>247505</v>
      </c>
      <c r="B765" s="1">
        <v>38826</v>
      </c>
      <c r="C765">
        <v>253</v>
      </c>
      <c r="D765" s="2" t="s">
        <v>1275</v>
      </c>
      <c r="E765" s="2"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s="2" t="s">
        <v>1086</v>
      </c>
      <c r="M765" s="2" t="s">
        <v>1140</v>
      </c>
      <c r="N765" s="2" t="s">
        <v>1103</v>
      </c>
      <c r="O765" s="2" t="s">
        <v>1104</v>
      </c>
      <c r="P765" s="2" t="s">
        <v>1159</v>
      </c>
      <c r="Q765">
        <v>52900</v>
      </c>
      <c r="R765">
        <v>0</v>
      </c>
      <c r="S765">
        <v>52900</v>
      </c>
      <c r="T765" s="1">
        <v>42049</v>
      </c>
      <c r="U765" s="2" t="s">
        <v>1089</v>
      </c>
      <c r="V765" s="2" t="s">
        <v>23</v>
      </c>
      <c r="W765" s="2" t="s">
        <v>3</v>
      </c>
      <c r="X765" s="2" t="s">
        <v>60</v>
      </c>
      <c r="Y765" s="2" t="s">
        <v>19</v>
      </c>
      <c r="Z765" s="2" t="s">
        <v>6</v>
      </c>
      <c r="AA765" s="2" t="s">
        <v>846</v>
      </c>
      <c r="AB765">
        <v>11</v>
      </c>
      <c r="AC765">
        <v>3</v>
      </c>
      <c r="AD765" s="2" t="s">
        <v>1077</v>
      </c>
      <c r="AE765">
        <v>0</v>
      </c>
      <c r="AF765">
        <v>0</v>
      </c>
      <c r="AG765" s="2" t="s">
        <v>1078</v>
      </c>
      <c r="AH765">
        <v>64570</v>
      </c>
      <c r="AI765">
        <v>5870</v>
      </c>
      <c r="AJ765">
        <v>11740</v>
      </c>
      <c r="AK765">
        <v>46960</v>
      </c>
      <c r="AL765" s="2" t="s">
        <v>106</v>
      </c>
      <c r="AM765" s="2" t="s">
        <v>107</v>
      </c>
      <c r="AN765">
        <v>2001</v>
      </c>
      <c r="AO765" s="2" t="s">
        <v>1078</v>
      </c>
    </row>
    <row r="766" spans="1:41" x14ac:dyDescent="0.25">
      <c r="A766">
        <v>259792</v>
      </c>
      <c r="B766" s="1">
        <v>36257</v>
      </c>
      <c r="C766">
        <v>446</v>
      </c>
      <c r="D766" s="2" t="s">
        <v>1275</v>
      </c>
      <c r="E766" s="2"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s="2" t="s">
        <v>1086</v>
      </c>
      <c r="M766" s="2" t="s">
        <v>57</v>
      </c>
      <c r="N766" s="2" t="s">
        <v>1114</v>
      </c>
      <c r="O766" s="2" t="s">
        <v>1083</v>
      </c>
      <c r="P766" s="2" t="s">
        <v>1162</v>
      </c>
      <c r="Q766">
        <v>49900</v>
      </c>
      <c r="R766">
        <v>-62100</v>
      </c>
      <c r="S766">
        <v>-12200</v>
      </c>
      <c r="T766" s="1">
        <v>42011</v>
      </c>
      <c r="U766" s="2" t="s">
        <v>1</v>
      </c>
      <c r="V766" s="2" t="s">
        <v>18</v>
      </c>
      <c r="W766" s="2" t="s">
        <v>11</v>
      </c>
      <c r="X766" s="2" t="s">
        <v>49</v>
      </c>
      <c r="Y766" s="2" t="s">
        <v>12</v>
      </c>
      <c r="Z766" s="2" t="s">
        <v>37</v>
      </c>
      <c r="AA766" s="2" t="s">
        <v>847</v>
      </c>
      <c r="AB766">
        <v>3</v>
      </c>
      <c r="AC766">
        <v>1</v>
      </c>
      <c r="AD766" s="2" t="s">
        <v>1077</v>
      </c>
      <c r="AE766">
        <v>2</v>
      </c>
      <c r="AF766">
        <v>0</v>
      </c>
      <c r="AG766" s="2" t="s">
        <v>1077</v>
      </c>
      <c r="AH766">
        <v>70500</v>
      </c>
      <c r="AI766">
        <v>7050</v>
      </c>
      <c r="AJ766">
        <v>14100</v>
      </c>
      <c r="AK766">
        <v>49350</v>
      </c>
      <c r="AL766" s="2" t="s">
        <v>73</v>
      </c>
      <c r="AM766" s="2" t="s">
        <v>83</v>
      </c>
      <c r="AN766">
        <v>2007</v>
      </c>
      <c r="AO766" s="2" t="s">
        <v>1078</v>
      </c>
    </row>
    <row r="767" spans="1:41" x14ac:dyDescent="0.25">
      <c r="A767">
        <v>185124</v>
      </c>
      <c r="B767" s="1">
        <v>37232</v>
      </c>
      <c r="C767">
        <v>169</v>
      </c>
      <c r="D767" s="2" t="s">
        <v>1275</v>
      </c>
      <c r="E767" s="2"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s="2" t="s">
        <v>1079</v>
      </c>
      <c r="M767" s="2" t="s">
        <v>1142</v>
      </c>
      <c r="N767" s="2" t="s">
        <v>1090</v>
      </c>
      <c r="O767" s="2" t="s">
        <v>1104</v>
      </c>
      <c r="P767" s="2" t="s">
        <v>1161</v>
      </c>
      <c r="Q767">
        <v>70600</v>
      </c>
      <c r="R767">
        <v>-48500</v>
      </c>
      <c r="S767">
        <v>22100</v>
      </c>
      <c r="T767" s="1">
        <v>42037</v>
      </c>
      <c r="U767" s="2" t="s">
        <v>1089</v>
      </c>
      <c r="V767" s="2" t="s">
        <v>2</v>
      </c>
      <c r="W767" s="2" t="s">
        <v>41</v>
      </c>
      <c r="X767" s="2" t="s">
        <v>4</v>
      </c>
      <c r="Y767" s="2" t="s">
        <v>5</v>
      </c>
      <c r="Z767" s="2" t="s">
        <v>75</v>
      </c>
      <c r="AA767" s="2" t="s">
        <v>848</v>
      </c>
      <c r="AB767">
        <v>4</v>
      </c>
      <c r="AC767">
        <v>3</v>
      </c>
      <c r="AD767" s="2" t="s">
        <v>1085</v>
      </c>
      <c r="AE767">
        <v>2</v>
      </c>
      <c r="AF767">
        <v>1</v>
      </c>
      <c r="AG767" s="2" t="s">
        <v>1077</v>
      </c>
      <c r="AH767">
        <v>57900</v>
      </c>
      <c r="AI767">
        <v>17370</v>
      </c>
      <c r="AJ767">
        <v>5790</v>
      </c>
      <c r="AK767">
        <v>34740</v>
      </c>
      <c r="AL767" s="2" t="s">
        <v>43</v>
      </c>
      <c r="AM767" s="2" t="s">
        <v>44</v>
      </c>
      <c r="AN767">
        <v>2005</v>
      </c>
      <c r="AO767" s="2" t="s">
        <v>1078</v>
      </c>
    </row>
    <row r="768" spans="1:41" x14ac:dyDescent="0.25">
      <c r="A768">
        <v>760700</v>
      </c>
      <c r="B768" s="1">
        <v>39046</v>
      </c>
      <c r="C768">
        <v>255</v>
      </c>
      <c r="D768" s="2" t="s">
        <v>1275</v>
      </c>
      <c r="E768" s="2"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s="2" t="s">
        <v>1086</v>
      </c>
      <c r="M768" s="2" t="s">
        <v>1142</v>
      </c>
      <c r="N768" s="2" t="s">
        <v>1093</v>
      </c>
      <c r="O768" s="2" t="s">
        <v>1113</v>
      </c>
      <c r="P768" s="2" t="s">
        <v>1160</v>
      </c>
      <c r="Q768">
        <v>0</v>
      </c>
      <c r="R768">
        <v>-52600</v>
      </c>
      <c r="S768">
        <v>-52600</v>
      </c>
      <c r="T768" s="1">
        <v>42016</v>
      </c>
      <c r="U768" s="2" t="s">
        <v>1089</v>
      </c>
      <c r="V768" s="2" t="s">
        <v>23</v>
      </c>
      <c r="W768" s="2" t="s">
        <v>11</v>
      </c>
      <c r="X768" s="2" t="s">
        <v>34</v>
      </c>
      <c r="Y768" s="2" t="s">
        <v>45</v>
      </c>
      <c r="Z768" s="2" t="s">
        <v>75</v>
      </c>
      <c r="AA768" s="2" t="s">
        <v>849</v>
      </c>
      <c r="AB768">
        <v>2</v>
      </c>
      <c r="AC768">
        <v>3</v>
      </c>
      <c r="AD768" s="2" t="s">
        <v>1078</v>
      </c>
      <c r="AE768">
        <v>1</v>
      </c>
      <c r="AF768">
        <v>0</v>
      </c>
      <c r="AG768" s="2" t="s">
        <v>1078</v>
      </c>
      <c r="AH768">
        <v>57860</v>
      </c>
      <c r="AI768">
        <v>5260</v>
      </c>
      <c r="AJ768">
        <v>10520</v>
      </c>
      <c r="AK768">
        <v>42080</v>
      </c>
      <c r="AL768" s="2" t="s">
        <v>123</v>
      </c>
      <c r="AM768" s="2" t="s">
        <v>166</v>
      </c>
      <c r="AN768">
        <v>2011</v>
      </c>
      <c r="AO768" s="2" t="s">
        <v>1078</v>
      </c>
    </row>
    <row r="769" spans="1:41" x14ac:dyDescent="0.25">
      <c r="A769">
        <v>362407</v>
      </c>
      <c r="B769" s="1">
        <v>35405</v>
      </c>
      <c r="C769">
        <v>209</v>
      </c>
      <c r="D769" s="2" t="s">
        <v>1277</v>
      </c>
      <c r="E769" s="2"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s="2" t="s">
        <v>1079</v>
      </c>
      <c r="M769" s="2" t="s">
        <v>1141</v>
      </c>
      <c r="N769" s="2" t="s">
        <v>1103</v>
      </c>
      <c r="O769" s="2" t="s">
        <v>1111</v>
      </c>
      <c r="P769" s="2" t="s">
        <v>1159</v>
      </c>
      <c r="Q769">
        <v>67800</v>
      </c>
      <c r="R769">
        <v>0</v>
      </c>
      <c r="S769">
        <v>67800</v>
      </c>
      <c r="T769" s="1">
        <v>42005</v>
      </c>
      <c r="U769" s="2" t="s">
        <v>1</v>
      </c>
      <c r="V769" s="2" t="s">
        <v>2</v>
      </c>
      <c r="W769" s="2" t="s">
        <v>11</v>
      </c>
      <c r="X769" s="2" t="s">
        <v>34</v>
      </c>
      <c r="Y769" s="2" t="s">
        <v>12</v>
      </c>
      <c r="Z769" s="2" t="s">
        <v>75</v>
      </c>
      <c r="AA769" s="2" t="s">
        <v>850</v>
      </c>
      <c r="AB769">
        <v>22</v>
      </c>
      <c r="AC769">
        <v>1</v>
      </c>
      <c r="AD769" s="2" t="s">
        <v>1085</v>
      </c>
      <c r="AE769">
        <v>1</v>
      </c>
      <c r="AF769">
        <v>1</v>
      </c>
      <c r="AG769" s="2" t="s">
        <v>1078</v>
      </c>
      <c r="AH769">
        <v>37800</v>
      </c>
      <c r="AI769">
        <v>8400</v>
      </c>
      <c r="AJ769">
        <v>4200</v>
      </c>
      <c r="AK769">
        <v>25200</v>
      </c>
      <c r="AL769" s="2" t="s">
        <v>26</v>
      </c>
      <c r="AM769" s="2" t="s">
        <v>132</v>
      </c>
      <c r="AN769">
        <v>1995</v>
      </c>
      <c r="AO769" s="2" t="s">
        <v>1078</v>
      </c>
    </row>
    <row r="770" spans="1:41" x14ac:dyDescent="0.25">
      <c r="A770">
        <v>389525</v>
      </c>
      <c r="B770" s="1">
        <v>41100</v>
      </c>
      <c r="C770">
        <v>210</v>
      </c>
      <c r="D770" s="2" t="s">
        <v>1276</v>
      </c>
      <c r="E770" s="2"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s="2" t="s">
        <v>1086</v>
      </c>
      <c r="M770" s="2" t="s">
        <v>1140</v>
      </c>
      <c r="N770" s="2" t="s">
        <v>1091</v>
      </c>
      <c r="O770" s="2" t="s">
        <v>1105</v>
      </c>
      <c r="P770" s="2" t="s">
        <v>1160</v>
      </c>
      <c r="Q770">
        <v>38700</v>
      </c>
      <c r="R770">
        <v>-33100</v>
      </c>
      <c r="S770">
        <v>5600</v>
      </c>
      <c r="T770" s="1">
        <v>42057</v>
      </c>
      <c r="U770" s="2" t="s">
        <v>1</v>
      </c>
      <c r="V770" s="2" t="s">
        <v>23</v>
      </c>
      <c r="W770" s="2" t="s">
        <v>41</v>
      </c>
      <c r="X770" s="2" t="s">
        <v>60</v>
      </c>
      <c r="Y770" s="2" t="s">
        <v>19</v>
      </c>
      <c r="Z770" s="2" t="s">
        <v>53</v>
      </c>
      <c r="AA770" s="2" t="s">
        <v>851</v>
      </c>
      <c r="AB770">
        <v>8</v>
      </c>
      <c r="AC770">
        <v>1</v>
      </c>
      <c r="AD770" s="2" t="s">
        <v>1085</v>
      </c>
      <c r="AE770">
        <v>1</v>
      </c>
      <c r="AF770">
        <v>3</v>
      </c>
      <c r="AG770" s="2" t="s">
        <v>1077</v>
      </c>
      <c r="AH770">
        <v>63300</v>
      </c>
      <c r="AI770">
        <v>6330</v>
      </c>
      <c r="AJ770">
        <v>6330</v>
      </c>
      <c r="AK770">
        <v>50640</v>
      </c>
      <c r="AL770" s="2" t="s">
        <v>47</v>
      </c>
      <c r="AM770" s="2" t="s">
        <v>64</v>
      </c>
      <c r="AN770">
        <v>2000</v>
      </c>
      <c r="AO770" s="2" t="s">
        <v>1078</v>
      </c>
    </row>
    <row r="771" spans="1:41" x14ac:dyDescent="0.25">
      <c r="A771">
        <v>179538</v>
      </c>
      <c r="B771" s="1">
        <v>41736</v>
      </c>
      <c r="C771">
        <v>174</v>
      </c>
      <c r="D771" s="2" t="s">
        <v>1277</v>
      </c>
      <c r="E771" s="2"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s="2" t="s">
        <v>1086</v>
      </c>
      <c r="M771" s="2" t="s">
        <v>65</v>
      </c>
      <c r="N771" s="2" t="s">
        <v>1115</v>
      </c>
      <c r="O771" s="2" t="s">
        <v>1108</v>
      </c>
      <c r="P771" s="2" t="s">
        <v>1160</v>
      </c>
      <c r="Q771">
        <v>0</v>
      </c>
      <c r="R771">
        <v>0</v>
      </c>
      <c r="S771">
        <v>0</v>
      </c>
      <c r="T771" s="1">
        <v>42020</v>
      </c>
      <c r="U771" s="2" t="s">
        <v>1089</v>
      </c>
      <c r="V771" s="2" t="s">
        <v>18</v>
      </c>
      <c r="W771" s="2" t="s">
        <v>41</v>
      </c>
      <c r="X771" s="2" t="s">
        <v>60</v>
      </c>
      <c r="Y771" s="2" t="s">
        <v>45</v>
      </c>
      <c r="Z771" s="2" t="s">
        <v>75</v>
      </c>
      <c r="AA771" s="2" t="s">
        <v>852</v>
      </c>
      <c r="AB771">
        <v>14</v>
      </c>
      <c r="AC771">
        <v>3</v>
      </c>
      <c r="AD771" s="2" t="s">
        <v>1077</v>
      </c>
      <c r="AE771">
        <v>0</v>
      </c>
      <c r="AF771">
        <v>1</v>
      </c>
      <c r="AG771" s="2" t="s">
        <v>1077</v>
      </c>
      <c r="AH771">
        <v>44200</v>
      </c>
      <c r="AI771">
        <v>8840</v>
      </c>
      <c r="AJ771">
        <v>4420</v>
      </c>
      <c r="AK771">
        <v>30940</v>
      </c>
      <c r="AL771" s="2" t="s">
        <v>8</v>
      </c>
      <c r="AM771" s="2" t="s">
        <v>137</v>
      </c>
      <c r="AN771">
        <v>1995</v>
      </c>
      <c r="AO771" s="2" t="s">
        <v>1078</v>
      </c>
    </row>
    <row r="772" spans="1:41" x14ac:dyDescent="0.25">
      <c r="A772">
        <v>265437</v>
      </c>
      <c r="B772" s="1">
        <v>37905</v>
      </c>
      <c r="C772">
        <v>70</v>
      </c>
      <c r="D772" s="2" t="s">
        <v>1275</v>
      </c>
      <c r="E772" s="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s="2" t="s">
        <v>1079</v>
      </c>
      <c r="M772" s="2" t="s">
        <v>57</v>
      </c>
      <c r="N772" s="2" t="s">
        <v>1082</v>
      </c>
      <c r="O772" s="2" t="s">
        <v>1106</v>
      </c>
      <c r="P772" s="2" t="s">
        <v>1159</v>
      </c>
      <c r="Q772">
        <v>67200</v>
      </c>
      <c r="R772">
        <v>-59400</v>
      </c>
      <c r="S772">
        <v>7800</v>
      </c>
      <c r="T772" s="1">
        <v>42032</v>
      </c>
      <c r="U772" s="2" t="s">
        <v>1089</v>
      </c>
      <c r="V772" s="2" t="s">
        <v>2</v>
      </c>
      <c r="W772" s="2" t="s">
        <v>11</v>
      </c>
      <c r="X772" s="2" t="s">
        <v>4</v>
      </c>
      <c r="Y772" s="2" t="s">
        <v>45</v>
      </c>
      <c r="Z772" s="2" t="s">
        <v>24</v>
      </c>
      <c r="AA772" s="2" t="s">
        <v>853</v>
      </c>
      <c r="AB772">
        <v>14</v>
      </c>
      <c r="AC772">
        <v>4</v>
      </c>
      <c r="AD772" s="2" t="s">
        <v>1078</v>
      </c>
      <c r="AE772">
        <v>1</v>
      </c>
      <c r="AF772">
        <v>0</v>
      </c>
      <c r="AG772" s="2" t="s">
        <v>1077</v>
      </c>
      <c r="AH772">
        <v>31680</v>
      </c>
      <c r="AI772">
        <v>3520</v>
      </c>
      <c r="AJ772">
        <v>3520</v>
      </c>
      <c r="AK772">
        <v>24640</v>
      </c>
      <c r="AL772" s="2" t="s">
        <v>47</v>
      </c>
      <c r="AM772" s="2" t="s">
        <v>48</v>
      </c>
      <c r="AN772">
        <v>2006</v>
      </c>
      <c r="AO772" s="2" t="s">
        <v>1078</v>
      </c>
    </row>
    <row r="773" spans="1:41" x14ac:dyDescent="0.25">
      <c r="A773">
        <v>266247</v>
      </c>
      <c r="B773" s="1">
        <v>42021</v>
      </c>
      <c r="C773">
        <v>89</v>
      </c>
      <c r="D773" s="2" t="s">
        <v>1277</v>
      </c>
      <c r="E773" s="2"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s="2" t="s">
        <v>1086</v>
      </c>
      <c r="M773" s="2" t="s">
        <v>1140</v>
      </c>
      <c r="N773" s="2" t="s">
        <v>1091</v>
      </c>
      <c r="O773" s="2" t="s">
        <v>1110</v>
      </c>
      <c r="P773" s="2" t="s">
        <v>1161</v>
      </c>
      <c r="Q773">
        <v>49100</v>
      </c>
      <c r="R773">
        <v>-45100</v>
      </c>
      <c r="S773">
        <v>4000</v>
      </c>
      <c r="T773" s="1">
        <v>42027</v>
      </c>
      <c r="U773" s="2" t="s">
        <v>62</v>
      </c>
      <c r="V773" s="2" t="s">
        <v>1084</v>
      </c>
      <c r="W773" s="2" t="s">
        <v>121</v>
      </c>
      <c r="X773" s="2" t="s">
        <v>4</v>
      </c>
      <c r="Y773" s="2" t="s">
        <v>45</v>
      </c>
      <c r="Z773" s="2" t="s">
        <v>75</v>
      </c>
      <c r="AA773" s="2" t="s">
        <v>854</v>
      </c>
      <c r="AB773">
        <v>5</v>
      </c>
      <c r="AC773">
        <v>1</v>
      </c>
      <c r="AD773" s="2" t="s">
        <v>1077</v>
      </c>
      <c r="AE773">
        <v>1</v>
      </c>
      <c r="AF773">
        <v>2</v>
      </c>
      <c r="AG773" s="2" t="s">
        <v>1085</v>
      </c>
      <c r="AH773">
        <v>100</v>
      </c>
      <c r="AI773">
        <v>10</v>
      </c>
      <c r="AJ773">
        <v>20</v>
      </c>
      <c r="AK773">
        <v>70</v>
      </c>
      <c r="AL773" s="2" t="s">
        <v>43</v>
      </c>
      <c r="AM773" s="2" t="s">
        <v>59</v>
      </c>
      <c r="AN773">
        <v>2002</v>
      </c>
      <c r="AO773" s="2" t="s">
        <v>1078</v>
      </c>
    </row>
    <row r="774" spans="1:41" x14ac:dyDescent="0.25">
      <c r="A774">
        <v>921851</v>
      </c>
      <c r="B774" s="1">
        <v>33945</v>
      </c>
      <c r="C774">
        <v>458</v>
      </c>
      <c r="D774" s="2" t="s">
        <v>1277</v>
      </c>
      <c r="E774" s="2"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s="2" t="s">
        <v>1086</v>
      </c>
      <c r="M774" s="2" t="s">
        <v>57</v>
      </c>
      <c r="N774" s="2" t="s">
        <v>1102</v>
      </c>
      <c r="O774" s="2" t="s">
        <v>1092</v>
      </c>
      <c r="P774" s="2" t="s">
        <v>1161</v>
      </c>
      <c r="Q774">
        <v>53000</v>
      </c>
      <c r="R774">
        <v>0</v>
      </c>
      <c r="S774">
        <v>53000</v>
      </c>
      <c r="T774" s="1">
        <v>42060</v>
      </c>
      <c r="U774" s="2" t="s">
        <v>1</v>
      </c>
      <c r="V774" s="2" t="s">
        <v>23</v>
      </c>
      <c r="W774" s="2" t="s">
        <v>11</v>
      </c>
      <c r="X774" s="2" t="s">
        <v>34</v>
      </c>
      <c r="Y774" s="2" t="s">
        <v>45</v>
      </c>
      <c r="Z774" s="2" t="s">
        <v>6</v>
      </c>
      <c r="AA774" s="2" t="s">
        <v>855</v>
      </c>
      <c r="AB774">
        <v>18</v>
      </c>
      <c r="AC774">
        <v>1</v>
      </c>
      <c r="AD774" s="2" t="s">
        <v>1078</v>
      </c>
      <c r="AE774">
        <v>2</v>
      </c>
      <c r="AF774">
        <v>1</v>
      </c>
      <c r="AG774" s="2" t="s">
        <v>1078</v>
      </c>
      <c r="AH774">
        <v>56340</v>
      </c>
      <c r="AI774">
        <v>6260</v>
      </c>
      <c r="AJ774">
        <v>6260</v>
      </c>
      <c r="AK774">
        <v>43820</v>
      </c>
      <c r="AL774" s="2" t="s">
        <v>123</v>
      </c>
      <c r="AM774" s="2" t="s">
        <v>124</v>
      </c>
      <c r="AN774">
        <v>2003</v>
      </c>
      <c r="AO774" s="2" t="s">
        <v>1078</v>
      </c>
    </row>
    <row r="775" spans="1:41" x14ac:dyDescent="0.25">
      <c r="A775">
        <v>488724</v>
      </c>
      <c r="B775" s="1">
        <v>38320</v>
      </c>
      <c r="C775">
        <v>239</v>
      </c>
      <c r="D775" s="2" t="s">
        <v>1277</v>
      </c>
      <c r="E775" s="2"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s="2" t="s">
        <v>1086</v>
      </c>
      <c r="M775" s="2" t="s">
        <v>1142</v>
      </c>
      <c r="N775" s="2" t="s">
        <v>1087</v>
      </c>
      <c r="O775" s="2" t="s">
        <v>1101</v>
      </c>
      <c r="P775" s="2" t="s">
        <v>1160</v>
      </c>
      <c r="Q775">
        <v>0</v>
      </c>
      <c r="R775">
        <v>0</v>
      </c>
      <c r="S775">
        <v>0</v>
      </c>
      <c r="T775" s="1">
        <v>42046</v>
      </c>
      <c r="U775" s="2" t="s">
        <v>1089</v>
      </c>
      <c r="V775" s="2" t="s">
        <v>18</v>
      </c>
      <c r="W775" s="2" t="s">
        <v>41</v>
      </c>
      <c r="X775" s="2" t="s">
        <v>4</v>
      </c>
      <c r="Y775" s="2" t="s">
        <v>50</v>
      </c>
      <c r="Z775" s="2" t="s">
        <v>37</v>
      </c>
      <c r="AA775" s="2" t="s">
        <v>856</v>
      </c>
      <c r="AB775">
        <v>20</v>
      </c>
      <c r="AC775">
        <v>3</v>
      </c>
      <c r="AD775" s="2" t="s">
        <v>1085</v>
      </c>
      <c r="AE775">
        <v>0</v>
      </c>
      <c r="AF775">
        <v>0</v>
      </c>
      <c r="AG775" s="2" t="s">
        <v>1077</v>
      </c>
      <c r="AH775">
        <v>69740</v>
      </c>
      <c r="AI775">
        <v>6340</v>
      </c>
      <c r="AJ775">
        <v>6340</v>
      </c>
      <c r="AK775">
        <v>57060</v>
      </c>
      <c r="AL775" s="2" t="s">
        <v>21</v>
      </c>
      <c r="AM775" s="2" t="s">
        <v>67</v>
      </c>
      <c r="AN775">
        <v>2003</v>
      </c>
      <c r="AO775" s="2" t="s">
        <v>1078</v>
      </c>
    </row>
    <row r="776" spans="1:41" x14ac:dyDescent="0.25">
      <c r="A776">
        <v>192524</v>
      </c>
      <c r="B776" s="1">
        <v>37988</v>
      </c>
      <c r="C776">
        <v>161</v>
      </c>
      <c r="D776" s="2" t="s">
        <v>1275</v>
      </c>
      <c r="E776" s="2"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s="2" t="s">
        <v>1079</v>
      </c>
      <c r="M776" s="2" t="s">
        <v>1141</v>
      </c>
      <c r="N776" s="2" t="s">
        <v>1097</v>
      </c>
      <c r="O776" s="2" t="s">
        <v>1117</v>
      </c>
      <c r="P776" s="2" t="s">
        <v>1161</v>
      </c>
      <c r="Q776">
        <v>60200</v>
      </c>
      <c r="R776">
        <v>0</v>
      </c>
      <c r="S776">
        <v>60200</v>
      </c>
      <c r="T776" s="1">
        <v>42007</v>
      </c>
      <c r="U776" s="2" t="s">
        <v>1089</v>
      </c>
      <c r="V776" s="2" t="s">
        <v>23</v>
      </c>
      <c r="W776" s="2" t="s">
        <v>41</v>
      </c>
      <c r="X776" s="2" t="s">
        <v>4</v>
      </c>
      <c r="Y776" s="2" t="s">
        <v>45</v>
      </c>
      <c r="Z776" s="2" t="s">
        <v>37</v>
      </c>
      <c r="AA776" s="2" t="s">
        <v>857</v>
      </c>
      <c r="AB776">
        <v>0</v>
      </c>
      <c r="AC776">
        <v>3</v>
      </c>
      <c r="AD776" s="2" t="s">
        <v>1077</v>
      </c>
      <c r="AE776">
        <v>2</v>
      </c>
      <c r="AF776">
        <v>2</v>
      </c>
      <c r="AG776" s="2" t="s">
        <v>1077</v>
      </c>
      <c r="AH776">
        <v>60480</v>
      </c>
      <c r="AI776">
        <v>5040</v>
      </c>
      <c r="AJ776">
        <v>15120</v>
      </c>
      <c r="AK776">
        <v>40320</v>
      </c>
      <c r="AL776" s="2" t="s">
        <v>123</v>
      </c>
      <c r="AM776" s="2" t="s">
        <v>166</v>
      </c>
      <c r="AN776">
        <v>2003</v>
      </c>
      <c r="AO776" s="2" t="s">
        <v>1078</v>
      </c>
    </row>
    <row r="777" spans="1:41" x14ac:dyDescent="0.25">
      <c r="A777">
        <v>338070</v>
      </c>
      <c r="B777" s="1">
        <v>38742</v>
      </c>
      <c r="C777">
        <v>446</v>
      </c>
      <c r="D777" s="2" t="s">
        <v>1277</v>
      </c>
      <c r="E777" s="2"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s="2" t="s">
        <v>1086</v>
      </c>
      <c r="M777" s="2" t="s">
        <v>57</v>
      </c>
      <c r="N777" s="2" t="s">
        <v>1091</v>
      </c>
      <c r="O777" s="2" t="s">
        <v>1101</v>
      </c>
      <c r="P777" s="2" t="s">
        <v>1159</v>
      </c>
      <c r="Q777">
        <v>0</v>
      </c>
      <c r="R777">
        <v>-15700</v>
      </c>
      <c r="S777">
        <v>-15700</v>
      </c>
      <c r="T777" s="1">
        <v>42034</v>
      </c>
      <c r="U777" s="2" t="s">
        <v>1089</v>
      </c>
      <c r="V777" s="2" t="s">
        <v>18</v>
      </c>
      <c r="W777" s="2" t="s">
        <v>11</v>
      </c>
      <c r="X777" s="2" t="s">
        <v>4</v>
      </c>
      <c r="Y777" s="2" t="s">
        <v>50</v>
      </c>
      <c r="Z777" s="2" t="s">
        <v>51</v>
      </c>
      <c r="AA777" s="2" t="s">
        <v>858</v>
      </c>
      <c r="AB777">
        <v>1</v>
      </c>
      <c r="AC777">
        <v>3</v>
      </c>
      <c r="AD777" s="2" t="s">
        <v>1085</v>
      </c>
      <c r="AE777">
        <v>2</v>
      </c>
      <c r="AF777">
        <v>1</v>
      </c>
      <c r="AG777" s="2" t="s">
        <v>1078</v>
      </c>
      <c r="AH777">
        <v>80880</v>
      </c>
      <c r="AI777">
        <v>6740</v>
      </c>
      <c r="AJ777">
        <v>13480</v>
      </c>
      <c r="AK777">
        <v>60660</v>
      </c>
      <c r="AL777" s="2" t="s">
        <v>39</v>
      </c>
      <c r="AM777" s="2" t="s">
        <v>193</v>
      </c>
      <c r="AN777">
        <v>2005</v>
      </c>
      <c r="AO777" s="2" t="s">
        <v>1078</v>
      </c>
    </row>
    <row r="778" spans="1:41" x14ac:dyDescent="0.25">
      <c r="A778">
        <v>865607</v>
      </c>
      <c r="B778" s="1">
        <v>34077</v>
      </c>
      <c r="C778">
        <v>476</v>
      </c>
      <c r="D778" s="2" t="s">
        <v>1277</v>
      </c>
      <c r="E778" s="2"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s="2" t="s">
        <v>1086</v>
      </c>
      <c r="M778" s="2" t="s">
        <v>1139</v>
      </c>
      <c r="N778" s="2" t="s">
        <v>1107</v>
      </c>
      <c r="O778" s="2" t="s">
        <v>1100</v>
      </c>
      <c r="P778" s="2" t="s">
        <v>1161</v>
      </c>
      <c r="Q778">
        <v>42800</v>
      </c>
      <c r="R778">
        <v>-68200</v>
      </c>
      <c r="S778">
        <v>-25400</v>
      </c>
      <c r="T778" s="1">
        <v>42022</v>
      </c>
      <c r="U778" s="2" t="s">
        <v>1</v>
      </c>
      <c r="V778" s="2" t="s">
        <v>23</v>
      </c>
      <c r="W778" s="2" t="s">
        <v>41</v>
      </c>
      <c r="X778" s="2" t="s">
        <v>34</v>
      </c>
      <c r="Y778" s="2" t="s">
        <v>45</v>
      </c>
      <c r="Z778" s="2" t="s">
        <v>51</v>
      </c>
      <c r="AA778" s="2" t="s">
        <v>859</v>
      </c>
      <c r="AB778">
        <v>10</v>
      </c>
      <c r="AC778">
        <v>1</v>
      </c>
      <c r="AD778" s="2" t="s">
        <v>1085</v>
      </c>
      <c r="AE778">
        <v>1</v>
      </c>
      <c r="AF778">
        <v>2</v>
      </c>
      <c r="AG778" s="2" t="s">
        <v>1077</v>
      </c>
      <c r="AH778">
        <v>49390</v>
      </c>
      <c r="AI778">
        <v>8980</v>
      </c>
      <c r="AJ778">
        <v>4490</v>
      </c>
      <c r="AK778">
        <v>35920</v>
      </c>
      <c r="AL778" s="2" t="s">
        <v>73</v>
      </c>
      <c r="AM778" s="2" t="s">
        <v>74</v>
      </c>
      <c r="AN778">
        <v>2009</v>
      </c>
      <c r="AO778" s="2" t="s">
        <v>1078</v>
      </c>
    </row>
    <row r="779" spans="1:41" x14ac:dyDescent="0.25">
      <c r="A779">
        <v>963285</v>
      </c>
      <c r="B779" s="1">
        <v>39060</v>
      </c>
      <c r="C779">
        <v>70</v>
      </c>
      <c r="D779" s="2" t="s">
        <v>1277</v>
      </c>
      <c r="E779" s="2"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s="2" t="s">
        <v>1086</v>
      </c>
      <c r="M779" s="2" t="s">
        <v>1140</v>
      </c>
      <c r="N779" s="2" t="s">
        <v>1090</v>
      </c>
      <c r="O779" s="2" t="s">
        <v>1113</v>
      </c>
      <c r="P779" s="2" t="s">
        <v>1161</v>
      </c>
      <c r="Q779">
        <v>62400</v>
      </c>
      <c r="R779">
        <v>-52300</v>
      </c>
      <c r="S779">
        <v>10100</v>
      </c>
      <c r="T779" s="1">
        <v>42008</v>
      </c>
      <c r="U779" s="2" t="s">
        <v>1</v>
      </c>
      <c r="V779" s="2" t="s">
        <v>23</v>
      </c>
      <c r="W779" s="2" t="s">
        <v>11</v>
      </c>
      <c r="X779" s="2" t="s">
        <v>60</v>
      </c>
      <c r="Y779" s="2" t="s">
        <v>50</v>
      </c>
      <c r="Z779" s="2" t="s">
        <v>13</v>
      </c>
      <c r="AA779" s="2" t="s">
        <v>860</v>
      </c>
      <c r="AB779">
        <v>12</v>
      </c>
      <c r="AC779">
        <v>1</v>
      </c>
      <c r="AD779" s="2" t="s">
        <v>1078</v>
      </c>
      <c r="AE779">
        <v>0</v>
      </c>
      <c r="AF779">
        <v>3</v>
      </c>
      <c r="AG779" s="2" t="s">
        <v>1085</v>
      </c>
      <c r="AH779">
        <v>69360</v>
      </c>
      <c r="AI779">
        <v>11560</v>
      </c>
      <c r="AJ779">
        <v>11560</v>
      </c>
      <c r="AK779">
        <v>46240</v>
      </c>
      <c r="AL779" s="2" t="s">
        <v>21</v>
      </c>
      <c r="AM779" s="2" t="s">
        <v>22</v>
      </c>
      <c r="AN779">
        <v>2009</v>
      </c>
      <c r="AO779" s="2" t="s">
        <v>1078</v>
      </c>
    </row>
    <row r="780" spans="1:41" x14ac:dyDescent="0.25">
      <c r="A780">
        <v>728491</v>
      </c>
      <c r="B780" s="1">
        <v>35672</v>
      </c>
      <c r="C780">
        <v>233</v>
      </c>
      <c r="D780" s="2" t="s">
        <v>1276</v>
      </c>
      <c r="E780" s="2"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s="2" t="s">
        <v>1086</v>
      </c>
      <c r="M780" s="2" t="s">
        <v>29</v>
      </c>
      <c r="N780" s="2" t="s">
        <v>1091</v>
      </c>
      <c r="O780" s="2" t="s">
        <v>1088</v>
      </c>
      <c r="P780" s="2" t="s">
        <v>1161</v>
      </c>
      <c r="Q780">
        <v>67100</v>
      </c>
      <c r="R780">
        <v>0</v>
      </c>
      <c r="S780">
        <v>67100</v>
      </c>
      <c r="T780" s="1">
        <v>42024</v>
      </c>
      <c r="U780" s="2" t="s">
        <v>10</v>
      </c>
      <c r="V780" s="2" t="s">
        <v>1084</v>
      </c>
      <c r="W780" s="2" t="s">
        <v>11</v>
      </c>
      <c r="X780" s="2" t="s">
        <v>30</v>
      </c>
      <c r="Y780" s="2" t="s">
        <v>19</v>
      </c>
      <c r="Z780" s="2" t="s">
        <v>37</v>
      </c>
      <c r="AA780" s="2" t="s">
        <v>861</v>
      </c>
      <c r="AB780">
        <v>6</v>
      </c>
      <c r="AC780">
        <v>1</v>
      </c>
      <c r="AD780" s="2" t="s">
        <v>1078</v>
      </c>
      <c r="AE780">
        <v>0</v>
      </c>
      <c r="AF780">
        <v>1</v>
      </c>
      <c r="AG780" s="2" t="s">
        <v>1085</v>
      </c>
      <c r="AH780">
        <v>3740</v>
      </c>
      <c r="AI780">
        <v>680</v>
      </c>
      <c r="AJ780">
        <v>680</v>
      </c>
      <c r="AK780">
        <v>2380</v>
      </c>
      <c r="AL780" s="2" t="s">
        <v>26</v>
      </c>
      <c r="AM780" s="2" t="s">
        <v>154</v>
      </c>
      <c r="AN780">
        <v>2011</v>
      </c>
      <c r="AO780" s="2" t="s">
        <v>1078</v>
      </c>
    </row>
    <row r="781" spans="1:41" x14ac:dyDescent="0.25">
      <c r="A781">
        <v>553436</v>
      </c>
      <c r="B781" s="1">
        <v>33392</v>
      </c>
      <c r="C781">
        <v>122</v>
      </c>
      <c r="D781" s="2" t="s">
        <v>1275</v>
      </c>
      <c r="E781" s="2"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s="2" t="s">
        <v>1079</v>
      </c>
      <c r="M781" s="2" t="s">
        <v>1141</v>
      </c>
      <c r="N781" s="2" t="s">
        <v>1095</v>
      </c>
      <c r="O781" s="2" t="s">
        <v>1092</v>
      </c>
      <c r="P781" s="2" t="s">
        <v>1159</v>
      </c>
      <c r="Q781">
        <v>0</v>
      </c>
      <c r="R781">
        <v>-48700</v>
      </c>
      <c r="S781">
        <v>-48700</v>
      </c>
      <c r="T781" s="1">
        <v>42047</v>
      </c>
      <c r="U781" s="2" t="s">
        <v>62</v>
      </c>
      <c r="V781" s="2" t="s">
        <v>1084</v>
      </c>
      <c r="W781" s="2" t="s">
        <v>121</v>
      </c>
      <c r="X781" s="2" t="s">
        <v>30</v>
      </c>
      <c r="Y781" s="2" t="s">
        <v>19</v>
      </c>
      <c r="Z781" s="2" t="s">
        <v>51</v>
      </c>
      <c r="AA781" s="2" t="s">
        <v>862</v>
      </c>
      <c r="AB781">
        <v>1</v>
      </c>
      <c r="AC781">
        <v>1</v>
      </c>
      <c r="AD781" s="2" t="s">
        <v>1078</v>
      </c>
      <c r="AE781">
        <v>0</v>
      </c>
      <c r="AF781">
        <v>1</v>
      </c>
      <c r="AG781" s="2" t="s">
        <v>1078</v>
      </c>
      <c r="AH781">
        <v>5060</v>
      </c>
      <c r="AI781">
        <v>460</v>
      </c>
      <c r="AJ781">
        <v>920</v>
      </c>
      <c r="AK781">
        <v>3680</v>
      </c>
      <c r="AL781" s="2" t="s">
        <v>39</v>
      </c>
      <c r="AM781" s="2" t="s">
        <v>193</v>
      </c>
      <c r="AN781">
        <v>2003</v>
      </c>
      <c r="AO781" s="2" t="s">
        <v>1078</v>
      </c>
    </row>
    <row r="782" spans="1:41" x14ac:dyDescent="0.25">
      <c r="A782">
        <v>440616</v>
      </c>
      <c r="B782" s="1">
        <v>34948</v>
      </c>
      <c r="C782">
        <v>335</v>
      </c>
      <c r="D782" s="2" t="s">
        <v>1275</v>
      </c>
      <c r="E782" s="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s="2" t="s">
        <v>1086</v>
      </c>
      <c r="M782" s="2" t="s">
        <v>1140</v>
      </c>
      <c r="N782" s="2" t="s">
        <v>1082</v>
      </c>
      <c r="O782" s="2" t="s">
        <v>1109</v>
      </c>
      <c r="P782" s="2" t="s">
        <v>1159</v>
      </c>
      <c r="Q782">
        <v>59900</v>
      </c>
      <c r="R782">
        <v>-34800</v>
      </c>
      <c r="S782">
        <v>25100</v>
      </c>
      <c r="T782" s="1">
        <v>42054</v>
      </c>
      <c r="U782" s="2" t="s">
        <v>1089</v>
      </c>
      <c r="V782" s="2" t="s">
        <v>23</v>
      </c>
      <c r="W782" s="2" t="s">
        <v>41</v>
      </c>
      <c r="X782" s="2" t="s">
        <v>4</v>
      </c>
      <c r="Y782" s="2" t="s">
        <v>45</v>
      </c>
      <c r="Z782" s="2" t="s">
        <v>6</v>
      </c>
      <c r="AA782" s="2" t="s">
        <v>863</v>
      </c>
      <c r="AB782">
        <v>21</v>
      </c>
      <c r="AC782">
        <v>3</v>
      </c>
      <c r="AD782" s="2" t="s">
        <v>1078</v>
      </c>
      <c r="AE782">
        <v>0</v>
      </c>
      <c r="AF782">
        <v>0</v>
      </c>
      <c r="AG782" s="2" t="s">
        <v>1077</v>
      </c>
      <c r="AH782">
        <v>35860</v>
      </c>
      <c r="AI782">
        <v>3260</v>
      </c>
      <c r="AJ782">
        <v>6520</v>
      </c>
      <c r="AK782">
        <v>26080</v>
      </c>
      <c r="AL782" s="2" t="s">
        <v>97</v>
      </c>
      <c r="AM782" s="2" t="s">
        <v>112</v>
      </c>
      <c r="AN782">
        <v>2005</v>
      </c>
      <c r="AO782" s="2" t="s">
        <v>1077</v>
      </c>
    </row>
    <row r="783" spans="1:41" x14ac:dyDescent="0.25">
      <c r="A783">
        <v>463237</v>
      </c>
      <c r="B783" s="1">
        <v>36565</v>
      </c>
      <c r="C783">
        <v>257</v>
      </c>
      <c r="D783" s="2" t="s">
        <v>1277</v>
      </c>
      <c r="E783" s="2"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s="2" t="s">
        <v>1079</v>
      </c>
      <c r="M783" s="2" t="s">
        <v>29</v>
      </c>
      <c r="N783" s="2" t="s">
        <v>1082</v>
      </c>
      <c r="O783" s="2" t="s">
        <v>1116</v>
      </c>
      <c r="P783" s="2" t="s">
        <v>1159</v>
      </c>
      <c r="Q783">
        <v>46100</v>
      </c>
      <c r="R783">
        <v>-46900</v>
      </c>
      <c r="S783">
        <v>-800</v>
      </c>
      <c r="T783" s="1">
        <v>42056</v>
      </c>
      <c r="U783" s="2" t="s">
        <v>1089</v>
      </c>
      <c r="V783" s="2" t="s">
        <v>23</v>
      </c>
      <c r="W783" s="2" t="s">
        <v>3</v>
      </c>
      <c r="X783" s="2" t="s">
        <v>60</v>
      </c>
      <c r="Y783" s="2" t="s">
        <v>19</v>
      </c>
      <c r="Z783" s="2" t="s">
        <v>6</v>
      </c>
      <c r="AA783" s="2" t="s">
        <v>864</v>
      </c>
      <c r="AB783">
        <v>3</v>
      </c>
      <c r="AC783">
        <v>3</v>
      </c>
      <c r="AD783" s="2" t="s">
        <v>1077</v>
      </c>
      <c r="AE783">
        <v>2</v>
      </c>
      <c r="AF783">
        <v>1</v>
      </c>
      <c r="AG783" s="2" t="s">
        <v>1085</v>
      </c>
      <c r="AH783">
        <v>50050</v>
      </c>
      <c r="AI783">
        <v>7700</v>
      </c>
      <c r="AJ783">
        <v>3850</v>
      </c>
      <c r="AK783">
        <v>38500</v>
      </c>
      <c r="AL783" s="2" t="s">
        <v>55</v>
      </c>
      <c r="AM783" s="2" t="s">
        <v>157</v>
      </c>
      <c r="AN783">
        <v>2008</v>
      </c>
      <c r="AO783" s="2" t="s">
        <v>1077</v>
      </c>
    </row>
    <row r="784" spans="1:41" x14ac:dyDescent="0.25">
      <c r="A784">
        <v>753452</v>
      </c>
      <c r="B784" s="1">
        <v>35269</v>
      </c>
      <c r="C784">
        <v>85</v>
      </c>
      <c r="D784" s="2" t="s">
        <v>1275</v>
      </c>
      <c r="E784" s="2"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s="2" t="s">
        <v>1079</v>
      </c>
      <c r="M784" s="2" t="s">
        <v>65</v>
      </c>
      <c r="N784" s="2" t="s">
        <v>1097</v>
      </c>
      <c r="O784" s="2" t="s">
        <v>1100</v>
      </c>
      <c r="P784" s="2" t="s">
        <v>1162</v>
      </c>
      <c r="Q784">
        <v>50400</v>
      </c>
      <c r="R784">
        <v>-61500</v>
      </c>
      <c r="S784">
        <v>-11100</v>
      </c>
      <c r="T784" s="1">
        <v>42037</v>
      </c>
      <c r="U784" s="2" t="s">
        <v>1089</v>
      </c>
      <c r="V784" s="2" t="s">
        <v>18</v>
      </c>
      <c r="W784" s="2" t="s">
        <v>11</v>
      </c>
      <c r="X784" s="2" t="s">
        <v>34</v>
      </c>
      <c r="Y784" s="2" t="s">
        <v>19</v>
      </c>
      <c r="Z784" s="2" t="s">
        <v>53</v>
      </c>
      <c r="AA784" s="2" t="s">
        <v>865</v>
      </c>
      <c r="AB784">
        <v>14</v>
      </c>
      <c r="AC784">
        <v>4</v>
      </c>
      <c r="AD784" s="2" t="s">
        <v>1077</v>
      </c>
      <c r="AE784">
        <v>0</v>
      </c>
      <c r="AF784">
        <v>0</v>
      </c>
      <c r="AG784" s="2" t="s">
        <v>1078</v>
      </c>
      <c r="AH784">
        <v>59070</v>
      </c>
      <c r="AI784">
        <v>10740</v>
      </c>
      <c r="AJ784">
        <v>5370</v>
      </c>
      <c r="AK784">
        <v>42960</v>
      </c>
      <c r="AL784" s="2" t="s">
        <v>47</v>
      </c>
      <c r="AM784" s="2" t="s">
        <v>48</v>
      </c>
      <c r="AN784">
        <v>2012</v>
      </c>
      <c r="AO784" s="2" t="s">
        <v>1078</v>
      </c>
    </row>
    <row r="785" spans="1:41" x14ac:dyDescent="0.25">
      <c r="A785">
        <v>920554</v>
      </c>
      <c r="B785" s="1">
        <v>38616</v>
      </c>
      <c r="C785">
        <v>133</v>
      </c>
      <c r="D785" s="2" t="s">
        <v>1277</v>
      </c>
      <c r="E785" s="2"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s="2" t="s">
        <v>1079</v>
      </c>
      <c r="M785" s="2" t="s">
        <v>65</v>
      </c>
      <c r="N785" s="2" t="s">
        <v>1114</v>
      </c>
      <c r="O785" s="2" t="s">
        <v>1088</v>
      </c>
      <c r="P785" s="2" t="s">
        <v>1159</v>
      </c>
      <c r="Q785">
        <v>0</v>
      </c>
      <c r="R785">
        <v>-31700</v>
      </c>
      <c r="S785">
        <v>-31700</v>
      </c>
      <c r="T785" s="1">
        <v>42036</v>
      </c>
      <c r="U785" s="2" t="s">
        <v>1089</v>
      </c>
      <c r="V785" s="2" t="s">
        <v>23</v>
      </c>
      <c r="W785" s="2" t="s">
        <v>11</v>
      </c>
      <c r="X785" s="2" t="s">
        <v>34</v>
      </c>
      <c r="Y785" s="2" t="s">
        <v>5</v>
      </c>
      <c r="Z785" s="2" t="s">
        <v>13</v>
      </c>
      <c r="AA785" s="2" t="s">
        <v>866</v>
      </c>
      <c r="AB785">
        <v>19</v>
      </c>
      <c r="AC785">
        <v>3</v>
      </c>
      <c r="AD785" s="2" t="s">
        <v>1078</v>
      </c>
      <c r="AE785">
        <v>1</v>
      </c>
      <c r="AF785">
        <v>2</v>
      </c>
      <c r="AG785" s="2" t="s">
        <v>1085</v>
      </c>
      <c r="AH785">
        <v>28440</v>
      </c>
      <c r="AI785">
        <v>3160</v>
      </c>
      <c r="AJ785">
        <v>3160</v>
      </c>
      <c r="AK785">
        <v>22120</v>
      </c>
      <c r="AL785" s="2" t="s">
        <v>21</v>
      </c>
      <c r="AM785" s="2" t="s">
        <v>67</v>
      </c>
      <c r="AN785">
        <v>2007</v>
      </c>
      <c r="AO785" s="2" t="s">
        <v>1078</v>
      </c>
    </row>
    <row r="786" spans="1:41" x14ac:dyDescent="0.25">
      <c r="A786">
        <v>594783</v>
      </c>
      <c r="B786" s="1">
        <v>40907</v>
      </c>
      <c r="C786">
        <v>119</v>
      </c>
      <c r="D786" s="2" t="s">
        <v>1275</v>
      </c>
      <c r="E786" s="2"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s="2" t="s">
        <v>1086</v>
      </c>
      <c r="M786" s="2" t="s">
        <v>65</v>
      </c>
      <c r="N786" s="2" t="s">
        <v>1091</v>
      </c>
      <c r="O786" s="2" t="s">
        <v>1105</v>
      </c>
      <c r="P786" s="2" t="s">
        <v>1159</v>
      </c>
      <c r="Q786">
        <v>57100</v>
      </c>
      <c r="R786">
        <v>0</v>
      </c>
      <c r="S786">
        <v>57100</v>
      </c>
      <c r="T786" s="1">
        <v>42012</v>
      </c>
      <c r="U786" s="2" t="s">
        <v>1</v>
      </c>
      <c r="V786" s="2" t="s">
        <v>23</v>
      </c>
      <c r="W786" s="2" t="s">
        <v>3</v>
      </c>
      <c r="X786" s="2" t="s">
        <v>34</v>
      </c>
      <c r="Y786" s="2" t="s">
        <v>1276</v>
      </c>
      <c r="Z786" s="2" t="s">
        <v>37</v>
      </c>
      <c r="AA786" s="2" t="s">
        <v>867</v>
      </c>
      <c r="AB786">
        <v>7</v>
      </c>
      <c r="AC786">
        <v>1</v>
      </c>
      <c r="AD786" s="2" t="s">
        <v>1077</v>
      </c>
      <c r="AE786">
        <v>2</v>
      </c>
      <c r="AF786">
        <v>1</v>
      </c>
      <c r="AG786" s="2" t="s">
        <v>1077</v>
      </c>
      <c r="AH786">
        <v>45540</v>
      </c>
      <c r="AI786">
        <v>8280</v>
      </c>
      <c r="AJ786">
        <v>8280</v>
      </c>
      <c r="AK786">
        <v>28980</v>
      </c>
      <c r="AL786" s="2" t="s">
        <v>118</v>
      </c>
      <c r="AM786" s="2" t="s">
        <v>119</v>
      </c>
      <c r="AN786">
        <v>1998</v>
      </c>
      <c r="AO786" s="2" t="s">
        <v>1077</v>
      </c>
    </row>
    <row r="787" spans="1:41" x14ac:dyDescent="0.25">
      <c r="A787">
        <v>725330</v>
      </c>
      <c r="B787" s="1">
        <v>35267</v>
      </c>
      <c r="C787">
        <v>169</v>
      </c>
      <c r="D787" s="2" t="s">
        <v>1277</v>
      </c>
      <c r="E787" s="2"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s="2" t="s">
        <v>1086</v>
      </c>
      <c r="M787" s="2" t="s">
        <v>1142</v>
      </c>
      <c r="N787" s="2" t="s">
        <v>1087</v>
      </c>
      <c r="O787" s="2" t="s">
        <v>1083</v>
      </c>
      <c r="P787" s="2" t="s">
        <v>1161</v>
      </c>
      <c r="Q787">
        <v>0</v>
      </c>
      <c r="R787">
        <v>-57600</v>
      </c>
      <c r="S787">
        <v>-57600</v>
      </c>
      <c r="T787" s="1">
        <v>42020</v>
      </c>
      <c r="U787" s="2" t="s">
        <v>1</v>
      </c>
      <c r="V787" s="2" t="s">
        <v>18</v>
      </c>
      <c r="W787" s="2" t="s">
        <v>11</v>
      </c>
      <c r="X787" s="2" t="s">
        <v>34</v>
      </c>
      <c r="Y787" s="2" t="s">
        <v>12</v>
      </c>
      <c r="Z787" s="2" t="s">
        <v>24</v>
      </c>
      <c r="AA787" s="2" t="s">
        <v>868</v>
      </c>
      <c r="AB787">
        <v>0</v>
      </c>
      <c r="AC787">
        <v>1</v>
      </c>
      <c r="AD787" s="2" t="s">
        <v>1085</v>
      </c>
      <c r="AE787">
        <v>0</v>
      </c>
      <c r="AF787">
        <v>0</v>
      </c>
      <c r="AG787" s="2" t="s">
        <v>1077</v>
      </c>
      <c r="AH787">
        <v>38700</v>
      </c>
      <c r="AI787">
        <v>7740</v>
      </c>
      <c r="AJ787">
        <v>3870</v>
      </c>
      <c r="AK787">
        <v>27090</v>
      </c>
      <c r="AL787" s="2" t="s">
        <v>123</v>
      </c>
      <c r="AM787" s="2" t="s">
        <v>124</v>
      </c>
      <c r="AN787">
        <v>2012</v>
      </c>
      <c r="AO787" s="2" t="s">
        <v>1078</v>
      </c>
    </row>
    <row r="788" spans="1:41" x14ac:dyDescent="0.25">
      <c r="A788">
        <v>607259</v>
      </c>
      <c r="B788" s="1">
        <v>35163</v>
      </c>
      <c r="C788">
        <v>225</v>
      </c>
      <c r="D788" s="2" t="s">
        <v>1276</v>
      </c>
      <c r="E788" s="2"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s="2" t="s">
        <v>1079</v>
      </c>
      <c r="M788" s="2" t="s">
        <v>1139</v>
      </c>
      <c r="N788" s="2" t="s">
        <v>1091</v>
      </c>
      <c r="O788" s="2" t="s">
        <v>1108</v>
      </c>
      <c r="P788" s="2" t="s">
        <v>1161</v>
      </c>
      <c r="Q788">
        <v>83900</v>
      </c>
      <c r="R788">
        <v>-52100</v>
      </c>
      <c r="S788">
        <v>31800</v>
      </c>
      <c r="T788" s="1">
        <v>42055</v>
      </c>
      <c r="U788" s="2" t="s">
        <v>62</v>
      </c>
      <c r="V788" s="2" t="s">
        <v>1084</v>
      </c>
      <c r="W788" s="2" t="s">
        <v>121</v>
      </c>
      <c r="X788" s="2" t="s">
        <v>30</v>
      </c>
      <c r="Y788" s="2" t="s">
        <v>5</v>
      </c>
      <c r="Z788" s="2" t="s">
        <v>75</v>
      </c>
      <c r="AA788" s="2" t="s">
        <v>869</v>
      </c>
      <c r="AB788">
        <v>6</v>
      </c>
      <c r="AC788">
        <v>1</v>
      </c>
      <c r="AD788" s="2" t="s">
        <v>1077</v>
      </c>
      <c r="AE788">
        <v>2</v>
      </c>
      <c r="AF788">
        <v>1</v>
      </c>
      <c r="AG788" s="2" t="s">
        <v>1077</v>
      </c>
      <c r="AH788">
        <v>5830</v>
      </c>
      <c r="AI788">
        <v>1060</v>
      </c>
      <c r="AJ788">
        <v>530</v>
      </c>
      <c r="AK788">
        <v>4240</v>
      </c>
      <c r="AL788" s="2" t="s">
        <v>39</v>
      </c>
      <c r="AM788" s="2" t="s">
        <v>40</v>
      </c>
      <c r="AN788">
        <v>2011</v>
      </c>
      <c r="AO788" s="2" t="s">
        <v>1078</v>
      </c>
    </row>
    <row r="789" spans="1:41" x14ac:dyDescent="0.25">
      <c r="A789">
        <v>979336</v>
      </c>
      <c r="B789" s="1">
        <v>36954</v>
      </c>
      <c r="C789">
        <v>84</v>
      </c>
      <c r="D789" s="2" t="s">
        <v>1275</v>
      </c>
      <c r="E789" s="2"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s="2" t="s">
        <v>1086</v>
      </c>
      <c r="M789" s="2" t="s">
        <v>29</v>
      </c>
      <c r="N789" s="2" t="s">
        <v>1093</v>
      </c>
      <c r="O789" s="2" t="s">
        <v>1116</v>
      </c>
      <c r="P789" s="2" t="s">
        <v>1159</v>
      </c>
      <c r="Q789">
        <v>0</v>
      </c>
      <c r="R789">
        <v>0</v>
      </c>
      <c r="S789">
        <v>0</v>
      </c>
      <c r="T789" s="1">
        <v>42034</v>
      </c>
      <c r="U789" s="2" t="s">
        <v>1</v>
      </c>
      <c r="V789" s="2" t="s">
        <v>18</v>
      </c>
      <c r="W789" s="2" t="s">
        <v>41</v>
      </c>
      <c r="X789" s="2" t="s">
        <v>49</v>
      </c>
      <c r="Y789" s="2" t="s">
        <v>19</v>
      </c>
      <c r="Z789" s="2" t="s">
        <v>53</v>
      </c>
      <c r="AA789" s="2" t="s">
        <v>870</v>
      </c>
      <c r="AB789">
        <v>0</v>
      </c>
      <c r="AC789">
        <v>1</v>
      </c>
      <c r="AD789" s="2" t="s">
        <v>1077</v>
      </c>
      <c r="AE789">
        <v>0</v>
      </c>
      <c r="AF789">
        <v>2</v>
      </c>
      <c r="AG789" s="2" t="s">
        <v>1085</v>
      </c>
      <c r="AH789">
        <v>57240</v>
      </c>
      <c r="AI789">
        <v>4770</v>
      </c>
      <c r="AJ789">
        <v>9540</v>
      </c>
      <c r="AK789">
        <v>42930</v>
      </c>
      <c r="AL789" s="2" t="s">
        <v>97</v>
      </c>
      <c r="AM789" s="2" t="s">
        <v>148</v>
      </c>
      <c r="AN789">
        <v>1995</v>
      </c>
      <c r="AO789" s="2" t="s">
        <v>1077</v>
      </c>
    </row>
    <row r="790" spans="1:41" x14ac:dyDescent="0.25">
      <c r="A790">
        <v>865201</v>
      </c>
      <c r="B790" s="1">
        <v>37183</v>
      </c>
      <c r="C790">
        <v>169</v>
      </c>
      <c r="D790" s="2" t="s">
        <v>1276</v>
      </c>
      <c r="E790" s="2"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s="2" t="s">
        <v>1079</v>
      </c>
      <c r="M790" s="2" t="s">
        <v>57</v>
      </c>
      <c r="N790" s="2" t="s">
        <v>1090</v>
      </c>
      <c r="O790" s="2" t="s">
        <v>1117</v>
      </c>
      <c r="P790" s="2" t="s">
        <v>1159</v>
      </c>
      <c r="Q790">
        <v>0</v>
      </c>
      <c r="R790">
        <v>-36800</v>
      </c>
      <c r="S790">
        <v>-36800</v>
      </c>
      <c r="T790" s="1">
        <v>42023</v>
      </c>
      <c r="U790" s="2" t="s">
        <v>1089</v>
      </c>
      <c r="V790" s="2" t="s">
        <v>18</v>
      </c>
      <c r="W790" s="2" t="s">
        <v>41</v>
      </c>
      <c r="X790" s="2" t="s">
        <v>4</v>
      </c>
      <c r="Y790" s="2" t="s">
        <v>12</v>
      </c>
      <c r="Z790" s="2" t="s">
        <v>13</v>
      </c>
      <c r="AA790" s="2" t="s">
        <v>871</v>
      </c>
      <c r="AB790">
        <v>9</v>
      </c>
      <c r="AC790">
        <v>3</v>
      </c>
      <c r="AD790" s="2" t="s">
        <v>1077</v>
      </c>
      <c r="AE790">
        <v>0</v>
      </c>
      <c r="AF790">
        <v>3</v>
      </c>
      <c r="AG790" s="2" t="s">
        <v>1078</v>
      </c>
      <c r="AH790">
        <v>46200</v>
      </c>
      <c r="AI790">
        <v>4200</v>
      </c>
      <c r="AJ790">
        <v>8400</v>
      </c>
      <c r="AK790">
        <v>33600</v>
      </c>
      <c r="AL790" s="2" t="s">
        <v>73</v>
      </c>
      <c r="AM790" s="2" t="s">
        <v>74</v>
      </c>
      <c r="AN790">
        <v>2015</v>
      </c>
      <c r="AO790" s="2" t="s">
        <v>1078</v>
      </c>
    </row>
    <row r="791" spans="1:41" x14ac:dyDescent="0.25">
      <c r="A791">
        <v>140977</v>
      </c>
      <c r="B791" s="1">
        <v>38947</v>
      </c>
      <c r="C791">
        <v>124</v>
      </c>
      <c r="D791" s="2" t="s">
        <v>1277</v>
      </c>
      <c r="E791" s="2"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s="2" t="s">
        <v>1086</v>
      </c>
      <c r="M791" s="2" t="s">
        <v>1139</v>
      </c>
      <c r="N791" s="2" t="s">
        <v>1115</v>
      </c>
      <c r="O791" s="2" t="s">
        <v>1110</v>
      </c>
      <c r="P791" s="2" t="s">
        <v>1159</v>
      </c>
      <c r="Q791">
        <v>29300</v>
      </c>
      <c r="R791">
        <v>0</v>
      </c>
      <c r="S791">
        <v>29300</v>
      </c>
      <c r="T791" s="1">
        <v>42060</v>
      </c>
      <c r="U791" s="2" t="s">
        <v>1</v>
      </c>
      <c r="V791" s="2" t="s">
        <v>2</v>
      </c>
      <c r="W791" s="2" t="s">
        <v>41</v>
      </c>
      <c r="X791" s="2" t="s">
        <v>60</v>
      </c>
      <c r="Y791" s="2" t="s">
        <v>19</v>
      </c>
      <c r="Z791" s="2" t="s">
        <v>6</v>
      </c>
      <c r="AA791" s="2" t="s">
        <v>872</v>
      </c>
      <c r="AB791">
        <v>23</v>
      </c>
      <c r="AC791">
        <v>1</v>
      </c>
      <c r="AD791" s="2" t="s">
        <v>1077</v>
      </c>
      <c r="AE791">
        <v>0</v>
      </c>
      <c r="AF791">
        <v>1</v>
      </c>
      <c r="AG791" s="2" t="s">
        <v>1078</v>
      </c>
      <c r="AH791">
        <v>57700</v>
      </c>
      <c r="AI791">
        <v>5770</v>
      </c>
      <c r="AJ791">
        <v>5770</v>
      </c>
      <c r="AK791">
        <v>46160</v>
      </c>
      <c r="AL791" s="2" t="s">
        <v>47</v>
      </c>
      <c r="AM791" s="2" t="s">
        <v>48</v>
      </c>
      <c r="AN791">
        <v>2003</v>
      </c>
      <c r="AO791" s="2" t="s">
        <v>1078</v>
      </c>
    </row>
    <row r="792" spans="1:41" x14ac:dyDescent="0.25">
      <c r="A792">
        <v>787351</v>
      </c>
      <c r="B792" s="1">
        <v>41392</v>
      </c>
      <c r="C792">
        <v>320</v>
      </c>
      <c r="D792" s="2" t="s">
        <v>1275</v>
      </c>
      <c r="E792" s="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s="2" t="s">
        <v>1079</v>
      </c>
      <c r="M792" s="2" t="s">
        <v>65</v>
      </c>
      <c r="N792" s="2" t="s">
        <v>1103</v>
      </c>
      <c r="O792" s="2" t="s">
        <v>1105</v>
      </c>
      <c r="P792" s="2" t="s">
        <v>1161</v>
      </c>
      <c r="Q792">
        <v>46300</v>
      </c>
      <c r="R792">
        <v>-41700</v>
      </c>
      <c r="S792">
        <v>4600</v>
      </c>
      <c r="T792" s="1">
        <v>42028</v>
      </c>
      <c r="U792" s="2" t="s">
        <v>1089</v>
      </c>
      <c r="V792" s="2" t="s">
        <v>23</v>
      </c>
      <c r="W792" s="2" t="s">
        <v>11</v>
      </c>
      <c r="X792" s="2" t="s">
        <v>34</v>
      </c>
      <c r="Y792" s="2" t="s">
        <v>45</v>
      </c>
      <c r="Z792" s="2" t="s">
        <v>75</v>
      </c>
      <c r="AA792" s="2" t="s">
        <v>873</v>
      </c>
      <c r="AB792">
        <v>13</v>
      </c>
      <c r="AC792">
        <v>3</v>
      </c>
      <c r="AD792" s="2" t="s">
        <v>1078</v>
      </c>
      <c r="AE792">
        <v>2</v>
      </c>
      <c r="AF792">
        <v>0</v>
      </c>
      <c r="AG792" s="2" t="s">
        <v>1078</v>
      </c>
      <c r="AH792">
        <v>56160</v>
      </c>
      <c r="AI792">
        <v>4680</v>
      </c>
      <c r="AJ792">
        <v>9360</v>
      </c>
      <c r="AK792">
        <v>42120</v>
      </c>
      <c r="AL792" s="2" t="s">
        <v>8</v>
      </c>
      <c r="AM792" s="2" t="s">
        <v>36</v>
      </c>
      <c r="AN792">
        <v>1995</v>
      </c>
      <c r="AO792" s="2" t="s">
        <v>1078</v>
      </c>
    </row>
    <row r="793" spans="1:41" x14ac:dyDescent="0.25">
      <c r="A793">
        <v>272330</v>
      </c>
      <c r="B793" s="1">
        <v>40146</v>
      </c>
      <c r="C793">
        <v>297</v>
      </c>
      <c r="D793" s="2" t="s">
        <v>1277</v>
      </c>
      <c r="E793" s="2"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s="2" t="s">
        <v>1079</v>
      </c>
      <c r="M793" s="2" t="s">
        <v>1140</v>
      </c>
      <c r="N793" s="2" t="s">
        <v>1114</v>
      </c>
      <c r="O793" s="2" t="s">
        <v>1104</v>
      </c>
      <c r="P793" s="2" t="s">
        <v>1162</v>
      </c>
      <c r="Q793">
        <v>0</v>
      </c>
      <c r="R793">
        <v>-59500</v>
      </c>
      <c r="S793">
        <v>-59500</v>
      </c>
      <c r="T793" s="1">
        <v>42020</v>
      </c>
      <c r="U793" s="2" t="s">
        <v>1089</v>
      </c>
      <c r="V793" s="2" t="s">
        <v>2</v>
      </c>
      <c r="W793" s="2" t="s">
        <v>41</v>
      </c>
      <c r="X793" s="2" t="s">
        <v>34</v>
      </c>
      <c r="Y793" s="2" t="s">
        <v>45</v>
      </c>
      <c r="Z793" s="2" t="s">
        <v>6</v>
      </c>
      <c r="AA793" s="2" t="s">
        <v>874</v>
      </c>
      <c r="AB793">
        <v>0</v>
      </c>
      <c r="AC793">
        <v>3</v>
      </c>
      <c r="AD793" s="2" t="s">
        <v>1085</v>
      </c>
      <c r="AE793">
        <v>0</v>
      </c>
      <c r="AF793">
        <v>3</v>
      </c>
      <c r="AG793" s="2" t="s">
        <v>1077</v>
      </c>
      <c r="AH793">
        <v>44400</v>
      </c>
      <c r="AI793">
        <v>5550</v>
      </c>
      <c r="AJ793">
        <v>5550</v>
      </c>
      <c r="AK793">
        <v>33300</v>
      </c>
      <c r="AL793" s="2" t="s">
        <v>106</v>
      </c>
      <c r="AM793" s="2" t="s">
        <v>280</v>
      </c>
      <c r="AN793">
        <v>1999</v>
      </c>
      <c r="AO793" s="2" t="s">
        <v>1078</v>
      </c>
    </row>
    <row r="794" spans="1:41" x14ac:dyDescent="0.25">
      <c r="A794">
        <v>728025</v>
      </c>
      <c r="B794" s="1">
        <v>32919</v>
      </c>
      <c r="C794">
        <v>421</v>
      </c>
      <c r="D794" s="2" t="s">
        <v>1277</v>
      </c>
      <c r="E794" s="2"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s="2" t="s">
        <v>1079</v>
      </c>
      <c r="M794" s="2" t="s">
        <v>1139</v>
      </c>
      <c r="N794" s="2" t="s">
        <v>1082</v>
      </c>
      <c r="O794" s="2" t="s">
        <v>1083</v>
      </c>
      <c r="P794" s="2" t="s">
        <v>1160</v>
      </c>
      <c r="Q794">
        <v>49500</v>
      </c>
      <c r="R794">
        <v>-81100</v>
      </c>
      <c r="S794">
        <v>-31600</v>
      </c>
      <c r="T794" s="1">
        <v>42016</v>
      </c>
      <c r="U794" s="2" t="s">
        <v>1</v>
      </c>
      <c r="V794" s="2" t="s">
        <v>18</v>
      </c>
      <c r="W794" s="2" t="s">
        <v>3</v>
      </c>
      <c r="X794" s="2" t="s">
        <v>60</v>
      </c>
      <c r="Y794" s="2" t="s">
        <v>19</v>
      </c>
      <c r="Z794" s="2" t="s">
        <v>51</v>
      </c>
      <c r="AA794" s="2" t="s">
        <v>875</v>
      </c>
      <c r="AB794">
        <v>7</v>
      </c>
      <c r="AC794">
        <v>1</v>
      </c>
      <c r="AD794" s="2" t="s">
        <v>1085</v>
      </c>
      <c r="AE794">
        <v>2</v>
      </c>
      <c r="AF794">
        <v>3</v>
      </c>
      <c r="AG794" s="2" t="s">
        <v>1085</v>
      </c>
      <c r="AH794">
        <v>92730</v>
      </c>
      <c r="AI794">
        <v>16860</v>
      </c>
      <c r="AJ794">
        <v>8430</v>
      </c>
      <c r="AK794">
        <v>67440</v>
      </c>
      <c r="AL794" s="2" t="s">
        <v>15</v>
      </c>
      <c r="AM794" s="2" t="s">
        <v>16</v>
      </c>
      <c r="AN794">
        <v>2004</v>
      </c>
      <c r="AO794" s="2" t="s">
        <v>1077</v>
      </c>
    </row>
    <row r="795" spans="1:41" x14ac:dyDescent="0.25">
      <c r="A795">
        <v>804608</v>
      </c>
      <c r="B795" s="1">
        <v>37358</v>
      </c>
      <c r="C795">
        <v>136</v>
      </c>
      <c r="D795" s="2" t="s">
        <v>1276</v>
      </c>
      <c r="E795" s="2"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s="2" t="s">
        <v>1086</v>
      </c>
      <c r="M795" s="2" t="s">
        <v>1141</v>
      </c>
      <c r="N795" s="2" t="s">
        <v>1080</v>
      </c>
      <c r="O795" s="2" t="s">
        <v>1108</v>
      </c>
      <c r="P795" s="2" t="s">
        <v>1161</v>
      </c>
      <c r="Q795">
        <v>37900</v>
      </c>
      <c r="R795">
        <v>0</v>
      </c>
      <c r="S795">
        <v>37900</v>
      </c>
      <c r="T795" s="1">
        <v>42008</v>
      </c>
      <c r="U795" s="2" t="s">
        <v>1</v>
      </c>
      <c r="V795" s="2" t="s">
        <v>2</v>
      </c>
      <c r="W795" s="2" t="s">
        <v>11</v>
      </c>
      <c r="X795" s="2" t="s">
        <v>34</v>
      </c>
      <c r="Y795" s="2" t="s">
        <v>50</v>
      </c>
      <c r="Z795" s="2" t="s">
        <v>75</v>
      </c>
      <c r="AA795" s="2" t="s">
        <v>876</v>
      </c>
      <c r="AB795">
        <v>23</v>
      </c>
      <c r="AC795">
        <v>1</v>
      </c>
      <c r="AD795" s="2" t="s">
        <v>1077</v>
      </c>
      <c r="AE795">
        <v>0</v>
      </c>
      <c r="AF795">
        <v>1</v>
      </c>
      <c r="AG795" s="2" t="s">
        <v>1077</v>
      </c>
      <c r="AH795">
        <v>30700</v>
      </c>
      <c r="AI795">
        <v>3070</v>
      </c>
      <c r="AJ795">
        <v>6140</v>
      </c>
      <c r="AK795">
        <v>21490</v>
      </c>
      <c r="AL795" s="2" t="s">
        <v>47</v>
      </c>
      <c r="AM795" s="2" t="s">
        <v>94</v>
      </c>
      <c r="AN795">
        <v>2015</v>
      </c>
      <c r="AO795" s="2" t="s">
        <v>1078</v>
      </c>
    </row>
    <row r="796" spans="1:41" x14ac:dyDescent="0.25">
      <c r="A796">
        <v>718829</v>
      </c>
      <c r="B796" s="1">
        <v>36212</v>
      </c>
      <c r="C796">
        <v>46</v>
      </c>
      <c r="D796" s="2" t="s">
        <v>1276</v>
      </c>
      <c r="E796" s="2"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s="2" t="s">
        <v>1086</v>
      </c>
      <c r="M796" s="2" t="s">
        <v>57</v>
      </c>
      <c r="N796" s="2" t="s">
        <v>1090</v>
      </c>
      <c r="O796" s="2" t="s">
        <v>1106</v>
      </c>
      <c r="P796" s="2" t="s">
        <v>1162</v>
      </c>
      <c r="Q796">
        <v>46800</v>
      </c>
      <c r="R796">
        <v>0</v>
      </c>
      <c r="S796">
        <v>46800</v>
      </c>
      <c r="T796" s="1">
        <v>42037</v>
      </c>
      <c r="U796" s="2" t="s">
        <v>1</v>
      </c>
      <c r="V796" s="2" t="s">
        <v>2</v>
      </c>
      <c r="W796" s="2" t="s">
        <v>3</v>
      </c>
      <c r="X796" s="2" t="s">
        <v>34</v>
      </c>
      <c r="Y796" s="2" t="s">
        <v>19</v>
      </c>
      <c r="Z796" s="2" t="s">
        <v>75</v>
      </c>
      <c r="AA796" s="2" t="s">
        <v>877</v>
      </c>
      <c r="AB796">
        <v>7</v>
      </c>
      <c r="AC796">
        <v>1</v>
      </c>
      <c r="AD796" s="2" t="s">
        <v>1078</v>
      </c>
      <c r="AE796">
        <v>2</v>
      </c>
      <c r="AF796">
        <v>0</v>
      </c>
      <c r="AG796" s="2" t="s">
        <v>1085</v>
      </c>
      <c r="AH796">
        <v>56600</v>
      </c>
      <c r="AI796">
        <v>11320</v>
      </c>
      <c r="AJ796">
        <v>5660</v>
      </c>
      <c r="AK796">
        <v>39620</v>
      </c>
      <c r="AL796" s="2" t="s">
        <v>47</v>
      </c>
      <c r="AM796" s="2" t="s">
        <v>48</v>
      </c>
      <c r="AN796">
        <v>1999</v>
      </c>
      <c r="AO796" s="2" t="s">
        <v>1078</v>
      </c>
    </row>
    <row r="797" spans="1:41" x14ac:dyDescent="0.25">
      <c r="A797">
        <v>482404</v>
      </c>
      <c r="B797" s="1">
        <v>40712</v>
      </c>
      <c r="C797">
        <v>34</v>
      </c>
      <c r="D797" s="2" t="s">
        <v>1277</v>
      </c>
      <c r="E797" s="2"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s="2" t="s">
        <v>1086</v>
      </c>
      <c r="M797" s="2" t="s">
        <v>1140</v>
      </c>
      <c r="N797" s="2" t="s">
        <v>1090</v>
      </c>
      <c r="O797" s="2" t="s">
        <v>1100</v>
      </c>
      <c r="P797" s="2" t="s">
        <v>1160</v>
      </c>
      <c r="Q797">
        <v>0</v>
      </c>
      <c r="R797">
        <v>-27700</v>
      </c>
      <c r="S797">
        <v>-27700</v>
      </c>
      <c r="T797" s="1">
        <v>42036</v>
      </c>
      <c r="U797" s="2" t="s">
        <v>62</v>
      </c>
      <c r="V797" s="2" t="s">
        <v>1084</v>
      </c>
      <c r="W797" s="2" t="s">
        <v>121</v>
      </c>
      <c r="X797" s="2" t="s">
        <v>30</v>
      </c>
      <c r="Y797" s="2" t="s">
        <v>12</v>
      </c>
      <c r="Z797" s="2" t="s">
        <v>51</v>
      </c>
      <c r="AA797" s="2" t="s">
        <v>878</v>
      </c>
      <c r="AB797">
        <v>20</v>
      </c>
      <c r="AC797">
        <v>1</v>
      </c>
      <c r="AD797" s="2" t="s">
        <v>1077</v>
      </c>
      <c r="AE797">
        <v>0</v>
      </c>
      <c r="AF797">
        <v>1</v>
      </c>
      <c r="AG797" s="2" t="s">
        <v>1085</v>
      </c>
      <c r="AH797">
        <v>3960</v>
      </c>
      <c r="AI797">
        <v>660</v>
      </c>
      <c r="AJ797">
        <v>660</v>
      </c>
      <c r="AK797">
        <v>2640</v>
      </c>
      <c r="AL797" s="2" t="s">
        <v>43</v>
      </c>
      <c r="AM797" s="2" t="s">
        <v>59</v>
      </c>
      <c r="AN797">
        <v>1998</v>
      </c>
      <c r="AO797" s="2" t="s">
        <v>1078</v>
      </c>
    </row>
    <row r="798" spans="1:41" x14ac:dyDescent="0.25">
      <c r="A798">
        <v>331170</v>
      </c>
      <c r="B798" s="1">
        <v>34784</v>
      </c>
      <c r="C798">
        <v>95</v>
      </c>
      <c r="D798" s="2" t="s">
        <v>1275</v>
      </c>
      <c r="E798" s="2"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s="2" t="s">
        <v>1079</v>
      </c>
      <c r="M798" s="2" t="s">
        <v>65</v>
      </c>
      <c r="N798" s="2" t="s">
        <v>1103</v>
      </c>
      <c r="O798" s="2" t="s">
        <v>1113</v>
      </c>
      <c r="P798" s="2" t="s">
        <v>1162</v>
      </c>
      <c r="Q798">
        <v>48900</v>
      </c>
      <c r="R798">
        <v>0</v>
      </c>
      <c r="S798">
        <v>48900</v>
      </c>
      <c r="T798" s="1">
        <v>42049</v>
      </c>
      <c r="U798" s="2" t="s">
        <v>1</v>
      </c>
      <c r="V798" s="2" t="s">
        <v>18</v>
      </c>
      <c r="W798" s="2" t="s">
        <v>11</v>
      </c>
      <c r="X798" s="2" t="s">
        <v>4</v>
      </c>
      <c r="Y798" s="2" t="s">
        <v>5</v>
      </c>
      <c r="Z798" s="2" t="s">
        <v>24</v>
      </c>
      <c r="AA798" s="2" t="s">
        <v>879</v>
      </c>
      <c r="AB798">
        <v>22</v>
      </c>
      <c r="AC798">
        <v>1</v>
      </c>
      <c r="AD798" s="2" t="s">
        <v>1077</v>
      </c>
      <c r="AE798">
        <v>0</v>
      </c>
      <c r="AF798">
        <v>3</v>
      </c>
      <c r="AG798" s="2" t="s">
        <v>1085</v>
      </c>
      <c r="AH798">
        <v>34800</v>
      </c>
      <c r="AI798">
        <v>3480</v>
      </c>
      <c r="AJ798">
        <v>6960</v>
      </c>
      <c r="AK798">
        <v>24360</v>
      </c>
      <c r="AL798" s="2" t="s">
        <v>32</v>
      </c>
      <c r="AM798" s="2" t="s">
        <v>69</v>
      </c>
      <c r="AN798">
        <v>1999</v>
      </c>
      <c r="AO798" s="2" t="s">
        <v>1078</v>
      </c>
    </row>
    <row r="799" spans="1:41" x14ac:dyDescent="0.25">
      <c r="A799">
        <v>753056</v>
      </c>
      <c r="B799" s="1">
        <v>33361</v>
      </c>
      <c r="C799">
        <v>140</v>
      </c>
      <c r="D799" s="2" t="s">
        <v>1277</v>
      </c>
      <c r="E799" s="2"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s="2" t="s">
        <v>1086</v>
      </c>
      <c r="M799" s="2" t="s">
        <v>1142</v>
      </c>
      <c r="N799" s="2" t="s">
        <v>1090</v>
      </c>
      <c r="O799" s="2" t="s">
        <v>1110</v>
      </c>
      <c r="P799" s="2" t="s">
        <v>1161</v>
      </c>
      <c r="Q799">
        <v>43200</v>
      </c>
      <c r="R799">
        <v>0</v>
      </c>
      <c r="S799">
        <v>43200</v>
      </c>
      <c r="T799" s="1">
        <v>42043</v>
      </c>
      <c r="U799" s="2" t="s">
        <v>1089</v>
      </c>
      <c r="V799" s="2" t="s">
        <v>18</v>
      </c>
      <c r="W799" s="2" t="s">
        <v>11</v>
      </c>
      <c r="X799" s="2" t="s">
        <v>49</v>
      </c>
      <c r="Y799" s="2" t="s">
        <v>19</v>
      </c>
      <c r="Z799" s="2" t="s">
        <v>13</v>
      </c>
      <c r="AA799" s="2" t="s">
        <v>880</v>
      </c>
      <c r="AB799">
        <v>10</v>
      </c>
      <c r="AC799">
        <v>3</v>
      </c>
      <c r="AD799" s="2" t="s">
        <v>1085</v>
      </c>
      <c r="AE799">
        <v>2</v>
      </c>
      <c r="AF799">
        <v>0</v>
      </c>
      <c r="AG799" s="2" t="s">
        <v>1077</v>
      </c>
      <c r="AH799">
        <v>79500</v>
      </c>
      <c r="AI799">
        <v>7950</v>
      </c>
      <c r="AJ799">
        <v>7950</v>
      </c>
      <c r="AK799">
        <v>63600</v>
      </c>
      <c r="AL799" s="2" t="s">
        <v>26</v>
      </c>
      <c r="AM799" s="2" t="s">
        <v>27</v>
      </c>
      <c r="AN799">
        <v>2000</v>
      </c>
      <c r="AO799" s="2" t="s">
        <v>1078</v>
      </c>
    </row>
    <row r="800" spans="1:41" x14ac:dyDescent="0.25">
      <c r="A800">
        <v>910365</v>
      </c>
      <c r="B800" s="1">
        <v>37244</v>
      </c>
      <c r="C800">
        <v>200</v>
      </c>
      <c r="D800" s="2" t="s">
        <v>1277</v>
      </c>
      <c r="E800" s="2"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s="2" t="s">
        <v>1086</v>
      </c>
      <c r="M800" s="2" t="s">
        <v>65</v>
      </c>
      <c r="N800" s="2" t="s">
        <v>1093</v>
      </c>
      <c r="O800" s="2" t="s">
        <v>1112</v>
      </c>
      <c r="P800" s="2" t="s">
        <v>1161</v>
      </c>
      <c r="Q800">
        <v>0</v>
      </c>
      <c r="R800">
        <v>0</v>
      </c>
      <c r="S800">
        <v>0</v>
      </c>
      <c r="T800" s="1">
        <v>42026</v>
      </c>
      <c r="U800" s="2" t="s">
        <v>1</v>
      </c>
      <c r="V800" s="2" t="s">
        <v>23</v>
      </c>
      <c r="W800" s="2" t="s">
        <v>41</v>
      </c>
      <c r="X800" s="2" t="s">
        <v>4</v>
      </c>
      <c r="Y800" s="2" t="s">
        <v>19</v>
      </c>
      <c r="Z800" s="2" t="s">
        <v>24</v>
      </c>
      <c r="AA800" s="2" t="s">
        <v>881</v>
      </c>
      <c r="AB800">
        <v>10</v>
      </c>
      <c r="AC800">
        <v>1</v>
      </c>
      <c r="AD800" s="2" t="s">
        <v>1085</v>
      </c>
      <c r="AE800">
        <v>2</v>
      </c>
      <c r="AF800">
        <v>2</v>
      </c>
      <c r="AG800" s="2" t="s">
        <v>1078</v>
      </c>
      <c r="AH800">
        <v>56000</v>
      </c>
      <c r="AI800">
        <v>5600</v>
      </c>
      <c r="AJ800">
        <v>5600</v>
      </c>
      <c r="AK800">
        <v>44800</v>
      </c>
      <c r="AL800" s="2" t="s">
        <v>26</v>
      </c>
      <c r="AM800" s="2" t="s">
        <v>154</v>
      </c>
      <c r="AN800">
        <v>2009</v>
      </c>
      <c r="AO800" s="2" t="s">
        <v>1078</v>
      </c>
    </row>
    <row r="801" spans="1:41" x14ac:dyDescent="0.25">
      <c r="A801">
        <v>379268</v>
      </c>
      <c r="B801" s="1">
        <v>41126</v>
      </c>
      <c r="C801">
        <v>123</v>
      </c>
      <c r="D801" s="2" t="s">
        <v>1277</v>
      </c>
      <c r="E801" s="2"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s="2" t="s">
        <v>1086</v>
      </c>
      <c r="M801" s="2" t="s">
        <v>1139</v>
      </c>
      <c r="N801" s="2" t="s">
        <v>1082</v>
      </c>
      <c r="O801" s="2" t="s">
        <v>1109</v>
      </c>
      <c r="P801" s="2" t="s">
        <v>1161</v>
      </c>
      <c r="Q801">
        <v>64800</v>
      </c>
      <c r="R801">
        <v>-44200</v>
      </c>
      <c r="S801">
        <v>20600</v>
      </c>
      <c r="T801" s="1">
        <v>42018</v>
      </c>
      <c r="U801" s="2" t="s">
        <v>1</v>
      </c>
      <c r="V801" s="2" t="s">
        <v>18</v>
      </c>
      <c r="W801" s="2" t="s">
        <v>11</v>
      </c>
      <c r="X801" s="2" t="s">
        <v>60</v>
      </c>
      <c r="Y801" s="2" t="s">
        <v>50</v>
      </c>
      <c r="Z801" s="2" t="s">
        <v>24</v>
      </c>
      <c r="AA801" s="2" t="s">
        <v>882</v>
      </c>
      <c r="AB801">
        <v>17</v>
      </c>
      <c r="AC801">
        <v>1</v>
      </c>
      <c r="AD801" s="2" t="s">
        <v>1077</v>
      </c>
      <c r="AE801">
        <v>1</v>
      </c>
      <c r="AF801">
        <v>0</v>
      </c>
      <c r="AG801" s="2" t="s">
        <v>1077</v>
      </c>
      <c r="AH801">
        <v>73260</v>
      </c>
      <c r="AI801">
        <v>16280</v>
      </c>
      <c r="AJ801">
        <v>0</v>
      </c>
      <c r="AK801">
        <v>56980</v>
      </c>
      <c r="AL801" s="2" t="s">
        <v>123</v>
      </c>
      <c r="AM801" s="2" t="s">
        <v>166</v>
      </c>
      <c r="AN801">
        <v>2014</v>
      </c>
      <c r="AO801" s="2" t="s">
        <v>1077</v>
      </c>
    </row>
    <row r="802" spans="1:41" x14ac:dyDescent="0.25">
      <c r="A802">
        <v>362843</v>
      </c>
      <c r="B802" s="1">
        <v>38208</v>
      </c>
      <c r="C802">
        <v>267</v>
      </c>
      <c r="D802" s="2" t="s">
        <v>1276</v>
      </c>
      <c r="E802" s="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s="2" t="s">
        <v>1079</v>
      </c>
      <c r="M802" s="2" t="s">
        <v>1140</v>
      </c>
      <c r="N802" s="2" t="s">
        <v>1080</v>
      </c>
      <c r="O802" s="2" t="s">
        <v>1094</v>
      </c>
      <c r="P802" s="2" t="s">
        <v>1162</v>
      </c>
      <c r="Q802">
        <v>35000</v>
      </c>
      <c r="R802">
        <v>0</v>
      </c>
      <c r="S802">
        <v>35000</v>
      </c>
      <c r="T802" s="1">
        <v>42038</v>
      </c>
      <c r="U802" s="2" t="s">
        <v>62</v>
      </c>
      <c r="V802" s="2" t="s">
        <v>1084</v>
      </c>
      <c r="W802" s="2" t="s">
        <v>121</v>
      </c>
      <c r="X802" s="2" t="s">
        <v>30</v>
      </c>
      <c r="Y802" s="2" t="s">
        <v>45</v>
      </c>
      <c r="Z802" s="2" t="s">
        <v>24</v>
      </c>
      <c r="AA802" s="2" t="s">
        <v>883</v>
      </c>
      <c r="AB802">
        <v>3</v>
      </c>
      <c r="AC802">
        <v>1</v>
      </c>
      <c r="AD802" s="2" t="s">
        <v>1077</v>
      </c>
      <c r="AE802">
        <v>2</v>
      </c>
      <c r="AF802">
        <v>3</v>
      </c>
      <c r="AG802" s="2" t="s">
        <v>1077</v>
      </c>
      <c r="AH802">
        <v>4950</v>
      </c>
      <c r="AI802">
        <v>900</v>
      </c>
      <c r="AJ802">
        <v>450</v>
      </c>
      <c r="AK802">
        <v>3600</v>
      </c>
      <c r="AL802" s="2" t="s">
        <v>47</v>
      </c>
      <c r="AM802" s="2" t="s">
        <v>48</v>
      </c>
      <c r="AN802">
        <v>1995</v>
      </c>
      <c r="AO802" s="2" t="s">
        <v>1078</v>
      </c>
    </row>
    <row r="803" spans="1:41" x14ac:dyDescent="0.25">
      <c r="A803">
        <v>135400</v>
      </c>
      <c r="B803" s="1">
        <v>41659</v>
      </c>
      <c r="C803">
        <v>290</v>
      </c>
      <c r="D803" s="2" t="s">
        <v>1277</v>
      </c>
      <c r="E803" s="2"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s="2" t="s">
        <v>1079</v>
      </c>
      <c r="M803" s="2" t="s">
        <v>1139</v>
      </c>
      <c r="N803" s="2" t="s">
        <v>1082</v>
      </c>
      <c r="O803" s="2" t="s">
        <v>1110</v>
      </c>
      <c r="P803" s="2" t="s">
        <v>1160</v>
      </c>
      <c r="Q803">
        <v>32500</v>
      </c>
      <c r="R803">
        <v>0</v>
      </c>
      <c r="S803">
        <v>32500</v>
      </c>
      <c r="T803" s="1">
        <v>42024</v>
      </c>
      <c r="U803" s="2" t="s">
        <v>1</v>
      </c>
      <c r="V803" s="2" t="s">
        <v>18</v>
      </c>
      <c r="W803" s="2" t="s">
        <v>11</v>
      </c>
      <c r="X803" s="2" t="s">
        <v>60</v>
      </c>
      <c r="Y803" s="2" t="s">
        <v>45</v>
      </c>
      <c r="Z803" s="2" t="s">
        <v>51</v>
      </c>
      <c r="AA803" s="2" t="s">
        <v>884</v>
      </c>
      <c r="AB803">
        <v>10</v>
      </c>
      <c r="AC803">
        <v>1</v>
      </c>
      <c r="AD803" s="2" t="s">
        <v>1078</v>
      </c>
      <c r="AE803">
        <v>0</v>
      </c>
      <c r="AF803">
        <v>1</v>
      </c>
      <c r="AG803" s="2" t="s">
        <v>1078</v>
      </c>
      <c r="AH803">
        <v>48000</v>
      </c>
      <c r="AI803">
        <v>4800</v>
      </c>
      <c r="AJ803">
        <v>9600</v>
      </c>
      <c r="AK803">
        <v>33600</v>
      </c>
      <c r="AL803" s="2" t="s">
        <v>8</v>
      </c>
      <c r="AM803" s="2" t="s">
        <v>36</v>
      </c>
      <c r="AN803">
        <v>2013</v>
      </c>
      <c r="AO803" s="2" t="s">
        <v>1078</v>
      </c>
    </row>
    <row r="804" spans="1:41" x14ac:dyDescent="0.25">
      <c r="A804">
        <v>798579</v>
      </c>
      <c r="B804" s="1">
        <v>40896</v>
      </c>
      <c r="C804">
        <v>45</v>
      </c>
      <c r="D804" s="2" t="s">
        <v>1277</v>
      </c>
      <c r="E804" s="2"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s="2" t="s">
        <v>1079</v>
      </c>
      <c r="M804" s="2" t="s">
        <v>65</v>
      </c>
      <c r="N804" s="2" t="s">
        <v>1093</v>
      </c>
      <c r="O804" s="2" t="s">
        <v>1100</v>
      </c>
      <c r="P804" s="2" t="s">
        <v>1159</v>
      </c>
      <c r="Q804">
        <v>0</v>
      </c>
      <c r="R804">
        <v>0</v>
      </c>
      <c r="S804">
        <v>0</v>
      </c>
      <c r="T804" s="1">
        <v>42005</v>
      </c>
      <c r="U804" s="2" t="s">
        <v>1</v>
      </c>
      <c r="V804" s="2" t="s">
        <v>2</v>
      </c>
      <c r="W804" s="2" t="s">
        <v>3</v>
      </c>
      <c r="X804" s="2" t="s">
        <v>34</v>
      </c>
      <c r="Y804" s="2" t="s">
        <v>5</v>
      </c>
      <c r="Z804" s="2" t="s">
        <v>24</v>
      </c>
      <c r="AA804" s="2" t="s">
        <v>885</v>
      </c>
      <c r="AB804">
        <v>1</v>
      </c>
      <c r="AC804">
        <v>1</v>
      </c>
      <c r="AD804" s="2" t="s">
        <v>1077</v>
      </c>
      <c r="AE804">
        <v>0</v>
      </c>
      <c r="AF804">
        <v>1</v>
      </c>
      <c r="AG804" s="2" t="s">
        <v>1077</v>
      </c>
      <c r="AH804">
        <v>52200</v>
      </c>
      <c r="AI804">
        <v>10440</v>
      </c>
      <c r="AJ804">
        <v>5220</v>
      </c>
      <c r="AK804">
        <v>36540</v>
      </c>
      <c r="AL804" s="2" t="s">
        <v>39</v>
      </c>
      <c r="AM804" s="2" t="s">
        <v>40</v>
      </c>
      <c r="AN804">
        <v>2005</v>
      </c>
      <c r="AO804" s="2" t="s">
        <v>1078</v>
      </c>
    </row>
    <row r="805" spans="1:41" x14ac:dyDescent="0.25">
      <c r="A805">
        <v>250833</v>
      </c>
      <c r="B805" s="1">
        <v>39657</v>
      </c>
      <c r="C805">
        <v>186</v>
      </c>
      <c r="D805" s="2" t="s">
        <v>1277</v>
      </c>
      <c r="E805" s="2"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s="2" t="s">
        <v>1086</v>
      </c>
      <c r="M805" s="2" t="s">
        <v>1142</v>
      </c>
      <c r="N805" s="2" t="s">
        <v>1102</v>
      </c>
      <c r="O805" s="2" t="s">
        <v>1100</v>
      </c>
      <c r="P805" s="2" t="s">
        <v>1162</v>
      </c>
      <c r="Q805">
        <v>80900</v>
      </c>
      <c r="R805">
        <v>-111100</v>
      </c>
      <c r="S805">
        <v>-30200</v>
      </c>
      <c r="T805" s="1">
        <v>42037</v>
      </c>
      <c r="U805" s="2" t="s">
        <v>1089</v>
      </c>
      <c r="V805" s="2" t="s">
        <v>18</v>
      </c>
      <c r="W805" s="2" t="s">
        <v>11</v>
      </c>
      <c r="X805" s="2" t="s">
        <v>60</v>
      </c>
      <c r="Y805" s="2" t="s">
        <v>19</v>
      </c>
      <c r="Z805" s="2" t="s">
        <v>37</v>
      </c>
      <c r="AA805" s="2" t="s">
        <v>886</v>
      </c>
      <c r="AB805">
        <v>1</v>
      </c>
      <c r="AC805">
        <v>3</v>
      </c>
      <c r="AD805" s="2" t="s">
        <v>1078</v>
      </c>
      <c r="AE805">
        <v>2</v>
      </c>
      <c r="AF805">
        <v>3</v>
      </c>
      <c r="AG805" s="2" t="s">
        <v>1085</v>
      </c>
      <c r="AH805">
        <v>73800</v>
      </c>
      <c r="AI805">
        <v>12300</v>
      </c>
      <c r="AJ805">
        <v>12300</v>
      </c>
      <c r="AK805">
        <v>49200</v>
      </c>
      <c r="AL805" s="2" t="s">
        <v>43</v>
      </c>
      <c r="AM805" s="2" t="s">
        <v>59</v>
      </c>
      <c r="AN805">
        <v>1995</v>
      </c>
      <c r="AO805" s="2" t="s">
        <v>1078</v>
      </c>
    </row>
    <row r="806" spans="1:41" x14ac:dyDescent="0.25">
      <c r="A806">
        <v>824116</v>
      </c>
      <c r="B806" s="1">
        <v>35920</v>
      </c>
      <c r="C806">
        <v>135</v>
      </c>
      <c r="D806" s="2" t="s">
        <v>1275</v>
      </c>
      <c r="E806" s="2"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s="2" t="s">
        <v>1086</v>
      </c>
      <c r="M806" s="2" t="s">
        <v>1142</v>
      </c>
      <c r="N806" s="2" t="s">
        <v>1102</v>
      </c>
      <c r="O806" s="2" t="s">
        <v>1094</v>
      </c>
      <c r="P806" s="2" t="s">
        <v>1161</v>
      </c>
      <c r="Q806">
        <v>0</v>
      </c>
      <c r="R806">
        <v>-69600</v>
      </c>
      <c r="S806">
        <v>-69600</v>
      </c>
      <c r="T806" s="1">
        <v>42027</v>
      </c>
      <c r="U806" s="2" t="s">
        <v>1</v>
      </c>
      <c r="V806" s="2" t="s">
        <v>2</v>
      </c>
      <c r="W806" s="2" t="s">
        <v>41</v>
      </c>
      <c r="X806" s="2" t="s">
        <v>34</v>
      </c>
      <c r="Y806" s="2" t="s">
        <v>50</v>
      </c>
      <c r="Z806" s="2" t="s">
        <v>53</v>
      </c>
      <c r="AA806" s="2" t="s">
        <v>887</v>
      </c>
      <c r="AB806">
        <v>7</v>
      </c>
      <c r="AC806">
        <v>1</v>
      </c>
      <c r="AD806" s="2" t="s">
        <v>1085</v>
      </c>
      <c r="AE806">
        <v>1</v>
      </c>
      <c r="AF806">
        <v>2</v>
      </c>
      <c r="AG806" s="2" t="s">
        <v>1078</v>
      </c>
      <c r="AH806">
        <v>78200</v>
      </c>
      <c r="AI806">
        <v>15640</v>
      </c>
      <c r="AJ806">
        <v>7820</v>
      </c>
      <c r="AK806">
        <v>54740</v>
      </c>
      <c r="AL806" s="2" t="s">
        <v>43</v>
      </c>
      <c r="AM806" s="2" t="s">
        <v>59</v>
      </c>
      <c r="AN806">
        <v>2009</v>
      </c>
      <c r="AO806" s="2" t="s">
        <v>1078</v>
      </c>
    </row>
    <row r="807" spans="1:41" x14ac:dyDescent="0.25">
      <c r="A807">
        <v>322613</v>
      </c>
      <c r="B807" s="1">
        <v>34805</v>
      </c>
      <c r="C807">
        <v>110</v>
      </c>
      <c r="D807" s="2" t="s">
        <v>1277</v>
      </c>
      <c r="E807" s="2"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s="2" t="s">
        <v>1079</v>
      </c>
      <c r="M807" s="2" t="s">
        <v>29</v>
      </c>
      <c r="N807" s="2" t="s">
        <v>1095</v>
      </c>
      <c r="O807" s="2" t="s">
        <v>1092</v>
      </c>
      <c r="P807" s="2" t="s">
        <v>1159</v>
      </c>
      <c r="Q807">
        <v>0</v>
      </c>
      <c r="R807">
        <v>0</v>
      </c>
      <c r="S807">
        <v>0</v>
      </c>
      <c r="T807" s="1">
        <v>42030</v>
      </c>
      <c r="U807" s="2" t="s">
        <v>1</v>
      </c>
      <c r="V807" s="2" t="s">
        <v>18</v>
      </c>
      <c r="W807" s="2" t="s">
        <v>3</v>
      </c>
      <c r="X807" s="2" t="s">
        <v>60</v>
      </c>
      <c r="Y807" s="2" t="s">
        <v>12</v>
      </c>
      <c r="Z807" s="2" t="s">
        <v>53</v>
      </c>
      <c r="AA807" s="2" t="s">
        <v>888</v>
      </c>
      <c r="AB807">
        <v>19</v>
      </c>
      <c r="AC807">
        <v>1</v>
      </c>
      <c r="AD807" s="2" t="s">
        <v>1085</v>
      </c>
      <c r="AE807">
        <v>2</v>
      </c>
      <c r="AF807">
        <v>3</v>
      </c>
      <c r="AG807" s="2" t="s">
        <v>1078</v>
      </c>
      <c r="AH807">
        <v>55200</v>
      </c>
      <c r="AI807">
        <v>13800</v>
      </c>
      <c r="AJ807">
        <v>9200</v>
      </c>
      <c r="AK807">
        <v>32200</v>
      </c>
      <c r="AL807" s="2" t="s">
        <v>8</v>
      </c>
      <c r="AM807" s="2" t="s">
        <v>137</v>
      </c>
      <c r="AN807">
        <v>2015</v>
      </c>
      <c r="AO807" s="2" t="s">
        <v>1077</v>
      </c>
    </row>
    <row r="808" spans="1:41" x14ac:dyDescent="0.25">
      <c r="A808">
        <v>871305</v>
      </c>
      <c r="B808" s="1">
        <v>33648</v>
      </c>
      <c r="C808">
        <v>259</v>
      </c>
      <c r="D808" s="2" t="s">
        <v>1275</v>
      </c>
      <c r="E808" s="2"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s="2" t="s">
        <v>1086</v>
      </c>
      <c r="M808" s="2" t="s">
        <v>1141</v>
      </c>
      <c r="N808" s="2" t="s">
        <v>1107</v>
      </c>
      <c r="O808" s="2" t="s">
        <v>1110</v>
      </c>
      <c r="P808" s="2" t="s">
        <v>1160</v>
      </c>
      <c r="Q808">
        <v>0</v>
      </c>
      <c r="R808">
        <v>-58300</v>
      </c>
      <c r="S808">
        <v>-58300</v>
      </c>
      <c r="T808" s="1">
        <v>42006</v>
      </c>
      <c r="U808" s="2" t="s">
        <v>1089</v>
      </c>
      <c r="V808" s="2" t="s">
        <v>2</v>
      </c>
      <c r="W808" s="2" t="s">
        <v>41</v>
      </c>
      <c r="X808" s="2" t="s">
        <v>49</v>
      </c>
      <c r="Y808" s="2" t="s">
        <v>19</v>
      </c>
      <c r="Z808" s="2" t="s">
        <v>53</v>
      </c>
      <c r="AA808" s="2" t="s">
        <v>889</v>
      </c>
      <c r="AB808">
        <v>3</v>
      </c>
      <c r="AC808">
        <v>3</v>
      </c>
      <c r="AD808" s="2" t="s">
        <v>1078</v>
      </c>
      <c r="AE808">
        <v>0</v>
      </c>
      <c r="AF808">
        <v>2</v>
      </c>
      <c r="AG808" s="2" t="s">
        <v>1077</v>
      </c>
      <c r="AH808">
        <v>57060</v>
      </c>
      <c r="AI808">
        <v>6340</v>
      </c>
      <c r="AJ808">
        <v>6340</v>
      </c>
      <c r="AK808">
        <v>44380</v>
      </c>
      <c r="AL808" s="2" t="s">
        <v>55</v>
      </c>
      <c r="AM808" s="2" t="s">
        <v>157</v>
      </c>
      <c r="AN808">
        <v>2012</v>
      </c>
      <c r="AO808" s="2" t="s">
        <v>1078</v>
      </c>
    </row>
    <row r="809" spans="1:41" x14ac:dyDescent="0.25">
      <c r="A809">
        <v>488037</v>
      </c>
      <c r="B809" s="1">
        <v>39274</v>
      </c>
      <c r="C809">
        <v>114</v>
      </c>
      <c r="D809" s="2" t="s">
        <v>1276</v>
      </c>
      <c r="E809" s="2"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s="2" t="s">
        <v>1086</v>
      </c>
      <c r="M809" s="2" t="s">
        <v>1139</v>
      </c>
      <c r="N809" s="2" t="s">
        <v>1102</v>
      </c>
      <c r="O809" s="2" t="s">
        <v>1100</v>
      </c>
      <c r="P809" s="2" t="s">
        <v>1159</v>
      </c>
      <c r="Q809">
        <v>0</v>
      </c>
      <c r="R809">
        <v>-34700</v>
      </c>
      <c r="S809">
        <v>-34700</v>
      </c>
      <c r="T809" s="1">
        <v>42060</v>
      </c>
      <c r="U809" s="2" t="s">
        <v>10</v>
      </c>
      <c r="V809" s="2" t="s">
        <v>1084</v>
      </c>
      <c r="W809" s="2" t="s">
        <v>11</v>
      </c>
      <c r="X809" s="2" t="s">
        <v>30</v>
      </c>
      <c r="Y809" s="2" t="s">
        <v>45</v>
      </c>
      <c r="Z809" s="2" t="s">
        <v>24</v>
      </c>
      <c r="AA809" s="2" t="s">
        <v>890</v>
      </c>
      <c r="AB809">
        <v>3</v>
      </c>
      <c r="AC809">
        <v>1</v>
      </c>
      <c r="AD809" s="2" t="s">
        <v>1078</v>
      </c>
      <c r="AE809">
        <v>0</v>
      </c>
      <c r="AF809">
        <v>3</v>
      </c>
      <c r="AG809" s="2" t="s">
        <v>1077</v>
      </c>
      <c r="AH809">
        <v>4680</v>
      </c>
      <c r="AI809">
        <v>520</v>
      </c>
      <c r="AJ809">
        <v>520</v>
      </c>
      <c r="AK809">
        <v>3640</v>
      </c>
      <c r="AL809" s="2" t="s">
        <v>26</v>
      </c>
      <c r="AM809" s="2" t="s">
        <v>154</v>
      </c>
      <c r="AN809">
        <v>2013</v>
      </c>
      <c r="AO809" s="2" t="s">
        <v>1078</v>
      </c>
    </row>
    <row r="810" spans="1:41" x14ac:dyDescent="0.25">
      <c r="A810">
        <v>485813</v>
      </c>
      <c r="B810" s="1">
        <v>40275</v>
      </c>
      <c r="C810">
        <v>404</v>
      </c>
      <c r="D810" s="2" t="s">
        <v>1277</v>
      </c>
      <c r="E810" s="2"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s="2" t="s">
        <v>1086</v>
      </c>
      <c r="M810" s="2" t="s">
        <v>1139</v>
      </c>
      <c r="N810" s="2" t="s">
        <v>1103</v>
      </c>
      <c r="O810" s="2" t="s">
        <v>1116</v>
      </c>
      <c r="P810" s="2" t="s">
        <v>1161</v>
      </c>
      <c r="Q810">
        <v>0</v>
      </c>
      <c r="R810">
        <v>-63700</v>
      </c>
      <c r="S810">
        <v>-63700</v>
      </c>
      <c r="T810" s="1">
        <v>42019</v>
      </c>
      <c r="U810" s="2" t="s">
        <v>1</v>
      </c>
      <c r="V810" s="2" t="s">
        <v>23</v>
      </c>
      <c r="W810" s="2" t="s">
        <v>11</v>
      </c>
      <c r="X810" s="2" t="s">
        <v>60</v>
      </c>
      <c r="Y810" s="2" t="s">
        <v>12</v>
      </c>
      <c r="Z810" s="2" t="s">
        <v>51</v>
      </c>
      <c r="AA810" s="2" t="s">
        <v>891</v>
      </c>
      <c r="AB810">
        <v>23</v>
      </c>
      <c r="AC810">
        <v>1</v>
      </c>
      <c r="AD810" s="2" t="s">
        <v>1078</v>
      </c>
      <c r="AE810">
        <v>2</v>
      </c>
      <c r="AF810">
        <v>0</v>
      </c>
      <c r="AG810" s="2" t="s">
        <v>1077</v>
      </c>
      <c r="AH810">
        <v>53100</v>
      </c>
      <c r="AI810">
        <v>5310</v>
      </c>
      <c r="AJ810">
        <v>5310</v>
      </c>
      <c r="AK810">
        <v>42480</v>
      </c>
      <c r="AL810" s="2" t="s">
        <v>32</v>
      </c>
      <c r="AM810" s="2" t="s">
        <v>69</v>
      </c>
      <c r="AN810">
        <v>2005</v>
      </c>
      <c r="AO810" s="2" t="s">
        <v>1077</v>
      </c>
    </row>
    <row r="811" spans="1:41" x14ac:dyDescent="0.25">
      <c r="A811">
        <v>886473</v>
      </c>
      <c r="B811" s="1">
        <v>33307</v>
      </c>
      <c r="C811">
        <v>282</v>
      </c>
      <c r="D811" s="2" t="s">
        <v>1276</v>
      </c>
      <c r="E811" s="2"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s="2" t="s">
        <v>1086</v>
      </c>
      <c r="M811" s="2" t="s">
        <v>1140</v>
      </c>
      <c r="N811" s="2" t="s">
        <v>1093</v>
      </c>
      <c r="O811" s="2" t="s">
        <v>1113</v>
      </c>
      <c r="P811" s="2" t="s">
        <v>1159</v>
      </c>
      <c r="Q811">
        <v>26900</v>
      </c>
      <c r="R811">
        <v>-55300</v>
      </c>
      <c r="S811">
        <v>-28400</v>
      </c>
      <c r="T811" s="1">
        <v>42044</v>
      </c>
      <c r="U811" s="2" t="s">
        <v>10</v>
      </c>
      <c r="V811" s="2" t="s">
        <v>1084</v>
      </c>
      <c r="W811" s="2" t="s">
        <v>11</v>
      </c>
      <c r="X811" s="2" t="s">
        <v>30</v>
      </c>
      <c r="Y811" s="2" t="s">
        <v>45</v>
      </c>
      <c r="Z811" s="2" t="s">
        <v>37</v>
      </c>
      <c r="AA811" s="2" t="s">
        <v>892</v>
      </c>
      <c r="AB811">
        <v>7</v>
      </c>
      <c r="AC811">
        <v>1</v>
      </c>
      <c r="AD811" s="2" t="s">
        <v>1085</v>
      </c>
      <c r="AE811">
        <v>1</v>
      </c>
      <c r="AF811">
        <v>2</v>
      </c>
      <c r="AG811" s="2" t="s">
        <v>1078</v>
      </c>
      <c r="AH811">
        <v>3520</v>
      </c>
      <c r="AI811">
        <v>640</v>
      </c>
      <c r="AJ811">
        <v>320</v>
      </c>
      <c r="AK811">
        <v>2560</v>
      </c>
      <c r="AL811" s="2" t="s">
        <v>32</v>
      </c>
      <c r="AM811" s="2" t="s">
        <v>69</v>
      </c>
      <c r="AN811">
        <v>2013</v>
      </c>
      <c r="AO811" s="2" t="s">
        <v>1078</v>
      </c>
    </row>
    <row r="812" spans="1:41" x14ac:dyDescent="0.25">
      <c r="A812">
        <v>907113</v>
      </c>
      <c r="B812" s="1">
        <v>35084</v>
      </c>
      <c r="C812">
        <v>57</v>
      </c>
      <c r="D812" s="2" t="s">
        <v>1275</v>
      </c>
      <c r="E812" s="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s="2" t="s">
        <v>1086</v>
      </c>
      <c r="M812" s="2" t="s">
        <v>1139</v>
      </c>
      <c r="N812" s="2" t="s">
        <v>1091</v>
      </c>
      <c r="O812" s="2" t="s">
        <v>1100</v>
      </c>
      <c r="P812" s="2" t="s">
        <v>1160</v>
      </c>
      <c r="Q812">
        <v>63100</v>
      </c>
      <c r="R812">
        <v>-54100</v>
      </c>
      <c r="S812">
        <v>9000</v>
      </c>
      <c r="T812" s="1">
        <v>42020</v>
      </c>
      <c r="U812" s="2" t="s">
        <v>1089</v>
      </c>
      <c r="V812" s="2" t="s">
        <v>23</v>
      </c>
      <c r="W812" s="2" t="s">
        <v>41</v>
      </c>
      <c r="X812" s="2" t="s">
        <v>60</v>
      </c>
      <c r="Y812" s="2" t="s">
        <v>12</v>
      </c>
      <c r="Z812" s="2" t="s">
        <v>13</v>
      </c>
      <c r="AA812" s="2" t="s">
        <v>893</v>
      </c>
      <c r="AB812">
        <v>0</v>
      </c>
      <c r="AC812">
        <v>3</v>
      </c>
      <c r="AD812" s="2" t="s">
        <v>1078</v>
      </c>
      <c r="AE812">
        <v>0</v>
      </c>
      <c r="AF812">
        <v>1</v>
      </c>
      <c r="AG812" s="2" t="s">
        <v>1077</v>
      </c>
      <c r="AH812">
        <v>72900</v>
      </c>
      <c r="AI812">
        <v>14580</v>
      </c>
      <c r="AJ812">
        <v>14580</v>
      </c>
      <c r="AK812">
        <v>43740</v>
      </c>
      <c r="AL812" s="2" t="s">
        <v>39</v>
      </c>
      <c r="AM812" s="2" t="s">
        <v>71</v>
      </c>
      <c r="AN812">
        <v>2010</v>
      </c>
      <c r="AO812" s="2" t="s">
        <v>1078</v>
      </c>
    </row>
    <row r="813" spans="1:41" x14ac:dyDescent="0.25">
      <c r="A813">
        <v>833321</v>
      </c>
      <c r="B813" s="1">
        <v>40238</v>
      </c>
      <c r="C813">
        <v>215</v>
      </c>
      <c r="D813" s="2" t="s">
        <v>1277</v>
      </c>
      <c r="E813" s="2"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s="2" t="s">
        <v>1086</v>
      </c>
      <c r="M813" s="2" t="s">
        <v>1141</v>
      </c>
      <c r="N813" s="2" t="s">
        <v>1080</v>
      </c>
      <c r="O813" s="2" t="s">
        <v>1098</v>
      </c>
      <c r="P813" s="2" t="s">
        <v>1162</v>
      </c>
      <c r="Q813">
        <v>0</v>
      </c>
      <c r="R813">
        <v>0</v>
      </c>
      <c r="S813">
        <v>0</v>
      </c>
      <c r="T813" s="1">
        <v>42036</v>
      </c>
      <c r="U813" s="2" t="s">
        <v>1</v>
      </c>
      <c r="V813" s="2" t="s">
        <v>18</v>
      </c>
      <c r="W813" s="2" t="s">
        <v>41</v>
      </c>
      <c r="X813" s="2" t="s">
        <v>4</v>
      </c>
      <c r="Y813" s="2" t="s">
        <v>5</v>
      </c>
      <c r="Z813" s="2" t="s">
        <v>24</v>
      </c>
      <c r="AA813" s="2" t="s">
        <v>894</v>
      </c>
      <c r="AB813">
        <v>10</v>
      </c>
      <c r="AC813">
        <v>1</v>
      </c>
      <c r="AD813" s="2" t="s">
        <v>1085</v>
      </c>
      <c r="AE813">
        <v>0</v>
      </c>
      <c r="AF813">
        <v>1</v>
      </c>
      <c r="AG813" s="2" t="s">
        <v>1078</v>
      </c>
      <c r="AH813">
        <v>70700</v>
      </c>
      <c r="AI813">
        <v>7070</v>
      </c>
      <c r="AJ813">
        <v>14140</v>
      </c>
      <c r="AK813">
        <v>49490</v>
      </c>
      <c r="AL813" s="2" t="s">
        <v>123</v>
      </c>
      <c r="AM813" s="2" t="s">
        <v>124</v>
      </c>
      <c r="AN813">
        <v>2008</v>
      </c>
      <c r="AO813" s="2" t="s">
        <v>1078</v>
      </c>
    </row>
    <row r="814" spans="1:41" x14ac:dyDescent="0.25">
      <c r="A814">
        <v>521592</v>
      </c>
      <c r="B814" s="1">
        <v>41805</v>
      </c>
      <c r="C814">
        <v>140</v>
      </c>
      <c r="D814" s="2" t="s">
        <v>1275</v>
      </c>
      <c r="E814" s="2"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s="2" t="s">
        <v>1086</v>
      </c>
      <c r="M814" s="2" t="s">
        <v>65</v>
      </c>
      <c r="N814" s="2" t="s">
        <v>1114</v>
      </c>
      <c r="O814" s="2" t="s">
        <v>1092</v>
      </c>
      <c r="P814" s="2" t="s">
        <v>1159</v>
      </c>
      <c r="Q814">
        <v>100500</v>
      </c>
      <c r="R814">
        <v>0</v>
      </c>
      <c r="S814">
        <v>100500</v>
      </c>
      <c r="T814" s="1">
        <v>42045</v>
      </c>
      <c r="U814" s="2" t="s">
        <v>1089</v>
      </c>
      <c r="V814" s="2" t="s">
        <v>2</v>
      </c>
      <c r="W814" s="2" t="s">
        <v>11</v>
      </c>
      <c r="X814" s="2" t="s">
        <v>49</v>
      </c>
      <c r="Y814" s="2" t="s">
        <v>5</v>
      </c>
      <c r="Z814" s="2" t="s">
        <v>6</v>
      </c>
      <c r="AA814" s="2" t="s">
        <v>895</v>
      </c>
      <c r="AB814">
        <v>4</v>
      </c>
      <c r="AC814">
        <v>4</v>
      </c>
      <c r="AD814" s="2" t="s">
        <v>1085</v>
      </c>
      <c r="AE814">
        <v>0</v>
      </c>
      <c r="AF814">
        <v>0</v>
      </c>
      <c r="AG814" s="2" t="s">
        <v>1085</v>
      </c>
      <c r="AH814">
        <v>60170</v>
      </c>
      <c r="AI814">
        <v>5470</v>
      </c>
      <c r="AJ814">
        <v>10940</v>
      </c>
      <c r="AK814">
        <v>43760</v>
      </c>
      <c r="AL814" s="2" t="s">
        <v>39</v>
      </c>
      <c r="AM814" s="2" t="s">
        <v>40</v>
      </c>
      <c r="AN814">
        <v>2006</v>
      </c>
      <c r="AO814" s="2" t="s">
        <v>1078</v>
      </c>
    </row>
    <row r="815" spans="1:41" x14ac:dyDescent="0.25">
      <c r="A815">
        <v>254837</v>
      </c>
      <c r="B815" s="1">
        <v>38316</v>
      </c>
      <c r="C815">
        <v>250</v>
      </c>
      <c r="D815" s="2" t="s">
        <v>1277</v>
      </c>
      <c r="E815" s="2"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s="2" t="s">
        <v>1079</v>
      </c>
      <c r="M815" s="2" t="s">
        <v>57</v>
      </c>
      <c r="N815" s="2" t="s">
        <v>1099</v>
      </c>
      <c r="O815" s="2" t="s">
        <v>1108</v>
      </c>
      <c r="P815" s="2" t="s">
        <v>1159</v>
      </c>
      <c r="Q815">
        <v>69500</v>
      </c>
      <c r="R815">
        <v>-40700</v>
      </c>
      <c r="S815">
        <v>28800</v>
      </c>
      <c r="T815" s="1">
        <v>42007</v>
      </c>
      <c r="U815" s="2" t="s">
        <v>1</v>
      </c>
      <c r="V815" s="2" t="s">
        <v>18</v>
      </c>
      <c r="W815" s="2" t="s">
        <v>3</v>
      </c>
      <c r="X815" s="2" t="s">
        <v>49</v>
      </c>
      <c r="Y815" s="2" t="s">
        <v>5</v>
      </c>
      <c r="Z815" s="2" t="s">
        <v>6</v>
      </c>
      <c r="AA815" s="2" t="s">
        <v>896</v>
      </c>
      <c r="AB815">
        <v>16</v>
      </c>
      <c r="AC815">
        <v>1</v>
      </c>
      <c r="AD815" s="2" t="s">
        <v>1085</v>
      </c>
      <c r="AE815">
        <v>1</v>
      </c>
      <c r="AF815">
        <v>1</v>
      </c>
      <c r="AG815" s="2" t="s">
        <v>1085</v>
      </c>
      <c r="AH815">
        <v>74800</v>
      </c>
      <c r="AI815">
        <v>13600</v>
      </c>
      <c r="AJ815">
        <v>6800</v>
      </c>
      <c r="AK815">
        <v>54400</v>
      </c>
      <c r="AL815" s="2" t="s">
        <v>55</v>
      </c>
      <c r="AM815" s="2" t="s">
        <v>157</v>
      </c>
      <c r="AN815">
        <v>2009</v>
      </c>
      <c r="AO815" s="2" t="s">
        <v>1077</v>
      </c>
    </row>
    <row r="816" spans="1:41" x14ac:dyDescent="0.25">
      <c r="A816">
        <v>634499</v>
      </c>
      <c r="B816" s="1">
        <v>36764</v>
      </c>
      <c r="C816">
        <v>286</v>
      </c>
      <c r="D816" s="2" t="s">
        <v>1275</v>
      </c>
      <c r="E816" s="2"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s="2" t="s">
        <v>1079</v>
      </c>
      <c r="M816" s="2" t="s">
        <v>65</v>
      </c>
      <c r="N816" s="2" t="s">
        <v>1093</v>
      </c>
      <c r="O816" s="2" t="s">
        <v>1108</v>
      </c>
      <c r="P816" s="2" t="s">
        <v>1159</v>
      </c>
      <c r="Q816">
        <v>25800</v>
      </c>
      <c r="R816">
        <v>0</v>
      </c>
      <c r="S816">
        <v>25800</v>
      </c>
      <c r="T816" s="1">
        <v>42005</v>
      </c>
      <c r="U816" s="2" t="s">
        <v>10</v>
      </c>
      <c r="V816" s="2" t="s">
        <v>1084</v>
      </c>
      <c r="W816" s="2" t="s">
        <v>121</v>
      </c>
      <c r="X816" s="2" t="s">
        <v>4</v>
      </c>
      <c r="Y816" s="2" t="s">
        <v>45</v>
      </c>
      <c r="Z816" s="2" t="s">
        <v>53</v>
      </c>
      <c r="AA816" s="2" t="s">
        <v>897</v>
      </c>
      <c r="AB816">
        <v>3</v>
      </c>
      <c r="AC816">
        <v>1</v>
      </c>
      <c r="AD816" s="2" t="s">
        <v>1077</v>
      </c>
      <c r="AE816">
        <v>2</v>
      </c>
      <c r="AF816">
        <v>0</v>
      </c>
      <c r="AG816" s="2" t="s">
        <v>1085</v>
      </c>
      <c r="AH816">
        <v>4100</v>
      </c>
      <c r="AI816">
        <v>820</v>
      </c>
      <c r="AJ816">
        <v>410</v>
      </c>
      <c r="AK816">
        <v>2870</v>
      </c>
      <c r="AL816" s="2" t="s">
        <v>26</v>
      </c>
      <c r="AM816" s="2" t="s">
        <v>154</v>
      </c>
      <c r="AN816">
        <v>2009</v>
      </c>
      <c r="AO816" s="2" t="s">
        <v>1078</v>
      </c>
    </row>
    <row r="817" spans="1:41" x14ac:dyDescent="0.25">
      <c r="A817">
        <v>574707</v>
      </c>
      <c r="B817" s="1">
        <v>38587</v>
      </c>
      <c r="C817">
        <v>356</v>
      </c>
      <c r="D817" s="2" t="s">
        <v>1277</v>
      </c>
      <c r="E817" s="2"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s="2" t="s">
        <v>1079</v>
      </c>
      <c r="M817" s="2" t="s">
        <v>57</v>
      </c>
      <c r="N817" s="2" t="s">
        <v>1093</v>
      </c>
      <c r="O817" s="2" t="s">
        <v>1098</v>
      </c>
      <c r="P817" s="2" t="s">
        <v>1159</v>
      </c>
      <c r="Q817">
        <v>0</v>
      </c>
      <c r="R817">
        <v>0</v>
      </c>
      <c r="S817">
        <v>0</v>
      </c>
      <c r="T817" s="1">
        <v>42058</v>
      </c>
      <c r="U817" s="2" t="s">
        <v>1</v>
      </c>
      <c r="V817" s="2" t="s">
        <v>2</v>
      </c>
      <c r="W817" s="2" t="s">
        <v>11</v>
      </c>
      <c r="X817" s="2" t="s">
        <v>49</v>
      </c>
      <c r="Y817" s="2" t="s">
        <v>5</v>
      </c>
      <c r="Z817" s="2" t="s">
        <v>6</v>
      </c>
      <c r="AA817" s="2" t="s">
        <v>898</v>
      </c>
      <c r="AB817">
        <v>5</v>
      </c>
      <c r="AC817">
        <v>1</v>
      </c>
      <c r="AD817" s="2" t="s">
        <v>1077</v>
      </c>
      <c r="AE817">
        <v>0</v>
      </c>
      <c r="AF817">
        <v>3</v>
      </c>
      <c r="AG817" s="2" t="s">
        <v>1085</v>
      </c>
      <c r="AH817">
        <v>61490</v>
      </c>
      <c r="AI817">
        <v>5590</v>
      </c>
      <c r="AJ817">
        <v>11180</v>
      </c>
      <c r="AK817">
        <v>44720</v>
      </c>
      <c r="AL817" s="2" t="s">
        <v>21</v>
      </c>
      <c r="AM817" s="2" t="s">
        <v>22</v>
      </c>
      <c r="AN817">
        <v>2009</v>
      </c>
      <c r="AO817" s="2" t="s">
        <v>1078</v>
      </c>
    </row>
    <row r="818" spans="1:41" x14ac:dyDescent="0.25">
      <c r="A818">
        <v>476839</v>
      </c>
      <c r="B818" s="1">
        <v>33094</v>
      </c>
      <c r="C818">
        <v>65</v>
      </c>
      <c r="D818" s="2" t="s">
        <v>1275</v>
      </c>
      <c r="E818" s="2"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s="2" t="s">
        <v>1079</v>
      </c>
      <c r="M818" s="2" t="s">
        <v>57</v>
      </c>
      <c r="N818" s="2" t="s">
        <v>1095</v>
      </c>
      <c r="O818" s="2" t="s">
        <v>1112</v>
      </c>
      <c r="P818" s="2" t="s">
        <v>1160</v>
      </c>
      <c r="Q818">
        <v>0</v>
      </c>
      <c r="R818">
        <v>0</v>
      </c>
      <c r="S818">
        <v>0</v>
      </c>
      <c r="T818" s="1">
        <v>42032</v>
      </c>
      <c r="U818" s="2" t="s">
        <v>10</v>
      </c>
      <c r="V818" s="2" t="s">
        <v>1084</v>
      </c>
      <c r="W818" s="2" t="s">
        <v>121</v>
      </c>
      <c r="X818" s="2" t="s">
        <v>30</v>
      </c>
      <c r="Y818" s="2" t="s">
        <v>12</v>
      </c>
      <c r="Z818" s="2" t="s">
        <v>51</v>
      </c>
      <c r="AA818" s="2" t="s">
        <v>899</v>
      </c>
      <c r="AB818">
        <v>14</v>
      </c>
      <c r="AC818">
        <v>1</v>
      </c>
      <c r="AD818" s="2" t="s">
        <v>1085</v>
      </c>
      <c r="AE818">
        <v>0</v>
      </c>
      <c r="AF818">
        <v>0</v>
      </c>
      <c r="AG818" s="2" t="s">
        <v>1085</v>
      </c>
      <c r="AH818">
        <v>7200</v>
      </c>
      <c r="AI818">
        <v>720</v>
      </c>
      <c r="AJ818">
        <v>1440</v>
      </c>
      <c r="AK818">
        <v>5040</v>
      </c>
      <c r="AL818" s="2" t="s">
        <v>43</v>
      </c>
      <c r="AM818" s="2" t="s">
        <v>44</v>
      </c>
      <c r="AN818">
        <v>1999</v>
      </c>
      <c r="AO818" s="2" t="s">
        <v>1078</v>
      </c>
    </row>
    <row r="819" spans="1:41" x14ac:dyDescent="0.25">
      <c r="A819">
        <v>149601</v>
      </c>
      <c r="B819" s="1">
        <v>37708</v>
      </c>
      <c r="C819">
        <v>187</v>
      </c>
      <c r="D819" s="2" t="s">
        <v>1277</v>
      </c>
      <c r="E819" s="2"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s="2" t="s">
        <v>1086</v>
      </c>
      <c r="M819" s="2" t="s">
        <v>1141</v>
      </c>
      <c r="N819" s="2" t="s">
        <v>1082</v>
      </c>
      <c r="O819" s="2" t="s">
        <v>1111</v>
      </c>
      <c r="P819" s="2" t="s">
        <v>1161</v>
      </c>
      <c r="Q819">
        <v>59500</v>
      </c>
      <c r="R819">
        <v>0</v>
      </c>
      <c r="S819">
        <v>59500</v>
      </c>
      <c r="T819" s="1">
        <v>42057</v>
      </c>
      <c r="U819" s="2" t="s">
        <v>1089</v>
      </c>
      <c r="V819" s="2" t="s">
        <v>2</v>
      </c>
      <c r="W819" s="2" t="s">
        <v>11</v>
      </c>
      <c r="X819" s="2" t="s">
        <v>34</v>
      </c>
      <c r="Y819" s="2" t="s">
        <v>19</v>
      </c>
      <c r="Z819" s="2" t="s">
        <v>24</v>
      </c>
      <c r="AA819" s="2" t="s">
        <v>900</v>
      </c>
      <c r="AB819">
        <v>7</v>
      </c>
      <c r="AC819">
        <v>3</v>
      </c>
      <c r="AD819" s="2" t="s">
        <v>1085</v>
      </c>
      <c r="AE819">
        <v>0</v>
      </c>
      <c r="AF819">
        <v>0</v>
      </c>
      <c r="AG819" s="2" t="s">
        <v>1085</v>
      </c>
      <c r="AH819">
        <v>45100</v>
      </c>
      <c r="AI819">
        <v>8200</v>
      </c>
      <c r="AJ819">
        <v>4100</v>
      </c>
      <c r="AK819">
        <v>32800</v>
      </c>
      <c r="AL819" s="2" t="s">
        <v>39</v>
      </c>
      <c r="AM819" s="2" t="s">
        <v>40</v>
      </c>
      <c r="AN819">
        <v>2011</v>
      </c>
      <c r="AO819" s="2" t="s">
        <v>1078</v>
      </c>
    </row>
    <row r="820" spans="1:41" x14ac:dyDescent="0.25">
      <c r="A820">
        <v>630683</v>
      </c>
      <c r="B820" s="1">
        <v>39378</v>
      </c>
      <c r="C820">
        <v>386</v>
      </c>
      <c r="D820" s="2" t="s">
        <v>1276</v>
      </c>
      <c r="E820" s="2"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s="2" t="s">
        <v>1079</v>
      </c>
      <c r="M820" s="2" t="s">
        <v>1142</v>
      </c>
      <c r="N820" s="2" t="s">
        <v>1080</v>
      </c>
      <c r="O820" s="2" t="s">
        <v>1098</v>
      </c>
      <c r="P820" s="2" t="s">
        <v>1161</v>
      </c>
      <c r="Q820">
        <v>36800</v>
      </c>
      <c r="R820">
        <v>0</v>
      </c>
      <c r="S820">
        <v>36800</v>
      </c>
      <c r="T820" s="1">
        <v>42007</v>
      </c>
      <c r="U820" s="2" t="s">
        <v>1</v>
      </c>
      <c r="V820" s="2" t="s">
        <v>23</v>
      </c>
      <c r="W820" s="2" t="s">
        <v>11</v>
      </c>
      <c r="X820" s="2" t="s">
        <v>4</v>
      </c>
      <c r="Y820" s="2" t="s">
        <v>45</v>
      </c>
      <c r="Z820" s="2" t="s">
        <v>53</v>
      </c>
      <c r="AA820" s="2" t="s">
        <v>901</v>
      </c>
      <c r="AB820">
        <v>16</v>
      </c>
      <c r="AC820">
        <v>1</v>
      </c>
      <c r="AD820" s="2" t="s">
        <v>1085</v>
      </c>
      <c r="AE820">
        <v>2</v>
      </c>
      <c r="AF820">
        <v>3</v>
      </c>
      <c r="AG820" s="2" t="s">
        <v>1077</v>
      </c>
      <c r="AH820">
        <v>66660</v>
      </c>
      <c r="AI820">
        <v>12120</v>
      </c>
      <c r="AJ820">
        <v>6060</v>
      </c>
      <c r="AK820">
        <v>48480</v>
      </c>
      <c r="AL820" s="2" t="s">
        <v>118</v>
      </c>
      <c r="AM820" s="2" t="s">
        <v>119</v>
      </c>
      <c r="AN820">
        <v>2006</v>
      </c>
      <c r="AO820" s="2" t="s">
        <v>1078</v>
      </c>
    </row>
    <row r="821" spans="1:41" x14ac:dyDescent="0.25">
      <c r="A821">
        <v>500639</v>
      </c>
      <c r="B821" s="1">
        <v>35243</v>
      </c>
      <c r="C821">
        <v>197</v>
      </c>
      <c r="D821" s="2" t="s">
        <v>1276</v>
      </c>
      <c r="E821" s="2"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s="2" t="s">
        <v>1086</v>
      </c>
      <c r="M821" s="2" t="s">
        <v>1141</v>
      </c>
      <c r="N821" s="2" t="s">
        <v>1093</v>
      </c>
      <c r="O821" s="2" t="s">
        <v>1112</v>
      </c>
      <c r="P821" s="2" t="s">
        <v>1161</v>
      </c>
      <c r="Q821">
        <v>0</v>
      </c>
      <c r="R821">
        <v>-64500</v>
      </c>
      <c r="S821">
        <v>-64500</v>
      </c>
      <c r="T821" s="1">
        <v>42014</v>
      </c>
      <c r="U821" s="2" t="s">
        <v>1</v>
      </c>
      <c r="V821" s="2" t="s">
        <v>23</v>
      </c>
      <c r="W821" s="2" t="s">
        <v>3</v>
      </c>
      <c r="X821" s="2" t="s">
        <v>4</v>
      </c>
      <c r="Y821" s="2" t="s">
        <v>50</v>
      </c>
      <c r="Z821" s="2" t="s">
        <v>75</v>
      </c>
      <c r="AA821" s="2" t="s">
        <v>902</v>
      </c>
      <c r="AB821">
        <v>6</v>
      </c>
      <c r="AC821">
        <v>1</v>
      </c>
      <c r="AD821" s="2" t="s">
        <v>1078</v>
      </c>
      <c r="AE821">
        <v>2</v>
      </c>
      <c r="AF821">
        <v>2</v>
      </c>
      <c r="AG821" s="2" t="s">
        <v>1077</v>
      </c>
      <c r="AH821">
        <v>76400</v>
      </c>
      <c r="AI821">
        <v>15280</v>
      </c>
      <c r="AJ821">
        <v>7640</v>
      </c>
      <c r="AK821">
        <v>53480</v>
      </c>
      <c r="AL821" s="2" t="s">
        <v>123</v>
      </c>
      <c r="AM821" s="2" t="s">
        <v>166</v>
      </c>
      <c r="AN821">
        <v>1997</v>
      </c>
      <c r="AO821" s="2" t="s">
        <v>1077</v>
      </c>
    </row>
    <row r="822" spans="1:41" x14ac:dyDescent="0.25">
      <c r="A822">
        <v>352120</v>
      </c>
      <c r="B822" s="1">
        <v>34679</v>
      </c>
      <c r="C822">
        <v>166</v>
      </c>
      <c r="D822" s="2" t="s">
        <v>1277</v>
      </c>
      <c r="E822" s="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s="2" t="s">
        <v>1086</v>
      </c>
      <c r="M822" s="2" t="s">
        <v>1140</v>
      </c>
      <c r="N822" s="2" t="s">
        <v>1080</v>
      </c>
      <c r="O822" s="2" t="s">
        <v>1110</v>
      </c>
      <c r="P822" s="2" t="s">
        <v>1161</v>
      </c>
      <c r="Q822">
        <v>0</v>
      </c>
      <c r="R822">
        <v>0</v>
      </c>
      <c r="S822">
        <v>0</v>
      </c>
      <c r="T822" s="1">
        <v>42029</v>
      </c>
      <c r="U822" s="2" t="s">
        <v>1</v>
      </c>
      <c r="V822" s="2" t="s">
        <v>18</v>
      </c>
      <c r="W822" s="2" t="s">
        <v>41</v>
      </c>
      <c r="X822" s="2" t="s">
        <v>60</v>
      </c>
      <c r="Y822" s="2" t="s">
        <v>88</v>
      </c>
      <c r="Z822" s="2" t="s">
        <v>13</v>
      </c>
      <c r="AA822" s="2" t="s">
        <v>903</v>
      </c>
      <c r="AB822">
        <v>10</v>
      </c>
      <c r="AC822">
        <v>1</v>
      </c>
      <c r="AD822" s="2" t="s">
        <v>1077</v>
      </c>
      <c r="AE822">
        <v>1</v>
      </c>
      <c r="AF822">
        <v>1</v>
      </c>
      <c r="AG822" s="2" t="s">
        <v>1078</v>
      </c>
      <c r="AH822">
        <v>58300</v>
      </c>
      <c r="AI822">
        <v>10600</v>
      </c>
      <c r="AJ822">
        <v>10600</v>
      </c>
      <c r="AK822">
        <v>37100</v>
      </c>
      <c r="AL822" s="2" t="s">
        <v>55</v>
      </c>
      <c r="AM822" s="2" t="s">
        <v>56</v>
      </c>
      <c r="AN822">
        <v>2001</v>
      </c>
      <c r="AO822" s="2" t="s">
        <v>1078</v>
      </c>
    </row>
    <row r="823" spans="1:41" x14ac:dyDescent="0.25">
      <c r="A823">
        <v>569245</v>
      </c>
      <c r="B823" s="1">
        <v>35038</v>
      </c>
      <c r="C823">
        <v>293</v>
      </c>
      <c r="D823" s="2" t="s">
        <v>1275</v>
      </c>
      <c r="E823" s="2"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s="2" t="s">
        <v>1086</v>
      </c>
      <c r="M823" s="2" t="s">
        <v>1142</v>
      </c>
      <c r="N823" s="2" t="s">
        <v>1103</v>
      </c>
      <c r="O823" s="2" t="s">
        <v>1101</v>
      </c>
      <c r="P823" s="2" t="s">
        <v>1159</v>
      </c>
      <c r="Q823">
        <v>34900</v>
      </c>
      <c r="R823">
        <v>0</v>
      </c>
      <c r="S823">
        <v>34900</v>
      </c>
      <c r="T823" s="1">
        <v>42014</v>
      </c>
      <c r="U823" s="2" t="s">
        <v>1</v>
      </c>
      <c r="V823" s="2" t="s">
        <v>23</v>
      </c>
      <c r="W823" s="2" t="s">
        <v>41</v>
      </c>
      <c r="X823" s="2" t="s">
        <v>4</v>
      </c>
      <c r="Y823" s="2" t="s">
        <v>5</v>
      </c>
      <c r="Z823" s="2" t="s">
        <v>13</v>
      </c>
      <c r="AA823" s="2" t="s">
        <v>904</v>
      </c>
      <c r="AB823">
        <v>19</v>
      </c>
      <c r="AC823">
        <v>1</v>
      </c>
      <c r="AD823" s="2" t="s">
        <v>1085</v>
      </c>
      <c r="AE823">
        <v>1</v>
      </c>
      <c r="AF823">
        <v>1</v>
      </c>
      <c r="AG823" s="2" t="s">
        <v>1085</v>
      </c>
      <c r="AH823">
        <v>57310</v>
      </c>
      <c r="AI823">
        <v>5210</v>
      </c>
      <c r="AJ823">
        <v>10420</v>
      </c>
      <c r="AK823">
        <v>41680</v>
      </c>
      <c r="AL823" s="2" t="s">
        <v>123</v>
      </c>
      <c r="AM823" s="2" t="s">
        <v>124</v>
      </c>
      <c r="AN823">
        <v>2002</v>
      </c>
      <c r="AO823" s="2" t="s">
        <v>1078</v>
      </c>
    </row>
    <row r="824" spans="1:41" x14ac:dyDescent="0.25">
      <c r="A824">
        <v>907012</v>
      </c>
      <c r="B824" s="1">
        <v>35414</v>
      </c>
      <c r="C824">
        <v>179</v>
      </c>
      <c r="D824" s="2" t="s">
        <v>1276</v>
      </c>
      <c r="E824" s="2"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s="2" t="s">
        <v>1086</v>
      </c>
      <c r="M824" s="2" t="s">
        <v>1141</v>
      </c>
      <c r="N824" s="2" t="s">
        <v>1097</v>
      </c>
      <c r="O824" s="2" t="s">
        <v>1104</v>
      </c>
      <c r="P824" s="2" t="s">
        <v>1160</v>
      </c>
      <c r="Q824">
        <v>0</v>
      </c>
      <c r="R824">
        <v>0</v>
      </c>
      <c r="S824">
        <v>0</v>
      </c>
      <c r="T824" s="1">
        <v>42032</v>
      </c>
      <c r="U824" s="2" t="s">
        <v>1</v>
      </c>
      <c r="V824" s="2" t="s">
        <v>23</v>
      </c>
      <c r="W824" s="2" t="s">
        <v>11</v>
      </c>
      <c r="X824" s="2" t="s">
        <v>34</v>
      </c>
      <c r="Y824" s="2" t="s">
        <v>19</v>
      </c>
      <c r="Z824" s="2" t="s">
        <v>24</v>
      </c>
      <c r="AA824" s="2" t="s">
        <v>905</v>
      </c>
      <c r="AB824">
        <v>10</v>
      </c>
      <c r="AC824">
        <v>1</v>
      </c>
      <c r="AD824" s="2" t="s">
        <v>1085</v>
      </c>
      <c r="AE824">
        <v>0</v>
      </c>
      <c r="AF824">
        <v>1</v>
      </c>
      <c r="AG824" s="2" t="s">
        <v>1085</v>
      </c>
      <c r="AH824">
        <v>53100</v>
      </c>
      <c r="AI824">
        <v>5900</v>
      </c>
      <c r="AJ824">
        <v>5900</v>
      </c>
      <c r="AK824">
        <v>41300</v>
      </c>
      <c r="AL824" s="2" t="s">
        <v>73</v>
      </c>
      <c r="AM824" s="2" t="s">
        <v>80</v>
      </c>
      <c r="AN824">
        <v>2006</v>
      </c>
      <c r="AO824" s="2" t="s">
        <v>1078</v>
      </c>
    </row>
    <row r="825" spans="1:41" x14ac:dyDescent="0.25">
      <c r="A825">
        <v>700074</v>
      </c>
      <c r="B825" s="1">
        <v>40700</v>
      </c>
      <c r="C825">
        <v>76</v>
      </c>
      <c r="D825" s="2" t="s">
        <v>1276</v>
      </c>
      <c r="E825" s="2"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s="2" t="s">
        <v>1086</v>
      </c>
      <c r="M825" s="2" t="s">
        <v>1140</v>
      </c>
      <c r="N825" s="2" t="s">
        <v>1097</v>
      </c>
      <c r="O825" s="2" t="s">
        <v>1108</v>
      </c>
      <c r="P825" s="2" t="s">
        <v>1159</v>
      </c>
      <c r="Q825">
        <v>0</v>
      </c>
      <c r="R825">
        <v>0</v>
      </c>
      <c r="S825">
        <v>0</v>
      </c>
      <c r="T825" s="1">
        <v>42053</v>
      </c>
      <c r="U825" s="2" t="s">
        <v>1089</v>
      </c>
      <c r="V825" s="2" t="s">
        <v>2</v>
      </c>
      <c r="W825" s="2" t="s">
        <v>41</v>
      </c>
      <c r="X825" s="2" t="s">
        <v>60</v>
      </c>
      <c r="Y825" s="2" t="s">
        <v>45</v>
      </c>
      <c r="Z825" s="2" t="s">
        <v>13</v>
      </c>
      <c r="AA825" s="2" t="s">
        <v>906</v>
      </c>
      <c r="AB825">
        <v>6</v>
      </c>
      <c r="AC825">
        <v>3</v>
      </c>
      <c r="AD825" s="2" t="s">
        <v>1078</v>
      </c>
      <c r="AE825">
        <v>1</v>
      </c>
      <c r="AF825">
        <v>1</v>
      </c>
      <c r="AG825" s="2" t="s">
        <v>1085</v>
      </c>
      <c r="AH825">
        <v>74700</v>
      </c>
      <c r="AI825">
        <v>14940</v>
      </c>
      <c r="AJ825">
        <v>7470</v>
      </c>
      <c r="AK825">
        <v>52290</v>
      </c>
      <c r="AL825" s="2" t="s">
        <v>73</v>
      </c>
      <c r="AM825" s="2" t="s">
        <v>83</v>
      </c>
      <c r="AN825">
        <v>1997</v>
      </c>
      <c r="AO825" s="2" t="s">
        <v>1078</v>
      </c>
    </row>
    <row r="826" spans="1:41" x14ac:dyDescent="0.25">
      <c r="A826">
        <v>866805</v>
      </c>
      <c r="B826" s="1">
        <v>35046</v>
      </c>
      <c r="C826">
        <v>105</v>
      </c>
      <c r="D826" s="2" t="s">
        <v>1276</v>
      </c>
      <c r="E826" s="2"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s="2" t="s">
        <v>1086</v>
      </c>
      <c r="M826" s="2" t="s">
        <v>29</v>
      </c>
      <c r="N826" s="2" t="s">
        <v>1093</v>
      </c>
      <c r="O826" s="2" t="s">
        <v>1096</v>
      </c>
      <c r="P826" s="2" t="s">
        <v>1160</v>
      </c>
      <c r="Q826">
        <v>0</v>
      </c>
      <c r="R826">
        <v>0</v>
      </c>
      <c r="S826">
        <v>0</v>
      </c>
      <c r="T826" s="1">
        <v>42028</v>
      </c>
      <c r="U826" s="2" t="s">
        <v>1089</v>
      </c>
      <c r="V826" s="2" t="s">
        <v>18</v>
      </c>
      <c r="W826" s="2" t="s">
        <v>3</v>
      </c>
      <c r="X826" s="2" t="s">
        <v>34</v>
      </c>
      <c r="Y826" s="2" t="s">
        <v>5</v>
      </c>
      <c r="Z826" s="2" t="s">
        <v>13</v>
      </c>
      <c r="AA826" s="2" t="s">
        <v>907</v>
      </c>
      <c r="AB826">
        <v>12</v>
      </c>
      <c r="AC826">
        <v>3</v>
      </c>
      <c r="AD826" s="2" t="s">
        <v>1078</v>
      </c>
      <c r="AE826">
        <v>2</v>
      </c>
      <c r="AF826">
        <v>2</v>
      </c>
      <c r="AG826" s="2" t="s">
        <v>1078</v>
      </c>
      <c r="AH826">
        <v>60500</v>
      </c>
      <c r="AI826">
        <v>12100</v>
      </c>
      <c r="AJ826">
        <v>6050</v>
      </c>
      <c r="AK826">
        <v>42350</v>
      </c>
      <c r="AL826" s="2" t="s">
        <v>43</v>
      </c>
      <c r="AM826" s="2" t="s">
        <v>44</v>
      </c>
      <c r="AN826">
        <v>1995</v>
      </c>
      <c r="AO826" s="2" t="s">
        <v>1078</v>
      </c>
    </row>
    <row r="827" spans="1:41" x14ac:dyDescent="0.25">
      <c r="A827">
        <v>951863</v>
      </c>
      <c r="B827" s="1">
        <v>35731</v>
      </c>
      <c r="C827">
        <v>97</v>
      </c>
      <c r="D827" s="2" t="s">
        <v>1276</v>
      </c>
      <c r="E827" s="2"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s="2" t="s">
        <v>1079</v>
      </c>
      <c r="M827" s="2" t="s">
        <v>1139</v>
      </c>
      <c r="N827" s="2" t="s">
        <v>1102</v>
      </c>
      <c r="O827" s="2" t="s">
        <v>1109</v>
      </c>
      <c r="P827" s="2" t="s">
        <v>1162</v>
      </c>
      <c r="Q827">
        <v>0</v>
      </c>
      <c r="R827">
        <v>-72100</v>
      </c>
      <c r="S827">
        <v>-72100</v>
      </c>
      <c r="T827" s="1">
        <v>42024</v>
      </c>
      <c r="U827" s="2" t="s">
        <v>1089</v>
      </c>
      <c r="V827" s="2" t="s">
        <v>2</v>
      </c>
      <c r="W827" s="2" t="s">
        <v>41</v>
      </c>
      <c r="X827" s="2" t="s">
        <v>49</v>
      </c>
      <c r="Y827" s="2" t="s">
        <v>50</v>
      </c>
      <c r="Z827" s="2" t="s">
        <v>13</v>
      </c>
      <c r="AA827" s="2" t="s">
        <v>908</v>
      </c>
      <c r="AB827">
        <v>10</v>
      </c>
      <c r="AC827">
        <v>3</v>
      </c>
      <c r="AD827" s="2" t="s">
        <v>1077</v>
      </c>
      <c r="AE827">
        <v>2</v>
      </c>
      <c r="AF827">
        <v>3</v>
      </c>
      <c r="AG827" s="2" t="s">
        <v>1078</v>
      </c>
      <c r="AH827">
        <v>84920</v>
      </c>
      <c r="AI827">
        <v>7720</v>
      </c>
      <c r="AJ827">
        <v>15440</v>
      </c>
      <c r="AK827">
        <v>61760</v>
      </c>
      <c r="AL827" s="2" t="s">
        <v>106</v>
      </c>
      <c r="AM827" s="2" t="s">
        <v>107</v>
      </c>
      <c r="AN827">
        <v>2006</v>
      </c>
      <c r="AO827" s="2" t="s">
        <v>1077</v>
      </c>
    </row>
    <row r="828" spans="1:41" x14ac:dyDescent="0.25">
      <c r="A828">
        <v>211578</v>
      </c>
      <c r="B828" s="1">
        <v>35068</v>
      </c>
      <c r="C828">
        <v>148</v>
      </c>
      <c r="D828" s="2" t="s">
        <v>1275</v>
      </c>
      <c r="E828" s="2"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s="2" t="s">
        <v>1086</v>
      </c>
      <c r="M828" s="2" t="s">
        <v>1140</v>
      </c>
      <c r="N828" s="2" t="s">
        <v>1114</v>
      </c>
      <c r="O828" s="2" t="s">
        <v>1105</v>
      </c>
      <c r="P828" s="2" t="s">
        <v>1160</v>
      </c>
      <c r="Q828">
        <v>55100</v>
      </c>
      <c r="R828">
        <v>0</v>
      </c>
      <c r="S828">
        <v>55100</v>
      </c>
      <c r="T828" s="1">
        <v>42014</v>
      </c>
      <c r="U828" s="2" t="s">
        <v>1</v>
      </c>
      <c r="V828" s="2" t="s">
        <v>2</v>
      </c>
      <c r="W828" s="2" t="s">
        <v>41</v>
      </c>
      <c r="X828" s="2" t="s">
        <v>4</v>
      </c>
      <c r="Y828" s="2" t="s">
        <v>88</v>
      </c>
      <c r="Z828" s="2" t="s">
        <v>75</v>
      </c>
      <c r="AA828" s="2" t="s">
        <v>909</v>
      </c>
      <c r="AB828">
        <v>0</v>
      </c>
      <c r="AC828">
        <v>1</v>
      </c>
      <c r="AD828" s="2" t="s">
        <v>1078</v>
      </c>
      <c r="AE828">
        <v>2</v>
      </c>
      <c r="AF828">
        <v>0</v>
      </c>
      <c r="AG828" s="2" t="s">
        <v>1078</v>
      </c>
      <c r="AH828">
        <v>61050</v>
      </c>
      <c r="AI828">
        <v>5550</v>
      </c>
      <c r="AJ828">
        <v>11100</v>
      </c>
      <c r="AK828">
        <v>44400</v>
      </c>
      <c r="AL828" s="2" t="s">
        <v>21</v>
      </c>
      <c r="AM828" s="2" t="s">
        <v>67</v>
      </c>
      <c r="AN828">
        <v>2009</v>
      </c>
      <c r="AO828" s="2" t="s">
        <v>1078</v>
      </c>
    </row>
    <row r="829" spans="1:41" x14ac:dyDescent="0.25">
      <c r="A829">
        <v>357394</v>
      </c>
      <c r="B829" s="1">
        <v>39577</v>
      </c>
      <c r="C829">
        <v>77</v>
      </c>
      <c r="D829" s="2" t="s">
        <v>1275</v>
      </c>
      <c r="E829" s="2"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s="2" t="s">
        <v>1079</v>
      </c>
      <c r="M829" s="2" t="s">
        <v>1142</v>
      </c>
      <c r="N829" s="2" t="s">
        <v>1099</v>
      </c>
      <c r="O829" s="2" t="s">
        <v>1104</v>
      </c>
      <c r="P829" s="2" t="s">
        <v>1161</v>
      </c>
      <c r="Q829">
        <v>49700</v>
      </c>
      <c r="R829">
        <v>0</v>
      </c>
      <c r="S829">
        <v>49700</v>
      </c>
      <c r="T829" s="1">
        <v>42011</v>
      </c>
      <c r="U829" s="2" t="s">
        <v>1089</v>
      </c>
      <c r="V829" s="2" t="s">
        <v>18</v>
      </c>
      <c r="W829" s="2" t="s">
        <v>3</v>
      </c>
      <c r="X829" s="2" t="s">
        <v>4</v>
      </c>
      <c r="Y829" s="2" t="s">
        <v>19</v>
      </c>
      <c r="Z829" s="2" t="s">
        <v>51</v>
      </c>
      <c r="AA829" s="2" t="s">
        <v>910</v>
      </c>
      <c r="AB829">
        <v>12</v>
      </c>
      <c r="AC829">
        <v>3</v>
      </c>
      <c r="AD829" s="2" t="s">
        <v>1077</v>
      </c>
      <c r="AE829">
        <v>2</v>
      </c>
      <c r="AF829">
        <v>0</v>
      </c>
      <c r="AG829" s="2" t="s">
        <v>1085</v>
      </c>
      <c r="AH829">
        <v>69080</v>
      </c>
      <c r="AI829">
        <v>12560</v>
      </c>
      <c r="AJ829">
        <v>6280</v>
      </c>
      <c r="AK829">
        <v>50240</v>
      </c>
      <c r="AL829" s="2" t="s">
        <v>43</v>
      </c>
      <c r="AM829" s="2" t="s">
        <v>44</v>
      </c>
      <c r="AN829">
        <v>2009</v>
      </c>
      <c r="AO829" s="2" t="s">
        <v>1077</v>
      </c>
    </row>
    <row r="830" spans="1:41" x14ac:dyDescent="0.25">
      <c r="A830">
        <v>863749</v>
      </c>
      <c r="B830" s="1">
        <v>40152</v>
      </c>
      <c r="C830">
        <v>295</v>
      </c>
      <c r="D830" s="2" t="s">
        <v>1277</v>
      </c>
      <c r="E830" s="2"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s="2" t="s">
        <v>1086</v>
      </c>
      <c r="M830" s="2" t="s">
        <v>1142</v>
      </c>
      <c r="N830" s="2" t="s">
        <v>1093</v>
      </c>
      <c r="O830" s="2" t="s">
        <v>1108</v>
      </c>
      <c r="P830" s="2" t="s">
        <v>1160</v>
      </c>
      <c r="Q830">
        <v>52200</v>
      </c>
      <c r="R830">
        <v>-44500</v>
      </c>
      <c r="S830">
        <v>7700</v>
      </c>
      <c r="T830" s="1">
        <v>42020</v>
      </c>
      <c r="U830" s="2" t="s">
        <v>10</v>
      </c>
      <c r="V830" s="2" t="s">
        <v>1084</v>
      </c>
      <c r="W830" s="2" t="s">
        <v>11</v>
      </c>
      <c r="X830" s="2" t="s">
        <v>30</v>
      </c>
      <c r="Y830" s="2" t="s">
        <v>12</v>
      </c>
      <c r="Z830" s="2" t="s">
        <v>24</v>
      </c>
      <c r="AA830" s="2" t="s">
        <v>911</v>
      </c>
      <c r="AB830">
        <v>10</v>
      </c>
      <c r="AC830">
        <v>1</v>
      </c>
      <c r="AD830" s="2" t="s">
        <v>1077</v>
      </c>
      <c r="AE830">
        <v>1</v>
      </c>
      <c r="AF830">
        <v>3</v>
      </c>
      <c r="AG830" s="2" t="s">
        <v>1077</v>
      </c>
      <c r="AH830">
        <v>4560</v>
      </c>
      <c r="AI830">
        <v>760</v>
      </c>
      <c r="AJ830">
        <v>380</v>
      </c>
      <c r="AK830">
        <v>3420</v>
      </c>
      <c r="AL830" s="2" t="s">
        <v>39</v>
      </c>
      <c r="AM830" s="2" t="s">
        <v>40</v>
      </c>
      <c r="AN830">
        <v>2007</v>
      </c>
      <c r="AO830" s="2" t="s">
        <v>1078</v>
      </c>
    </row>
    <row r="831" spans="1:41" x14ac:dyDescent="0.25">
      <c r="A831">
        <v>596914</v>
      </c>
      <c r="B831" s="1">
        <v>33608</v>
      </c>
      <c r="C831">
        <v>126</v>
      </c>
      <c r="D831" s="2" t="s">
        <v>1277</v>
      </c>
      <c r="E831" s="2"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s="2" t="s">
        <v>1086</v>
      </c>
      <c r="M831" s="2" t="s">
        <v>1142</v>
      </c>
      <c r="N831" s="2" t="s">
        <v>1082</v>
      </c>
      <c r="O831" s="2" t="s">
        <v>1101</v>
      </c>
      <c r="P831" s="2" t="s">
        <v>1161</v>
      </c>
      <c r="Q831">
        <v>0</v>
      </c>
      <c r="R831">
        <v>0</v>
      </c>
      <c r="S831">
        <v>0</v>
      </c>
      <c r="T831" s="1">
        <v>42005</v>
      </c>
      <c r="U831" s="2" t="s">
        <v>1089</v>
      </c>
      <c r="V831" s="2" t="s">
        <v>18</v>
      </c>
      <c r="W831" s="2" t="s">
        <v>41</v>
      </c>
      <c r="X831" s="2" t="s">
        <v>4</v>
      </c>
      <c r="Y831" s="2" t="s">
        <v>45</v>
      </c>
      <c r="Z831" s="2" t="s">
        <v>53</v>
      </c>
      <c r="AA831" s="2" t="s">
        <v>912</v>
      </c>
      <c r="AB831">
        <v>3</v>
      </c>
      <c r="AC831">
        <v>4</v>
      </c>
      <c r="AD831" s="2" t="s">
        <v>1078</v>
      </c>
      <c r="AE831">
        <v>0</v>
      </c>
      <c r="AF831">
        <v>1</v>
      </c>
      <c r="AG831" s="2" t="s">
        <v>1085</v>
      </c>
      <c r="AH831">
        <v>67800</v>
      </c>
      <c r="AI831">
        <v>11300</v>
      </c>
      <c r="AJ831">
        <v>11300</v>
      </c>
      <c r="AK831">
        <v>45200</v>
      </c>
      <c r="AL831" s="2" t="s">
        <v>55</v>
      </c>
      <c r="AM831" s="2" t="s">
        <v>56</v>
      </c>
      <c r="AN831">
        <v>2011</v>
      </c>
      <c r="AO831" s="2" t="s">
        <v>1078</v>
      </c>
    </row>
    <row r="832" spans="1:41" x14ac:dyDescent="0.25">
      <c r="A832">
        <v>684653</v>
      </c>
      <c r="B832" s="1">
        <v>35749</v>
      </c>
      <c r="C832">
        <v>132</v>
      </c>
      <c r="D832" s="2" t="s">
        <v>1276</v>
      </c>
      <c r="E832" s="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s="2" t="s">
        <v>1079</v>
      </c>
      <c r="M832" s="2" t="s">
        <v>1141</v>
      </c>
      <c r="N832" s="2" t="s">
        <v>1095</v>
      </c>
      <c r="O832" s="2" t="s">
        <v>1083</v>
      </c>
      <c r="P832" s="2" t="s">
        <v>1159</v>
      </c>
      <c r="Q832">
        <v>43100</v>
      </c>
      <c r="R832">
        <v>-31900</v>
      </c>
      <c r="S832">
        <v>11200</v>
      </c>
      <c r="T832" s="1">
        <v>42011</v>
      </c>
      <c r="U832" s="2" t="s">
        <v>10</v>
      </c>
      <c r="V832" s="2" t="s">
        <v>1084</v>
      </c>
      <c r="W832" s="2" t="s">
        <v>11</v>
      </c>
      <c r="X832" s="2" t="s">
        <v>4</v>
      </c>
      <c r="Y832" s="2" t="s">
        <v>5</v>
      </c>
      <c r="Z832" s="2" t="s">
        <v>13</v>
      </c>
      <c r="AA832" s="2" t="s">
        <v>913</v>
      </c>
      <c r="AB832">
        <v>21</v>
      </c>
      <c r="AC832">
        <v>1</v>
      </c>
      <c r="AD832" s="2" t="s">
        <v>1077</v>
      </c>
      <c r="AE832">
        <v>1</v>
      </c>
      <c r="AF832">
        <v>1</v>
      </c>
      <c r="AG832" s="2" t="s">
        <v>1077</v>
      </c>
      <c r="AH832">
        <v>5600</v>
      </c>
      <c r="AI832">
        <v>1120</v>
      </c>
      <c r="AJ832">
        <v>560</v>
      </c>
      <c r="AK832">
        <v>3920</v>
      </c>
      <c r="AL832" s="2" t="s">
        <v>73</v>
      </c>
      <c r="AM832" s="2" t="s">
        <v>74</v>
      </c>
      <c r="AN832">
        <v>2005</v>
      </c>
      <c r="AO832" s="2" t="s">
        <v>1078</v>
      </c>
    </row>
    <row r="833" spans="1:41" x14ac:dyDescent="0.25">
      <c r="A833">
        <v>528259</v>
      </c>
      <c r="B833" s="1">
        <v>41265</v>
      </c>
      <c r="C833">
        <v>370</v>
      </c>
      <c r="D833" s="2" t="s">
        <v>1277</v>
      </c>
      <c r="E833" s="2"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s="2" t="s">
        <v>1079</v>
      </c>
      <c r="M833" s="2" t="s">
        <v>1142</v>
      </c>
      <c r="N833" s="2" t="s">
        <v>1095</v>
      </c>
      <c r="O833" s="2" t="s">
        <v>1112</v>
      </c>
      <c r="P833" s="2" t="s">
        <v>1159</v>
      </c>
      <c r="Q833">
        <v>0</v>
      </c>
      <c r="R833">
        <v>-53200</v>
      </c>
      <c r="S833">
        <v>-53200</v>
      </c>
      <c r="T833" s="1">
        <v>42052</v>
      </c>
      <c r="U833" s="2" t="s">
        <v>10</v>
      </c>
      <c r="V833" s="2" t="s">
        <v>1084</v>
      </c>
      <c r="W833" s="2" t="s">
        <v>11</v>
      </c>
      <c r="X833" s="2" t="s">
        <v>30</v>
      </c>
      <c r="Y833" s="2" t="s">
        <v>50</v>
      </c>
      <c r="Z833" s="2" t="s">
        <v>75</v>
      </c>
      <c r="AA833" s="2" t="s">
        <v>914</v>
      </c>
      <c r="AB833">
        <v>6</v>
      </c>
      <c r="AC833">
        <v>1</v>
      </c>
      <c r="AD833" s="2" t="s">
        <v>1085</v>
      </c>
      <c r="AE833">
        <v>0</v>
      </c>
      <c r="AF833">
        <v>2</v>
      </c>
      <c r="AG833" s="2" t="s">
        <v>1085</v>
      </c>
      <c r="AH833">
        <v>9000</v>
      </c>
      <c r="AI833">
        <v>900</v>
      </c>
      <c r="AJ833">
        <v>1800</v>
      </c>
      <c r="AK833">
        <v>6300</v>
      </c>
      <c r="AL833" s="2" t="s">
        <v>15</v>
      </c>
      <c r="AM833" s="2" t="s">
        <v>178</v>
      </c>
      <c r="AN833">
        <v>2015</v>
      </c>
      <c r="AO833" s="2" t="s">
        <v>1078</v>
      </c>
    </row>
    <row r="834" spans="1:41" x14ac:dyDescent="0.25">
      <c r="A834">
        <v>797636</v>
      </c>
      <c r="B834" s="1">
        <v>33743</v>
      </c>
      <c r="C834">
        <v>257</v>
      </c>
      <c r="D834" s="2" t="s">
        <v>1277</v>
      </c>
      <c r="E834" s="2"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s="2" t="s">
        <v>1086</v>
      </c>
      <c r="M834" s="2" t="s">
        <v>1142</v>
      </c>
      <c r="N834" s="2" t="s">
        <v>1103</v>
      </c>
      <c r="O834" s="2" t="s">
        <v>1110</v>
      </c>
      <c r="P834" s="2" t="s">
        <v>1161</v>
      </c>
      <c r="Q834">
        <v>52100</v>
      </c>
      <c r="R834">
        <v>0</v>
      </c>
      <c r="S834">
        <v>52100</v>
      </c>
      <c r="T834" s="1">
        <v>42061</v>
      </c>
      <c r="U834" s="2" t="s">
        <v>1</v>
      </c>
      <c r="V834" s="2" t="s">
        <v>18</v>
      </c>
      <c r="W834" s="2" t="s">
        <v>41</v>
      </c>
      <c r="X834" s="2" t="s">
        <v>4</v>
      </c>
      <c r="Y834" s="2" t="s">
        <v>12</v>
      </c>
      <c r="Z834" s="2" t="s">
        <v>53</v>
      </c>
      <c r="AA834" s="2" t="s">
        <v>915</v>
      </c>
      <c r="AB834">
        <v>0</v>
      </c>
      <c r="AC834">
        <v>1</v>
      </c>
      <c r="AD834" s="2" t="s">
        <v>1078</v>
      </c>
      <c r="AE834">
        <v>0</v>
      </c>
      <c r="AF834">
        <v>1</v>
      </c>
      <c r="AG834" s="2" t="s">
        <v>1077</v>
      </c>
      <c r="AH834">
        <v>85320</v>
      </c>
      <c r="AI834">
        <v>21330</v>
      </c>
      <c r="AJ834">
        <v>7110</v>
      </c>
      <c r="AK834">
        <v>56880</v>
      </c>
      <c r="AL834" s="2" t="s">
        <v>39</v>
      </c>
      <c r="AM834" s="2" t="s">
        <v>40</v>
      </c>
      <c r="AN834">
        <v>2006</v>
      </c>
      <c r="AO834" s="2" t="s">
        <v>1078</v>
      </c>
    </row>
    <row r="835" spans="1:41" x14ac:dyDescent="0.25">
      <c r="A835">
        <v>326180</v>
      </c>
      <c r="B835" s="1">
        <v>37401</v>
      </c>
      <c r="C835">
        <v>9</v>
      </c>
      <c r="D835" s="2" t="s">
        <v>1275</v>
      </c>
      <c r="E835" s="2"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s="2" t="s">
        <v>1086</v>
      </c>
      <c r="M835" s="2" t="s">
        <v>1141</v>
      </c>
      <c r="N835" s="2" t="s">
        <v>1082</v>
      </c>
      <c r="O835" s="2" t="s">
        <v>1096</v>
      </c>
      <c r="P835" s="2" t="s">
        <v>1161</v>
      </c>
      <c r="Q835">
        <v>51700</v>
      </c>
      <c r="R835">
        <v>-33300</v>
      </c>
      <c r="S835">
        <v>18400</v>
      </c>
      <c r="T835" s="1">
        <v>42035</v>
      </c>
      <c r="U835" s="2" t="s">
        <v>10</v>
      </c>
      <c r="V835" s="2" t="s">
        <v>1084</v>
      </c>
      <c r="W835" s="2" t="s">
        <v>121</v>
      </c>
      <c r="X835" s="2" t="s">
        <v>30</v>
      </c>
      <c r="Y835" s="2" t="s">
        <v>50</v>
      </c>
      <c r="Z835" s="2" t="s">
        <v>24</v>
      </c>
      <c r="AA835" s="2" t="s">
        <v>916</v>
      </c>
      <c r="AB835">
        <v>6</v>
      </c>
      <c r="AC835">
        <v>1</v>
      </c>
      <c r="AD835" s="2" t="s">
        <v>1078</v>
      </c>
      <c r="AE835">
        <v>0</v>
      </c>
      <c r="AF835">
        <v>3</v>
      </c>
      <c r="AG835" s="2" t="s">
        <v>1077</v>
      </c>
      <c r="AH835">
        <v>5940</v>
      </c>
      <c r="AI835">
        <v>540</v>
      </c>
      <c r="AJ835">
        <v>1080</v>
      </c>
      <c r="AK835">
        <v>4320</v>
      </c>
      <c r="AL835" s="2" t="s">
        <v>43</v>
      </c>
      <c r="AM835" s="2" t="s">
        <v>44</v>
      </c>
      <c r="AN835">
        <v>2001</v>
      </c>
      <c r="AO835" s="2" t="s">
        <v>1077</v>
      </c>
    </row>
    <row r="836" spans="1:41" x14ac:dyDescent="0.25">
      <c r="A836">
        <v>620075</v>
      </c>
      <c r="B836" s="1">
        <v>40289</v>
      </c>
      <c r="C836">
        <v>185</v>
      </c>
      <c r="D836" s="2" t="s">
        <v>1276</v>
      </c>
      <c r="E836" s="2"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s="2" t="s">
        <v>1086</v>
      </c>
      <c r="M836" s="2" t="s">
        <v>1141</v>
      </c>
      <c r="N836" s="2" t="s">
        <v>1090</v>
      </c>
      <c r="O836" s="2" t="s">
        <v>1104</v>
      </c>
      <c r="P836" s="2" t="s">
        <v>1159</v>
      </c>
      <c r="Q836">
        <v>0</v>
      </c>
      <c r="R836">
        <v>0</v>
      </c>
      <c r="S836">
        <v>0</v>
      </c>
      <c r="T836" s="1">
        <v>42062</v>
      </c>
      <c r="U836" s="2" t="s">
        <v>1089</v>
      </c>
      <c r="V836" s="2" t="s">
        <v>2</v>
      </c>
      <c r="W836" s="2" t="s">
        <v>3</v>
      </c>
      <c r="X836" s="2" t="s">
        <v>34</v>
      </c>
      <c r="Y836" s="2" t="s">
        <v>5</v>
      </c>
      <c r="Z836" s="2" t="s">
        <v>24</v>
      </c>
      <c r="AA836" s="2" t="s">
        <v>917</v>
      </c>
      <c r="AB836">
        <v>20</v>
      </c>
      <c r="AC836">
        <v>3</v>
      </c>
      <c r="AD836" s="2" t="s">
        <v>1077</v>
      </c>
      <c r="AE836">
        <v>1</v>
      </c>
      <c r="AF836">
        <v>1</v>
      </c>
      <c r="AG836" s="2" t="s">
        <v>1085</v>
      </c>
      <c r="AH836">
        <v>51370</v>
      </c>
      <c r="AI836">
        <v>9340</v>
      </c>
      <c r="AJ836">
        <v>4670</v>
      </c>
      <c r="AK836">
        <v>37360</v>
      </c>
      <c r="AL836" s="2" t="s">
        <v>97</v>
      </c>
      <c r="AM836" s="2" t="s">
        <v>110</v>
      </c>
      <c r="AN836">
        <v>2000</v>
      </c>
      <c r="AO836" s="2" t="s">
        <v>1077</v>
      </c>
    </row>
    <row r="837" spans="1:41" x14ac:dyDescent="0.25">
      <c r="A837">
        <v>516182</v>
      </c>
      <c r="B837" s="1">
        <v>39214</v>
      </c>
      <c r="C837">
        <v>253</v>
      </c>
      <c r="D837" s="2" t="s">
        <v>1276</v>
      </c>
      <c r="E837" s="2"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s="2" t="s">
        <v>1086</v>
      </c>
      <c r="M837" s="2" t="s">
        <v>57</v>
      </c>
      <c r="N837" s="2" t="s">
        <v>1115</v>
      </c>
      <c r="O837" s="2" t="s">
        <v>1096</v>
      </c>
      <c r="P837" s="2" t="s">
        <v>1160</v>
      </c>
      <c r="Q837">
        <v>45800</v>
      </c>
      <c r="R837">
        <v>0</v>
      </c>
      <c r="S837">
        <v>45800</v>
      </c>
      <c r="T837" s="1">
        <v>42048</v>
      </c>
      <c r="U837" s="2" t="s">
        <v>62</v>
      </c>
      <c r="V837" s="2" t="s">
        <v>1084</v>
      </c>
      <c r="W837" s="2" t="s">
        <v>121</v>
      </c>
      <c r="X837" s="2" t="s">
        <v>30</v>
      </c>
      <c r="Y837" s="2" t="s">
        <v>5</v>
      </c>
      <c r="Z837" s="2" t="s">
        <v>24</v>
      </c>
      <c r="AA837" s="2" t="s">
        <v>918</v>
      </c>
      <c r="AB837">
        <v>9</v>
      </c>
      <c r="AC837">
        <v>1</v>
      </c>
      <c r="AD837" s="2" t="s">
        <v>1078</v>
      </c>
      <c r="AE837">
        <v>0</v>
      </c>
      <c r="AF837">
        <v>3</v>
      </c>
      <c r="AG837" s="2" t="s">
        <v>1085</v>
      </c>
      <c r="AH837">
        <v>5400</v>
      </c>
      <c r="AI837">
        <v>600</v>
      </c>
      <c r="AJ837">
        <v>600</v>
      </c>
      <c r="AK837">
        <v>4200</v>
      </c>
      <c r="AL837" s="2" t="s">
        <v>26</v>
      </c>
      <c r="AM837" s="2" t="s">
        <v>154</v>
      </c>
      <c r="AN837">
        <v>1998</v>
      </c>
      <c r="AO837" s="2" t="s">
        <v>1078</v>
      </c>
    </row>
    <row r="838" spans="1:41" x14ac:dyDescent="0.25">
      <c r="A838">
        <v>728839</v>
      </c>
      <c r="B838" s="1">
        <v>36893</v>
      </c>
      <c r="C838">
        <v>233</v>
      </c>
      <c r="D838" s="2" t="s">
        <v>1276</v>
      </c>
      <c r="E838" s="2"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s="2" t="s">
        <v>1079</v>
      </c>
      <c r="M838" s="2" t="s">
        <v>1142</v>
      </c>
      <c r="N838" s="2" t="s">
        <v>1080</v>
      </c>
      <c r="O838" s="2" t="s">
        <v>1083</v>
      </c>
      <c r="P838" s="2" t="s">
        <v>1162</v>
      </c>
      <c r="Q838">
        <v>0</v>
      </c>
      <c r="R838">
        <v>0</v>
      </c>
      <c r="S838">
        <v>0</v>
      </c>
      <c r="T838" s="1">
        <v>42012</v>
      </c>
      <c r="U838" s="2" t="s">
        <v>1089</v>
      </c>
      <c r="V838" s="2" t="s">
        <v>18</v>
      </c>
      <c r="W838" s="2" t="s">
        <v>11</v>
      </c>
      <c r="X838" s="2" t="s">
        <v>34</v>
      </c>
      <c r="Y838" s="2" t="s">
        <v>5</v>
      </c>
      <c r="Z838" s="2" t="s">
        <v>75</v>
      </c>
      <c r="AA838" s="2" t="s">
        <v>919</v>
      </c>
      <c r="AB838">
        <v>20</v>
      </c>
      <c r="AC838">
        <v>3</v>
      </c>
      <c r="AD838" s="2" t="s">
        <v>1085</v>
      </c>
      <c r="AE838">
        <v>1</v>
      </c>
      <c r="AF838">
        <v>0</v>
      </c>
      <c r="AG838" s="2" t="s">
        <v>1077</v>
      </c>
      <c r="AH838">
        <v>48870</v>
      </c>
      <c r="AI838">
        <v>5430</v>
      </c>
      <c r="AJ838">
        <v>5430</v>
      </c>
      <c r="AK838">
        <v>38010</v>
      </c>
      <c r="AL838" s="2" t="s">
        <v>8</v>
      </c>
      <c r="AM838" s="2" t="s">
        <v>36</v>
      </c>
      <c r="AN838">
        <v>1999</v>
      </c>
      <c r="AO838" s="2" t="s">
        <v>1078</v>
      </c>
    </row>
    <row r="839" spans="1:41" x14ac:dyDescent="0.25">
      <c r="A839">
        <v>771509</v>
      </c>
      <c r="B839" s="1">
        <v>38939</v>
      </c>
      <c r="C839">
        <v>274</v>
      </c>
      <c r="D839" s="2" t="s">
        <v>1277</v>
      </c>
      <c r="E839" s="2"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s="2" t="s">
        <v>1086</v>
      </c>
      <c r="M839" s="2" t="s">
        <v>1142</v>
      </c>
      <c r="N839" s="2" t="s">
        <v>1091</v>
      </c>
      <c r="O839" s="2" t="s">
        <v>1083</v>
      </c>
      <c r="P839" s="2" t="s">
        <v>1159</v>
      </c>
      <c r="Q839">
        <v>0</v>
      </c>
      <c r="R839">
        <v>0</v>
      </c>
      <c r="S839">
        <v>0</v>
      </c>
      <c r="T839" s="1">
        <v>42040</v>
      </c>
      <c r="U839" s="2" t="s">
        <v>10</v>
      </c>
      <c r="V839" s="2" t="s">
        <v>1084</v>
      </c>
      <c r="W839" s="2" t="s">
        <v>11</v>
      </c>
      <c r="X839" s="2" t="s">
        <v>4</v>
      </c>
      <c r="Y839" s="2" t="s">
        <v>45</v>
      </c>
      <c r="Z839" s="2" t="s">
        <v>37</v>
      </c>
      <c r="AA839" s="2" t="s">
        <v>920</v>
      </c>
      <c r="AB839">
        <v>7</v>
      </c>
      <c r="AC839">
        <v>1</v>
      </c>
      <c r="AD839" s="2" t="s">
        <v>1078</v>
      </c>
      <c r="AE839">
        <v>2</v>
      </c>
      <c r="AF839">
        <v>1</v>
      </c>
      <c r="AG839" s="2" t="s">
        <v>1085</v>
      </c>
      <c r="AH839">
        <v>5590</v>
      </c>
      <c r="AI839">
        <v>860</v>
      </c>
      <c r="AJ839">
        <v>860</v>
      </c>
      <c r="AK839">
        <v>3870</v>
      </c>
      <c r="AL839" s="2" t="s">
        <v>97</v>
      </c>
      <c r="AM839" s="2" t="s">
        <v>112</v>
      </c>
      <c r="AN839">
        <v>2000</v>
      </c>
      <c r="AO839" s="2" t="s">
        <v>1078</v>
      </c>
    </row>
    <row r="840" spans="1:41" x14ac:dyDescent="0.25">
      <c r="A840">
        <v>264221</v>
      </c>
      <c r="B840" s="1">
        <v>41848</v>
      </c>
      <c r="C840">
        <v>297</v>
      </c>
      <c r="D840" s="2" t="s">
        <v>1275</v>
      </c>
      <c r="E840" s="2"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s="2" t="s">
        <v>1079</v>
      </c>
      <c r="M840" s="2" t="s">
        <v>1139</v>
      </c>
      <c r="N840" s="2" t="s">
        <v>1102</v>
      </c>
      <c r="O840" s="2" t="s">
        <v>1098</v>
      </c>
      <c r="P840" s="2" t="s">
        <v>1159</v>
      </c>
      <c r="Q840">
        <v>0</v>
      </c>
      <c r="R840">
        <v>-71400</v>
      </c>
      <c r="S840">
        <v>-71400</v>
      </c>
      <c r="T840" s="1">
        <v>42055</v>
      </c>
      <c r="U840" s="2" t="s">
        <v>1089</v>
      </c>
      <c r="V840" s="2" t="s">
        <v>23</v>
      </c>
      <c r="W840" s="2" t="s">
        <v>3</v>
      </c>
      <c r="X840" s="2" t="s">
        <v>49</v>
      </c>
      <c r="Y840" s="2" t="s">
        <v>19</v>
      </c>
      <c r="Z840" s="2" t="s">
        <v>37</v>
      </c>
      <c r="AA840" s="2" t="s">
        <v>921</v>
      </c>
      <c r="AB840">
        <v>18</v>
      </c>
      <c r="AC840">
        <v>3</v>
      </c>
      <c r="AD840" s="2" t="s">
        <v>1085</v>
      </c>
      <c r="AE840">
        <v>0</v>
      </c>
      <c r="AF840">
        <v>2</v>
      </c>
      <c r="AG840" s="2" t="s">
        <v>1085</v>
      </c>
      <c r="AH840">
        <v>54960</v>
      </c>
      <c r="AI840">
        <v>6870</v>
      </c>
      <c r="AJ840">
        <v>0</v>
      </c>
      <c r="AK840">
        <v>48090</v>
      </c>
      <c r="AL840" s="2" t="s">
        <v>47</v>
      </c>
      <c r="AM840" s="2" t="s">
        <v>94</v>
      </c>
      <c r="AN840">
        <v>2002</v>
      </c>
      <c r="AO840" s="2" t="s">
        <v>1077</v>
      </c>
    </row>
    <row r="841" spans="1:41" x14ac:dyDescent="0.25">
      <c r="A841">
        <v>602704</v>
      </c>
      <c r="B841" s="1">
        <v>40813</v>
      </c>
      <c r="C841">
        <v>273</v>
      </c>
      <c r="D841" s="2" t="s">
        <v>1276</v>
      </c>
      <c r="E841" s="2"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s="2" t="s">
        <v>1086</v>
      </c>
      <c r="M841" s="2" t="s">
        <v>29</v>
      </c>
      <c r="N841" s="2" t="s">
        <v>1093</v>
      </c>
      <c r="O841" s="2" t="s">
        <v>1113</v>
      </c>
      <c r="P841" s="2" t="s">
        <v>1160</v>
      </c>
      <c r="Q841">
        <v>59600</v>
      </c>
      <c r="R841">
        <v>0</v>
      </c>
      <c r="S841">
        <v>59600</v>
      </c>
      <c r="T841" s="1">
        <v>42028</v>
      </c>
      <c r="U841" s="2" t="s">
        <v>1089</v>
      </c>
      <c r="V841" s="2" t="s">
        <v>2</v>
      </c>
      <c r="W841" s="2" t="s">
        <v>11</v>
      </c>
      <c r="X841" s="2" t="s">
        <v>4</v>
      </c>
      <c r="Y841" s="2" t="s">
        <v>12</v>
      </c>
      <c r="Z841" s="2" t="s">
        <v>75</v>
      </c>
      <c r="AA841" s="2" t="s">
        <v>922</v>
      </c>
      <c r="AB841">
        <v>0</v>
      </c>
      <c r="AC841">
        <v>3</v>
      </c>
      <c r="AD841" s="2" t="s">
        <v>1078</v>
      </c>
      <c r="AE841">
        <v>1</v>
      </c>
      <c r="AF841">
        <v>3</v>
      </c>
      <c r="AG841" s="2" t="s">
        <v>1085</v>
      </c>
      <c r="AH841">
        <v>39800</v>
      </c>
      <c r="AI841">
        <v>7960</v>
      </c>
      <c r="AJ841">
        <v>3980</v>
      </c>
      <c r="AK841">
        <v>27860</v>
      </c>
      <c r="AL841" s="2" t="s">
        <v>106</v>
      </c>
      <c r="AM841" s="2" t="s">
        <v>107</v>
      </c>
      <c r="AN841">
        <v>2014</v>
      </c>
      <c r="AO841" s="2" t="s">
        <v>1078</v>
      </c>
    </row>
    <row r="842" spans="1:41" x14ac:dyDescent="0.25">
      <c r="A842">
        <v>672416</v>
      </c>
      <c r="B842" s="1">
        <v>41384</v>
      </c>
      <c r="C842">
        <v>147</v>
      </c>
      <c r="D842" s="2" t="s">
        <v>1277</v>
      </c>
      <c r="E842" s="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s="2" t="s">
        <v>1086</v>
      </c>
      <c r="M842" s="2" t="s">
        <v>1139</v>
      </c>
      <c r="N842" s="2" t="s">
        <v>1090</v>
      </c>
      <c r="O842" s="2" t="s">
        <v>1109</v>
      </c>
      <c r="P842" s="2" t="s">
        <v>1160</v>
      </c>
      <c r="Q842">
        <v>0</v>
      </c>
      <c r="R842">
        <v>0</v>
      </c>
      <c r="S842">
        <v>0</v>
      </c>
      <c r="T842" s="1">
        <v>42035</v>
      </c>
      <c r="U842" s="2" t="s">
        <v>1089</v>
      </c>
      <c r="V842" s="2" t="s">
        <v>2</v>
      </c>
      <c r="W842" s="2" t="s">
        <v>3</v>
      </c>
      <c r="X842" s="2" t="s">
        <v>60</v>
      </c>
      <c r="Y842" s="2" t="s">
        <v>5</v>
      </c>
      <c r="Z842" s="2" t="s">
        <v>6</v>
      </c>
      <c r="AA842" s="2" t="s">
        <v>923</v>
      </c>
      <c r="AB842">
        <v>11</v>
      </c>
      <c r="AC842">
        <v>3</v>
      </c>
      <c r="AD842" s="2" t="s">
        <v>1085</v>
      </c>
      <c r="AE842">
        <v>0</v>
      </c>
      <c r="AF842">
        <v>1</v>
      </c>
      <c r="AG842" s="2" t="s">
        <v>1085</v>
      </c>
      <c r="AH842">
        <v>56160</v>
      </c>
      <c r="AI842">
        <v>6240</v>
      </c>
      <c r="AJ842">
        <v>6240</v>
      </c>
      <c r="AK842">
        <v>43680</v>
      </c>
      <c r="AL842" s="2" t="s">
        <v>55</v>
      </c>
      <c r="AM842" s="2" t="s">
        <v>157</v>
      </c>
      <c r="AN842">
        <v>2015</v>
      </c>
      <c r="AO842" s="2" t="s">
        <v>1077</v>
      </c>
    </row>
    <row r="843" spans="1:41" x14ac:dyDescent="0.25">
      <c r="A843">
        <v>545506</v>
      </c>
      <c r="B843" s="1">
        <v>33317</v>
      </c>
      <c r="C843">
        <v>285</v>
      </c>
      <c r="D843" s="2" t="s">
        <v>1277</v>
      </c>
      <c r="E843" s="2"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s="2" t="s">
        <v>1079</v>
      </c>
      <c r="M843" s="2" t="s">
        <v>29</v>
      </c>
      <c r="N843" s="2" t="s">
        <v>1097</v>
      </c>
      <c r="O843" s="2" t="s">
        <v>1096</v>
      </c>
      <c r="P843" s="2" t="s">
        <v>1161</v>
      </c>
      <c r="Q843">
        <v>63100</v>
      </c>
      <c r="R843">
        <v>-79400</v>
      </c>
      <c r="S843">
        <v>-16300</v>
      </c>
      <c r="T843" s="1">
        <v>42027</v>
      </c>
      <c r="U843" s="2" t="s">
        <v>1</v>
      </c>
      <c r="V843" s="2" t="s">
        <v>2</v>
      </c>
      <c r="W843" s="2" t="s">
        <v>41</v>
      </c>
      <c r="X843" s="2" t="s">
        <v>34</v>
      </c>
      <c r="Y843" s="2" t="s">
        <v>12</v>
      </c>
      <c r="Z843" s="2" t="s">
        <v>51</v>
      </c>
      <c r="AA843" s="2" t="s">
        <v>924</v>
      </c>
      <c r="AB843">
        <v>13</v>
      </c>
      <c r="AC843">
        <v>1</v>
      </c>
      <c r="AD843" s="2" t="s">
        <v>1078</v>
      </c>
      <c r="AE843">
        <v>0</v>
      </c>
      <c r="AF843">
        <v>3</v>
      </c>
      <c r="AG843" s="2" t="s">
        <v>1085</v>
      </c>
      <c r="AH843">
        <v>52700</v>
      </c>
      <c r="AI843">
        <v>5270</v>
      </c>
      <c r="AJ843">
        <v>10540</v>
      </c>
      <c r="AK843">
        <v>36890</v>
      </c>
      <c r="AL843" s="2" t="s">
        <v>47</v>
      </c>
      <c r="AM843" s="2" t="s">
        <v>94</v>
      </c>
      <c r="AN843">
        <v>2005</v>
      </c>
      <c r="AO843" s="2" t="s">
        <v>1078</v>
      </c>
    </row>
    <row r="844" spans="1:41" x14ac:dyDescent="0.25">
      <c r="A844">
        <v>777533</v>
      </c>
      <c r="B844" s="1">
        <v>37611</v>
      </c>
      <c r="C844">
        <v>289</v>
      </c>
      <c r="D844" s="2" t="s">
        <v>1276</v>
      </c>
      <c r="E844" s="2"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s="2" t="s">
        <v>1086</v>
      </c>
      <c r="M844" s="2" t="s">
        <v>29</v>
      </c>
      <c r="N844" s="2" t="s">
        <v>1087</v>
      </c>
      <c r="O844" s="2" t="s">
        <v>1094</v>
      </c>
      <c r="P844" s="2" t="s">
        <v>1161</v>
      </c>
      <c r="Q844">
        <v>0</v>
      </c>
      <c r="R844">
        <v>0</v>
      </c>
      <c r="S844">
        <v>0</v>
      </c>
      <c r="T844" s="1">
        <v>42015</v>
      </c>
      <c r="U844" s="2" t="s">
        <v>1089</v>
      </c>
      <c r="V844" s="2" t="s">
        <v>2</v>
      </c>
      <c r="W844" s="2" t="s">
        <v>11</v>
      </c>
      <c r="X844" s="2" t="s">
        <v>34</v>
      </c>
      <c r="Y844" s="2" t="s">
        <v>19</v>
      </c>
      <c r="Z844" s="2" t="s">
        <v>13</v>
      </c>
      <c r="AA844" s="2" t="s">
        <v>925</v>
      </c>
      <c r="AB844">
        <v>19</v>
      </c>
      <c r="AC844">
        <v>3</v>
      </c>
      <c r="AD844" s="2" t="s">
        <v>1077</v>
      </c>
      <c r="AE844">
        <v>1</v>
      </c>
      <c r="AF844">
        <v>3</v>
      </c>
      <c r="AG844" s="2" t="s">
        <v>1085</v>
      </c>
      <c r="AH844">
        <v>68580</v>
      </c>
      <c r="AI844">
        <v>7620</v>
      </c>
      <c r="AJ844">
        <v>7620</v>
      </c>
      <c r="AK844">
        <v>53340</v>
      </c>
      <c r="AL844" s="2" t="s">
        <v>106</v>
      </c>
      <c r="AM844" s="2" t="s">
        <v>107</v>
      </c>
      <c r="AN844">
        <v>2010</v>
      </c>
      <c r="AO844" s="2" t="s">
        <v>1078</v>
      </c>
    </row>
    <row r="845" spans="1:41" x14ac:dyDescent="0.25">
      <c r="A845">
        <v>953334</v>
      </c>
      <c r="B845" s="1">
        <v>38689</v>
      </c>
      <c r="C845">
        <v>427</v>
      </c>
      <c r="D845" s="2" t="s">
        <v>1277</v>
      </c>
      <c r="E845" s="2"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s="2" t="s">
        <v>1079</v>
      </c>
      <c r="M845" s="2" t="s">
        <v>1140</v>
      </c>
      <c r="N845" s="2" t="s">
        <v>1080</v>
      </c>
      <c r="O845" s="2" t="s">
        <v>1088</v>
      </c>
      <c r="P845" s="2" t="s">
        <v>1160</v>
      </c>
      <c r="Q845">
        <v>0</v>
      </c>
      <c r="R845">
        <v>-54400</v>
      </c>
      <c r="S845">
        <v>-54400</v>
      </c>
      <c r="T845" s="1">
        <v>42055</v>
      </c>
      <c r="U845" s="2" t="s">
        <v>1</v>
      </c>
      <c r="V845" s="2" t="s">
        <v>2</v>
      </c>
      <c r="W845" s="2" t="s">
        <v>3</v>
      </c>
      <c r="X845" s="2" t="s">
        <v>60</v>
      </c>
      <c r="Y845" s="2" t="s">
        <v>19</v>
      </c>
      <c r="Z845" s="2" t="s">
        <v>37</v>
      </c>
      <c r="AA845" s="2" t="s">
        <v>926</v>
      </c>
      <c r="AB845">
        <v>23</v>
      </c>
      <c r="AC845">
        <v>1</v>
      </c>
      <c r="AD845" s="2" t="s">
        <v>1077</v>
      </c>
      <c r="AE845">
        <v>1</v>
      </c>
      <c r="AF845">
        <v>2</v>
      </c>
      <c r="AG845" s="2" t="s">
        <v>1077</v>
      </c>
      <c r="AH845">
        <v>90860</v>
      </c>
      <c r="AI845">
        <v>12980</v>
      </c>
      <c r="AJ845">
        <v>19470</v>
      </c>
      <c r="AK845">
        <v>58410</v>
      </c>
      <c r="AL845" s="2" t="s">
        <v>123</v>
      </c>
      <c r="AM845" s="2" t="s">
        <v>166</v>
      </c>
      <c r="AN845">
        <v>2004</v>
      </c>
      <c r="AO845" s="2" t="s">
        <v>1077</v>
      </c>
    </row>
    <row r="846" spans="1:41" x14ac:dyDescent="0.25">
      <c r="A846">
        <v>369781</v>
      </c>
      <c r="B846" s="1">
        <v>40688</v>
      </c>
      <c r="C846">
        <v>380</v>
      </c>
      <c r="D846" s="2" t="s">
        <v>1275</v>
      </c>
      <c r="E846" s="2"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s="2" t="s">
        <v>1079</v>
      </c>
      <c r="M846" s="2" t="s">
        <v>29</v>
      </c>
      <c r="N846" s="2" t="s">
        <v>1097</v>
      </c>
      <c r="O846" s="2" t="s">
        <v>1092</v>
      </c>
      <c r="P846" s="2" t="s">
        <v>1159</v>
      </c>
      <c r="Q846">
        <v>0</v>
      </c>
      <c r="R846">
        <v>0</v>
      </c>
      <c r="S846">
        <v>0</v>
      </c>
      <c r="T846" s="1">
        <v>42059</v>
      </c>
      <c r="U846" s="2" t="s">
        <v>62</v>
      </c>
      <c r="V846" s="2" t="s">
        <v>1084</v>
      </c>
      <c r="W846" s="2" t="s">
        <v>121</v>
      </c>
      <c r="X846" s="2" t="s">
        <v>4</v>
      </c>
      <c r="Y846" s="2" t="s">
        <v>50</v>
      </c>
      <c r="Z846" s="2" t="s">
        <v>53</v>
      </c>
      <c r="AA846" s="2" t="s">
        <v>927</v>
      </c>
      <c r="AB846">
        <v>23</v>
      </c>
      <c r="AC846">
        <v>1</v>
      </c>
      <c r="AD846" s="2" t="s">
        <v>1078</v>
      </c>
      <c r="AE846">
        <v>0</v>
      </c>
      <c r="AF846">
        <v>3</v>
      </c>
      <c r="AG846" s="2" t="s">
        <v>1078</v>
      </c>
      <c r="AH846">
        <v>5700</v>
      </c>
      <c r="AI846">
        <v>570</v>
      </c>
      <c r="AJ846">
        <v>570</v>
      </c>
      <c r="AK846">
        <v>4560</v>
      </c>
      <c r="AL846" s="2" t="s">
        <v>8</v>
      </c>
      <c r="AM846" s="2" t="s">
        <v>137</v>
      </c>
      <c r="AN846">
        <v>2001</v>
      </c>
      <c r="AO846" s="2" t="s">
        <v>1078</v>
      </c>
    </row>
    <row r="847" spans="1:41" x14ac:dyDescent="0.25">
      <c r="A847">
        <v>990998</v>
      </c>
      <c r="B847" s="1">
        <v>39008</v>
      </c>
      <c r="C847">
        <v>13</v>
      </c>
      <c r="D847" s="2" t="s">
        <v>1277</v>
      </c>
      <c r="E847" s="2"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s="2" t="s">
        <v>1079</v>
      </c>
      <c r="M847" s="2" t="s">
        <v>29</v>
      </c>
      <c r="N847" s="2" t="s">
        <v>1093</v>
      </c>
      <c r="O847" s="2" t="s">
        <v>1096</v>
      </c>
      <c r="P847" s="2" t="s">
        <v>1161</v>
      </c>
      <c r="Q847">
        <v>0</v>
      </c>
      <c r="R847">
        <v>-75000</v>
      </c>
      <c r="S847">
        <v>-75000</v>
      </c>
      <c r="T847" s="1">
        <v>42023</v>
      </c>
      <c r="U847" s="2" t="s">
        <v>1089</v>
      </c>
      <c r="V847" s="2" t="s">
        <v>2</v>
      </c>
      <c r="W847" s="2" t="s">
        <v>41</v>
      </c>
      <c r="X847" s="2" t="s">
        <v>4</v>
      </c>
      <c r="Y847" s="2" t="s">
        <v>19</v>
      </c>
      <c r="Z847" s="2" t="s">
        <v>51</v>
      </c>
      <c r="AA847" s="2" t="s">
        <v>928</v>
      </c>
      <c r="AB847">
        <v>19</v>
      </c>
      <c r="AC847">
        <v>3</v>
      </c>
      <c r="AD847" s="2" t="s">
        <v>1077</v>
      </c>
      <c r="AE847">
        <v>2</v>
      </c>
      <c r="AF847">
        <v>0</v>
      </c>
      <c r="AG847" s="2" t="s">
        <v>1077</v>
      </c>
      <c r="AH847">
        <v>94930</v>
      </c>
      <c r="AI847">
        <v>8630</v>
      </c>
      <c r="AJ847">
        <v>8630</v>
      </c>
      <c r="AK847">
        <v>77670</v>
      </c>
      <c r="AL847" s="2" t="s">
        <v>32</v>
      </c>
      <c r="AM847" s="2" t="s">
        <v>33</v>
      </c>
      <c r="AN847">
        <v>2014</v>
      </c>
      <c r="AO847" s="2" t="s">
        <v>1078</v>
      </c>
    </row>
    <row r="848" spans="1:41" x14ac:dyDescent="0.25">
      <c r="A848">
        <v>982678</v>
      </c>
      <c r="B848" s="1">
        <v>38917</v>
      </c>
      <c r="C848">
        <v>282</v>
      </c>
      <c r="D848" s="2" t="s">
        <v>1276</v>
      </c>
      <c r="E848" s="2"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s="2" t="s">
        <v>1079</v>
      </c>
      <c r="M848" s="2" t="s">
        <v>1140</v>
      </c>
      <c r="N848" s="2" t="s">
        <v>1115</v>
      </c>
      <c r="O848" s="2" t="s">
        <v>1113</v>
      </c>
      <c r="P848" s="2" t="s">
        <v>1161</v>
      </c>
      <c r="Q848">
        <v>75800</v>
      </c>
      <c r="R848">
        <v>0</v>
      </c>
      <c r="S848">
        <v>75800</v>
      </c>
      <c r="T848" s="1">
        <v>42012</v>
      </c>
      <c r="U848" s="2" t="s">
        <v>1</v>
      </c>
      <c r="V848" s="2" t="s">
        <v>2</v>
      </c>
      <c r="W848" s="2" t="s">
        <v>3</v>
      </c>
      <c r="X848" s="2" t="s">
        <v>60</v>
      </c>
      <c r="Y848" s="2" t="s">
        <v>5</v>
      </c>
      <c r="Z848" s="2" t="s">
        <v>53</v>
      </c>
      <c r="AA848" s="2" t="s">
        <v>929</v>
      </c>
      <c r="AB848">
        <v>19</v>
      </c>
      <c r="AC848">
        <v>1</v>
      </c>
      <c r="AD848" s="2" t="s">
        <v>1078</v>
      </c>
      <c r="AE848">
        <v>1</v>
      </c>
      <c r="AF848">
        <v>2</v>
      </c>
      <c r="AG848" s="2" t="s">
        <v>1078</v>
      </c>
      <c r="AH848">
        <v>46800</v>
      </c>
      <c r="AI848">
        <v>4680</v>
      </c>
      <c r="AJ848">
        <v>9360</v>
      </c>
      <c r="AK848">
        <v>32760</v>
      </c>
      <c r="AL848" s="2" t="s">
        <v>43</v>
      </c>
      <c r="AM848" s="2" t="s">
        <v>44</v>
      </c>
      <c r="AN848">
        <v>2007</v>
      </c>
      <c r="AO848" s="2" t="s">
        <v>1077</v>
      </c>
    </row>
    <row r="849" spans="1:41" x14ac:dyDescent="0.25">
      <c r="A849">
        <v>331683</v>
      </c>
      <c r="B849" s="1">
        <v>39856</v>
      </c>
      <c r="C849">
        <v>266</v>
      </c>
      <c r="D849" s="2" t="s">
        <v>1276</v>
      </c>
      <c r="E849" s="2"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s="2" t="s">
        <v>1079</v>
      </c>
      <c r="M849" s="2" t="s">
        <v>29</v>
      </c>
      <c r="N849" s="2" t="s">
        <v>1107</v>
      </c>
      <c r="O849" s="2" t="s">
        <v>1109</v>
      </c>
      <c r="P849" s="2" t="s">
        <v>1159</v>
      </c>
      <c r="Q849">
        <v>0</v>
      </c>
      <c r="R849">
        <v>-41400</v>
      </c>
      <c r="S849">
        <v>-41400</v>
      </c>
      <c r="T849" s="1">
        <v>42025</v>
      </c>
      <c r="U849" s="2" t="s">
        <v>1</v>
      </c>
      <c r="V849" s="2" t="s">
        <v>23</v>
      </c>
      <c r="W849" s="2" t="s">
        <v>11</v>
      </c>
      <c r="X849" s="2" t="s">
        <v>34</v>
      </c>
      <c r="Y849" s="2" t="s">
        <v>45</v>
      </c>
      <c r="Z849" s="2" t="s">
        <v>51</v>
      </c>
      <c r="AA849" s="2" t="s">
        <v>930</v>
      </c>
      <c r="AB849">
        <v>18</v>
      </c>
      <c r="AC849">
        <v>1</v>
      </c>
      <c r="AD849" s="2" t="s">
        <v>1078</v>
      </c>
      <c r="AE849">
        <v>1</v>
      </c>
      <c r="AF849">
        <v>3</v>
      </c>
      <c r="AG849" s="2" t="s">
        <v>1077</v>
      </c>
      <c r="AH849">
        <v>83490</v>
      </c>
      <c r="AI849">
        <v>7590</v>
      </c>
      <c r="AJ849">
        <v>15180</v>
      </c>
      <c r="AK849">
        <v>60720</v>
      </c>
      <c r="AL849" s="2" t="s">
        <v>39</v>
      </c>
      <c r="AM849" s="2" t="s">
        <v>40</v>
      </c>
      <c r="AN849">
        <v>1996</v>
      </c>
      <c r="AO849" s="2" t="s">
        <v>1078</v>
      </c>
    </row>
    <row r="850" spans="1:41" x14ac:dyDescent="0.25">
      <c r="A850">
        <v>364055</v>
      </c>
      <c r="B850" s="1">
        <v>37025</v>
      </c>
      <c r="C850">
        <v>30</v>
      </c>
      <c r="D850" s="2" t="s">
        <v>1277</v>
      </c>
      <c r="E850" s="2"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s="2" t="s">
        <v>1086</v>
      </c>
      <c r="M850" s="2" t="s">
        <v>65</v>
      </c>
      <c r="N850" s="2" t="s">
        <v>1082</v>
      </c>
      <c r="O850" s="2" t="s">
        <v>1096</v>
      </c>
      <c r="P850" s="2" t="s">
        <v>1159</v>
      </c>
      <c r="Q850">
        <v>0</v>
      </c>
      <c r="R850">
        <v>-63500</v>
      </c>
      <c r="S850">
        <v>-63500</v>
      </c>
      <c r="T850" s="1">
        <v>42063</v>
      </c>
      <c r="U850" s="2" t="s">
        <v>1089</v>
      </c>
      <c r="V850" s="2" t="s">
        <v>2</v>
      </c>
      <c r="W850" s="2" t="s">
        <v>41</v>
      </c>
      <c r="X850" s="2" t="s">
        <v>4</v>
      </c>
      <c r="Y850" s="2" t="s">
        <v>45</v>
      </c>
      <c r="Z850" s="2" t="s">
        <v>75</v>
      </c>
      <c r="AA850" s="2" t="s">
        <v>931</v>
      </c>
      <c r="AB850">
        <v>17</v>
      </c>
      <c r="AC850">
        <v>3</v>
      </c>
      <c r="AD850" s="2" t="s">
        <v>1078</v>
      </c>
      <c r="AE850">
        <v>2</v>
      </c>
      <c r="AF850">
        <v>2</v>
      </c>
      <c r="AG850" s="2" t="s">
        <v>1085</v>
      </c>
      <c r="AH850">
        <v>57900</v>
      </c>
      <c r="AI850">
        <v>5790</v>
      </c>
      <c r="AJ850">
        <v>5790</v>
      </c>
      <c r="AK850">
        <v>46320</v>
      </c>
      <c r="AL850" s="2" t="s">
        <v>8</v>
      </c>
      <c r="AM850" s="2" t="s">
        <v>36</v>
      </c>
      <c r="AN850">
        <v>2008</v>
      </c>
      <c r="AO850" s="2" t="s">
        <v>1078</v>
      </c>
    </row>
    <row r="851" spans="1:41" x14ac:dyDescent="0.25">
      <c r="A851">
        <v>521854</v>
      </c>
      <c r="B851" s="1">
        <v>36938</v>
      </c>
      <c r="C851">
        <v>198</v>
      </c>
      <c r="D851" s="2" t="s">
        <v>1277</v>
      </c>
      <c r="E851" s="2"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s="2" t="s">
        <v>1079</v>
      </c>
      <c r="M851" s="2" t="s">
        <v>57</v>
      </c>
      <c r="N851" s="2" t="s">
        <v>1090</v>
      </c>
      <c r="O851" s="2" t="s">
        <v>1110</v>
      </c>
      <c r="P851" s="2" t="s">
        <v>1160</v>
      </c>
      <c r="Q851">
        <v>0</v>
      </c>
      <c r="R851">
        <v>0</v>
      </c>
      <c r="S851">
        <v>0</v>
      </c>
      <c r="T851" s="1">
        <v>42030</v>
      </c>
      <c r="U851" s="2" t="s">
        <v>1089</v>
      </c>
      <c r="V851" s="2" t="s">
        <v>18</v>
      </c>
      <c r="W851" s="2" t="s">
        <v>41</v>
      </c>
      <c r="X851" s="2" t="s">
        <v>34</v>
      </c>
      <c r="Y851" s="2" t="s">
        <v>5</v>
      </c>
      <c r="Z851" s="2" t="s">
        <v>37</v>
      </c>
      <c r="AA851" s="2" t="s">
        <v>932</v>
      </c>
      <c r="AB851">
        <v>11</v>
      </c>
      <c r="AC851">
        <v>3</v>
      </c>
      <c r="AD851" s="2" t="s">
        <v>1085</v>
      </c>
      <c r="AE851">
        <v>1</v>
      </c>
      <c r="AF851">
        <v>3</v>
      </c>
      <c r="AG851" s="2" t="s">
        <v>1077</v>
      </c>
      <c r="AH851">
        <v>49410</v>
      </c>
      <c r="AI851">
        <v>5490</v>
      </c>
      <c r="AJ851">
        <v>5490</v>
      </c>
      <c r="AK851">
        <v>38430</v>
      </c>
      <c r="AL851" s="2" t="s">
        <v>43</v>
      </c>
      <c r="AM851" s="2" t="s">
        <v>59</v>
      </c>
      <c r="AN851">
        <v>2015</v>
      </c>
      <c r="AO851" s="2" t="s">
        <v>1078</v>
      </c>
    </row>
    <row r="852" spans="1:41" x14ac:dyDescent="0.25">
      <c r="A852">
        <v>737252</v>
      </c>
      <c r="B852" s="1">
        <v>34291</v>
      </c>
      <c r="C852">
        <v>290</v>
      </c>
      <c r="D852" s="2" t="s">
        <v>1276</v>
      </c>
      <c r="E852" s="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s="2" t="s">
        <v>1079</v>
      </c>
      <c r="M852" s="2" t="s">
        <v>29</v>
      </c>
      <c r="N852" s="2" t="s">
        <v>1091</v>
      </c>
      <c r="O852" s="2" t="s">
        <v>1083</v>
      </c>
      <c r="P852" s="2" t="s">
        <v>1160</v>
      </c>
      <c r="Q852">
        <v>54400</v>
      </c>
      <c r="R852">
        <v>0</v>
      </c>
      <c r="S852">
        <v>54400</v>
      </c>
      <c r="T852" s="1">
        <v>42035</v>
      </c>
      <c r="U852" s="2" t="s">
        <v>1089</v>
      </c>
      <c r="V852" s="2" t="s">
        <v>2</v>
      </c>
      <c r="W852" s="2" t="s">
        <v>11</v>
      </c>
      <c r="X852" s="2" t="s">
        <v>34</v>
      </c>
      <c r="Y852" s="2" t="s">
        <v>45</v>
      </c>
      <c r="Z852" s="2" t="s">
        <v>53</v>
      </c>
      <c r="AA852" s="2" t="s">
        <v>933</v>
      </c>
      <c r="AB852">
        <v>22</v>
      </c>
      <c r="AC852">
        <v>3</v>
      </c>
      <c r="AD852" s="2" t="s">
        <v>1085</v>
      </c>
      <c r="AE852">
        <v>0</v>
      </c>
      <c r="AF852">
        <v>1</v>
      </c>
      <c r="AG852" s="2" t="s">
        <v>1078</v>
      </c>
      <c r="AH852">
        <v>66200</v>
      </c>
      <c r="AI852">
        <v>6620</v>
      </c>
      <c r="AJ852">
        <v>6620</v>
      </c>
      <c r="AK852">
        <v>52960</v>
      </c>
      <c r="AL852" s="2" t="s">
        <v>73</v>
      </c>
      <c r="AM852" s="2" t="s">
        <v>80</v>
      </c>
      <c r="AN852">
        <v>2012</v>
      </c>
      <c r="AO852" s="2" t="s">
        <v>1078</v>
      </c>
    </row>
    <row r="853" spans="1:41" x14ac:dyDescent="0.25">
      <c r="A853">
        <v>344480</v>
      </c>
      <c r="B853" s="1">
        <v>32922</v>
      </c>
      <c r="C853">
        <v>260</v>
      </c>
      <c r="D853" s="2" t="s">
        <v>1276</v>
      </c>
      <c r="E853" s="2"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s="2" t="s">
        <v>1079</v>
      </c>
      <c r="M853" s="2" t="s">
        <v>1140</v>
      </c>
      <c r="N853" s="2" t="s">
        <v>1097</v>
      </c>
      <c r="O853" s="2" t="s">
        <v>1083</v>
      </c>
      <c r="P853" s="2" t="s">
        <v>1159</v>
      </c>
      <c r="Q853">
        <v>35000</v>
      </c>
      <c r="R853">
        <v>0</v>
      </c>
      <c r="S853">
        <v>35000</v>
      </c>
      <c r="T853" s="1">
        <v>42055</v>
      </c>
      <c r="U853" s="2" t="s">
        <v>1</v>
      </c>
      <c r="V853" s="2" t="s">
        <v>23</v>
      </c>
      <c r="W853" s="2" t="s">
        <v>11</v>
      </c>
      <c r="X853" s="2" t="s">
        <v>34</v>
      </c>
      <c r="Y853" s="2" t="s">
        <v>19</v>
      </c>
      <c r="Z853" s="2" t="s">
        <v>6</v>
      </c>
      <c r="AA853" s="2" t="s">
        <v>934</v>
      </c>
      <c r="AB853">
        <v>7</v>
      </c>
      <c r="AC853">
        <v>1</v>
      </c>
      <c r="AD853" s="2" t="s">
        <v>1078</v>
      </c>
      <c r="AE853">
        <v>0</v>
      </c>
      <c r="AF853">
        <v>1</v>
      </c>
      <c r="AG853" s="2" t="s">
        <v>1078</v>
      </c>
      <c r="AH853">
        <v>64080</v>
      </c>
      <c r="AI853">
        <v>10680</v>
      </c>
      <c r="AJ853">
        <v>10680</v>
      </c>
      <c r="AK853">
        <v>42720</v>
      </c>
      <c r="AL853" s="2" t="s">
        <v>47</v>
      </c>
      <c r="AM853" s="2" t="s">
        <v>48</v>
      </c>
      <c r="AN853">
        <v>2005</v>
      </c>
      <c r="AO853" s="2" t="s">
        <v>1078</v>
      </c>
    </row>
    <row r="854" spans="1:41" x14ac:dyDescent="0.25">
      <c r="A854">
        <v>898519</v>
      </c>
      <c r="B854" s="1">
        <v>36667</v>
      </c>
      <c r="C854">
        <v>233</v>
      </c>
      <c r="D854" s="2" t="s">
        <v>1276</v>
      </c>
      <c r="E854" s="2"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s="2" t="s">
        <v>1086</v>
      </c>
      <c r="M854" s="2" t="s">
        <v>65</v>
      </c>
      <c r="N854" s="2" t="s">
        <v>1091</v>
      </c>
      <c r="O854" s="2" t="s">
        <v>1100</v>
      </c>
      <c r="P854" s="2" t="s">
        <v>1161</v>
      </c>
      <c r="Q854">
        <v>0</v>
      </c>
      <c r="R854">
        <v>0</v>
      </c>
      <c r="S854">
        <v>0</v>
      </c>
      <c r="T854" s="1">
        <v>42052</v>
      </c>
      <c r="U854" s="2" t="s">
        <v>1089</v>
      </c>
      <c r="V854" s="2" t="s">
        <v>2</v>
      </c>
      <c r="W854" s="2" t="s">
        <v>11</v>
      </c>
      <c r="X854" s="2" t="s">
        <v>49</v>
      </c>
      <c r="Y854" s="2" t="s">
        <v>5</v>
      </c>
      <c r="Z854" s="2" t="s">
        <v>75</v>
      </c>
      <c r="AA854" s="2" t="s">
        <v>935</v>
      </c>
      <c r="AB854">
        <v>17</v>
      </c>
      <c r="AC854">
        <v>3</v>
      </c>
      <c r="AD854" s="2" t="s">
        <v>1085</v>
      </c>
      <c r="AE854">
        <v>2</v>
      </c>
      <c r="AF854">
        <v>3</v>
      </c>
      <c r="AG854" s="2" t="s">
        <v>1077</v>
      </c>
      <c r="AH854">
        <v>42500</v>
      </c>
      <c r="AI854">
        <v>8500</v>
      </c>
      <c r="AJ854">
        <v>4250</v>
      </c>
      <c r="AK854">
        <v>29750</v>
      </c>
      <c r="AL854" s="2" t="s">
        <v>39</v>
      </c>
      <c r="AM854" s="2" t="s">
        <v>40</v>
      </c>
      <c r="AN854">
        <v>2000</v>
      </c>
      <c r="AO854" s="2" t="s">
        <v>1078</v>
      </c>
    </row>
    <row r="855" spans="1:41" x14ac:dyDescent="0.25">
      <c r="A855">
        <v>957816</v>
      </c>
      <c r="B855" s="1">
        <v>41147</v>
      </c>
      <c r="C855">
        <v>130</v>
      </c>
      <c r="D855" s="2" t="s">
        <v>1275</v>
      </c>
      <c r="E855" s="2"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s="2" t="s">
        <v>1079</v>
      </c>
      <c r="M855" s="2" t="s">
        <v>1141</v>
      </c>
      <c r="N855" s="2" t="s">
        <v>1099</v>
      </c>
      <c r="O855" s="2" t="s">
        <v>1092</v>
      </c>
      <c r="P855" s="2" t="s">
        <v>1160</v>
      </c>
      <c r="Q855">
        <v>0</v>
      </c>
      <c r="R855">
        <v>-40800</v>
      </c>
      <c r="S855">
        <v>-40800</v>
      </c>
      <c r="T855" s="1">
        <v>42037</v>
      </c>
      <c r="U855" s="2" t="s">
        <v>1089</v>
      </c>
      <c r="V855" s="2" t="s">
        <v>2</v>
      </c>
      <c r="W855" s="2" t="s">
        <v>41</v>
      </c>
      <c r="X855" s="2" t="s">
        <v>49</v>
      </c>
      <c r="Y855" s="2" t="s">
        <v>5</v>
      </c>
      <c r="Z855" s="2" t="s">
        <v>6</v>
      </c>
      <c r="AA855" s="2" t="s">
        <v>936</v>
      </c>
      <c r="AB855">
        <v>16</v>
      </c>
      <c r="AC855">
        <v>3</v>
      </c>
      <c r="AD855" s="2" t="s">
        <v>1078</v>
      </c>
      <c r="AE855">
        <v>2</v>
      </c>
      <c r="AF855">
        <v>3</v>
      </c>
      <c r="AG855" s="2" t="s">
        <v>1085</v>
      </c>
      <c r="AH855">
        <v>48950</v>
      </c>
      <c r="AI855">
        <v>8900</v>
      </c>
      <c r="AJ855">
        <v>4450</v>
      </c>
      <c r="AK855">
        <v>35600</v>
      </c>
      <c r="AL855" s="2" t="s">
        <v>73</v>
      </c>
      <c r="AM855" s="2" t="s">
        <v>74</v>
      </c>
      <c r="AN855">
        <v>2005</v>
      </c>
      <c r="AO855" s="2" t="s">
        <v>1078</v>
      </c>
    </row>
    <row r="856" spans="1:41" x14ac:dyDescent="0.25">
      <c r="A856">
        <v>175960</v>
      </c>
      <c r="B856" s="1">
        <v>38307</v>
      </c>
      <c r="C856">
        <v>230</v>
      </c>
      <c r="D856" s="2" t="s">
        <v>1277</v>
      </c>
      <c r="E856" s="2"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s="2" t="s">
        <v>1086</v>
      </c>
      <c r="M856" s="2" t="s">
        <v>1140</v>
      </c>
      <c r="N856" s="2" t="s">
        <v>1114</v>
      </c>
      <c r="O856" s="2" t="s">
        <v>1096</v>
      </c>
      <c r="P856" s="2" t="s">
        <v>1160</v>
      </c>
      <c r="Q856">
        <v>0</v>
      </c>
      <c r="R856">
        <v>-45300</v>
      </c>
      <c r="S856">
        <v>-45300</v>
      </c>
      <c r="T856" s="1">
        <v>42041</v>
      </c>
      <c r="U856" s="2" t="s">
        <v>1089</v>
      </c>
      <c r="V856" s="2" t="s">
        <v>18</v>
      </c>
      <c r="W856" s="2" t="s">
        <v>11</v>
      </c>
      <c r="X856" s="2" t="s">
        <v>49</v>
      </c>
      <c r="Y856" s="2" t="s">
        <v>19</v>
      </c>
      <c r="Z856" s="2" t="s">
        <v>53</v>
      </c>
      <c r="AA856" s="2" t="s">
        <v>937</v>
      </c>
      <c r="AB856">
        <v>13</v>
      </c>
      <c r="AC856">
        <v>3</v>
      </c>
      <c r="AD856" s="2" t="s">
        <v>1078</v>
      </c>
      <c r="AE856">
        <v>1</v>
      </c>
      <c r="AF856">
        <v>2</v>
      </c>
      <c r="AG856" s="2" t="s">
        <v>1077</v>
      </c>
      <c r="AH856">
        <v>58850</v>
      </c>
      <c r="AI856">
        <v>10700</v>
      </c>
      <c r="AJ856">
        <v>10700</v>
      </c>
      <c r="AK856">
        <v>37450</v>
      </c>
      <c r="AL856" s="2" t="s">
        <v>32</v>
      </c>
      <c r="AM856" s="2" t="s">
        <v>69</v>
      </c>
      <c r="AN856">
        <v>1999</v>
      </c>
      <c r="AO856" s="2" t="s">
        <v>1078</v>
      </c>
    </row>
    <row r="857" spans="1:41" x14ac:dyDescent="0.25">
      <c r="A857">
        <v>489618</v>
      </c>
      <c r="B857" s="1">
        <v>37644</v>
      </c>
      <c r="C857">
        <v>212</v>
      </c>
      <c r="D857" s="2" t="s">
        <v>1275</v>
      </c>
      <c r="E857" s="2"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s="2" t="s">
        <v>1086</v>
      </c>
      <c r="M857" s="2" t="s">
        <v>1139</v>
      </c>
      <c r="N857" s="2" t="s">
        <v>1095</v>
      </c>
      <c r="O857" s="2" t="s">
        <v>1096</v>
      </c>
      <c r="P857" s="2" t="s">
        <v>1159</v>
      </c>
      <c r="Q857">
        <v>73200</v>
      </c>
      <c r="R857">
        <v>0</v>
      </c>
      <c r="S857">
        <v>73200</v>
      </c>
      <c r="T857" s="1">
        <v>42046</v>
      </c>
      <c r="U857" s="2" t="s">
        <v>1089</v>
      </c>
      <c r="V857" s="2" t="s">
        <v>2</v>
      </c>
      <c r="W857" s="2" t="s">
        <v>11</v>
      </c>
      <c r="X857" s="2" t="s">
        <v>49</v>
      </c>
      <c r="Y857" s="2" t="s">
        <v>19</v>
      </c>
      <c r="Z857" s="2" t="s">
        <v>75</v>
      </c>
      <c r="AA857" s="2" t="s">
        <v>938</v>
      </c>
      <c r="AB857">
        <v>17</v>
      </c>
      <c r="AC857">
        <v>3</v>
      </c>
      <c r="AD857" s="2" t="s">
        <v>1077</v>
      </c>
      <c r="AE857">
        <v>0</v>
      </c>
      <c r="AF857">
        <v>2</v>
      </c>
      <c r="AG857" s="2" t="s">
        <v>1077</v>
      </c>
      <c r="AH857">
        <v>82400</v>
      </c>
      <c r="AI857">
        <v>8240</v>
      </c>
      <c r="AJ857">
        <v>8240</v>
      </c>
      <c r="AK857">
        <v>65920</v>
      </c>
      <c r="AL857" s="2" t="s">
        <v>39</v>
      </c>
      <c r="AM857" s="2" t="s">
        <v>40</v>
      </c>
      <c r="AN857">
        <v>2006</v>
      </c>
      <c r="AO857" s="2" t="s">
        <v>1078</v>
      </c>
    </row>
    <row r="858" spans="1:41" x14ac:dyDescent="0.25">
      <c r="A858">
        <v>717044</v>
      </c>
      <c r="B858" s="1">
        <v>39759</v>
      </c>
      <c r="C858">
        <v>299</v>
      </c>
      <c r="D858" s="2" t="s">
        <v>1276</v>
      </c>
      <c r="E858" s="2"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s="2" t="s">
        <v>1086</v>
      </c>
      <c r="M858" s="2" t="s">
        <v>65</v>
      </c>
      <c r="N858" s="2" t="s">
        <v>1095</v>
      </c>
      <c r="O858" s="2" t="s">
        <v>1092</v>
      </c>
      <c r="P858" s="2" t="s">
        <v>1161</v>
      </c>
      <c r="Q858">
        <v>0</v>
      </c>
      <c r="R858">
        <v>-48800</v>
      </c>
      <c r="S858">
        <v>-48800</v>
      </c>
      <c r="T858" s="1">
        <v>42029</v>
      </c>
      <c r="U858" s="2" t="s">
        <v>1</v>
      </c>
      <c r="V858" s="2" t="s">
        <v>18</v>
      </c>
      <c r="W858" s="2" t="s">
        <v>11</v>
      </c>
      <c r="X858" s="2" t="s">
        <v>60</v>
      </c>
      <c r="Y858" s="2" t="s">
        <v>45</v>
      </c>
      <c r="Z858" s="2" t="s">
        <v>37</v>
      </c>
      <c r="AA858" s="2" t="s">
        <v>939</v>
      </c>
      <c r="AB858">
        <v>3</v>
      </c>
      <c r="AC858">
        <v>1</v>
      </c>
      <c r="AD858" s="2" t="s">
        <v>1077</v>
      </c>
      <c r="AE858">
        <v>2</v>
      </c>
      <c r="AF858">
        <v>0</v>
      </c>
      <c r="AG858" s="2" t="s">
        <v>1085</v>
      </c>
      <c r="AH858">
        <v>54240</v>
      </c>
      <c r="AI858">
        <v>6780</v>
      </c>
      <c r="AJ858">
        <v>6780</v>
      </c>
      <c r="AK858">
        <v>40680</v>
      </c>
      <c r="AL858" s="2" t="s">
        <v>73</v>
      </c>
      <c r="AM858" s="2" t="s">
        <v>80</v>
      </c>
      <c r="AN858">
        <v>2009</v>
      </c>
      <c r="AO858" s="2" t="s">
        <v>1078</v>
      </c>
    </row>
    <row r="859" spans="1:41" x14ac:dyDescent="0.25">
      <c r="A859">
        <v>101421</v>
      </c>
      <c r="B859" s="1">
        <v>36452</v>
      </c>
      <c r="C859">
        <v>91</v>
      </c>
      <c r="D859" s="2" t="s">
        <v>1275</v>
      </c>
      <c r="E859" s="2"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s="2" t="s">
        <v>1086</v>
      </c>
      <c r="M859" s="2" t="s">
        <v>29</v>
      </c>
      <c r="N859" s="2" t="s">
        <v>1090</v>
      </c>
      <c r="O859" s="2" t="s">
        <v>1113</v>
      </c>
      <c r="P859" s="2" t="s">
        <v>1161</v>
      </c>
      <c r="Q859">
        <v>52700</v>
      </c>
      <c r="R859">
        <v>0</v>
      </c>
      <c r="S859">
        <v>52700</v>
      </c>
      <c r="T859" s="1">
        <v>42058</v>
      </c>
      <c r="U859" s="2" t="s">
        <v>1089</v>
      </c>
      <c r="V859" s="2" t="s">
        <v>23</v>
      </c>
      <c r="W859" s="2" t="s">
        <v>11</v>
      </c>
      <c r="X859" s="2" t="s">
        <v>49</v>
      </c>
      <c r="Y859" s="2" t="s">
        <v>5</v>
      </c>
      <c r="Z859" s="2" t="s">
        <v>24</v>
      </c>
      <c r="AA859" s="2" t="s">
        <v>940</v>
      </c>
      <c r="AB859">
        <v>15</v>
      </c>
      <c r="AC859">
        <v>3</v>
      </c>
      <c r="AD859" s="2" t="s">
        <v>1085</v>
      </c>
      <c r="AE859">
        <v>0</v>
      </c>
      <c r="AF859">
        <v>2</v>
      </c>
      <c r="AG859" s="2" t="s">
        <v>1085</v>
      </c>
      <c r="AH859">
        <v>74200</v>
      </c>
      <c r="AI859">
        <v>7420</v>
      </c>
      <c r="AJ859">
        <v>7420</v>
      </c>
      <c r="AK859">
        <v>59360</v>
      </c>
      <c r="AL859" s="2" t="s">
        <v>106</v>
      </c>
      <c r="AM859" s="2" t="s">
        <v>107</v>
      </c>
      <c r="AN859">
        <v>1996</v>
      </c>
      <c r="AO859" s="2" t="s">
        <v>1078</v>
      </c>
    </row>
    <row r="860" spans="1:41" x14ac:dyDescent="0.25">
      <c r="A860">
        <v>793948</v>
      </c>
      <c r="B860" s="1">
        <v>33227</v>
      </c>
      <c r="C860">
        <v>398</v>
      </c>
      <c r="D860" s="2" t="s">
        <v>1275</v>
      </c>
      <c r="E860" s="2"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s="2" t="s">
        <v>1086</v>
      </c>
      <c r="M860" s="2" t="s">
        <v>29</v>
      </c>
      <c r="N860" s="2" t="s">
        <v>1097</v>
      </c>
      <c r="O860" s="2" t="s">
        <v>1094</v>
      </c>
      <c r="P860" s="2" t="s">
        <v>1162</v>
      </c>
      <c r="Q860">
        <v>21500</v>
      </c>
      <c r="R860">
        <v>0</v>
      </c>
      <c r="S860">
        <v>21500</v>
      </c>
      <c r="T860" s="1">
        <v>42033</v>
      </c>
      <c r="U860" s="2" t="s">
        <v>1</v>
      </c>
      <c r="V860" s="2" t="s">
        <v>23</v>
      </c>
      <c r="W860" s="2" t="s">
        <v>41</v>
      </c>
      <c r="X860" s="2" t="s">
        <v>34</v>
      </c>
      <c r="Y860" s="2" t="s">
        <v>45</v>
      </c>
      <c r="Z860" s="2" t="s">
        <v>51</v>
      </c>
      <c r="AA860" s="2" t="s">
        <v>941</v>
      </c>
      <c r="AB860">
        <v>16</v>
      </c>
      <c r="AC860">
        <v>1</v>
      </c>
      <c r="AD860" s="2" t="s">
        <v>1077</v>
      </c>
      <c r="AE860">
        <v>2</v>
      </c>
      <c r="AF860">
        <v>1</v>
      </c>
      <c r="AG860" s="2" t="s">
        <v>1085</v>
      </c>
      <c r="AH860">
        <v>47430</v>
      </c>
      <c r="AI860">
        <v>5270</v>
      </c>
      <c r="AJ860">
        <v>5270</v>
      </c>
      <c r="AK860">
        <v>36890</v>
      </c>
      <c r="AL860" s="2" t="s">
        <v>47</v>
      </c>
      <c r="AM860" s="2" t="s">
        <v>48</v>
      </c>
      <c r="AN860">
        <v>2000</v>
      </c>
      <c r="AO860" s="2" t="s">
        <v>1078</v>
      </c>
    </row>
    <row r="861" spans="1:41" x14ac:dyDescent="0.25">
      <c r="A861">
        <v>737483</v>
      </c>
      <c r="B861" s="1">
        <v>35109</v>
      </c>
      <c r="C861">
        <v>218</v>
      </c>
      <c r="D861" s="2" t="s">
        <v>1275</v>
      </c>
      <c r="E861" s="2"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s="2" t="s">
        <v>1086</v>
      </c>
      <c r="M861" s="2" t="s">
        <v>29</v>
      </c>
      <c r="N861" s="2" t="s">
        <v>1097</v>
      </c>
      <c r="O861" s="2" t="s">
        <v>1111</v>
      </c>
      <c r="P861" s="2" t="s">
        <v>1161</v>
      </c>
      <c r="Q861">
        <v>61100</v>
      </c>
      <c r="R861">
        <v>-64500</v>
      </c>
      <c r="S861">
        <v>-3400</v>
      </c>
      <c r="T861" s="1">
        <v>42006</v>
      </c>
      <c r="U861" s="2" t="s">
        <v>1</v>
      </c>
      <c r="V861" s="2" t="s">
        <v>18</v>
      </c>
      <c r="W861" s="2" t="s">
        <v>3</v>
      </c>
      <c r="X861" s="2" t="s">
        <v>34</v>
      </c>
      <c r="Y861" s="2" t="s">
        <v>5</v>
      </c>
      <c r="Z861" s="2" t="s">
        <v>51</v>
      </c>
      <c r="AA861" s="2" t="s">
        <v>942</v>
      </c>
      <c r="AB861">
        <v>18</v>
      </c>
      <c r="AC861">
        <v>1</v>
      </c>
      <c r="AD861" s="2" t="s">
        <v>1085</v>
      </c>
      <c r="AE861">
        <v>1</v>
      </c>
      <c r="AF861">
        <v>3</v>
      </c>
      <c r="AG861" s="2" t="s">
        <v>1077</v>
      </c>
      <c r="AH861">
        <v>68200</v>
      </c>
      <c r="AI861">
        <v>13640</v>
      </c>
      <c r="AJ861">
        <v>6820</v>
      </c>
      <c r="AK861">
        <v>47740</v>
      </c>
      <c r="AL861" s="2" t="s">
        <v>21</v>
      </c>
      <c r="AM861" s="2" t="s">
        <v>22</v>
      </c>
      <c r="AN861">
        <v>2003</v>
      </c>
      <c r="AO861" s="2" t="s">
        <v>1077</v>
      </c>
    </row>
    <row r="862" spans="1:41" x14ac:dyDescent="0.25">
      <c r="A862">
        <v>695117</v>
      </c>
      <c r="B862" s="1">
        <v>37052</v>
      </c>
      <c r="C862">
        <v>152</v>
      </c>
      <c r="D862" s="2" t="s">
        <v>1277</v>
      </c>
      <c r="E862" s="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s="2" t="s">
        <v>1086</v>
      </c>
      <c r="M862" s="2" t="s">
        <v>1142</v>
      </c>
      <c r="N862" s="2" t="s">
        <v>1090</v>
      </c>
      <c r="O862" s="2" t="s">
        <v>1117</v>
      </c>
      <c r="P862" s="2" t="s">
        <v>1159</v>
      </c>
      <c r="Q862">
        <v>0</v>
      </c>
      <c r="R862">
        <v>0</v>
      </c>
      <c r="S862">
        <v>0</v>
      </c>
      <c r="T862" s="1">
        <v>42041</v>
      </c>
      <c r="U862" s="2" t="s">
        <v>1</v>
      </c>
      <c r="V862" s="2" t="s">
        <v>23</v>
      </c>
      <c r="W862" s="2" t="s">
        <v>11</v>
      </c>
      <c r="X862" s="2" t="s">
        <v>34</v>
      </c>
      <c r="Y862" s="2" t="s">
        <v>19</v>
      </c>
      <c r="Z862" s="2" t="s">
        <v>51</v>
      </c>
      <c r="AA862" s="2" t="s">
        <v>943</v>
      </c>
      <c r="AB862">
        <v>18</v>
      </c>
      <c r="AC862">
        <v>1</v>
      </c>
      <c r="AD862" s="2" t="s">
        <v>1078</v>
      </c>
      <c r="AE862">
        <v>1</v>
      </c>
      <c r="AF862">
        <v>0</v>
      </c>
      <c r="AG862" s="2" t="s">
        <v>1078</v>
      </c>
      <c r="AH862">
        <v>63900</v>
      </c>
      <c r="AI862">
        <v>7100</v>
      </c>
      <c r="AJ862">
        <v>7100</v>
      </c>
      <c r="AK862">
        <v>49700</v>
      </c>
      <c r="AL862" s="2" t="s">
        <v>32</v>
      </c>
      <c r="AM862" s="2" t="s">
        <v>77</v>
      </c>
      <c r="AN862">
        <v>2014</v>
      </c>
      <c r="AO862" s="2" t="s">
        <v>1078</v>
      </c>
    </row>
    <row r="863" spans="1:41" x14ac:dyDescent="0.25">
      <c r="A863">
        <v>167466</v>
      </c>
      <c r="B863" s="1">
        <v>40254</v>
      </c>
      <c r="C863">
        <v>212</v>
      </c>
      <c r="D863" s="2" t="s">
        <v>1276</v>
      </c>
      <c r="E863" s="2"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s="2" t="s">
        <v>1086</v>
      </c>
      <c r="M863" s="2" t="s">
        <v>1142</v>
      </c>
      <c r="N863" s="2" t="s">
        <v>1102</v>
      </c>
      <c r="O863" s="2" t="s">
        <v>1101</v>
      </c>
      <c r="P863" s="2" t="s">
        <v>1161</v>
      </c>
      <c r="Q863">
        <v>60300</v>
      </c>
      <c r="R863">
        <v>-58900</v>
      </c>
      <c r="S863">
        <v>1400</v>
      </c>
      <c r="T863" s="1">
        <v>42049</v>
      </c>
      <c r="U863" s="2" t="s">
        <v>1089</v>
      </c>
      <c r="V863" s="2" t="s">
        <v>18</v>
      </c>
      <c r="W863" s="2" t="s">
        <v>41</v>
      </c>
      <c r="X863" s="2" t="s">
        <v>60</v>
      </c>
      <c r="Y863" s="2" t="s">
        <v>19</v>
      </c>
      <c r="Z863" s="2" t="s">
        <v>13</v>
      </c>
      <c r="AA863" s="2" t="s">
        <v>944</v>
      </c>
      <c r="AB863">
        <v>22</v>
      </c>
      <c r="AC863">
        <v>2</v>
      </c>
      <c r="AD863" s="2" t="s">
        <v>1078</v>
      </c>
      <c r="AE863">
        <v>0</v>
      </c>
      <c r="AF863">
        <v>3</v>
      </c>
      <c r="AG863" s="2" t="s">
        <v>1077</v>
      </c>
      <c r="AH863">
        <v>59300</v>
      </c>
      <c r="AI863">
        <v>11860</v>
      </c>
      <c r="AJ863">
        <v>5930</v>
      </c>
      <c r="AK863">
        <v>41510</v>
      </c>
      <c r="AL863" s="2" t="s">
        <v>21</v>
      </c>
      <c r="AM863" s="2" t="s">
        <v>22</v>
      </c>
      <c r="AN863">
        <v>2008</v>
      </c>
      <c r="AO863" s="2" t="s">
        <v>1078</v>
      </c>
    </row>
    <row r="864" spans="1:41" x14ac:dyDescent="0.25">
      <c r="A864">
        <v>664732</v>
      </c>
      <c r="B864" s="1">
        <v>37832</v>
      </c>
      <c r="C864">
        <v>242</v>
      </c>
      <c r="D864" s="2" t="s">
        <v>1275</v>
      </c>
      <c r="E864" s="2"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s="2" t="s">
        <v>1086</v>
      </c>
      <c r="M864" s="2" t="s">
        <v>65</v>
      </c>
      <c r="N864" s="2" t="s">
        <v>1097</v>
      </c>
      <c r="O864" s="2" t="s">
        <v>1109</v>
      </c>
      <c r="P864" s="2" t="s">
        <v>1161</v>
      </c>
      <c r="Q864">
        <v>0</v>
      </c>
      <c r="R864">
        <v>-61600</v>
      </c>
      <c r="S864">
        <v>-61600</v>
      </c>
      <c r="T864" s="1">
        <v>42039</v>
      </c>
      <c r="U864" s="2" t="s">
        <v>1089</v>
      </c>
      <c r="V864" s="2" t="s">
        <v>23</v>
      </c>
      <c r="W864" s="2" t="s">
        <v>11</v>
      </c>
      <c r="X864" s="2" t="s">
        <v>49</v>
      </c>
      <c r="Y864" s="2" t="s">
        <v>5</v>
      </c>
      <c r="Z864" s="2" t="s">
        <v>37</v>
      </c>
      <c r="AA864" s="2" t="s">
        <v>945</v>
      </c>
      <c r="AB864">
        <v>15</v>
      </c>
      <c r="AC864">
        <v>3</v>
      </c>
      <c r="AD864" s="2" t="s">
        <v>1078</v>
      </c>
      <c r="AE864">
        <v>1</v>
      </c>
      <c r="AF864">
        <v>2</v>
      </c>
      <c r="AG864" s="2" t="s">
        <v>1077</v>
      </c>
      <c r="AH864">
        <v>66900</v>
      </c>
      <c r="AI864">
        <v>6690</v>
      </c>
      <c r="AJ864">
        <v>13380</v>
      </c>
      <c r="AK864">
        <v>46830</v>
      </c>
      <c r="AL864" s="2" t="s">
        <v>73</v>
      </c>
      <c r="AM864" s="2" t="s">
        <v>83</v>
      </c>
      <c r="AN864">
        <v>1999</v>
      </c>
      <c r="AO864" s="2" t="s">
        <v>1077</v>
      </c>
    </row>
    <row r="865" spans="1:41" x14ac:dyDescent="0.25">
      <c r="A865">
        <v>143038</v>
      </c>
      <c r="B865" s="1">
        <v>41899</v>
      </c>
      <c r="C865">
        <v>80</v>
      </c>
      <c r="D865" s="2" t="s">
        <v>1276</v>
      </c>
      <c r="E865" s="2"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s="2" t="s">
        <v>1079</v>
      </c>
      <c r="M865" s="2" t="s">
        <v>1142</v>
      </c>
      <c r="N865" s="2" t="s">
        <v>1115</v>
      </c>
      <c r="O865" s="2" t="s">
        <v>1101</v>
      </c>
      <c r="P865" s="2" t="s">
        <v>1159</v>
      </c>
      <c r="Q865">
        <v>0</v>
      </c>
      <c r="R865">
        <v>-51000</v>
      </c>
      <c r="S865">
        <v>-51000</v>
      </c>
      <c r="T865" s="1">
        <v>42047</v>
      </c>
      <c r="U865" s="2" t="s">
        <v>1089</v>
      </c>
      <c r="V865" s="2" t="s">
        <v>18</v>
      </c>
      <c r="W865" s="2" t="s">
        <v>3</v>
      </c>
      <c r="X865" s="2" t="s">
        <v>4</v>
      </c>
      <c r="Y865" s="2" t="s">
        <v>1276</v>
      </c>
      <c r="Z865" s="2" t="s">
        <v>24</v>
      </c>
      <c r="AA865" s="2" t="s">
        <v>946</v>
      </c>
      <c r="AB865">
        <v>16</v>
      </c>
      <c r="AC865">
        <v>3</v>
      </c>
      <c r="AD865" s="2" t="s">
        <v>1077</v>
      </c>
      <c r="AE865">
        <v>1</v>
      </c>
      <c r="AF865">
        <v>3</v>
      </c>
      <c r="AG865" s="2" t="s">
        <v>1085</v>
      </c>
      <c r="AH865">
        <v>40810</v>
      </c>
      <c r="AI865">
        <v>3710</v>
      </c>
      <c r="AJ865">
        <v>7420</v>
      </c>
      <c r="AK865">
        <v>29680</v>
      </c>
      <c r="AL865" s="2" t="s">
        <v>55</v>
      </c>
      <c r="AM865" s="2" t="s">
        <v>56</v>
      </c>
      <c r="AN865">
        <v>2000</v>
      </c>
      <c r="AO865" s="2" t="s">
        <v>1077</v>
      </c>
    </row>
    <row r="866" spans="1:41" x14ac:dyDescent="0.25">
      <c r="A866">
        <v>979963</v>
      </c>
      <c r="B866" s="1">
        <v>39967</v>
      </c>
      <c r="C866">
        <v>260</v>
      </c>
      <c r="D866" s="2" t="s">
        <v>1277</v>
      </c>
      <c r="E866" s="2"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s="2" t="s">
        <v>1086</v>
      </c>
      <c r="M866" s="2" t="s">
        <v>1142</v>
      </c>
      <c r="N866" s="2" t="s">
        <v>1099</v>
      </c>
      <c r="O866" s="2" t="s">
        <v>1101</v>
      </c>
      <c r="P866" s="2" t="s">
        <v>1161</v>
      </c>
      <c r="Q866">
        <v>54500</v>
      </c>
      <c r="R866">
        <v>-72100</v>
      </c>
      <c r="S866">
        <v>-17600</v>
      </c>
      <c r="T866" s="1">
        <v>42047</v>
      </c>
      <c r="U866" s="2" t="s">
        <v>1</v>
      </c>
      <c r="V866" s="2" t="s">
        <v>23</v>
      </c>
      <c r="W866" s="2" t="s">
        <v>41</v>
      </c>
      <c r="X866" s="2" t="s">
        <v>34</v>
      </c>
      <c r="Y866" s="2" t="s">
        <v>19</v>
      </c>
      <c r="Z866" s="2" t="s">
        <v>13</v>
      </c>
      <c r="AA866" s="2" t="s">
        <v>947</v>
      </c>
      <c r="AB866">
        <v>18</v>
      </c>
      <c r="AC866">
        <v>1</v>
      </c>
      <c r="AD866" s="2" t="s">
        <v>1085</v>
      </c>
      <c r="AE866">
        <v>1</v>
      </c>
      <c r="AF866">
        <v>0</v>
      </c>
      <c r="AG866" s="2" t="s">
        <v>1085</v>
      </c>
      <c r="AH866">
        <v>75400</v>
      </c>
      <c r="AI866">
        <v>15080</v>
      </c>
      <c r="AJ866">
        <v>7540</v>
      </c>
      <c r="AK866">
        <v>52780</v>
      </c>
      <c r="AL866" s="2" t="s">
        <v>118</v>
      </c>
      <c r="AM866" s="2" t="s">
        <v>134</v>
      </c>
      <c r="AN866">
        <v>2011</v>
      </c>
      <c r="AO866" s="2" t="s">
        <v>1078</v>
      </c>
    </row>
    <row r="867" spans="1:41" x14ac:dyDescent="0.25">
      <c r="A867">
        <v>467841</v>
      </c>
      <c r="B867" s="1">
        <v>34618</v>
      </c>
      <c r="C867">
        <v>133</v>
      </c>
      <c r="D867" s="2" t="s">
        <v>1277</v>
      </c>
      <c r="E867" s="2"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s="2" t="s">
        <v>1086</v>
      </c>
      <c r="M867" s="2" t="s">
        <v>1142</v>
      </c>
      <c r="N867" s="2" t="s">
        <v>1093</v>
      </c>
      <c r="O867" s="2" t="s">
        <v>1092</v>
      </c>
      <c r="P867" s="2" t="s">
        <v>1159</v>
      </c>
      <c r="Q867">
        <v>70900</v>
      </c>
      <c r="R867">
        <v>-61100</v>
      </c>
      <c r="S867">
        <v>9800</v>
      </c>
      <c r="T867" s="1">
        <v>42032</v>
      </c>
      <c r="U867" s="2" t="s">
        <v>62</v>
      </c>
      <c r="V867" s="2" t="s">
        <v>1084</v>
      </c>
      <c r="W867" s="2" t="s">
        <v>11</v>
      </c>
      <c r="X867" s="2" t="s">
        <v>30</v>
      </c>
      <c r="Y867" s="2" t="s">
        <v>45</v>
      </c>
      <c r="Z867" s="2" t="s">
        <v>53</v>
      </c>
      <c r="AA867" s="2" t="s">
        <v>948</v>
      </c>
      <c r="AB867">
        <v>8</v>
      </c>
      <c r="AC867">
        <v>1</v>
      </c>
      <c r="AD867" s="2" t="s">
        <v>1078</v>
      </c>
      <c r="AE867">
        <v>2</v>
      </c>
      <c r="AF867">
        <v>0</v>
      </c>
      <c r="AG867" s="2" t="s">
        <v>1077</v>
      </c>
      <c r="AH867">
        <v>4200</v>
      </c>
      <c r="AI867">
        <v>420</v>
      </c>
      <c r="AJ867">
        <v>840</v>
      </c>
      <c r="AK867">
        <v>2940</v>
      </c>
      <c r="AL867" s="2" t="s">
        <v>106</v>
      </c>
      <c r="AM867" s="2" t="s">
        <v>107</v>
      </c>
      <c r="AN867">
        <v>2013</v>
      </c>
      <c r="AO867" s="2" t="s">
        <v>1078</v>
      </c>
    </row>
    <row r="868" spans="1:41" x14ac:dyDescent="0.25">
      <c r="A868">
        <v>219028</v>
      </c>
      <c r="B868" s="1">
        <v>33437</v>
      </c>
      <c r="C868">
        <v>290</v>
      </c>
      <c r="D868" s="2" t="s">
        <v>1276</v>
      </c>
      <c r="E868" s="2"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s="2" t="s">
        <v>1086</v>
      </c>
      <c r="M868" s="2" t="s">
        <v>29</v>
      </c>
      <c r="N868" s="2" t="s">
        <v>1082</v>
      </c>
      <c r="O868" s="2" t="s">
        <v>1109</v>
      </c>
      <c r="P868" s="2" t="s">
        <v>1159</v>
      </c>
      <c r="Q868">
        <v>38500</v>
      </c>
      <c r="R868">
        <v>0</v>
      </c>
      <c r="S868">
        <v>38500</v>
      </c>
      <c r="T868" s="1">
        <v>42014</v>
      </c>
      <c r="U868" s="2" t="s">
        <v>1089</v>
      </c>
      <c r="V868" s="2" t="s">
        <v>2</v>
      </c>
      <c r="W868" s="2" t="s">
        <v>3</v>
      </c>
      <c r="X868" s="2" t="s">
        <v>60</v>
      </c>
      <c r="Y868" s="2" t="s">
        <v>19</v>
      </c>
      <c r="Z868" s="2" t="s">
        <v>51</v>
      </c>
      <c r="AA868" s="2" t="s">
        <v>949</v>
      </c>
      <c r="AB868">
        <v>23</v>
      </c>
      <c r="AC868">
        <v>3</v>
      </c>
      <c r="AD868" s="2" t="s">
        <v>1077</v>
      </c>
      <c r="AE868">
        <v>0</v>
      </c>
      <c r="AF868">
        <v>0</v>
      </c>
      <c r="AG868" s="2" t="s">
        <v>1077</v>
      </c>
      <c r="AH868">
        <v>52650</v>
      </c>
      <c r="AI868">
        <v>5850</v>
      </c>
      <c r="AJ868">
        <v>5850</v>
      </c>
      <c r="AK868">
        <v>40950</v>
      </c>
      <c r="AL868" s="2" t="s">
        <v>55</v>
      </c>
      <c r="AM868" s="2" t="s">
        <v>56</v>
      </c>
      <c r="AN868">
        <v>2001</v>
      </c>
      <c r="AO868" s="2" t="s">
        <v>1077</v>
      </c>
    </row>
    <row r="869" spans="1:41" x14ac:dyDescent="0.25">
      <c r="A869">
        <v>130156</v>
      </c>
      <c r="B869" s="1">
        <v>37158</v>
      </c>
      <c r="C869">
        <v>322</v>
      </c>
      <c r="D869" s="2" t="s">
        <v>1275</v>
      </c>
      <c r="E869" s="2"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s="2" t="s">
        <v>1086</v>
      </c>
      <c r="M869" s="2" t="s">
        <v>1141</v>
      </c>
      <c r="N869" s="2" t="s">
        <v>1090</v>
      </c>
      <c r="O869" s="2" t="s">
        <v>1110</v>
      </c>
      <c r="P869" s="2" t="s">
        <v>1160</v>
      </c>
      <c r="Q869">
        <v>0</v>
      </c>
      <c r="R869">
        <v>-46000</v>
      </c>
      <c r="S869">
        <v>-46000</v>
      </c>
      <c r="T869" s="1">
        <v>42023</v>
      </c>
      <c r="U869" s="2" t="s">
        <v>1</v>
      </c>
      <c r="V869" s="2" t="s">
        <v>18</v>
      </c>
      <c r="W869" s="2" t="s">
        <v>3</v>
      </c>
      <c r="X869" s="2" t="s">
        <v>60</v>
      </c>
      <c r="Y869" s="2" t="s">
        <v>45</v>
      </c>
      <c r="Z869" s="2" t="s">
        <v>51</v>
      </c>
      <c r="AA869" s="2" t="s">
        <v>950</v>
      </c>
      <c r="AB869">
        <v>18</v>
      </c>
      <c r="AC869">
        <v>1</v>
      </c>
      <c r="AD869" s="2" t="s">
        <v>1085</v>
      </c>
      <c r="AE869">
        <v>0</v>
      </c>
      <c r="AF869">
        <v>2</v>
      </c>
      <c r="AG869" s="2" t="s">
        <v>1077</v>
      </c>
      <c r="AH869">
        <v>42240</v>
      </c>
      <c r="AI869">
        <v>7680</v>
      </c>
      <c r="AJ869">
        <v>7680</v>
      </c>
      <c r="AK869">
        <v>26880</v>
      </c>
      <c r="AL869" s="2" t="s">
        <v>26</v>
      </c>
      <c r="AM869" s="2" t="s">
        <v>154</v>
      </c>
      <c r="AN869">
        <v>2007</v>
      </c>
      <c r="AO869" s="2" t="s">
        <v>1078</v>
      </c>
    </row>
    <row r="870" spans="1:41" x14ac:dyDescent="0.25">
      <c r="A870">
        <v>762951</v>
      </c>
      <c r="B870" s="1">
        <v>41171</v>
      </c>
      <c r="C870">
        <v>228</v>
      </c>
      <c r="D870" s="2" t="s">
        <v>1277</v>
      </c>
      <c r="E870" s="2"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s="2" t="s">
        <v>1086</v>
      </c>
      <c r="M870" s="2" t="s">
        <v>1142</v>
      </c>
      <c r="N870" s="2" t="s">
        <v>1087</v>
      </c>
      <c r="O870" s="2" t="s">
        <v>1083</v>
      </c>
      <c r="P870" s="2" t="s">
        <v>1159</v>
      </c>
      <c r="Q870">
        <v>35200</v>
      </c>
      <c r="R870">
        <v>0</v>
      </c>
      <c r="S870">
        <v>35200</v>
      </c>
      <c r="T870" s="1">
        <v>42023</v>
      </c>
      <c r="U870" s="2" t="s">
        <v>1</v>
      </c>
      <c r="V870" s="2" t="s">
        <v>2</v>
      </c>
      <c r="W870" s="2" t="s">
        <v>11</v>
      </c>
      <c r="X870" s="2" t="s">
        <v>49</v>
      </c>
      <c r="Y870" s="2" t="s">
        <v>50</v>
      </c>
      <c r="Z870" s="2" t="s">
        <v>13</v>
      </c>
      <c r="AA870" s="2" t="s">
        <v>951</v>
      </c>
      <c r="AB870">
        <v>10</v>
      </c>
      <c r="AC870">
        <v>1</v>
      </c>
      <c r="AD870" s="2" t="s">
        <v>1077</v>
      </c>
      <c r="AE870">
        <v>1</v>
      </c>
      <c r="AF870">
        <v>0</v>
      </c>
      <c r="AG870" s="2" t="s">
        <v>1077</v>
      </c>
      <c r="AH870">
        <v>59490</v>
      </c>
      <c r="AI870">
        <v>6610</v>
      </c>
      <c r="AJ870">
        <v>6610</v>
      </c>
      <c r="AK870">
        <v>46270</v>
      </c>
      <c r="AL870" s="2" t="s">
        <v>15</v>
      </c>
      <c r="AM870" s="2" t="s">
        <v>178</v>
      </c>
      <c r="AN870">
        <v>1995</v>
      </c>
      <c r="AO870" s="2" t="s">
        <v>1078</v>
      </c>
    </row>
    <row r="871" spans="1:41" x14ac:dyDescent="0.25">
      <c r="A871">
        <v>376879</v>
      </c>
      <c r="B871" s="1">
        <v>33430</v>
      </c>
      <c r="C871">
        <v>195</v>
      </c>
      <c r="D871" s="2" t="s">
        <v>1275</v>
      </c>
      <c r="E871" s="2"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s="2" t="s">
        <v>1079</v>
      </c>
      <c r="M871" s="2" t="s">
        <v>1140</v>
      </c>
      <c r="N871" s="2" t="s">
        <v>1091</v>
      </c>
      <c r="O871" s="2" t="s">
        <v>1094</v>
      </c>
      <c r="P871" s="2" t="s">
        <v>1162</v>
      </c>
      <c r="Q871">
        <v>0</v>
      </c>
      <c r="R871">
        <v>0</v>
      </c>
      <c r="S871">
        <v>0</v>
      </c>
      <c r="T871" s="1">
        <v>42032</v>
      </c>
      <c r="U871" s="2" t="s">
        <v>1</v>
      </c>
      <c r="V871" s="2" t="s">
        <v>2</v>
      </c>
      <c r="W871" s="2" t="s">
        <v>3</v>
      </c>
      <c r="X871" s="2" t="s">
        <v>60</v>
      </c>
      <c r="Y871" s="2" t="s">
        <v>5</v>
      </c>
      <c r="Z871" s="2" t="s">
        <v>24</v>
      </c>
      <c r="AA871" s="2" t="s">
        <v>952</v>
      </c>
      <c r="AB871">
        <v>12</v>
      </c>
      <c r="AC871">
        <v>1</v>
      </c>
      <c r="AD871" s="2" t="s">
        <v>1078</v>
      </c>
      <c r="AE871">
        <v>0</v>
      </c>
      <c r="AF871">
        <v>2</v>
      </c>
      <c r="AG871" s="2" t="s">
        <v>1078</v>
      </c>
      <c r="AH871">
        <v>44200</v>
      </c>
      <c r="AI871">
        <v>4420</v>
      </c>
      <c r="AJ871">
        <v>4420</v>
      </c>
      <c r="AK871">
        <v>35360</v>
      </c>
      <c r="AL871" s="2" t="s">
        <v>106</v>
      </c>
      <c r="AM871" s="2" t="s">
        <v>107</v>
      </c>
      <c r="AN871">
        <v>2002</v>
      </c>
      <c r="AO871" s="2" t="s">
        <v>1077</v>
      </c>
    </row>
    <row r="872" spans="1:41" x14ac:dyDescent="0.25">
      <c r="A872">
        <v>599031</v>
      </c>
      <c r="B872" s="1">
        <v>33540</v>
      </c>
      <c r="C872">
        <v>247</v>
      </c>
      <c r="D872" s="2" t="s">
        <v>1277</v>
      </c>
      <c r="E872" s="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s="2" t="s">
        <v>1086</v>
      </c>
      <c r="M872" s="2" t="s">
        <v>1139</v>
      </c>
      <c r="N872" s="2" t="s">
        <v>1102</v>
      </c>
      <c r="O872" s="2" t="s">
        <v>1083</v>
      </c>
      <c r="P872" s="2" t="s">
        <v>1162</v>
      </c>
      <c r="Q872">
        <v>0</v>
      </c>
      <c r="R872">
        <v>-49300</v>
      </c>
      <c r="S872">
        <v>-49300</v>
      </c>
      <c r="T872" s="1">
        <v>42051</v>
      </c>
      <c r="U872" s="2" t="s">
        <v>10</v>
      </c>
      <c r="V872" s="2" t="s">
        <v>1084</v>
      </c>
      <c r="W872" s="2" t="s">
        <v>121</v>
      </c>
      <c r="X872" s="2" t="s">
        <v>4</v>
      </c>
      <c r="Y872" s="2" t="s">
        <v>45</v>
      </c>
      <c r="Z872" s="2" t="s">
        <v>37</v>
      </c>
      <c r="AA872" s="2" t="s">
        <v>953</v>
      </c>
      <c r="AB872">
        <v>5</v>
      </c>
      <c r="AC872">
        <v>1</v>
      </c>
      <c r="AD872" s="2" t="s">
        <v>1077</v>
      </c>
      <c r="AE872">
        <v>1</v>
      </c>
      <c r="AF872">
        <v>2</v>
      </c>
      <c r="AG872" s="2" t="s">
        <v>1085</v>
      </c>
      <c r="AH872">
        <v>7700</v>
      </c>
      <c r="AI872">
        <v>770</v>
      </c>
      <c r="AJ872">
        <v>1540</v>
      </c>
      <c r="AK872">
        <v>5390</v>
      </c>
      <c r="AL872" s="2" t="s">
        <v>8</v>
      </c>
      <c r="AM872" s="2" t="s">
        <v>137</v>
      </c>
      <c r="AN872">
        <v>2000</v>
      </c>
      <c r="AO872" s="2" t="s">
        <v>1078</v>
      </c>
    </row>
    <row r="873" spans="1:41" x14ac:dyDescent="0.25">
      <c r="A873">
        <v>676255</v>
      </c>
      <c r="B873" s="1">
        <v>36522</v>
      </c>
      <c r="C873">
        <v>405</v>
      </c>
      <c r="D873" s="2" t="s">
        <v>1277</v>
      </c>
      <c r="E873" s="2"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s="2" t="s">
        <v>1079</v>
      </c>
      <c r="M873" s="2" t="s">
        <v>1140</v>
      </c>
      <c r="N873" s="2" t="s">
        <v>1097</v>
      </c>
      <c r="O873" s="2" t="s">
        <v>1117</v>
      </c>
      <c r="P873" s="2" t="s">
        <v>1161</v>
      </c>
      <c r="Q873">
        <v>46300</v>
      </c>
      <c r="R873">
        <v>0</v>
      </c>
      <c r="S873">
        <v>46300</v>
      </c>
      <c r="T873" s="1">
        <v>42012</v>
      </c>
      <c r="U873" s="2" t="s">
        <v>1089</v>
      </c>
      <c r="V873" s="2" t="s">
        <v>23</v>
      </c>
      <c r="W873" s="2" t="s">
        <v>41</v>
      </c>
      <c r="X873" s="2" t="s">
        <v>49</v>
      </c>
      <c r="Y873" s="2" t="s">
        <v>19</v>
      </c>
      <c r="Z873" s="2" t="s">
        <v>53</v>
      </c>
      <c r="AA873" s="2" t="s">
        <v>954</v>
      </c>
      <c r="AB873">
        <v>21</v>
      </c>
      <c r="AC873">
        <v>3</v>
      </c>
      <c r="AD873" s="2" t="s">
        <v>1085</v>
      </c>
      <c r="AE873">
        <v>2</v>
      </c>
      <c r="AF873">
        <v>3</v>
      </c>
      <c r="AG873" s="2" t="s">
        <v>1085</v>
      </c>
      <c r="AH873">
        <v>61440</v>
      </c>
      <c r="AI873">
        <v>10240</v>
      </c>
      <c r="AJ873">
        <v>10240</v>
      </c>
      <c r="AK873">
        <v>40960</v>
      </c>
      <c r="AL873" s="2" t="s">
        <v>8</v>
      </c>
      <c r="AM873" s="2" t="s">
        <v>137</v>
      </c>
      <c r="AN873">
        <v>2008</v>
      </c>
      <c r="AO873" s="2" t="s">
        <v>1078</v>
      </c>
    </row>
    <row r="874" spans="1:41" x14ac:dyDescent="0.25">
      <c r="A874">
        <v>985446</v>
      </c>
      <c r="B874" s="1">
        <v>41193</v>
      </c>
      <c r="C874">
        <v>144</v>
      </c>
      <c r="D874" s="2" t="s">
        <v>1276</v>
      </c>
      <c r="E874" s="2"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s="2" t="s">
        <v>1086</v>
      </c>
      <c r="M874" s="2" t="s">
        <v>1141</v>
      </c>
      <c r="N874" s="2" t="s">
        <v>1107</v>
      </c>
      <c r="O874" s="2" t="s">
        <v>1081</v>
      </c>
      <c r="P874" s="2" t="s">
        <v>1161</v>
      </c>
      <c r="Q874">
        <v>73700</v>
      </c>
      <c r="R874">
        <v>0</v>
      </c>
      <c r="S874">
        <v>73700</v>
      </c>
      <c r="T874" s="1">
        <v>42028</v>
      </c>
      <c r="U874" s="2" t="s">
        <v>1089</v>
      </c>
      <c r="V874" s="2" t="s">
        <v>18</v>
      </c>
      <c r="W874" s="2" t="s">
        <v>3</v>
      </c>
      <c r="X874" s="2" t="s">
        <v>34</v>
      </c>
      <c r="Y874" s="2" t="s">
        <v>5</v>
      </c>
      <c r="Z874" s="2" t="s">
        <v>6</v>
      </c>
      <c r="AA874" s="2" t="s">
        <v>955</v>
      </c>
      <c r="AB874">
        <v>17</v>
      </c>
      <c r="AC874">
        <v>3</v>
      </c>
      <c r="AD874" s="2" t="s">
        <v>1077</v>
      </c>
      <c r="AE874">
        <v>1</v>
      </c>
      <c r="AF874">
        <v>3</v>
      </c>
      <c r="AG874" s="2" t="s">
        <v>1078</v>
      </c>
      <c r="AH874">
        <v>54400</v>
      </c>
      <c r="AI874">
        <v>5440</v>
      </c>
      <c r="AJ874">
        <v>10880</v>
      </c>
      <c r="AK874">
        <v>38080</v>
      </c>
      <c r="AL874" s="2" t="s">
        <v>26</v>
      </c>
      <c r="AM874" s="2" t="s">
        <v>132</v>
      </c>
      <c r="AN874">
        <v>2015</v>
      </c>
      <c r="AO874" s="2" t="s">
        <v>1077</v>
      </c>
    </row>
    <row r="875" spans="1:41" x14ac:dyDescent="0.25">
      <c r="A875">
        <v>884180</v>
      </c>
      <c r="B875" s="1">
        <v>34930</v>
      </c>
      <c r="C875">
        <v>338</v>
      </c>
      <c r="D875" s="2" t="s">
        <v>1275</v>
      </c>
      <c r="E875" s="2"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s="2" t="s">
        <v>1079</v>
      </c>
      <c r="M875" s="2" t="s">
        <v>1140</v>
      </c>
      <c r="N875" s="2" t="s">
        <v>1097</v>
      </c>
      <c r="O875" s="2" t="s">
        <v>1111</v>
      </c>
      <c r="P875" s="2" t="s">
        <v>1161</v>
      </c>
      <c r="Q875">
        <v>0</v>
      </c>
      <c r="R875">
        <v>0</v>
      </c>
      <c r="S875">
        <v>0</v>
      </c>
      <c r="T875" s="1">
        <v>42053</v>
      </c>
      <c r="U875" s="2" t="s">
        <v>1</v>
      </c>
      <c r="V875" s="2" t="s">
        <v>23</v>
      </c>
      <c r="W875" s="2" t="s">
        <v>41</v>
      </c>
      <c r="X875" s="2" t="s">
        <v>49</v>
      </c>
      <c r="Y875" s="2" t="s">
        <v>50</v>
      </c>
      <c r="Z875" s="2" t="s">
        <v>24</v>
      </c>
      <c r="AA875" s="2" t="s">
        <v>956</v>
      </c>
      <c r="AB875">
        <v>4</v>
      </c>
      <c r="AC875">
        <v>1</v>
      </c>
      <c r="AD875" s="2" t="s">
        <v>1077</v>
      </c>
      <c r="AE875">
        <v>2</v>
      </c>
      <c r="AF875">
        <v>1</v>
      </c>
      <c r="AG875" s="2" t="s">
        <v>1085</v>
      </c>
      <c r="AH875">
        <v>58560</v>
      </c>
      <c r="AI875">
        <v>9760</v>
      </c>
      <c r="AJ875">
        <v>9760</v>
      </c>
      <c r="AK875">
        <v>39040</v>
      </c>
      <c r="AL875" s="2" t="s">
        <v>15</v>
      </c>
      <c r="AM875" s="2" t="s">
        <v>16</v>
      </c>
      <c r="AN875">
        <v>2002</v>
      </c>
      <c r="AO875" s="2" t="s">
        <v>1078</v>
      </c>
    </row>
    <row r="876" spans="1:41" x14ac:dyDescent="0.25">
      <c r="A876">
        <v>571462</v>
      </c>
      <c r="B876" s="1">
        <v>33280</v>
      </c>
      <c r="C876">
        <v>121</v>
      </c>
      <c r="D876" s="2" t="s">
        <v>1277</v>
      </c>
      <c r="E876" s="2"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s="2" t="s">
        <v>1079</v>
      </c>
      <c r="M876" s="2" t="s">
        <v>1140</v>
      </c>
      <c r="N876" s="2" t="s">
        <v>1097</v>
      </c>
      <c r="O876" s="2" t="s">
        <v>1113</v>
      </c>
      <c r="P876" s="2" t="s">
        <v>1159</v>
      </c>
      <c r="Q876">
        <v>0</v>
      </c>
      <c r="R876">
        <v>0</v>
      </c>
      <c r="S876">
        <v>0</v>
      </c>
      <c r="T876" s="1">
        <v>42025</v>
      </c>
      <c r="U876" s="2" t="s">
        <v>1</v>
      </c>
      <c r="V876" s="2" t="s">
        <v>23</v>
      </c>
      <c r="W876" s="2" t="s">
        <v>3</v>
      </c>
      <c r="X876" s="2" t="s">
        <v>34</v>
      </c>
      <c r="Y876" s="2" t="s">
        <v>12</v>
      </c>
      <c r="Z876" s="2" t="s">
        <v>75</v>
      </c>
      <c r="AA876" s="2" t="s">
        <v>957</v>
      </c>
      <c r="AB876">
        <v>11</v>
      </c>
      <c r="AC876">
        <v>1</v>
      </c>
      <c r="AD876" s="2" t="s">
        <v>1078</v>
      </c>
      <c r="AE876">
        <v>1</v>
      </c>
      <c r="AF876">
        <v>1</v>
      </c>
      <c r="AG876" s="2" t="s">
        <v>1078</v>
      </c>
      <c r="AH876">
        <v>67300</v>
      </c>
      <c r="AI876">
        <v>6730</v>
      </c>
      <c r="AJ876">
        <v>6730</v>
      </c>
      <c r="AK876">
        <v>53840</v>
      </c>
      <c r="AL876" s="2" t="s">
        <v>21</v>
      </c>
      <c r="AM876" s="2" t="s">
        <v>22</v>
      </c>
      <c r="AN876">
        <v>2000</v>
      </c>
      <c r="AO876" s="2" t="s">
        <v>1077</v>
      </c>
    </row>
    <row r="877" spans="1:41" x14ac:dyDescent="0.25">
      <c r="A877">
        <v>815883</v>
      </c>
      <c r="B877" s="1">
        <v>33421</v>
      </c>
      <c r="C877">
        <v>398</v>
      </c>
      <c r="D877" s="2" t="s">
        <v>1276</v>
      </c>
      <c r="E877" s="2"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s="2" t="s">
        <v>1079</v>
      </c>
      <c r="M877" s="2" t="s">
        <v>1140</v>
      </c>
      <c r="N877" s="2" t="s">
        <v>1115</v>
      </c>
      <c r="O877" s="2" t="s">
        <v>1101</v>
      </c>
      <c r="P877" s="2" t="s">
        <v>1159</v>
      </c>
      <c r="Q877">
        <v>66200</v>
      </c>
      <c r="R877">
        <v>-49700</v>
      </c>
      <c r="S877">
        <v>16500</v>
      </c>
      <c r="T877" s="1">
        <v>42012</v>
      </c>
      <c r="U877" s="2" t="s">
        <v>1</v>
      </c>
      <c r="V877" s="2" t="s">
        <v>18</v>
      </c>
      <c r="W877" s="2" t="s">
        <v>3</v>
      </c>
      <c r="X877" s="2" t="s">
        <v>34</v>
      </c>
      <c r="Y877" s="2" t="s">
        <v>12</v>
      </c>
      <c r="Z877" s="2" t="s">
        <v>51</v>
      </c>
      <c r="AA877" s="2" t="s">
        <v>958</v>
      </c>
      <c r="AB877">
        <v>18</v>
      </c>
      <c r="AC877">
        <v>1</v>
      </c>
      <c r="AD877" s="2" t="s">
        <v>1085</v>
      </c>
      <c r="AE877">
        <v>1</v>
      </c>
      <c r="AF877">
        <v>3</v>
      </c>
      <c r="AG877" s="2" t="s">
        <v>1077</v>
      </c>
      <c r="AH877">
        <v>36740</v>
      </c>
      <c r="AI877">
        <v>3340</v>
      </c>
      <c r="AJ877">
        <v>6680</v>
      </c>
      <c r="AK877">
        <v>26720</v>
      </c>
      <c r="AL877" s="2" t="s">
        <v>97</v>
      </c>
      <c r="AM877" s="2" t="s">
        <v>112</v>
      </c>
      <c r="AN877">
        <v>1998</v>
      </c>
      <c r="AO877" s="2" t="s">
        <v>1077</v>
      </c>
    </row>
    <row r="878" spans="1:41" x14ac:dyDescent="0.25">
      <c r="A878">
        <v>258265</v>
      </c>
      <c r="B878" s="1">
        <v>34434</v>
      </c>
      <c r="C878">
        <v>9</v>
      </c>
      <c r="D878" s="2" t="s">
        <v>1275</v>
      </c>
      <c r="E878" s="2"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s="2" t="s">
        <v>1086</v>
      </c>
      <c r="M878" s="2" t="s">
        <v>57</v>
      </c>
      <c r="N878" s="2" t="s">
        <v>1082</v>
      </c>
      <c r="O878" s="2" t="s">
        <v>1100</v>
      </c>
      <c r="P878" s="2" t="s">
        <v>1161</v>
      </c>
      <c r="Q878">
        <v>0</v>
      </c>
      <c r="R878">
        <v>0</v>
      </c>
      <c r="S878">
        <v>0</v>
      </c>
      <c r="T878" s="1">
        <v>42037</v>
      </c>
      <c r="U878" s="2" t="s">
        <v>1</v>
      </c>
      <c r="V878" s="2" t="s">
        <v>18</v>
      </c>
      <c r="W878" s="2" t="s">
        <v>41</v>
      </c>
      <c r="X878" s="2" t="s">
        <v>4</v>
      </c>
      <c r="Y878" s="2" t="s">
        <v>19</v>
      </c>
      <c r="Z878" s="2" t="s">
        <v>75</v>
      </c>
      <c r="AA878" s="2" t="s">
        <v>959</v>
      </c>
      <c r="AB878">
        <v>12</v>
      </c>
      <c r="AC878">
        <v>1</v>
      </c>
      <c r="AD878" s="2" t="s">
        <v>1085</v>
      </c>
      <c r="AE878">
        <v>0</v>
      </c>
      <c r="AF878">
        <v>0</v>
      </c>
      <c r="AG878" s="2" t="s">
        <v>1078</v>
      </c>
      <c r="AH878">
        <v>85690</v>
      </c>
      <c r="AI878">
        <v>15580</v>
      </c>
      <c r="AJ878">
        <v>15580</v>
      </c>
      <c r="AK878">
        <v>54530</v>
      </c>
      <c r="AL878" s="2" t="s">
        <v>97</v>
      </c>
      <c r="AM878" s="2" t="s">
        <v>98</v>
      </c>
      <c r="AN878">
        <v>2011</v>
      </c>
      <c r="AO878" s="2" t="s">
        <v>1078</v>
      </c>
    </row>
    <row r="879" spans="1:41" x14ac:dyDescent="0.25">
      <c r="A879">
        <v>180008</v>
      </c>
      <c r="B879" s="1">
        <v>41836</v>
      </c>
      <c r="C879">
        <v>280</v>
      </c>
      <c r="D879" s="2" t="s">
        <v>1275</v>
      </c>
      <c r="E879" s="2"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s="2" t="s">
        <v>1079</v>
      </c>
      <c r="M879" s="2" t="s">
        <v>1142</v>
      </c>
      <c r="N879" s="2" t="s">
        <v>1103</v>
      </c>
      <c r="O879" s="2" t="s">
        <v>1108</v>
      </c>
      <c r="P879" s="2" t="s">
        <v>1161</v>
      </c>
      <c r="Q879">
        <v>0</v>
      </c>
      <c r="R879">
        <v>-72000</v>
      </c>
      <c r="S879">
        <v>-72000</v>
      </c>
      <c r="T879" s="1">
        <v>42039</v>
      </c>
      <c r="U879" s="2" t="s">
        <v>1</v>
      </c>
      <c r="V879" s="2" t="s">
        <v>23</v>
      </c>
      <c r="W879" s="2" t="s">
        <v>11</v>
      </c>
      <c r="X879" s="2" t="s">
        <v>34</v>
      </c>
      <c r="Y879" s="2" t="s">
        <v>45</v>
      </c>
      <c r="Z879" s="2" t="s">
        <v>51</v>
      </c>
      <c r="AA879" s="2" t="s">
        <v>960</v>
      </c>
      <c r="AB879">
        <v>16</v>
      </c>
      <c r="AC879">
        <v>1</v>
      </c>
      <c r="AD879" s="2" t="s">
        <v>1078</v>
      </c>
      <c r="AE879">
        <v>2</v>
      </c>
      <c r="AF879">
        <v>2</v>
      </c>
      <c r="AG879" s="2" t="s">
        <v>1085</v>
      </c>
      <c r="AH879">
        <v>61320</v>
      </c>
      <c r="AI879">
        <v>10220</v>
      </c>
      <c r="AJ879">
        <v>10220</v>
      </c>
      <c r="AK879">
        <v>40880</v>
      </c>
      <c r="AL879" s="2" t="s">
        <v>97</v>
      </c>
      <c r="AM879" s="2" t="s">
        <v>110</v>
      </c>
      <c r="AN879">
        <v>1998</v>
      </c>
      <c r="AO879" s="2" t="s">
        <v>1078</v>
      </c>
    </row>
    <row r="880" spans="1:41" x14ac:dyDescent="0.25">
      <c r="A880">
        <v>633375</v>
      </c>
      <c r="B880" s="1">
        <v>37881</v>
      </c>
      <c r="C880">
        <v>254</v>
      </c>
      <c r="D880" s="2" t="s">
        <v>1275</v>
      </c>
      <c r="E880" s="2"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s="2" t="s">
        <v>1079</v>
      </c>
      <c r="M880" s="2" t="s">
        <v>1142</v>
      </c>
      <c r="N880" s="2" t="s">
        <v>1095</v>
      </c>
      <c r="O880" s="2" t="s">
        <v>1108</v>
      </c>
      <c r="P880" s="2" t="s">
        <v>1159</v>
      </c>
      <c r="Q880">
        <v>59800</v>
      </c>
      <c r="R880">
        <v>0</v>
      </c>
      <c r="S880">
        <v>59800</v>
      </c>
      <c r="T880" s="1">
        <v>42062</v>
      </c>
      <c r="U880" s="2" t="s">
        <v>1089</v>
      </c>
      <c r="V880" s="2" t="s">
        <v>18</v>
      </c>
      <c r="W880" s="2" t="s">
        <v>41</v>
      </c>
      <c r="X880" s="2" t="s">
        <v>4</v>
      </c>
      <c r="Y880" s="2" t="s">
        <v>50</v>
      </c>
      <c r="Z880" s="2" t="s">
        <v>6</v>
      </c>
      <c r="AA880" s="2" t="s">
        <v>961</v>
      </c>
      <c r="AB880">
        <v>19</v>
      </c>
      <c r="AC880">
        <v>3</v>
      </c>
      <c r="AD880" s="2" t="s">
        <v>1077</v>
      </c>
      <c r="AE880">
        <v>0</v>
      </c>
      <c r="AF880">
        <v>0</v>
      </c>
      <c r="AG880" s="2" t="s">
        <v>1085</v>
      </c>
      <c r="AH880">
        <v>79680</v>
      </c>
      <c r="AI880">
        <v>13280</v>
      </c>
      <c r="AJ880">
        <v>13280</v>
      </c>
      <c r="AK880">
        <v>53120</v>
      </c>
      <c r="AL880" s="2" t="s">
        <v>97</v>
      </c>
      <c r="AM880" s="2" t="s">
        <v>98</v>
      </c>
      <c r="AN880">
        <v>2004</v>
      </c>
      <c r="AO880" s="2" t="s">
        <v>1078</v>
      </c>
    </row>
    <row r="881" spans="1:41" x14ac:dyDescent="0.25">
      <c r="A881">
        <v>556538</v>
      </c>
      <c r="B881" s="1">
        <v>36722</v>
      </c>
      <c r="C881">
        <v>141</v>
      </c>
      <c r="D881" s="2" t="s">
        <v>1275</v>
      </c>
      <c r="E881" s="2"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s="2" t="s">
        <v>1086</v>
      </c>
      <c r="M881" s="2" t="s">
        <v>57</v>
      </c>
      <c r="N881" s="2" t="s">
        <v>1080</v>
      </c>
      <c r="O881" s="2" t="s">
        <v>1117</v>
      </c>
      <c r="P881" s="2" t="s">
        <v>1161</v>
      </c>
      <c r="Q881">
        <v>78800</v>
      </c>
      <c r="R881">
        <v>0</v>
      </c>
      <c r="S881">
        <v>78800</v>
      </c>
      <c r="T881" s="1">
        <v>42044</v>
      </c>
      <c r="U881" s="2" t="s">
        <v>1</v>
      </c>
      <c r="V881" s="2" t="s">
        <v>23</v>
      </c>
      <c r="W881" s="2" t="s">
        <v>41</v>
      </c>
      <c r="X881" s="2" t="s">
        <v>34</v>
      </c>
      <c r="Y881" s="2" t="s">
        <v>5</v>
      </c>
      <c r="Z881" s="2" t="s">
        <v>13</v>
      </c>
      <c r="AA881" s="2" t="s">
        <v>962</v>
      </c>
      <c r="AB881">
        <v>13</v>
      </c>
      <c r="AC881">
        <v>1</v>
      </c>
      <c r="AD881" s="2" t="s">
        <v>1078</v>
      </c>
      <c r="AE881">
        <v>1</v>
      </c>
      <c r="AF881">
        <v>0</v>
      </c>
      <c r="AG881" s="2" t="s">
        <v>1077</v>
      </c>
      <c r="AH881">
        <v>61740</v>
      </c>
      <c r="AI881">
        <v>6860</v>
      </c>
      <c r="AJ881">
        <v>6860</v>
      </c>
      <c r="AK881">
        <v>48020</v>
      </c>
      <c r="AL881" s="2" t="s">
        <v>43</v>
      </c>
      <c r="AM881" s="2" t="s">
        <v>59</v>
      </c>
      <c r="AN881">
        <v>2002</v>
      </c>
      <c r="AO881" s="2" t="s">
        <v>1078</v>
      </c>
    </row>
    <row r="882" spans="1:41" x14ac:dyDescent="0.25">
      <c r="A882">
        <v>669501</v>
      </c>
      <c r="B882" s="1">
        <v>40023</v>
      </c>
      <c r="C882">
        <v>441</v>
      </c>
      <c r="D882" s="2" t="s">
        <v>1277</v>
      </c>
      <c r="E882" s="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s="2" t="s">
        <v>1079</v>
      </c>
      <c r="M882" s="2" t="s">
        <v>65</v>
      </c>
      <c r="N882" s="2" t="s">
        <v>1090</v>
      </c>
      <c r="O882" s="2" t="s">
        <v>1117</v>
      </c>
      <c r="P882" s="2" t="s">
        <v>1159</v>
      </c>
      <c r="Q882">
        <v>24000</v>
      </c>
      <c r="R882">
        <v>-50500</v>
      </c>
      <c r="S882">
        <v>-26500</v>
      </c>
      <c r="T882" s="1">
        <v>42054</v>
      </c>
      <c r="U882" s="2" t="s">
        <v>62</v>
      </c>
      <c r="V882" s="2" t="s">
        <v>1084</v>
      </c>
      <c r="W882" s="2" t="s">
        <v>11</v>
      </c>
      <c r="X882" s="2" t="s">
        <v>30</v>
      </c>
      <c r="Y882" s="2" t="s">
        <v>12</v>
      </c>
      <c r="Z882" s="2" t="s">
        <v>24</v>
      </c>
      <c r="AA882" s="2" t="s">
        <v>963</v>
      </c>
      <c r="AB882">
        <v>4</v>
      </c>
      <c r="AC882">
        <v>1</v>
      </c>
      <c r="AD882" s="2" t="s">
        <v>1078</v>
      </c>
      <c r="AE882">
        <v>0</v>
      </c>
      <c r="AF882">
        <v>0</v>
      </c>
      <c r="AG882" s="2" t="s">
        <v>1078</v>
      </c>
      <c r="AH882">
        <v>6400</v>
      </c>
      <c r="AI882">
        <v>640</v>
      </c>
      <c r="AJ882">
        <v>640</v>
      </c>
      <c r="AK882">
        <v>5120</v>
      </c>
      <c r="AL882" s="2" t="s">
        <v>118</v>
      </c>
      <c r="AM882" s="2" t="s">
        <v>119</v>
      </c>
      <c r="AN882">
        <v>2002</v>
      </c>
      <c r="AO882" s="2" t="s">
        <v>1078</v>
      </c>
    </row>
    <row r="883" spans="1:41" x14ac:dyDescent="0.25">
      <c r="A883">
        <v>963761</v>
      </c>
      <c r="B883" s="1">
        <v>33341</v>
      </c>
      <c r="C883">
        <v>381</v>
      </c>
      <c r="D883" s="2" t="s">
        <v>1276</v>
      </c>
      <c r="E883" s="2"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s="2" t="s">
        <v>1086</v>
      </c>
      <c r="M883" s="2" t="s">
        <v>1140</v>
      </c>
      <c r="N883" s="2" t="s">
        <v>1095</v>
      </c>
      <c r="O883" s="2" t="s">
        <v>1109</v>
      </c>
      <c r="P883" s="2" t="s">
        <v>1159</v>
      </c>
      <c r="Q883">
        <v>35900</v>
      </c>
      <c r="R883">
        <v>0</v>
      </c>
      <c r="S883">
        <v>35900</v>
      </c>
      <c r="T883" s="1">
        <v>42016</v>
      </c>
      <c r="U883" s="2" t="s">
        <v>1</v>
      </c>
      <c r="V883" s="2" t="s">
        <v>18</v>
      </c>
      <c r="W883" s="2" t="s">
        <v>3</v>
      </c>
      <c r="X883" s="2" t="s">
        <v>34</v>
      </c>
      <c r="Y883" s="2" t="s">
        <v>5</v>
      </c>
      <c r="Z883" s="2" t="s">
        <v>75</v>
      </c>
      <c r="AA883" s="2" t="s">
        <v>964</v>
      </c>
      <c r="AB883">
        <v>8</v>
      </c>
      <c r="AC883">
        <v>1</v>
      </c>
      <c r="AD883" s="2" t="s">
        <v>1077</v>
      </c>
      <c r="AE883">
        <v>1</v>
      </c>
      <c r="AF883">
        <v>2</v>
      </c>
      <c r="AG883" s="2" t="s">
        <v>1077</v>
      </c>
      <c r="AH883">
        <v>60600</v>
      </c>
      <c r="AI883">
        <v>12120</v>
      </c>
      <c r="AJ883">
        <v>6060</v>
      </c>
      <c r="AK883">
        <v>42420</v>
      </c>
      <c r="AL883" s="2" t="s">
        <v>32</v>
      </c>
      <c r="AM883" s="2" t="s">
        <v>77</v>
      </c>
      <c r="AN883">
        <v>2011</v>
      </c>
      <c r="AO883" s="2" t="s">
        <v>1078</v>
      </c>
    </row>
    <row r="884" spans="1:41" x14ac:dyDescent="0.25">
      <c r="A884">
        <v>753005</v>
      </c>
      <c r="B884" s="1">
        <v>38676</v>
      </c>
      <c r="C884">
        <v>191</v>
      </c>
      <c r="D884" s="2" t="s">
        <v>1275</v>
      </c>
      <c r="E884" s="2"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s="2" t="s">
        <v>1086</v>
      </c>
      <c r="M884" s="2" t="s">
        <v>1139</v>
      </c>
      <c r="N884" s="2" t="s">
        <v>1080</v>
      </c>
      <c r="O884" s="2" t="s">
        <v>1081</v>
      </c>
      <c r="P884" s="2" t="s">
        <v>1161</v>
      </c>
      <c r="Q884">
        <v>0</v>
      </c>
      <c r="R884">
        <v>0</v>
      </c>
      <c r="S884">
        <v>0</v>
      </c>
      <c r="T884" s="1">
        <v>42042</v>
      </c>
      <c r="U884" s="2" t="s">
        <v>1089</v>
      </c>
      <c r="V884" s="2" t="s">
        <v>2</v>
      </c>
      <c r="W884" s="2" t="s">
        <v>3</v>
      </c>
      <c r="X884" s="2" t="s">
        <v>60</v>
      </c>
      <c r="Y884" s="2" t="s">
        <v>12</v>
      </c>
      <c r="Z884" s="2" t="s">
        <v>51</v>
      </c>
      <c r="AA884" s="2" t="s">
        <v>965</v>
      </c>
      <c r="AB884">
        <v>19</v>
      </c>
      <c r="AC884">
        <v>3</v>
      </c>
      <c r="AD884" s="2" t="s">
        <v>1078</v>
      </c>
      <c r="AE884">
        <v>2</v>
      </c>
      <c r="AF884">
        <v>0</v>
      </c>
      <c r="AG884" s="2" t="s">
        <v>1078</v>
      </c>
      <c r="AH884">
        <v>56320</v>
      </c>
      <c r="AI884">
        <v>10240</v>
      </c>
      <c r="AJ884">
        <v>5120</v>
      </c>
      <c r="AK884">
        <v>40960</v>
      </c>
      <c r="AL884" s="2" t="s">
        <v>123</v>
      </c>
      <c r="AM884" s="2" t="s">
        <v>166</v>
      </c>
      <c r="AN884">
        <v>2007</v>
      </c>
      <c r="AO884" s="2" t="s">
        <v>1078</v>
      </c>
    </row>
    <row r="885" spans="1:41" x14ac:dyDescent="0.25">
      <c r="A885">
        <v>454758</v>
      </c>
      <c r="B885" s="1">
        <v>33013</v>
      </c>
      <c r="C885">
        <v>145</v>
      </c>
      <c r="D885" s="2" t="s">
        <v>1277</v>
      </c>
      <c r="E885" s="2"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s="2" t="s">
        <v>1086</v>
      </c>
      <c r="M885" s="2" t="s">
        <v>1142</v>
      </c>
      <c r="N885" s="2" t="s">
        <v>1097</v>
      </c>
      <c r="O885" s="2" t="s">
        <v>1081</v>
      </c>
      <c r="P885" s="2" t="s">
        <v>1161</v>
      </c>
      <c r="Q885">
        <v>0</v>
      </c>
      <c r="R885">
        <v>0</v>
      </c>
      <c r="S885">
        <v>0</v>
      </c>
      <c r="T885" s="1">
        <v>42017</v>
      </c>
      <c r="U885" s="2" t="s">
        <v>1</v>
      </c>
      <c r="V885" s="2" t="s">
        <v>2</v>
      </c>
      <c r="W885" s="2" t="s">
        <v>41</v>
      </c>
      <c r="X885" s="2" t="s">
        <v>60</v>
      </c>
      <c r="Y885" s="2" t="s">
        <v>50</v>
      </c>
      <c r="Z885" s="2" t="s">
        <v>53</v>
      </c>
      <c r="AA885" s="2" t="s">
        <v>966</v>
      </c>
      <c r="AB885">
        <v>18</v>
      </c>
      <c r="AC885">
        <v>1</v>
      </c>
      <c r="AD885" s="2" t="s">
        <v>1077</v>
      </c>
      <c r="AE885">
        <v>2</v>
      </c>
      <c r="AF885">
        <v>0</v>
      </c>
      <c r="AG885" s="2" t="s">
        <v>1078</v>
      </c>
      <c r="AH885">
        <v>52250</v>
      </c>
      <c r="AI885">
        <v>9500</v>
      </c>
      <c r="AJ885">
        <v>4750</v>
      </c>
      <c r="AK885">
        <v>38000</v>
      </c>
      <c r="AL885" s="2" t="s">
        <v>73</v>
      </c>
      <c r="AM885" s="2" t="s">
        <v>74</v>
      </c>
      <c r="AN885">
        <v>2012</v>
      </c>
      <c r="AO885" s="2" t="s">
        <v>1078</v>
      </c>
    </row>
    <row r="886" spans="1:41" x14ac:dyDescent="0.25">
      <c r="A886">
        <v>698589</v>
      </c>
      <c r="B886" s="1">
        <v>37588</v>
      </c>
      <c r="C886">
        <v>479</v>
      </c>
      <c r="D886" s="2" t="s">
        <v>1275</v>
      </c>
      <c r="E886" s="2"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s="2" t="s">
        <v>1086</v>
      </c>
      <c r="M886" s="2" t="s">
        <v>1140</v>
      </c>
      <c r="N886" s="2" t="s">
        <v>1099</v>
      </c>
      <c r="O886" s="2" t="s">
        <v>1098</v>
      </c>
      <c r="P886" s="2" t="s">
        <v>1161</v>
      </c>
      <c r="Q886">
        <v>0</v>
      </c>
      <c r="R886">
        <v>-44800</v>
      </c>
      <c r="S886">
        <v>-44800</v>
      </c>
      <c r="T886" s="1">
        <v>42022</v>
      </c>
      <c r="U886" s="2" t="s">
        <v>1089</v>
      </c>
      <c r="V886" s="2" t="s">
        <v>18</v>
      </c>
      <c r="W886" s="2" t="s">
        <v>41</v>
      </c>
      <c r="X886" s="2" t="s">
        <v>49</v>
      </c>
      <c r="Y886" s="2" t="s">
        <v>5</v>
      </c>
      <c r="Z886" s="2" t="s">
        <v>24</v>
      </c>
      <c r="AA886" s="2" t="s">
        <v>967</v>
      </c>
      <c r="AB886">
        <v>9</v>
      </c>
      <c r="AC886">
        <v>2</v>
      </c>
      <c r="AD886" s="2" t="s">
        <v>1085</v>
      </c>
      <c r="AE886">
        <v>0</v>
      </c>
      <c r="AF886">
        <v>3</v>
      </c>
      <c r="AG886" s="2" t="s">
        <v>1085</v>
      </c>
      <c r="AH886">
        <v>53900</v>
      </c>
      <c r="AI886">
        <v>5390</v>
      </c>
      <c r="AJ886">
        <v>10780</v>
      </c>
      <c r="AK886">
        <v>37730</v>
      </c>
      <c r="AL886" s="2" t="s">
        <v>8</v>
      </c>
      <c r="AM886" s="2" t="s">
        <v>36</v>
      </c>
      <c r="AN886">
        <v>2006</v>
      </c>
      <c r="AO886" s="2" t="s">
        <v>1078</v>
      </c>
    </row>
    <row r="887" spans="1:41" x14ac:dyDescent="0.25">
      <c r="A887">
        <v>330119</v>
      </c>
      <c r="B887" s="1">
        <v>38153</v>
      </c>
      <c r="C887">
        <v>215</v>
      </c>
      <c r="D887" s="2" t="s">
        <v>1275</v>
      </c>
      <c r="E887" s="2"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s="2" t="s">
        <v>1079</v>
      </c>
      <c r="M887" s="2" t="s">
        <v>1139</v>
      </c>
      <c r="N887" s="2" t="s">
        <v>1114</v>
      </c>
      <c r="O887" s="2" t="s">
        <v>1106</v>
      </c>
      <c r="P887" s="2" t="s">
        <v>1159</v>
      </c>
      <c r="Q887">
        <v>40000</v>
      </c>
      <c r="R887">
        <v>-43400</v>
      </c>
      <c r="S887">
        <v>-3400</v>
      </c>
      <c r="T887" s="1">
        <v>42019</v>
      </c>
      <c r="U887" s="2" t="s">
        <v>10</v>
      </c>
      <c r="V887" s="2" t="s">
        <v>1084</v>
      </c>
      <c r="W887" s="2" t="s">
        <v>121</v>
      </c>
      <c r="X887" s="2" t="s">
        <v>30</v>
      </c>
      <c r="Y887" s="2" t="s">
        <v>45</v>
      </c>
      <c r="Z887" s="2" t="s">
        <v>6</v>
      </c>
      <c r="AA887" s="2" t="s">
        <v>968</v>
      </c>
      <c r="AB887">
        <v>6</v>
      </c>
      <c r="AC887">
        <v>1</v>
      </c>
      <c r="AD887" s="2" t="s">
        <v>1085</v>
      </c>
      <c r="AE887">
        <v>2</v>
      </c>
      <c r="AF887">
        <v>1</v>
      </c>
      <c r="AG887" s="2" t="s">
        <v>1078</v>
      </c>
      <c r="AH887">
        <v>2640</v>
      </c>
      <c r="AI887">
        <v>220</v>
      </c>
      <c r="AJ887">
        <v>440</v>
      </c>
      <c r="AK887">
        <v>1980</v>
      </c>
      <c r="AL887" s="2" t="s">
        <v>106</v>
      </c>
      <c r="AM887" s="2" t="s">
        <v>107</v>
      </c>
      <c r="AN887">
        <v>2001</v>
      </c>
      <c r="AO887" s="2" t="s">
        <v>1078</v>
      </c>
    </row>
    <row r="888" spans="1:41" x14ac:dyDescent="0.25">
      <c r="A888">
        <v>164464</v>
      </c>
      <c r="B888" s="1">
        <v>40447</v>
      </c>
      <c r="C888">
        <v>41</v>
      </c>
      <c r="D888" s="2" t="s">
        <v>1276</v>
      </c>
      <c r="E888" s="2"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s="2" t="s">
        <v>1079</v>
      </c>
      <c r="M888" s="2" t="s">
        <v>57</v>
      </c>
      <c r="N888" s="2" t="s">
        <v>1103</v>
      </c>
      <c r="O888" s="2" t="s">
        <v>1081</v>
      </c>
      <c r="P888" s="2" t="s">
        <v>1159</v>
      </c>
      <c r="Q888">
        <v>0</v>
      </c>
      <c r="R888">
        <v>0</v>
      </c>
      <c r="S888">
        <v>0</v>
      </c>
      <c r="T888" s="1">
        <v>42058</v>
      </c>
      <c r="U888" s="2" t="s">
        <v>10</v>
      </c>
      <c r="V888" s="2" t="s">
        <v>1084</v>
      </c>
      <c r="W888" s="2" t="s">
        <v>11</v>
      </c>
      <c r="X888" s="2" t="s">
        <v>30</v>
      </c>
      <c r="Y888" s="2" t="s">
        <v>50</v>
      </c>
      <c r="Z888" s="2" t="s">
        <v>24</v>
      </c>
      <c r="AA888" s="2" t="s">
        <v>969</v>
      </c>
      <c r="AB888">
        <v>8</v>
      </c>
      <c r="AC888">
        <v>1</v>
      </c>
      <c r="AD888" s="2" t="s">
        <v>1077</v>
      </c>
      <c r="AE888">
        <v>0</v>
      </c>
      <c r="AF888">
        <v>0</v>
      </c>
      <c r="AG888" s="2" t="s">
        <v>1085</v>
      </c>
      <c r="AH888">
        <v>8970</v>
      </c>
      <c r="AI888">
        <v>1380</v>
      </c>
      <c r="AJ888">
        <v>1380</v>
      </c>
      <c r="AK888">
        <v>6210</v>
      </c>
      <c r="AL888" s="2" t="s">
        <v>21</v>
      </c>
      <c r="AM888" s="2" t="s">
        <v>67</v>
      </c>
      <c r="AN888">
        <v>2011</v>
      </c>
      <c r="AO888" s="2" t="s">
        <v>1078</v>
      </c>
    </row>
    <row r="889" spans="1:41" x14ac:dyDescent="0.25">
      <c r="A889">
        <v>927354</v>
      </c>
      <c r="B889" s="1">
        <v>33131</v>
      </c>
      <c r="C889">
        <v>45</v>
      </c>
      <c r="D889" s="2" t="s">
        <v>1277</v>
      </c>
      <c r="E889" s="2"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s="2" t="s">
        <v>1079</v>
      </c>
      <c r="M889" s="2" t="s">
        <v>1140</v>
      </c>
      <c r="N889" s="2" t="s">
        <v>1097</v>
      </c>
      <c r="O889" s="2" t="s">
        <v>1104</v>
      </c>
      <c r="P889" s="2" t="s">
        <v>1161</v>
      </c>
      <c r="Q889">
        <v>0</v>
      </c>
      <c r="R889">
        <v>0</v>
      </c>
      <c r="S889">
        <v>0</v>
      </c>
      <c r="T889" s="1">
        <v>42052</v>
      </c>
      <c r="U889" s="2" t="s">
        <v>62</v>
      </c>
      <c r="V889" s="2" t="s">
        <v>1084</v>
      </c>
      <c r="W889" s="2" t="s">
        <v>11</v>
      </c>
      <c r="X889" s="2" t="s">
        <v>30</v>
      </c>
      <c r="Y889" s="2" t="s">
        <v>19</v>
      </c>
      <c r="Z889" s="2" t="s">
        <v>37</v>
      </c>
      <c r="AA889" s="2" t="s">
        <v>970</v>
      </c>
      <c r="AB889">
        <v>6</v>
      </c>
      <c r="AC889">
        <v>1</v>
      </c>
      <c r="AD889" s="2" t="s">
        <v>1085</v>
      </c>
      <c r="AE889">
        <v>1</v>
      </c>
      <c r="AF889">
        <v>3</v>
      </c>
      <c r="AG889" s="2" t="s">
        <v>1085</v>
      </c>
      <c r="AH889">
        <v>6000</v>
      </c>
      <c r="AI889">
        <v>1000</v>
      </c>
      <c r="AJ889">
        <v>1000</v>
      </c>
      <c r="AK889">
        <v>4000</v>
      </c>
      <c r="AL889" s="2" t="s">
        <v>73</v>
      </c>
      <c r="AM889" s="2" t="s">
        <v>80</v>
      </c>
      <c r="AN889">
        <v>2000</v>
      </c>
      <c r="AO889" s="2" t="s">
        <v>1078</v>
      </c>
    </row>
    <row r="890" spans="1:41" x14ac:dyDescent="0.25">
      <c r="A890">
        <v>231508</v>
      </c>
      <c r="B890" s="1">
        <v>40072</v>
      </c>
      <c r="C890">
        <v>156</v>
      </c>
      <c r="D890" s="2" t="s">
        <v>1275</v>
      </c>
      <c r="E890" s="2"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s="2" t="s">
        <v>1079</v>
      </c>
      <c r="M890" s="2" t="s">
        <v>57</v>
      </c>
      <c r="N890" s="2" t="s">
        <v>1090</v>
      </c>
      <c r="O890" s="2" t="s">
        <v>1088</v>
      </c>
      <c r="P890" s="2" t="s">
        <v>1160</v>
      </c>
      <c r="Q890">
        <v>26500</v>
      </c>
      <c r="R890">
        <v>0</v>
      </c>
      <c r="S890">
        <v>26500</v>
      </c>
      <c r="T890" s="1">
        <v>42052</v>
      </c>
      <c r="U890" s="2" t="s">
        <v>1089</v>
      </c>
      <c r="V890" s="2" t="s">
        <v>23</v>
      </c>
      <c r="W890" s="2" t="s">
        <v>3</v>
      </c>
      <c r="X890" s="2" t="s">
        <v>34</v>
      </c>
      <c r="Y890" s="2" t="s">
        <v>45</v>
      </c>
      <c r="Z890" s="2" t="s">
        <v>53</v>
      </c>
      <c r="AA890" s="2" t="s">
        <v>971</v>
      </c>
      <c r="AB890">
        <v>23</v>
      </c>
      <c r="AC890">
        <v>3</v>
      </c>
      <c r="AD890" s="2" t="s">
        <v>1085</v>
      </c>
      <c r="AE890">
        <v>0</v>
      </c>
      <c r="AF890">
        <v>3</v>
      </c>
      <c r="AG890" s="2" t="s">
        <v>1085</v>
      </c>
      <c r="AH890">
        <v>55200</v>
      </c>
      <c r="AI890">
        <v>11040</v>
      </c>
      <c r="AJ890">
        <v>5520</v>
      </c>
      <c r="AK890">
        <v>38640</v>
      </c>
      <c r="AL890" s="2" t="s">
        <v>8</v>
      </c>
      <c r="AM890" s="2" t="s">
        <v>9</v>
      </c>
      <c r="AN890">
        <v>1998</v>
      </c>
      <c r="AO890" s="2" t="s">
        <v>1077</v>
      </c>
    </row>
    <row r="891" spans="1:41" x14ac:dyDescent="0.25">
      <c r="A891">
        <v>272910</v>
      </c>
      <c r="B891" s="1">
        <v>36384</v>
      </c>
      <c r="C891">
        <v>246</v>
      </c>
      <c r="D891" s="2" t="s">
        <v>1277</v>
      </c>
      <c r="E891" s="2"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s="2" t="s">
        <v>1079</v>
      </c>
      <c r="M891" s="2" t="s">
        <v>29</v>
      </c>
      <c r="N891" s="2" t="s">
        <v>1099</v>
      </c>
      <c r="O891" s="2" t="s">
        <v>1088</v>
      </c>
      <c r="P891" s="2" t="s">
        <v>1160</v>
      </c>
      <c r="Q891">
        <v>0</v>
      </c>
      <c r="R891">
        <v>0</v>
      </c>
      <c r="S891">
        <v>0</v>
      </c>
      <c r="T891" s="1">
        <v>42022</v>
      </c>
      <c r="U891" s="2" t="s">
        <v>62</v>
      </c>
      <c r="V891" s="2" t="s">
        <v>1084</v>
      </c>
      <c r="W891" s="2" t="s">
        <v>121</v>
      </c>
      <c r="X891" s="2" t="s">
        <v>30</v>
      </c>
      <c r="Y891" s="2" t="s">
        <v>5</v>
      </c>
      <c r="Z891" s="2" t="s">
        <v>13</v>
      </c>
      <c r="AA891" s="2" t="s">
        <v>972</v>
      </c>
      <c r="AB891">
        <v>13</v>
      </c>
      <c r="AC891">
        <v>1</v>
      </c>
      <c r="AD891" s="2" t="s">
        <v>1078</v>
      </c>
      <c r="AE891">
        <v>0</v>
      </c>
      <c r="AF891">
        <v>3</v>
      </c>
      <c r="AG891" s="2" t="s">
        <v>1077</v>
      </c>
      <c r="AH891">
        <v>7260</v>
      </c>
      <c r="AI891">
        <v>660</v>
      </c>
      <c r="AJ891">
        <v>1320</v>
      </c>
      <c r="AK891">
        <v>5280</v>
      </c>
      <c r="AL891" s="2" t="s">
        <v>8</v>
      </c>
      <c r="AM891" s="2" t="s">
        <v>9</v>
      </c>
      <c r="AN891">
        <v>2008</v>
      </c>
      <c r="AO891" s="2" t="s">
        <v>1078</v>
      </c>
    </row>
    <row r="892" spans="1:41" x14ac:dyDescent="0.25">
      <c r="A892">
        <v>305758</v>
      </c>
      <c r="B892" s="1">
        <v>39880</v>
      </c>
      <c r="C892">
        <v>178</v>
      </c>
      <c r="D892" s="2" t="s">
        <v>1275</v>
      </c>
      <c r="E892" s="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s="2" t="s">
        <v>1086</v>
      </c>
      <c r="M892" s="2" t="s">
        <v>1142</v>
      </c>
      <c r="N892" s="2" t="s">
        <v>1099</v>
      </c>
      <c r="O892" s="2" t="s">
        <v>1081</v>
      </c>
      <c r="P892" s="2" t="s">
        <v>1160</v>
      </c>
      <c r="Q892">
        <v>0</v>
      </c>
      <c r="R892">
        <v>0</v>
      </c>
      <c r="S892">
        <v>0</v>
      </c>
      <c r="T892" s="1">
        <v>42021</v>
      </c>
      <c r="U892" s="2" t="s">
        <v>1089</v>
      </c>
      <c r="V892" s="2" t="s">
        <v>23</v>
      </c>
      <c r="W892" s="2" t="s">
        <v>11</v>
      </c>
      <c r="X892" s="2" t="s">
        <v>4</v>
      </c>
      <c r="Y892" s="2" t="s">
        <v>19</v>
      </c>
      <c r="Z892" s="2" t="s">
        <v>37</v>
      </c>
      <c r="AA892" s="2" t="s">
        <v>973</v>
      </c>
      <c r="AB892">
        <v>3</v>
      </c>
      <c r="AC892">
        <v>3</v>
      </c>
      <c r="AD892" s="2" t="s">
        <v>1078</v>
      </c>
      <c r="AE892">
        <v>2</v>
      </c>
      <c r="AF892">
        <v>0</v>
      </c>
      <c r="AG892" s="2" t="s">
        <v>1085</v>
      </c>
      <c r="AH892">
        <v>64680</v>
      </c>
      <c r="AI892">
        <v>11760</v>
      </c>
      <c r="AJ892">
        <v>11760</v>
      </c>
      <c r="AK892">
        <v>41160</v>
      </c>
      <c r="AL892" s="2" t="s">
        <v>106</v>
      </c>
      <c r="AM892" s="2" t="s">
        <v>107</v>
      </c>
      <c r="AN892">
        <v>2010</v>
      </c>
      <c r="AO892" s="2" t="s">
        <v>1078</v>
      </c>
    </row>
    <row r="893" spans="1:41" x14ac:dyDescent="0.25">
      <c r="A893">
        <v>950542</v>
      </c>
      <c r="B893" s="1">
        <v>39930</v>
      </c>
      <c r="C893">
        <v>237</v>
      </c>
      <c r="D893" s="2" t="s">
        <v>1276</v>
      </c>
      <c r="E893" s="2"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s="2" t="s">
        <v>1086</v>
      </c>
      <c r="M893" s="2" t="s">
        <v>1141</v>
      </c>
      <c r="N893" s="2" t="s">
        <v>1087</v>
      </c>
      <c r="O893" s="2" t="s">
        <v>1112</v>
      </c>
      <c r="P893" s="2" t="s">
        <v>1159</v>
      </c>
      <c r="Q893">
        <v>53200</v>
      </c>
      <c r="R893">
        <v>0</v>
      </c>
      <c r="S893">
        <v>53200</v>
      </c>
      <c r="T893" s="1">
        <v>42060</v>
      </c>
      <c r="U893" s="2" t="s">
        <v>1</v>
      </c>
      <c r="V893" s="2" t="s">
        <v>18</v>
      </c>
      <c r="W893" s="2" t="s">
        <v>3</v>
      </c>
      <c r="X893" s="2" t="s">
        <v>4</v>
      </c>
      <c r="Y893" s="2" t="s">
        <v>45</v>
      </c>
      <c r="Z893" s="2" t="s">
        <v>75</v>
      </c>
      <c r="AA893" s="2" t="s">
        <v>974</v>
      </c>
      <c r="AB893">
        <v>23</v>
      </c>
      <c r="AC893">
        <v>1</v>
      </c>
      <c r="AD893" s="2" t="s">
        <v>1078</v>
      </c>
      <c r="AE893">
        <v>0</v>
      </c>
      <c r="AF893">
        <v>1</v>
      </c>
      <c r="AG893" s="2" t="s">
        <v>1078</v>
      </c>
      <c r="AH893">
        <v>59200</v>
      </c>
      <c r="AI893">
        <v>0</v>
      </c>
      <c r="AJ893">
        <v>11840</v>
      </c>
      <c r="AK893">
        <v>47360</v>
      </c>
      <c r="AL893" s="2" t="s">
        <v>26</v>
      </c>
      <c r="AM893" s="2" t="s">
        <v>154</v>
      </c>
      <c r="AN893">
        <v>1998</v>
      </c>
      <c r="AO893" s="2" t="s">
        <v>1078</v>
      </c>
    </row>
    <row r="894" spans="1:41" x14ac:dyDescent="0.25">
      <c r="A894">
        <v>291544</v>
      </c>
      <c r="B894" s="1">
        <v>38931</v>
      </c>
      <c r="C894">
        <v>127</v>
      </c>
      <c r="D894" s="2" t="s">
        <v>1276</v>
      </c>
      <c r="E894" s="2"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s="2" t="s">
        <v>1086</v>
      </c>
      <c r="M894" s="2" t="s">
        <v>29</v>
      </c>
      <c r="N894" s="2" t="s">
        <v>1080</v>
      </c>
      <c r="O894" s="2" t="s">
        <v>1108</v>
      </c>
      <c r="P894" s="2" t="s">
        <v>1160</v>
      </c>
      <c r="Q894">
        <v>73700</v>
      </c>
      <c r="R894">
        <v>0</v>
      </c>
      <c r="S894">
        <v>73700</v>
      </c>
      <c r="T894" s="1">
        <v>42010</v>
      </c>
      <c r="U894" s="2" t="s">
        <v>10</v>
      </c>
      <c r="V894" s="2" t="s">
        <v>1084</v>
      </c>
      <c r="W894" s="2" t="s">
        <v>11</v>
      </c>
      <c r="X894" s="2" t="s">
        <v>30</v>
      </c>
      <c r="Y894" s="2" t="s">
        <v>50</v>
      </c>
      <c r="Z894" s="2" t="s">
        <v>24</v>
      </c>
      <c r="AA894" s="2" t="s">
        <v>975</v>
      </c>
      <c r="AB894">
        <v>8</v>
      </c>
      <c r="AC894">
        <v>1</v>
      </c>
      <c r="AD894" s="2" t="s">
        <v>1077</v>
      </c>
      <c r="AE894">
        <v>1</v>
      </c>
      <c r="AF894">
        <v>3</v>
      </c>
      <c r="AG894" s="2" t="s">
        <v>1085</v>
      </c>
      <c r="AH894">
        <v>4700</v>
      </c>
      <c r="AI894">
        <v>470</v>
      </c>
      <c r="AJ894">
        <v>940</v>
      </c>
      <c r="AK894">
        <v>3290</v>
      </c>
      <c r="AL894" s="2" t="s">
        <v>8</v>
      </c>
      <c r="AM894" s="2" t="s">
        <v>9</v>
      </c>
      <c r="AN894">
        <v>1998</v>
      </c>
      <c r="AO894" s="2" t="s">
        <v>1078</v>
      </c>
    </row>
    <row r="895" spans="1:41" x14ac:dyDescent="0.25">
      <c r="A895">
        <v>388616</v>
      </c>
      <c r="B895" s="1">
        <v>35039</v>
      </c>
      <c r="C895">
        <v>1</v>
      </c>
      <c r="D895" s="2" t="s">
        <v>1276</v>
      </c>
      <c r="E895" s="2"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s="2" t="s">
        <v>1079</v>
      </c>
      <c r="M895" s="2" t="s">
        <v>29</v>
      </c>
      <c r="N895" s="2" t="s">
        <v>1087</v>
      </c>
      <c r="O895" s="2" t="s">
        <v>1113</v>
      </c>
      <c r="P895" s="2" t="s">
        <v>1159</v>
      </c>
      <c r="Q895">
        <v>61200</v>
      </c>
      <c r="R895">
        <v>0</v>
      </c>
      <c r="S895">
        <v>61200</v>
      </c>
      <c r="T895" s="1">
        <v>42061</v>
      </c>
      <c r="U895" s="2" t="s">
        <v>1</v>
      </c>
      <c r="V895" s="2" t="s">
        <v>2</v>
      </c>
      <c r="W895" s="2" t="s">
        <v>41</v>
      </c>
      <c r="X895" s="2" t="s">
        <v>49</v>
      </c>
      <c r="Y895" s="2" t="s">
        <v>19</v>
      </c>
      <c r="Z895" s="2" t="s">
        <v>6</v>
      </c>
      <c r="AA895" s="2" t="s">
        <v>976</v>
      </c>
      <c r="AB895">
        <v>23</v>
      </c>
      <c r="AC895">
        <v>1</v>
      </c>
      <c r="AD895" s="2" t="s">
        <v>1077</v>
      </c>
      <c r="AE895">
        <v>0</v>
      </c>
      <c r="AF895">
        <v>3</v>
      </c>
      <c r="AG895" s="2" t="s">
        <v>1078</v>
      </c>
      <c r="AH895">
        <v>69400</v>
      </c>
      <c r="AI895">
        <v>6940</v>
      </c>
      <c r="AJ895">
        <v>6940</v>
      </c>
      <c r="AK895">
        <v>55520</v>
      </c>
      <c r="AL895" s="2" t="s">
        <v>15</v>
      </c>
      <c r="AM895" s="2" t="s">
        <v>102</v>
      </c>
      <c r="AN895">
        <v>2000</v>
      </c>
      <c r="AO895" s="2" t="s">
        <v>1078</v>
      </c>
    </row>
    <row r="896" spans="1:41" x14ac:dyDescent="0.25">
      <c r="A896">
        <v>577992</v>
      </c>
      <c r="B896" s="1">
        <v>37573</v>
      </c>
      <c r="C896">
        <v>5</v>
      </c>
      <c r="D896" s="2" t="s">
        <v>1277</v>
      </c>
      <c r="E896" s="2"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s="2" t="s">
        <v>1086</v>
      </c>
      <c r="M896" s="2" t="s">
        <v>57</v>
      </c>
      <c r="N896" s="2" t="s">
        <v>1099</v>
      </c>
      <c r="O896" s="2" t="s">
        <v>1081</v>
      </c>
      <c r="P896" s="2" t="s">
        <v>1160</v>
      </c>
      <c r="Q896">
        <v>0</v>
      </c>
      <c r="R896">
        <v>0</v>
      </c>
      <c r="S896">
        <v>0</v>
      </c>
      <c r="T896" s="1">
        <v>42046</v>
      </c>
      <c r="U896" s="2" t="s">
        <v>1</v>
      </c>
      <c r="V896" s="2" t="s">
        <v>2</v>
      </c>
      <c r="W896" s="2" t="s">
        <v>41</v>
      </c>
      <c r="X896" s="2" t="s">
        <v>4</v>
      </c>
      <c r="Y896" s="2" t="s">
        <v>19</v>
      </c>
      <c r="Z896" s="2" t="s">
        <v>75</v>
      </c>
      <c r="AA896" s="2" t="s">
        <v>977</v>
      </c>
      <c r="AB896">
        <v>23</v>
      </c>
      <c r="AC896">
        <v>1</v>
      </c>
      <c r="AD896" s="2" t="s">
        <v>1077</v>
      </c>
      <c r="AE896">
        <v>0</v>
      </c>
      <c r="AF896">
        <v>0</v>
      </c>
      <c r="AG896" s="2" t="s">
        <v>1078</v>
      </c>
      <c r="AH896">
        <v>40500</v>
      </c>
      <c r="AI896">
        <v>4050</v>
      </c>
      <c r="AJ896">
        <v>4050</v>
      </c>
      <c r="AK896">
        <v>32400</v>
      </c>
      <c r="AL896" s="2" t="s">
        <v>39</v>
      </c>
      <c r="AM896" s="2" t="s">
        <v>40</v>
      </c>
      <c r="AN896">
        <v>1998</v>
      </c>
      <c r="AO896" s="2" t="s">
        <v>1078</v>
      </c>
    </row>
    <row r="897" spans="1:41" x14ac:dyDescent="0.25">
      <c r="A897">
        <v>342830</v>
      </c>
      <c r="B897" s="1">
        <v>33551</v>
      </c>
      <c r="C897">
        <v>64</v>
      </c>
      <c r="D897" s="2" t="s">
        <v>1275</v>
      </c>
      <c r="E897" s="2"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s="2" t="s">
        <v>1079</v>
      </c>
      <c r="M897" s="2" t="s">
        <v>1142</v>
      </c>
      <c r="N897" s="2" t="s">
        <v>1107</v>
      </c>
      <c r="O897" s="2" t="s">
        <v>1101</v>
      </c>
      <c r="P897" s="2" t="s">
        <v>1161</v>
      </c>
      <c r="Q897">
        <v>56800</v>
      </c>
      <c r="R897">
        <v>-51800</v>
      </c>
      <c r="S897">
        <v>5000</v>
      </c>
      <c r="T897" s="1">
        <v>42048</v>
      </c>
      <c r="U897" s="2" t="s">
        <v>1089</v>
      </c>
      <c r="V897" s="2" t="s">
        <v>2</v>
      </c>
      <c r="W897" s="2" t="s">
        <v>11</v>
      </c>
      <c r="X897" s="2" t="s">
        <v>34</v>
      </c>
      <c r="Y897" s="2" t="s">
        <v>5</v>
      </c>
      <c r="Z897" s="2" t="s">
        <v>13</v>
      </c>
      <c r="AA897" s="2" t="s">
        <v>978</v>
      </c>
      <c r="AB897">
        <v>9</v>
      </c>
      <c r="AC897">
        <v>3</v>
      </c>
      <c r="AD897" s="2" t="s">
        <v>1078</v>
      </c>
      <c r="AE897">
        <v>2</v>
      </c>
      <c r="AF897">
        <v>1</v>
      </c>
      <c r="AG897" s="2" t="s">
        <v>1078</v>
      </c>
      <c r="AH897">
        <v>60000</v>
      </c>
      <c r="AI897">
        <v>5000</v>
      </c>
      <c r="AJ897">
        <v>10000</v>
      </c>
      <c r="AK897">
        <v>45000</v>
      </c>
      <c r="AL897" s="2" t="s">
        <v>118</v>
      </c>
      <c r="AM897" s="2" t="s">
        <v>141</v>
      </c>
      <c r="AN897">
        <v>1997</v>
      </c>
      <c r="AO897" s="2" t="s">
        <v>1078</v>
      </c>
    </row>
    <row r="898" spans="1:41" x14ac:dyDescent="0.25">
      <c r="A898">
        <v>491170</v>
      </c>
      <c r="B898" s="1">
        <v>35809</v>
      </c>
      <c r="C898">
        <v>142</v>
      </c>
      <c r="D898" s="2" t="s">
        <v>1277</v>
      </c>
      <c r="E898" s="2"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s="2" t="s">
        <v>1079</v>
      </c>
      <c r="M898" s="2" t="s">
        <v>1141</v>
      </c>
      <c r="N898" s="2" t="s">
        <v>1090</v>
      </c>
      <c r="O898" s="2" t="s">
        <v>1112</v>
      </c>
      <c r="P898" s="2" t="s">
        <v>1159</v>
      </c>
      <c r="Q898">
        <v>66400</v>
      </c>
      <c r="R898">
        <v>-63700</v>
      </c>
      <c r="S898">
        <v>2700</v>
      </c>
      <c r="T898" s="1">
        <v>42014</v>
      </c>
      <c r="U898" s="2" t="s">
        <v>1</v>
      </c>
      <c r="V898" s="2" t="s">
        <v>2</v>
      </c>
      <c r="W898" s="2" t="s">
        <v>11</v>
      </c>
      <c r="X898" s="2" t="s">
        <v>49</v>
      </c>
      <c r="Y898" s="2" t="s">
        <v>45</v>
      </c>
      <c r="Z898" s="2" t="s">
        <v>13</v>
      </c>
      <c r="AA898" s="2" t="s">
        <v>979</v>
      </c>
      <c r="AB898">
        <v>22</v>
      </c>
      <c r="AC898">
        <v>1</v>
      </c>
      <c r="AD898" s="2" t="s">
        <v>1077</v>
      </c>
      <c r="AE898">
        <v>2</v>
      </c>
      <c r="AF898">
        <v>3</v>
      </c>
      <c r="AG898" s="2" t="s">
        <v>1078</v>
      </c>
      <c r="AH898">
        <v>67320</v>
      </c>
      <c r="AI898">
        <v>11220</v>
      </c>
      <c r="AJ898">
        <v>11220</v>
      </c>
      <c r="AK898">
        <v>44880</v>
      </c>
      <c r="AL898" s="2" t="s">
        <v>123</v>
      </c>
      <c r="AM898" s="2" t="s">
        <v>166</v>
      </c>
      <c r="AN898">
        <v>1996</v>
      </c>
      <c r="AO898" s="2" t="s">
        <v>1078</v>
      </c>
    </row>
    <row r="899" spans="1:41" x14ac:dyDescent="0.25">
      <c r="A899">
        <v>175553</v>
      </c>
      <c r="B899" s="1">
        <v>37371</v>
      </c>
      <c r="C899">
        <v>97</v>
      </c>
      <c r="D899" s="2" t="s">
        <v>1276</v>
      </c>
      <c r="E899" s="2"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s="2" t="s">
        <v>1086</v>
      </c>
      <c r="M899" s="2" t="s">
        <v>57</v>
      </c>
      <c r="N899" s="2" t="s">
        <v>1091</v>
      </c>
      <c r="O899" s="2" t="s">
        <v>1104</v>
      </c>
      <c r="P899" s="2" t="s">
        <v>1159</v>
      </c>
      <c r="Q899">
        <v>56700</v>
      </c>
      <c r="R899">
        <v>-49300</v>
      </c>
      <c r="S899">
        <v>7400</v>
      </c>
      <c r="T899" s="1">
        <v>42028</v>
      </c>
      <c r="U899" s="2" t="s">
        <v>1089</v>
      </c>
      <c r="V899" s="2" t="s">
        <v>2</v>
      </c>
      <c r="W899" s="2" t="s">
        <v>41</v>
      </c>
      <c r="X899" s="2" t="s">
        <v>49</v>
      </c>
      <c r="Y899" s="2" t="s">
        <v>12</v>
      </c>
      <c r="Z899" s="2" t="s">
        <v>13</v>
      </c>
      <c r="AA899" s="2" t="s">
        <v>980</v>
      </c>
      <c r="AB899">
        <v>22</v>
      </c>
      <c r="AC899">
        <v>3</v>
      </c>
      <c r="AD899" s="2" t="s">
        <v>1077</v>
      </c>
      <c r="AE899">
        <v>2</v>
      </c>
      <c r="AF899">
        <v>1</v>
      </c>
      <c r="AG899" s="2" t="s">
        <v>1077</v>
      </c>
      <c r="AH899">
        <v>75690</v>
      </c>
      <c r="AI899">
        <v>8410</v>
      </c>
      <c r="AJ899">
        <v>8410</v>
      </c>
      <c r="AK899">
        <v>58870</v>
      </c>
      <c r="AL899" s="2" t="s">
        <v>8</v>
      </c>
      <c r="AM899" s="2" t="s">
        <v>36</v>
      </c>
      <c r="AN899">
        <v>2014</v>
      </c>
      <c r="AO899" s="2" t="s">
        <v>1078</v>
      </c>
    </row>
    <row r="900" spans="1:41" x14ac:dyDescent="0.25">
      <c r="A900">
        <v>439341</v>
      </c>
      <c r="B900" s="1">
        <v>33439</v>
      </c>
      <c r="C900">
        <v>121</v>
      </c>
      <c r="D900" s="2" t="s">
        <v>1277</v>
      </c>
      <c r="E900" s="2"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s="2" t="s">
        <v>1079</v>
      </c>
      <c r="M900" s="2" t="s">
        <v>29</v>
      </c>
      <c r="N900" s="2" t="s">
        <v>1114</v>
      </c>
      <c r="O900" s="2" t="s">
        <v>1108</v>
      </c>
      <c r="P900" s="2" t="s">
        <v>1161</v>
      </c>
      <c r="Q900">
        <v>51300</v>
      </c>
      <c r="R900">
        <v>0</v>
      </c>
      <c r="S900">
        <v>51300</v>
      </c>
      <c r="T900" s="1">
        <v>42050</v>
      </c>
      <c r="U900" s="2" t="s">
        <v>1089</v>
      </c>
      <c r="V900" s="2" t="s">
        <v>2</v>
      </c>
      <c r="W900" s="2" t="s">
        <v>3</v>
      </c>
      <c r="X900" s="2" t="s">
        <v>34</v>
      </c>
      <c r="Y900" s="2" t="s">
        <v>12</v>
      </c>
      <c r="Z900" s="2" t="s">
        <v>53</v>
      </c>
      <c r="AA900" s="2" t="s">
        <v>981</v>
      </c>
      <c r="AB900">
        <v>15</v>
      </c>
      <c r="AC900">
        <v>3</v>
      </c>
      <c r="AD900" s="2" t="s">
        <v>1078</v>
      </c>
      <c r="AE900">
        <v>1</v>
      </c>
      <c r="AF900">
        <v>2</v>
      </c>
      <c r="AG900" s="2" t="s">
        <v>1085</v>
      </c>
      <c r="AH900">
        <v>64300</v>
      </c>
      <c r="AI900">
        <v>6430</v>
      </c>
      <c r="AJ900">
        <v>6430</v>
      </c>
      <c r="AK900">
        <v>51440</v>
      </c>
      <c r="AL900" s="2" t="s">
        <v>26</v>
      </c>
      <c r="AM900" s="2" t="s">
        <v>132</v>
      </c>
      <c r="AN900">
        <v>2002</v>
      </c>
      <c r="AO900" s="2" t="s">
        <v>1077</v>
      </c>
    </row>
    <row r="901" spans="1:41" x14ac:dyDescent="0.25">
      <c r="A901">
        <v>221186</v>
      </c>
      <c r="B901" s="1">
        <v>38212</v>
      </c>
      <c r="C901">
        <v>225</v>
      </c>
      <c r="D901" s="2" t="s">
        <v>1276</v>
      </c>
      <c r="E901" s="2"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s="2" t="s">
        <v>1079</v>
      </c>
      <c r="M901" s="2" t="s">
        <v>1142</v>
      </c>
      <c r="N901" s="2" t="s">
        <v>1097</v>
      </c>
      <c r="O901" s="2" t="s">
        <v>1098</v>
      </c>
      <c r="P901" s="2" t="s">
        <v>1160</v>
      </c>
      <c r="Q901">
        <v>0</v>
      </c>
      <c r="R901">
        <v>-20900</v>
      </c>
      <c r="S901">
        <v>-20900</v>
      </c>
      <c r="T901" s="1">
        <v>42013</v>
      </c>
      <c r="U901" s="2" t="s">
        <v>1089</v>
      </c>
      <c r="V901" s="2" t="s">
        <v>18</v>
      </c>
      <c r="W901" s="2" t="s">
        <v>3</v>
      </c>
      <c r="X901" s="2" t="s">
        <v>4</v>
      </c>
      <c r="Y901" s="2" t="s">
        <v>5</v>
      </c>
      <c r="Z901" s="2" t="s">
        <v>6</v>
      </c>
      <c r="AA901" s="2" t="s">
        <v>982</v>
      </c>
      <c r="AB901">
        <v>16</v>
      </c>
      <c r="AC901">
        <v>3</v>
      </c>
      <c r="AD901" s="2" t="s">
        <v>1078</v>
      </c>
      <c r="AE901">
        <v>2</v>
      </c>
      <c r="AF901">
        <v>0</v>
      </c>
      <c r="AG901" s="2" t="s">
        <v>1077</v>
      </c>
      <c r="AH901">
        <v>64400</v>
      </c>
      <c r="AI901">
        <v>6440</v>
      </c>
      <c r="AJ901">
        <v>6440</v>
      </c>
      <c r="AK901">
        <v>51520</v>
      </c>
      <c r="AL901" s="2" t="s">
        <v>97</v>
      </c>
      <c r="AM901" s="2" t="s">
        <v>112</v>
      </c>
      <c r="AN901">
        <v>2011</v>
      </c>
      <c r="AO901" s="2" t="s">
        <v>1078</v>
      </c>
    </row>
    <row r="902" spans="1:41" x14ac:dyDescent="0.25">
      <c r="A902">
        <v>868031</v>
      </c>
      <c r="B902" s="1">
        <v>33048</v>
      </c>
      <c r="C902">
        <v>425</v>
      </c>
      <c r="D902" s="2" t="s">
        <v>1276</v>
      </c>
      <c r="E902" s="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s="2" t="s">
        <v>1086</v>
      </c>
      <c r="M902" s="2" t="s">
        <v>57</v>
      </c>
      <c r="N902" s="2" t="s">
        <v>1097</v>
      </c>
      <c r="O902" s="2" t="s">
        <v>1108</v>
      </c>
      <c r="P902" s="2" t="s">
        <v>1159</v>
      </c>
      <c r="Q902">
        <v>42900</v>
      </c>
      <c r="R902">
        <v>-39100</v>
      </c>
      <c r="S902">
        <v>3800</v>
      </c>
      <c r="T902" s="1">
        <v>42035</v>
      </c>
      <c r="U902" s="2" t="s">
        <v>1089</v>
      </c>
      <c r="V902" s="2" t="s">
        <v>23</v>
      </c>
      <c r="W902" s="2" t="s">
        <v>11</v>
      </c>
      <c r="X902" s="2" t="s">
        <v>34</v>
      </c>
      <c r="Y902" s="2" t="s">
        <v>45</v>
      </c>
      <c r="Z902" s="2" t="s">
        <v>53</v>
      </c>
      <c r="AA902" s="2" t="s">
        <v>983</v>
      </c>
      <c r="AB902">
        <v>17</v>
      </c>
      <c r="AC902">
        <v>3</v>
      </c>
      <c r="AD902" s="2" t="s">
        <v>1085</v>
      </c>
      <c r="AE902">
        <v>1</v>
      </c>
      <c r="AF902">
        <v>2</v>
      </c>
      <c r="AG902" s="2" t="s">
        <v>1085</v>
      </c>
      <c r="AH902">
        <v>97080</v>
      </c>
      <c r="AI902">
        <v>16180</v>
      </c>
      <c r="AJ902">
        <v>16180</v>
      </c>
      <c r="AK902">
        <v>64720</v>
      </c>
      <c r="AL902" s="2" t="s">
        <v>8</v>
      </c>
      <c r="AM902" s="2" t="s">
        <v>9</v>
      </c>
      <c r="AN902">
        <v>2005</v>
      </c>
      <c r="AO902" s="2" t="s">
        <v>1078</v>
      </c>
    </row>
    <row r="903" spans="1:41" x14ac:dyDescent="0.25">
      <c r="A903">
        <v>844117</v>
      </c>
      <c r="B903" s="1">
        <v>33471</v>
      </c>
      <c r="C903">
        <v>285</v>
      </c>
      <c r="D903" s="2" t="s">
        <v>1276</v>
      </c>
      <c r="E903" s="2"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s="2" t="s">
        <v>1079</v>
      </c>
      <c r="M903" s="2" t="s">
        <v>1140</v>
      </c>
      <c r="N903" s="2" t="s">
        <v>1097</v>
      </c>
      <c r="O903" s="2" t="s">
        <v>1094</v>
      </c>
      <c r="P903" s="2" t="s">
        <v>1161</v>
      </c>
      <c r="Q903">
        <v>52600</v>
      </c>
      <c r="R903">
        <v>0</v>
      </c>
      <c r="S903">
        <v>52600</v>
      </c>
      <c r="T903" s="1">
        <v>42039</v>
      </c>
      <c r="U903" s="2" t="s">
        <v>10</v>
      </c>
      <c r="V903" s="2" t="s">
        <v>1084</v>
      </c>
      <c r="W903" s="2" t="s">
        <v>11</v>
      </c>
      <c r="X903" s="2" t="s">
        <v>4</v>
      </c>
      <c r="Y903" s="2" t="s">
        <v>45</v>
      </c>
      <c r="Z903" s="2" t="s">
        <v>75</v>
      </c>
      <c r="AA903" s="2" t="s">
        <v>984</v>
      </c>
      <c r="AB903">
        <v>3</v>
      </c>
      <c r="AC903">
        <v>1</v>
      </c>
      <c r="AD903" s="2" t="s">
        <v>1077</v>
      </c>
      <c r="AE903">
        <v>1</v>
      </c>
      <c r="AF903">
        <v>0</v>
      </c>
      <c r="AG903" s="2" t="s">
        <v>1085</v>
      </c>
      <c r="AH903">
        <v>5500</v>
      </c>
      <c r="AI903">
        <v>500</v>
      </c>
      <c r="AJ903">
        <v>500</v>
      </c>
      <c r="AK903">
        <v>4500</v>
      </c>
      <c r="AL903" s="2" t="s">
        <v>118</v>
      </c>
      <c r="AM903" s="2" t="s">
        <v>119</v>
      </c>
      <c r="AN903">
        <v>2010</v>
      </c>
      <c r="AO903" s="2" t="s">
        <v>1078</v>
      </c>
    </row>
    <row r="904" spans="1:41" x14ac:dyDescent="0.25">
      <c r="A904">
        <v>744557</v>
      </c>
      <c r="B904" s="1">
        <v>40599</v>
      </c>
      <c r="C904">
        <v>192</v>
      </c>
      <c r="D904" s="2" t="s">
        <v>1277</v>
      </c>
      <c r="E904" s="2"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s="2" t="s">
        <v>1086</v>
      </c>
      <c r="M904" s="2" t="s">
        <v>1139</v>
      </c>
      <c r="N904" s="2" t="s">
        <v>1103</v>
      </c>
      <c r="O904" s="2" t="s">
        <v>1101</v>
      </c>
      <c r="P904" s="2" t="s">
        <v>1161</v>
      </c>
      <c r="Q904">
        <v>65100</v>
      </c>
      <c r="R904">
        <v>-50300</v>
      </c>
      <c r="S904">
        <v>14800</v>
      </c>
      <c r="T904" s="1">
        <v>42034</v>
      </c>
      <c r="U904" s="2" t="s">
        <v>1089</v>
      </c>
      <c r="V904" s="2" t="s">
        <v>18</v>
      </c>
      <c r="W904" s="2" t="s">
        <v>41</v>
      </c>
      <c r="X904" s="2" t="s">
        <v>49</v>
      </c>
      <c r="Y904" s="2" t="s">
        <v>5</v>
      </c>
      <c r="Z904" s="2" t="s">
        <v>53</v>
      </c>
      <c r="AA904" s="2" t="s">
        <v>985</v>
      </c>
      <c r="AB904">
        <v>10</v>
      </c>
      <c r="AC904">
        <v>3</v>
      </c>
      <c r="AD904" s="2" t="s">
        <v>1085</v>
      </c>
      <c r="AE904">
        <v>0</v>
      </c>
      <c r="AF904">
        <v>2</v>
      </c>
      <c r="AG904" s="2" t="s">
        <v>1078</v>
      </c>
      <c r="AH904">
        <v>30700</v>
      </c>
      <c r="AI904">
        <v>3070</v>
      </c>
      <c r="AJ904">
        <v>6140</v>
      </c>
      <c r="AK904">
        <v>21490</v>
      </c>
      <c r="AL904" s="2" t="s">
        <v>106</v>
      </c>
      <c r="AM904" s="2" t="s">
        <v>107</v>
      </c>
      <c r="AN904">
        <v>2010</v>
      </c>
      <c r="AO904" s="2" t="s">
        <v>1078</v>
      </c>
    </row>
    <row r="905" spans="1:41" x14ac:dyDescent="0.25">
      <c r="A905">
        <v>159536</v>
      </c>
      <c r="B905" s="1">
        <v>41309</v>
      </c>
      <c r="C905">
        <v>285</v>
      </c>
      <c r="D905" s="2" t="s">
        <v>1275</v>
      </c>
      <c r="E905" s="2"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s="2" t="s">
        <v>1086</v>
      </c>
      <c r="M905" s="2" t="s">
        <v>65</v>
      </c>
      <c r="N905" s="2" t="s">
        <v>1087</v>
      </c>
      <c r="O905" s="2" t="s">
        <v>1100</v>
      </c>
      <c r="P905" s="2" t="s">
        <v>1159</v>
      </c>
      <c r="Q905">
        <v>46100</v>
      </c>
      <c r="R905">
        <v>0</v>
      </c>
      <c r="S905">
        <v>46100</v>
      </c>
      <c r="T905" s="1">
        <v>42062</v>
      </c>
      <c r="U905" s="2" t="s">
        <v>1</v>
      </c>
      <c r="V905" s="2" t="s">
        <v>2</v>
      </c>
      <c r="W905" s="2" t="s">
        <v>11</v>
      </c>
      <c r="X905" s="2" t="s">
        <v>4</v>
      </c>
      <c r="Y905" s="2" t="s">
        <v>88</v>
      </c>
      <c r="Z905" s="2" t="s">
        <v>37</v>
      </c>
      <c r="AA905" s="2" t="s">
        <v>986</v>
      </c>
      <c r="AB905">
        <v>9</v>
      </c>
      <c r="AC905">
        <v>1</v>
      </c>
      <c r="AD905" s="2" t="s">
        <v>1078</v>
      </c>
      <c r="AE905">
        <v>1</v>
      </c>
      <c r="AF905">
        <v>2</v>
      </c>
      <c r="AG905" s="2" t="s">
        <v>1077</v>
      </c>
      <c r="AH905">
        <v>33480</v>
      </c>
      <c r="AI905">
        <v>3720</v>
      </c>
      <c r="AJ905">
        <v>3720</v>
      </c>
      <c r="AK905">
        <v>26040</v>
      </c>
      <c r="AL905" s="2" t="s">
        <v>39</v>
      </c>
      <c r="AM905" s="2" t="s">
        <v>40</v>
      </c>
      <c r="AN905">
        <v>2012</v>
      </c>
      <c r="AO905" s="2" t="s">
        <v>1078</v>
      </c>
    </row>
    <row r="906" spans="1:41" x14ac:dyDescent="0.25">
      <c r="A906">
        <v>727109</v>
      </c>
      <c r="B906" s="1">
        <v>36942</v>
      </c>
      <c r="C906">
        <v>98</v>
      </c>
      <c r="D906" s="2" t="s">
        <v>1277</v>
      </c>
      <c r="E906" s="2"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s="2" t="s">
        <v>1079</v>
      </c>
      <c r="M906" s="2" t="s">
        <v>1142</v>
      </c>
      <c r="N906" s="2" t="s">
        <v>1099</v>
      </c>
      <c r="O906" s="2" t="s">
        <v>1110</v>
      </c>
      <c r="P906" s="2" t="s">
        <v>1161</v>
      </c>
      <c r="Q906">
        <v>0</v>
      </c>
      <c r="R906">
        <v>-30900</v>
      </c>
      <c r="S906">
        <v>-30900</v>
      </c>
      <c r="T906" s="1">
        <v>42040</v>
      </c>
      <c r="U906" s="2" t="s">
        <v>1089</v>
      </c>
      <c r="V906" s="2" t="s">
        <v>23</v>
      </c>
      <c r="W906" s="2" t="s">
        <v>41</v>
      </c>
      <c r="X906" s="2" t="s">
        <v>4</v>
      </c>
      <c r="Y906" s="2" t="s">
        <v>45</v>
      </c>
      <c r="Z906" s="2" t="s">
        <v>53</v>
      </c>
      <c r="AA906" s="2" t="s">
        <v>987</v>
      </c>
      <c r="AB906">
        <v>13</v>
      </c>
      <c r="AC906">
        <v>2</v>
      </c>
      <c r="AD906" s="2" t="s">
        <v>1085</v>
      </c>
      <c r="AE906">
        <v>0</v>
      </c>
      <c r="AF906">
        <v>1</v>
      </c>
      <c r="AG906" s="2" t="s">
        <v>1077</v>
      </c>
      <c r="AH906">
        <v>65430</v>
      </c>
      <c r="AI906">
        <v>14540</v>
      </c>
      <c r="AJ906">
        <v>7270</v>
      </c>
      <c r="AK906">
        <v>43620</v>
      </c>
      <c r="AL906" s="2" t="s">
        <v>106</v>
      </c>
      <c r="AM906" s="2" t="s">
        <v>107</v>
      </c>
      <c r="AN906">
        <v>2001</v>
      </c>
      <c r="AO906" s="2" t="s">
        <v>1078</v>
      </c>
    </row>
    <row r="907" spans="1:41" x14ac:dyDescent="0.25">
      <c r="A907">
        <v>155604</v>
      </c>
      <c r="B907" s="1">
        <v>33666</v>
      </c>
      <c r="C907">
        <v>175</v>
      </c>
      <c r="D907" s="2" t="s">
        <v>1276</v>
      </c>
      <c r="E907" s="2"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s="2" t="s">
        <v>1079</v>
      </c>
      <c r="M907" s="2" t="s">
        <v>1139</v>
      </c>
      <c r="N907" s="2" t="s">
        <v>1099</v>
      </c>
      <c r="O907" s="2" t="s">
        <v>1110</v>
      </c>
      <c r="P907" s="2" t="s">
        <v>1161</v>
      </c>
      <c r="Q907">
        <v>44900</v>
      </c>
      <c r="R907">
        <v>-52500</v>
      </c>
      <c r="S907">
        <v>-7600</v>
      </c>
      <c r="T907" s="1">
        <v>42034</v>
      </c>
      <c r="U907" s="2" t="s">
        <v>1089</v>
      </c>
      <c r="V907" s="2" t="s">
        <v>18</v>
      </c>
      <c r="W907" s="2" t="s">
        <v>3</v>
      </c>
      <c r="X907" s="2" t="s">
        <v>4</v>
      </c>
      <c r="Y907" s="2" t="s">
        <v>50</v>
      </c>
      <c r="Z907" s="2" t="s">
        <v>53</v>
      </c>
      <c r="AA907" s="2" t="s">
        <v>988</v>
      </c>
      <c r="AB907">
        <v>15</v>
      </c>
      <c r="AC907">
        <v>3</v>
      </c>
      <c r="AD907" s="2" t="s">
        <v>1077</v>
      </c>
      <c r="AE907">
        <v>2</v>
      </c>
      <c r="AF907">
        <v>1</v>
      </c>
      <c r="AG907" s="2" t="s">
        <v>1077</v>
      </c>
      <c r="AH907">
        <v>42680</v>
      </c>
      <c r="AI907">
        <v>3880</v>
      </c>
      <c r="AJ907">
        <v>7760</v>
      </c>
      <c r="AK907">
        <v>31040</v>
      </c>
      <c r="AL907" s="2" t="s">
        <v>32</v>
      </c>
      <c r="AM907" s="2" t="s">
        <v>33</v>
      </c>
      <c r="AN907">
        <v>2006</v>
      </c>
      <c r="AO907" s="2" t="s">
        <v>1077</v>
      </c>
    </row>
    <row r="908" spans="1:41" x14ac:dyDescent="0.25">
      <c r="A908">
        <v>608443</v>
      </c>
      <c r="B908" s="1">
        <v>39072</v>
      </c>
      <c r="C908">
        <v>259</v>
      </c>
      <c r="D908" s="2" t="s">
        <v>1275</v>
      </c>
      <c r="E908" s="2"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s="2" t="s">
        <v>1079</v>
      </c>
      <c r="M908" s="2" t="s">
        <v>1140</v>
      </c>
      <c r="N908" s="2" t="s">
        <v>1080</v>
      </c>
      <c r="O908" s="2" t="s">
        <v>1104</v>
      </c>
      <c r="P908" s="2" t="s">
        <v>1161</v>
      </c>
      <c r="Q908">
        <v>30100</v>
      </c>
      <c r="R908">
        <v>0</v>
      </c>
      <c r="S908">
        <v>30100</v>
      </c>
      <c r="T908" s="1">
        <v>42007</v>
      </c>
      <c r="U908" s="2" t="s">
        <v>1</v>
      </c>
      <c r="V908" s="2" t="s">
        <v>2</v>
      </c>
      <c r="W908" s="2" t="s">
        <v>11</v>
      </c>
      <c r="X908" s="2" t="s">
        <v>34</v>
      </c>
      <c r="Y908" s="2" t="s">
        <v>45</v>
      </c>
      <c r="Z908" s="2" t="s">
        <v>37</v>
      </c>
      <c r="AA908" s="2" t="s">
        <v>989</v>
      </c>
      <c r="AB908">
        <v>23</v>
      </c>
      <c r="AC908">
        <v>1</v>
      </c>
      <c r="AD908" s="2" t="s">
        <v>1085</v>
      </c>
      <c r="AE908">
        <v>1</v>
      </c>
      <c r="AF908">
        <v>1</v>
      </c>
      <c r="AG908" s="2" t="s">
        <v>1078</v>
      </c>
      <c r="AH908">
        <v>87780</v>
      </c>
      <c r="AI908">
        <v>7980</v>
      </c>
      <c r="AJ908">
        <v>7980</v>
      </c>
      <c r="AK908">
        <v>71820</v>
      </c>
      <c r="AL908" s="2" t="s">
        <v>118</v>
      </c>
      <c r="AM908" s="2" t="s">
        <v>134</v>
      </c>
      <c r="AN908">
        <v>2011</v>
      </c>
      <c r="AO908" s="2" t="s">
        <v>1078</v>
      </c>
    </row>
    <row r="909" spans="1:41" x14ac:dyDescent="0.25">
      <c r="A909">
        <v>991553</v>
      </c>
      <c r="B909" s="1">
        <v>33584</v>
      </c>
      <c r="C909">
        <v>231</v>
      </c>
      <c r="D909" s="2" t="s">
        <v>1276</v>
      </c>
      <c r="E909" s="2"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s="2" t="s">
        <v>1086</v>
      </c>
      <c r="M909" s="2" t="s">
        <v>57</v>
      </c>
      <c r="N909" s="2" t="s">
        <v>1087</v>
      </c>
      <c r="O909" s="2" t="s">
        <v>1109</v>
      </c>
      <c r="P909" s="2" t="s">
        <v>1159</v>
      </c>
      <c r="Q909">
        <v>0</v>
      </c>
      <c r="R909">
        <v>0</v>
      </c>
      <c r="S909">
        <v>0</v>
      </c>
      <c r="T909" s="1">
        <v>42048</v>
      </c>
      <c r="U909" s="2" t="s">
        <v>1</v>
      </c>
      <c r="V909" s="2" t="s">
        <v>18</v>
      </c>
      <c r="W909" s="2" t="s">
        <v>3</v>
      </c>
      <c r="X909" s="2" t="s">
        <v>34</v>
      </c>
      <c r="Y909" s="2" t="s">
        <v>5</v>
      </c>
      <c r="Z909" s="2" t="s">
        <v>51</v>
      </c>
      <c r="AA909" s="2" t="s">
        <v>990</v>
      </c>
      <c r="AB909">
        <v>14</v>
      </c>
      <c r="AC909">
        <v>1</v>
      </c>
      <c r="AD909" s="2" t="s">
        <v>1077</v>
      </c>
      <c r="AE909">
        <v>2</v>
      </c>
      <c r="AF909">
        <v>0</v>
      </c>
      <c r="AG909" s="2" t="s">
        <v>1085</v>
      </c>
      <c r="AH909">
        <v>71190</v>
      </c>
      <c r="AI909">
        <v>0</v>
      </c>
      <c r="AJ909">
        <v>7910</v>
      </c>
      <c r="AK909">
        <v>63280</v>
      </c>
      <c r="AL909" s="2" t="s">
        <v>15</v>
      </c>
      <c r="AM909" s="2" t="s">
        <v>102</v>
      </c>
      <c r="AN909">
        <v>1997</v>
      </c>
      <c r="AO909" s="2" t="s">
        <v>1077</v>
      </c>
    </row>
    <row r="910" spans="1:41" x14ac:dyDescent="0.25">
      <c r="A910">
        <v>727443</v>
      </c>
      <c r="B910" s="1">
        <v>41456</v>
      </c>
      <c r="C910">
        <v>186</v>
      </c>
      <c r="D910" s="2" t="s">
        <v>1276</v>
      </c>
      <c r="E910" s="2"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s="2" t="s">
        <v>1079</v>
      </c>
      <c r="M910" s="2" t="s">
        <v>57</v>
      </c>
      <c r="N910" s="2" t="s">
        <v>1114</v>
      </c>
      <c r="O910" s="2" t="s">
        <v>1096</v>
      </c>
      <c r="P910" s="2" t="s">
        <v>1159</v>
      </c>
      <c r="Q910">
        <v>70300</v>
      </c>
      <c r="R910">
        <v>-70900</v>
      </c>
      <c r="S910">
        <v>-600</v>
      </c>
      <c r="T910" s="1">
        <v>42060</v>
      </c>
      <c r="U910" s="2" t="s">
        <v>10</v>
      </c>
      <c r="V910" s="2" t="s">
        <v>1084</v>
      </c>
      <c r="W910" s="2" t="s">
        <v>121</v>
      </c>
      <c r="X910" s="2" t="s">
        <v>30</v>
      </c>
      <c r="Y910" s="2" t="s">
        <v>19</v>
      </c>
      <c r="Z910" s="2" t="s">
        <v>51</v>
      </c>
      <c r="AA910" s="2" t="s">
        <v>991</v>
      </c>
      <c r="AB910">
        <v>7</v>
      </c>
      <c r="AC910">
        <v>1</v>
      </c>
      <c r="AD910" s="2" t="s">
        <v>1085</v>
      </c>
      <c r="AE910">
        <v>1</v>
      </c>
      <c r="AF910">
        <v>1</v>
      </c>
      <c r="AG910" s="2" t="s">
        <v>1077</v>
      </c>
      <c r="AH910">
        <v>3600</v>
      </c>
      <c r="AI910">
        <v>400</v>
      </c>
      <c r="AJ910">
        <v>400</v>
      </c>
      <c r="AK910">
        <v>2800</v>
      </c>
      <c r="AL910" s="2" t="s">
        <v>118</v>
      </c>
      <c r="AM910" s="2" t="s">
        <v>119</v>
      </c>
      <c r="AN910">
        <v>1999</v>
      </c>
      <c r="AO910" s="2" t="s">
        <v>1078</v>
      </c>
    </row>
    <row r="911" spans="1:41" x14ac:dyDescent="0.25">
      <c r="A911">
        <v>378587</v>
      </c>
      <c r="B911" s="1">
        <v>36145</v>
      </c>
      <c r="C911">
        <v>229</v>
      </c>
      <c r="D911" s="2" t="s">
        <v>1276</v>
      </c>
      <c r="E911" s="2"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s="2" t="s">
        <v>1079</v>
      </c>
      <c r="M911" s="2" t="s">
        <v>1141</v>
      </c>
      <c r="N911" s="2" t="s">
        <v>1091</v>
      </c>
      <c r="O911" s="2" t="s">
        <v>1109</v>
      </c>
      <c r="P911" s="2" t="s">
        <v>1161</v>
      </c>
      <c r="Q911">
        <v>65400</v>
      </c>
      <c r="R911">
        <v>0</v>
      </c>
      <c r="S911">
        <v>65400</v>
      </c>
      <c r="T911" s="1">
        <v>42027</v>
      </c>
      <c r="U911" s="2" t="s">
        <v>1</v>
      </c>
      <c r="V911" s="2" t="s">
        <v>2</v>
      </c>
      <c r="W911" s="2" t="s">
        <v>3</v>
      </c>
      <c r="X911" s="2" t="s">
        <v>49</v>
      </c>
      <c r="Y911" s="2" t="s">
        <v>19</v>
      </c>
      <c r="Z911" s="2" t="s">
        <v>6</v>
      </c>
      <c r="AA911" s="2" t="s">
        <v>992</v>
      </c>
      <c r="AB911">
        <v>23</v>
      </c>
      <c r="AC911">
        <v>1</v>
      </c>
      <c r="AD911" s="2" t="s">
        <v>1078</v>
      </c>
      <c r="AE911">
        <v>1</v>
      </c>
      <c r="AF911">
        <v>3</v>
      </c>
      <c r="AG911" s="2" t="s">
        <v>1078</v>
      </c>
      <c r="AH911">
        <v>62640</v>
      </c>
      <c r="AI911">
        <v>10440</v>
      </c>
      <c r="AJ911">
        <v>10440</v>
      </c>
      <c r="AK911">
        <v>41760</v>
      </c>
      <c r="AL911" s="2" t="s">
        <v>15</v>
      </c>
      <c r="AM911" s="2" t="s">
        <v>102</v>
      </c>
      <c r="AN911">
        <v>2009</v>
      </c>
      <c r="AO911" s="2" t="s">
        <v>1078</v>
      </c>
    </row>
    <row r="912" spans="1:41" x14ac:dyDescent="0.25">
      <c r="A912">
        <v>420948</v>
      </c>
      <c r="B912" s="1">
        <v>42007</v>
      </c>
      <c r="C912">
        <v>180</v>
      </c>
      <c r="D912" s="2" t="s">
        <v>1275</v>
      </c>
      <c r="E912" s="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s="2" t="s">
        <v>1079</v>
      </c>
      <c r="M912" s="2" t="s">
        <v>65</v>
      </c>
      <c r="N912" s="2" t="s">
        <v>1093</v>
      </c>
      <c r="O912" s="2" t="s">
        <v>1117</v>
      </c>
      <c r="P912" s="2" t="s">
        <v>1159</v>
      </c>
      <c r="Q912">
        <v>0</v>
      </c>
      <c r="R912">
        <v>0</v>
      </c>
      <c r="S912">
        <v>0</v>
      </c>
      <c r="T912" s="1">
        <v>42054</v>
      </c>
      <c r="U912" s="2" t="s">
        <v>1089</v>
      </c>
      <c r="V912" s="2" t="s">
        <v>23</v>
      </c>
      <c r="W912" s="2" t="s">
        <v>11</v>
      </c>
      <c r="X912" s="2" t="s">
        <v>60</v>
      </c>
      <c r="Y912" s="2" t="s">
        <v>19</v>
      </c>
      <c r="Z912" s="2" t="s">
        <v>75</v>
      </c>
      <c r="AA912" s="2" t="s">
        <v>993</v>
      </c>
      <c r="AB912">
        <v>7</v>
      </c>
      <c r="AC912">
        <v>3</v>
      </c>
      <c r="AD912" s="2" t="s">
        <v>1077</v>
      </c>
      <c r="AE912">
        <v>2</v>
      </c>
      <c r="AF912">
        <v>1</v>
      </c>
      <c r="AG912" s="2" t="s">
        <v>1085</v>
      </c>
      <c r="AH912">
        <v>69630</v>
      </c>
      <c r="AI912">
        <v>12660</v>
      </c>
      <c r="AJ912">
        <v>6330</v>
      </c>
      <c r="AK912">
        <v>50640</v>
      </c>
      <c r="AL912" s="2" t="s">
        <v>47</v>
      </c>
      <c r="AM912" s="2" t="s">
        <v>94</v>
      </c>
      <c r="AN912">
        <v>1998</v>
      </c>
      <c r="AO912" s="2" t="s">
        <v>1078</v>
      </c>
    </row>
    <row r="913" spans="1:41" x14ac:dyDescent="0.25">
      <c r="A913">
        <v>457188</v>
      </c>
      <c r="B913" s="1">
        <v>34425</v>
      </c>
      <c r="C913">
        <v>188</v>
      </c>
      <c r="D913" s="2" t="s">
        <v>1275</v>
      </c>
      <c r="E913" s="2"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s="2" t="s">
        <v>1079</v>
      </c>
      <c r="M913" s="2" t="s">
        <v>57</v>
      </c>
      <c r="N913" s="2" t="s">
        <v>1102</v>
      </c>
      <c r="O913" s="2" t="s">
        <v>1109</v>
      </c>
      <c r="P913" s="2" t="s">
        <v>1160</v>
      </c>
      <c r="Q913">
        <v>0</v>
      </c>
      <c r="R913">
        <v>-68800</v>
      </c>
      <c r="S913">
        <v>-68800</v>
      </c>
      <c r="T913" s="1">
        <v>42043</v>
      </c>
      <c r="U913" s="2" t="s">
        <v>1089</v>
      </c>
      <c r="V913" s="2" t="s">
        <v>18</v>
      </c>
      <c r="W913" s="2" t="s">
        <v>11</v>
      </c>
      <c r="X913" s="2" t="s">
        <v>4</v>
      </c>
      <c r="Y913" s="2" t="s">
        <v>19</v>
      </c>
      <c r="Z913" s="2" t="s">
        <v>51</v>
      </c>
      <c r="AA913" s="2" t="s">
        <v>994</v>
      </c>
      <c r="AB913">
        <v>8</v>
      </c>
      <c r="AC913">
        <v>3</v>
      </c>
      <c r="AD913" s="2" t="s">
        <v>1077</v>
      </c>
      <c r="AE913">
        <v>1</v>
      </c>
      <c r="AF913">
        <v>0</v>
      </c>
      <c r="AG913" s="2" t="s">
        <v>1085</v>
      </c>
      <c r="AH913">
        <v>76010</v>
      </c>
      <c r="AI913">
        <v>13820</v>
      </c>
      <c r="AJ913">
        <v>6910</v>
      </c>
      <c r="AK913">
        <v>55280</v>
      </c>
      <c r="AL913" s="2" t="s">
        <v>21</v>
      </c>
      <c r="AM913" s="2" t="s">
        <v>22</v>
      </c>
      <c r="AN913">
        <v>1995</v>
      </c>
      <c r="AO913" s="2" t="s">
        <v>1077</v>
      </c>
    </row>
    <row r="914" spans="1:41" x14ac:dyDescent="0.25">
      <c r="A914">
        <v>118236</v>
      </c>
      <c r="B914" s="1">
        <v>36753</v>
      </c>
      <c r="C914">
        <v>214</v>
      </c>
      <c r="D914" s="2" t="s">
        <v>1276</v>
      </c>
      <c r="E914" s="2"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s="2" t="s">
        <v>1079</v>
      </c>
      <c r="M914" s="2" t="s">
        <v>1142</v>
      </c>
      <c r="N914" s="2" t="s">
        <v>1103</v>
      </c>
      <c r="O914" s="2" t="s">
        <v>1094</v>
      </c>
      <c r="P914" s="2" t="s">
        <v>1161</v>
      </c>
      <c r="Q914">
        <v>57700</v>
      </c>
      <c r="R914">
        <v>-43500</v>
      </c>
      <c r="S914">
        <v>14200</v>
      </c>
      <c r="T914" s="1">
        <v>42039</v>
      </c>
      <c r="U914" s="2" t="s">
        <v>1</v>
      </c>
      <c r="V914" s="2" t="s">
        <v>18</v>
      </c>
      <c r="W914" s="2" t="s">
        <v>41</v>
      </c>
      <c r="X914" s="2" t="s">
        <v>49</v>
      </c>
      <c r="Y914" s="2" t="s">
        <v>45</v>
      </c>
      <c r="Z914" s="2" t="s">
        <v>75</v>
      </c>
      <c r="AA914" s="2" t="s">
        <v>995</v>
      </c>
      <c r="AB914">
        <v>17</v>
      </c>
      <c r="AC914">
        <v>1</v>
      </c>
      <c r="AD914" s="2" t="s">
        <v>1078</v>
      </c>
      <c r="AE914">
        <v>1</v>
      </c>
      <c r="AF914">
        <v>0</v>
      </c>
      <c r="AG914" s="2" t="s">
        <v>1077</v>
      </c>
      <c r="AH914">
        <v>44220</v>
      </c>
      <c r="AI914">
        <v>8040</v>
      </c>
      <c r="AJ914">
        <v>4020</v>
      </c>
      <c r="AK914">
        <v>32160</v>
      </c>
      <c r="AL914" s="2" t="s">
        <v>32</v>
      </c>
      <c r="AM914" s="2" t="s">
        <v>69</v>
      </c>
      <c r="AN914">
        <v>2000</v>
      </c>
      <c r="AO914" s="2" t="s">
        <v>1078</v>
      </c>
    </row>
    <row r="915" spans="1:41" x14ac:dyDescent="0.25">
      <c r="A915">
        <v>987524</v>
      </c>
      <c r="B915" s="1">
        <v>41956</v>
      </c>
      <c r="C915">
        <v>178</v>
      </c>
      <c r="D915" s="2" t="s">
        <v>1275</v>
      </c>
      <c r="E915" s="2"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s="2" t="s">
        <v>1086</v>
      </c>
      <c r="M915" s="2" t="s">
        <v>65</v>
      </c>
      <c r="N915" s="2" t="s">
        <v>1095</v>
      </c>
      <c r="O915" s="2" t="s">
        <v>1098</v>
      </c>
      <c r="P915" s="2" t="s">
        <v>1159</v>
      </c>
      <c r="Q915">
        <v>0</v>
      </c>
      <c r="R915">
        <v>0</v>
      </c>
      <c r="S915">
        <v>0</v>
      </c>
      <c r="T915" s="1">
        <v>42057</v>
      </c>
      <c r="U915" s="2" t="s">
        <v>1089</v>
      </c>
      <c r="V915" s="2" t="s">
        <v>18</v>
      </c>
      <c r="W915" s="2" t="s">
        <v>11</v>
      </c>
      <c r="X915" s="2" t="s">
        <v>49</v>
      </c>
      <c r="Y915" s="2" t="s">
        <v>19</v>
      </c>
      <c r="Z915" s="2" t="s">
        <v>75</v>
      </c>
      <c r="AA915" s="2" t="s">
        <v>996</v>
      </c>
      <c r="AB915">
        <v>10</v>
      </c>
      <c r="AC915">
        <v>3</v>
      </c>
      <c r="AD915" s="2" t="s">
        <v>1078</v>
      </c>
      <c r="AE915">
        <v>0</v>
      </c>
      <c r="AF915">
        <v>3</v>
      </c>
      <c r="AG915" s="2" t="s">
        <v>1078</v>
      </c>
      <c r="AH915">
        <v>57200</v>
      </c>
      <c r="AI915">
        <v>5200</v>
      </c>
      <c r="AJ915">
        <v>10400</v>
      </c>
      <c r="AK915">
        <v>41600</v>
      </c>
      <c r="AL915" s="2" t="s">
        <v>97</v>
      </c>
      <c r="AM915" s="2" t="s">
        <v>110</v>
      </c>
      <c r="AN915">
        <v>2011</v>
      </c>
      <c r="AO915" s="2" t="s">
        <v>1078</v>
      </c>
    </row>
    <row r="916" spans="1:41" x14ac:dyDescent="0.25">
      <c r="A916">
        <v>490596</v>
      </c>
      <c r="B916" s="1">
        <v>40578</v>
      </c>
      <c r="C916">
        <v>55</v>
      </c>
      <c r="D916" s="2" t="s">
        <v>1275</v>
      </c>
      <c r="E916" s="2"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s="2" t="s">
        <v>1079</v>
      </c>
      <c r="M916" s="2" t="s">
        <v>1140</v>
      </c>
      <c r="N916" s="2" t="s">
        <v>1097</v>
      </c>
      <c r="O916" s="2" t="s">
        <v>1111</v>
      </c>
      <c r="P916" s="2" t="s">
        <v>1159</v>
      </c>
      <c r="Q916">
        <v>0</v>
      </c>
      <c r="R916">
        <v>0</v>
      </c>
      <c r="S916">
        <v>0</v>
      </c>
      <c r="T916" s="1">
        <v>42018</v>
      </c>
      <c r="U916" s="2" t="s">
        <v>10</v>
      </c>
      <c r="V916" s="2" t="s">
        <v>1084</v>
      </c>
      <c r="W916" s="2" t="s">
        <v>11</v>
      </c>
      <c r="X916" s="2" t="s">
        <v>4</v>
      </c>
      <c r="Y916" s="2" t="s">
        <v>45</v>
      </c>
      <c r="Z916" s="2" t="s">
        <v>6</v>
      </c>
      <c r="AA916" s="2" t="s">
        <v>997</v>
      </c>
      <c r="AB916">
        <v>9</v>
      </c>
      <c r="AC916">
        <v>1</v>
      </c>
      <c r="AD916" s="2" t="s">
        <v>1078</v>
      </c>
      <c r="AE916">
        <v>0</v>
      </c>
      <c r="AF916">
        <v>3</v>
      </c>
      <c r="AG916" s="2" t="s">
        <v>1078</v>
      </c>
      <c r="AH916">
        <v>3080</v>
      </c>
      <c r="AI916">
        <v>560</v>
      </c>
      <c r="AJ916">
        <v>560</v>
      </c>
      <c r="AK916">
        <v>1960</v>
      </c>
      <c r="AL916" s="2" t="s">
        <v>39</v>
      </c>
      <c r="AM916" s="2" t="s">
        <v>193</v>
      </c>
      <c r="AN916">
        <v>1998</v>
      </c>
      <c r="AO916" s="2" t="s">
        <v>1078</v>
      </c>
    </row>
    <row r="917" spans="1:41" x14ac:dyDescent="0.25">
      <c r="A917">
        <v>524215</v>
      </c>
      <c r="B917" s="1">
        <v>33048</v>
      </c>
      <c r="C917">
        <v>90</v>
      </c>
      <c r="D917" s="2" t="s">
        <v>1276</v>
      </c>
      <c r="E917" s="2"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s="2" t="s">
        <v>1086</v>
      </c>
      <c r="M917" s="2" t="s">
        <v>1141</v>
      </c>
      <c r="N917" s="2" t="s">
        <v>1095</v>
      </c>
      <c r="O917" s="2" t="s">
        <v>1105</v>
      </c>
      <c r="P917" s="2" t="s">
        <v>1161</v>
      </c>
      <c r="Q917">
        <v>42100</v>
      </c>
      <c r="R917">
        <v>0</v>
      </c>
      <c r="S917">
        <v>42100</v>
      </c>
      <c r="T917" s="1">
        <v>42010</v>
      </c>
      <c r="U917" s="2" t="s">
        <v>1</v>
      </c>
      <c r="V917" s="2" t="s">
        <v>18</v>
      </c>
      <c r="W917" s="2" t="s">
        <v>41</v>
      </c>
      <c r="X917" s="2" t="s">
        <v>49</v>
      </c>
      <c r="Y917" s="2" t="s">
        <v>5</v>
      </c>
      <c r="Z917" s="2" t="s">
        <v>51</v>
      </c>
      <c r="AA917" s="2" t="s">
        <v>998</v>
      </c>
      <c r="AB917">
        <v>2</v>
      </c>
      <c r="AC917">
        <v>1</v>
      </c>
      <c r="AD917" s="2" t="s">
        <v>1077</v>
      </c>
      <c r="AE917">
        <v>1</v>
      </c>
      <c r="AF917">
        <v>0</v>
      </c>
      <c r="AG917" s="2" t="s">
        <v>1077</v>
      </c>
      <c r="AH917">
        <v>75790</v>
      </c>
      <c r="AI917">
        <v>13780</v>
      </c>
      <c r="AJ917">
        <v>6890</v>
      </c>
      <c r="AK917">
        <v>55120</v>
      </c>
      <c r="AL917" s="2" t="s">
        <v>32</v>
      </c>
      <c r="AM917" s="2" t="s">
        <v>33</v>
      </c>
      <c r="AN917">
        <v>2007</v>
      </c>
      <c r="AO917" s="2" t="s">
        <v>1078</v>
      </c>
    </row>
    <row r="918" spans="1:41" x14ac:dyDescent="0.25">
      <c r="A918">
        <v>913464</v>
      </c>
      <c r="B918" s="1">
        <v>39834</v>
      </c>
      <c r="C918">
        <v>135</v>
      </c>
      <c r="D918" s="2" t="s">
        <v>1277</v>
      </c>
      <c r="E918" s="2"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s="2" t="s">
        <v>1086</v>
      </c>
      <c r="M918" s="2" t="s">
        <v>1140</v>
      </c>
      <c r="N918" s="2" t="s">
        <v>1115</v>
      </c>
      <c r="O918" s="2" t="s">
        <v>1101</v>
      </c>
      <c r="P918" s="2" t="s">
        <v>1159</v>
      </c>
      <c r="Q918">
        <v>37100</v>
      </c>
      <c r="R918">
        <v>-46500</v>
      </c>
      <c r="S918">
        <v>-9400</v>
      </c>
      <c r="T918" s="1">
        <v>42023</v>
      </c>
      <c r="U918" s="2" t="s">
        <v>1089</v>
      </c>
      <c r="V918" s="2" t="s">
        <v>18</v>
      </c>
      <c r="W918" s="2" t="s">
        <v>11</v>
      </c>
      <c r="X918" s="2" t="s">
        <v>60</v>
      </c>
      <c r="Y918" s="2" t="s">
        <v>45</v>
      </c>
      <c r="Z918" s="2" t="s">
        <v>13</v>
      </c>
      <c r="AA918" s="2" t="s">
        <v>999</v>
      </c>
      <c r="AB918">
        <v>18</v>
      </c>
      <c r="AC918">
        <v>3</v>
      </c>
      <c r="AD918" s="2" t="s">
        <v>1078</v>
      </c>
      <c r="AE918">
        <v>0</v>
      </c>
      <c r="AF918">
        <v>1</v>
      </c>
      <c r="AG918" s="2" t="s">
        <v>1078</v>
      </c>
      <c r="AH918">
        <v>32670</v>
      </c>
      <c r="AI918">
        <v>5940</v>
      </c>
      <c r="AJ918">
        <v>2970</v>
      </c>
      <c r="AK918">
        <v>23760</v>
      </c>
      <c r="AL918" s="2" t="s">
        <v>118</v>
      </c>
      <c r="AM918" s="2" t="s">
        <v>141</v>
      </c>
      <c r="AN918">
        <v>2003</v>
      </c>
      <c r="AO918" s="2" t="s">
        <v>1078</v>
      </c>
    </row>
    <row r="919" spans="1:41" x14ac:dyDescent="0.25">
      <c r="A919">
        <v>398484</v>
      </c>
      <c r="B919" s="1">
        <v>33915</v>
      </c>
      <c r="C919">
        <v>277</v>
      </c>
      <c r="D919" s="2" t="s">
        <v>1275</v>
      </c>
      <c r="E919" s="2"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s="2" t="s">
        <v>1086</v>
      </c>
      <c r="M919" s="2" t="s">
        <v>29</v>
      </c>
      <c r="N919" s="2" t="s">
        <v>1114</v>
      </c>
      <c r="O919" s="2" t="s">
        <v>1113</v>
      </c>
      <c r="P919" s="2" t="s">
        <v>1159</v>
      </c>
      <c r="Q919">
        <v>0</v>
      </c>
      <c r="R919">
        <v>-65500</v>
      </c>
      <c r="S919">
        <v>-65500</v>
      </c>
      <c r="T919" s="1">
        <v>42028</v>
      </c>
      <c r="U919" s="2" t="s">
        <v>10</v>
      </c>
      <c r="V919" s="2" t="s">
        <v>1084</v>
      </c>
      <c r="W919" s="2" t="s">
        <v>11</v>
      </c>
      <c r="X919" s="2" t="s">
        <v>4</v>
      </c>
      <c r="Y919" s="2" t="s">
        <v>12</v>
      </c>
      <c r="Z919" s="2" t="s">
        <v>24</v>
      </c>
      <c r="AA919" s="2" t="s">
        <v>1000</v>
      </c>
      <c r="AB919">
        <v>4</v>
      </c>
      <c r="AC919">
        <v>1</v>
      </c>
      <c r="AD919" s="2" t="s">
        <v>1085</v>
      </c>
      <c r="AE919">
        <v>2</v>
      </c>
      <c r="AF919">
        <v>3</v>
      </c>
      <c r="AG919" s="2" t="s">
        <v>1078</v>
      </c>
      <c r="AH919">
        <v>3870</v>
      </c>
      <c r="AI919">
        <v>430</v>
      </c>
      <c r="AJ919">
        <v>860</v>
      </c>
      <c r="AK919">
        <v>2580</v>
      </c>
      <c r="AL919" s="2" t="s">
        <v>106</v>
      </c>
      <c r="AM919" s="2" t="s">
        <v>107</v>
      </c>
      <c r="AN919">
        <v>2010</v>
      </c>
      <c r="AO919" s="2" t="s">
        <v>1078</v>
      </c>
    </row>
    <row r="920" spans="1:41" x14ac:dyDescent="0.25">
      <c r="A920">
        <v>752504</v>
      </c>
      <c r="B920" s="1">
        <v>35565</v>
      </c>
      <c r="C920">
        <v>211</v>
      </c>
      <c r="D920" s="2" t="s">
        <v>1277</v>
      </c>
      <c r="E920" s="2"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s="2" t="s">
        <v>1086</v>
      </c>
      <c r="M920" s="2" t="s">
        <v>1139</v>
      </c>
      <c r="N920" s="2" t="s">
        <v>1103</v>
      </c>
      <c r="O920" s="2" t="s">
        <v>1113</v>
      </c>
      <c r="P920" s="2" t="s">
        <v>1160</v>
      </c>
      <c r="Q920">
        <v>0</v>
      </c>
      <c r="R920">
        <v>0</v>
      </c>
      <c r="S920">
        <v>0</v>
      </c>
      <c r="T920" s="1">
        <v>42031</v>
      </c>
      <c r="U920" s="2" t="s">
        <v>1</v>
      </c>
      <c r="V920" s="2" t="s">
        <v>23</v>
      </c>
      <c r="W920" s="2" t="s">
        <v>41</v>
      </c>
      <c r="X920" s="2" t="s">
        <v>34</v>
      </c>
      <c r="Y920" s="2" t="s">
        <v>19</v>
      </c>
      <c r="Z920" s="2" t="s">
        <v>6</v>
      </c>
      <c r="AA920" s="2" t="s">
        <v>1001</v>
      </c>
      <c r="AB920">
        <v>12</v>
      </c>
      <c r="AC920">
        <v>1</v>
      </c>
      <c r="AD920" s="2" t="s">
        <v>1085</v>
      </c>
      <c r="AE920">
        <v>0</v>
      </c>
      <c r="AF920">
        <v>3</v>
      </c>
      <c r="AG920" s="2" t="s">
        <v>1077</v>
      </c>
      <c r="AH920">
        <v>91520</v>
      </c>
      <c r="AI920">
        <v>8320</v>
      </c>
      <c r="AJ920">
        <v>16640</v>
      </c>
      <c r="AK920">
        <v>66560</v>
      </c>
      <c r="AL920" s="2" t="s">
        <v>97</v>
      </c>
      <c r="AM920" s="2" t="s">
        <v>148</v>
      </c>
      <c r="AN920">
        <v>2005</v>
      </c>
      <c r="AO920" s="2" t="s">
        <v>1077</v>
      </c>
    </row>
    <row r="921" spans="1:41" x14ac:dyDescent="0.25">
      <c r="A921">
        <v>449263</v>
      </c>
      <c r="B921" s="1">
        <v>33683</v>
      </c>
      <c r="C921">
        <v>156</v>
      </c>
      <c r="D921" s="2" t="s">
        <v>1275</v>
      </c>
      <c r="E921" s="2"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s="2" t="s">
        <v>1079</v>
      </c>
      <c r="M921" s="2" t="s">
        <v>1139</v>
      </c>
      <c r="N921" s="2" t="s">
        <v>1093</v>
      </c>
      <c r="O921" s="2" t="s">
        <v>1092</v>
      </c>
      <c r="P921" s="2" t="s">
        <v>1162</v>
      </c>
      <c r="Q921">
        <v>0</v>
      </c>
      <c r="R921">
        <v>0</v>
      </c>
      <c r="S921">
        <v>0</v>
      </c>
      <c r="T921" s="1">
        <v>42017</v>
      </c>
      <c r="U921" s="2" t="s">
        <v>1</v>
      </c>
      <c r="V921" s="2" t="s">
        <v>23</v>
      </c>
      <c r="W921" s="2" t="s">
        <v>3</v>
      </c>
      <c r="X921" s="2" t="s">
        <v>49</v>
      </c>
      <c r="Y921" s="2" t="s">
        <v>19</v>
      </c>
      <c r="Z921" s="2" t="s">
        <v>75</v>
      </c>
      <c r="AA921" s="2" t="s">
        <v>1002</v>
      </c>
      <c r="AB921">
        <v>15</v>
      </c>
      <c r="AC921">
        <v>1</v>
      </c>
      <c r="AD921" s="2" t="s">
        <v>1077</v>
      </c>
      <c r="AE921">
        <v>1</v>
      </c>
      <c r="AF921">
        <v>3</v>
      </c>
      <c r="AG921" s="2" t="s">
        <v>1077</v>
      </c>
      <c r="AH921">
        <v>74690</v>
      </c>
      <c r="AI921">
        <v>6790</v>
      </c>
      <c r="AJ921">
        <v>13580</v>
      </c>
      <c r="AK921">
        <v>54320</v>
      </c>
      <c r="AL921" s="2" t="s">
        <v>21</v>
      </c>
      <c r="AM921" s="2" t="s">
        <v>22</v>
      </c>
      <c r="AN921">
        <v>2008</v>
      </c>
      <c r="AO921" s="2" t="s">
        <v>1077</v>
      </c>
    </row>
    <row r="922" spans="1:41" x14ac:dyDescent="0.25">
      <c r="A922">
        <v>844007</v>
      </c>
      <c r="B922" s="1">
        <v>34897</v>
      </c>
      <c r="C922">
        <v>84</v>
      </c>
      <c r="D922" s="2" t="s">
        <v>1277</v>
      </c>
      <c r="E922" s="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s="2" t="s">
        <v>1079</v>
      </c>
      <c r="M922" s="2" t="s">
        <v>29</v>
      </c>
      <c r="N922" s="2" t="s">
        <v>1097</v>
      </c>
      <c r="O922" s="2" t="s">
        <v>1111</v>
      </c>
      <c r="P922" s="2" t="s">
        <v>1161</v>
      </c>
      <c r="Q922">
        <v>0</v>
      </c>
      <c r="R922">
        <v>-15900</v>
      </c>
      <c r="S922">
        <v>-15900</v>
      </c>
      <c r="T922" s="1">
        <v>42019</v>
      </c>
      <c r="U922" s="2" t="s">
        <v>10</v>
      </c>
      <c r="V922" s="2" t="s">
        <v>1084</v>
      </c>
      <c r="W922" s="2" t="s">
        <v>121</v>
      </c>
      <c r="X922" s="2" t="s">
        <v>4</v>
      </c>
      <c r="Y922" s="2" t="s">
        <v>12</v>
      </c>
      <c r="Z922" s="2" t="s">
        <v>37</v>
      </c>
      <c r="AA922" s="2" t="s">
        <v>1003</v>
      </c>
      <c r="AB922">
        <v>9</v>
      </c>
      <c r="AC922">
        <v>1</v>
      </c>
      <c r="AD922" s="2" t="s">
        <v>1077</v>
      </c>
      <c r="AE922">
        <v>1</v>
      </c>
      <c r="AF922">
        <v>3</v>
      </c>
      <c r="AG922" s="2" t="s">
        <v>1085</v>
      </c>
      <c r="AH922">
        <v>4620</v>
      </c>
      <c r="AI922">
        <v>420</v>
      </c>
      <c r="AJ922">
        <v>840</v>
      </c>
      <c r="AK922">
        <v>3360</v>
      </c>
      <c r="AL922" s="2" t="s">
        <v>43</v>
      </c>
      <c r="AM922" s="2" t="s">
        <v>44</v>
      </c>
      <c r="AN922">
        <v>1998</v>
      </c>
      <c r="AO922" s="2" t="s">
        <v>1078</v>
      </c>
    </row>
    <row r="923" spans="1:41" x14ac:dyDescent="0.25">
      <c r="A923">
        <v>686522</v>
      </c>
      <c r="B923" s="1">
        <v>36887</v>
      </c>
      <c r="C923">
        <v>136</v>
      </c>
      <c r="D923" s="2" t="s">
        <v>1277</v>
      </c>
      <c r="E923" s="2"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s="2" t="s">
        <v>1086</v>
      </c>
      <c r="M923" s="2" t="s">
        <v>1142</v>
      </c>
      <c r="N923" s="2" t="s">
        <v>1087</v>
      </c>
      <c r="O923" s="2" t="s">
        <v>1106</v>
      </c>
      <c r="P923" s="2" t="s">
        <v>1161</v>
      </c>
      <c r="Q923">
        <v>0</v>
      </c>
      <c r="R923">
        <v>0</v>
      </c>
      <c r="S923">
        <v>0</v>
      </c>
      <c r="T923" s="1">
        <v>42039</v>
      </c>
      <c r="U923" s="2" t="s">
        <v>1</v>
      </c>
      <c r="V923" s="2" t="s">
        <v>2</v>
      </c>
      <c r="W923" s="2" t="s">
        <v>3</v>
      </c>
      <c r="X923" s="2" t="s">
        <v>4</v>
      </c>
      <c r="Y923" s="2" t="s">
        <v>5</v>
      </c>
      <c r="Z923" s="2" t="s">
        <v>24</v>
      </c>
      <c r="AA923" s="2" t="s">
        <v>1004</v>
      </c>
      <c r="AB923">
        <v>6</v>
      </c>
      <c r="AC923">
        <v>1</v>
      </c>
      <c r="AD923" s="2" t="s">
        <v>1077</v>
      </c>
      <c r="AE923">
        <v>0</v>
      </c>
      <c r="AF923">
        <v>0</v>
      </c>
      <c r="AG923" s="2" t="s">
        <v>1078</v>
      </c>
      <c r="AH923">
        <v>55000</v>
      </c>
      <c r="AI923">
        <v>10000</v>
      </c>
      <c r="AJ923">
        <v>10000</v>
      </c>
      <c r="AK923">
        <v>35000</v>
      </c>
      <c r="AL923" s="2" t="s">
        <v>47</v>
      </c>
      <c r="AM923" s="2" t="s">
        <v>48</v>
      </c>
      <c r="AN923">
        <v>2008</v>
      </c>
      <c r="AO923" s="2" t="s">
        <v>1077</v>
      </c>
    </row>
    <row r="924" spans="1:41" x14ac:dyDescent="0.25">
      <c r="A924">
        <v>670142</v>
      </c>
      <c r="B924" s="1">
        <v>36378</v>
      </c>
      <c r="C924">
        <v>310</v>
      </c>
      <c r="D924" s="2" t="s">
        <v>1277</v>
      </c>
      <c r="E924" s="2"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s="2" t="s">
        <v>1086</v>
      </c>
      <c r="M924" s="2" t="s">
        <v>1142</v>
      </c>
      <c r="N924" s="2" t="s">
        <v>1114</v>
      </c>
      <c r="O924" s="2" t="s">
        <v>1081</v>
      </c>
      <c r="P924" s="2" t="s">
        <v>1162</v>
      </c>
      <c r="Q924">
        <v>11000</v>
      </c>
      <c r="R924">
        <v>0</v>
      </c>
      <c r="S924">
        <v>11000</v>
      </c>
      <c r="T924" s="1">
        <v>42008</v>
      </c>
      <c r="U924" s="2" t="s">
        <v>1089</v>
      </c>
      <c r="V924" s="2" t="s">
        <v>18</v>
      </c>
      <c r="W924" s="2" t="s">
        <v>3</v>
      </c>
      <c r="X924" s="2" t="s">
        <v>4</v>
      </c>
      <c r="Y924" s="2" t="s">
        <v>5</v>
      </c>
      <c r="Z924" s="2" t="s">
        <v>37</v>
      </c>
      <c r="AA924" s="2" t="s">
        <v>1005</v>
      </c>
      <c r="AB924">
        <v>11</v>
      </c>
      <c r="AC924">
        <v>4</v>
      </c>
      <c r="AD924" s="2" t="s">
        <v>1077</v>
      </c>
      <c r="AE924">
        <v>0</v>
      </c>
      <c r="AF924">
        <v>2</v>
      </c>
      <c r="AG924" s="2" t="s">
        <v>1078</v>
      </c>
      <c r="AH924">
        <v>59400</v>
      </c>
      <c r="AI924">
        <v>13200</v>
      </c>
      <c r="AJ924">
        <v>6600</v>
      </c>
      <c r="AK924">
        <v>39600</v>
      </c>
      <c r="AL924" s="2" t="s">
        <v>8</v>
      </c>
      <c r="AM924" s="2" t="s">
        <v>137</v>
      </c>
      <c r="AN924">
        <v>1996</v>
      </c>
      <c r="AO924" s="2" t="s">
        <v>1077</v>
      </c>
    </row>
    <row r="925" spans="1:41" x14ac:dyDescent="0.25">
      <c r="A925">
        <v>607687</v>
      </c>
      <c r="B925" s="1">
        <v>39144</v>
      </c>
      <c r="C925">
        <v>123</v>
      </c>
      <c r="D925" s="2" t="s">
        <v>1276</v>
      </c>
      <c r="E925" s="2"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s="2" t="s">
        <v>1086</v>
      </c>
      <c r="M925" s="2" t="s">
        <v>65</v>
      </c>
      <c r="N925" s="2" t="s">
        <v>1087</v>
      </c>
      <c r="O925" s="2" t="s">
        <v>1081</v>
      </c>
      <c r="P925" s="2" t="s">
        <v>1159</v>
      </c>
      <c r="Q925">
        <v>16100</v>
      </c>
      <c r="R925">
        <v>-61200</v>
      </c>
      <c r="S925">
        <v>-45100</v>
      </c>
      <c r="T925" s="1">
        <v>42018</v>
      </c>
      <c r="U925" s="2" t="s">
        <v>1089</v>
      </c>
      <c r="V925" s="2" t="s">
        <v>2</v>
      </c>
      <c r="W925" s="2" t="s">
        <v>41</v>
      </c>
      <c r="X925" s="2" t="s">
        <v>34</v>
      </c>
      <c r="Y925" s="2" t="s">
        <v>88</v>
      </c>
      <c r="Z925" s="2" t="s">
        <v>6</v>
      </c>
      <c r="AA925" s="2" t="s">
        <v>1006</v>
      </c>
      <c r="AB925">
        <v>13</v>
      </c>
      <c r="AC925">
        <v>3</v>
      </c>
      <c r="AD925" s="2" t="s">
        <v>1078</v>
      </c>
      <c r="AE925">
        <v>1</v>
      </c>
      <c r="AF925">
        <v>1</v>
      </c>
      <c r="AG925" s="2" t="s">
        <v>1085</v>
      </c>
      <c r="AH925">
        <v>55260</v>
      </c>
      <c r="AI925">
        <v>6140</v>
      </c>
      <c r="AJ925">
        <v>0</v>
      </c>
      <c r="AK925">
        <v>49120</v>
      </c>
      <c r="AL925" s="2" t="s">
        <v>39</v>
      </c>
      <c r="AM925" s="2" t="s">
        <v>193</v>
      </c>
      <c r="AN925">
        <v>2000</v>
      </c>
      <c r="AO925" s="2" t="s">
        <v>1078</v>
      </c>
    </row>
    <row r="926" spans="1:41" x14ac:dyDescent="0.25">
      <c r="A926">
        <v>967713</v>
      </c>
      <c r="B926" s="1">
        <v>35789</v>
      </c>
      <c r="C926">
        <v>243</v>
      </c>
      <c r="D926" s="2" t="s">
        <v>1275</v>
      </c>
      <c r="E926" s="2"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s="2" t="s">
        <v>1079</v>
      </c>
      <c r="M926" s="2" t="s">
        <v>1142</v>
      </c>
      <c r="N926" s="2" t="s">
        <v>1080</v>
      </c>
      <c r="O926" s="2" t="s">
        <v>1111</v>
      </c>
      <c r="P926" s="2" t="s">
        <v>1161</v>
      </c>
      <c r="Q926">
        <v>33200</v>
      </c>
      <c r="R926">
        <v>0</v>
      </c>
      <c r="S926">
        <v>33200</v>
      </c>
      <c r="T926" s="1">
        <v>42031</v>
      </c>
      <c r="U926" s="2" t="s">
        <v>1089</v>
      </c>
      <c r="V926" s="2" t="s">
        <v>2</v>
      </c>
      <c r="W926" s="2" t="s">
        <v>11</v>
      </c>
      <c r="X926" s="2" t="s">
        <v>49</v>
      </c>
      <c r="Y926" s="2" t="s">
        <v>50</v>
      </c>
      <c r="Z926" s="2" t="s">
        <v>37</v>
      </c>
      <c r="AA926" s="2" t="s">
        <v>1007</v>
      </c>
      <c r="AB926">
        <v>4</v>
      </c>
      <c r="AC926">
        <v>3</v>
      </c>
      <c r="AD926" s="2" t="s">
        <v>1085</v>
      </c>
      <c r="AE926">
        <v>2</v>
      </c>
      <c r="AF926">
        <v>1</v>
      </c>
      <c r="AG926" s="2" t="s">
        <v>1077</v>
      </c>
      <c r="AH926">
        <v>51400</v>
      </c>
      <c r="AI926">
        <v>5140</v>
      </c>
      <c r="AJ926">
        <v>10280</v>
      </c>
      <c r="AK926">
        <v>35980</v>
      </c>
      <c r="AL926" s="2" t="s">
        <v>118</v>
      </c>
      <c r="AM926" s="2" t="s">
        <v>119</v>
      </c>
      <c r="AN926">
        <v>1996</v>
      </c>
      <c r="AO926" s="2" t="s">
        <v>1078</v>
      </c>
    </row>
    <row r="927" spans="1:41" x14ac:dyDescent="0.25">
      <c r="A927">
        <v>291902</v>
      </c>
      <c r="B927" s="1">
        <v>41584</v>
      </c>
      <c r="C927">
        <v>36</v>
      </c>
      <c r="D927" s="2" t="s">
        <v>1275</v>
      </c>
      <c r="E927" s="2"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s="2" t="s">
        <v>1086</v>
      </c>
      <c r="M927" s="2" t="s">
        <v>1139</v>
      </c>
      <c r="N927" s="2" t="s">
        <v>1082</v>
      </c>
      <c r="O927" s="2" t="s">
        <v>1083</v>
      </c>
      <c r="P927" s="2" t="s">
        <v>1159</v>
      </c>
      <c r="Q927">
        <v>0</v>
      </c>
      <c r="R927">
        <v>-59800</v>
      </c>
      <c r="S927">
        <v>-59800</v>
      </c>
      <c r="T927" s="1">
        <v>42047</v>
      </c>
      <c r="U927" s="2" t="s">
        <v>1089</v>
      </c>
      <c r="V927" s="2" t="s">
        <v>2</v>
      </c>
      <c r="W927" s="2" t="s">
        <v>11</v>
      </c>
      <c r="X927" s="2" t="s">
        <v>60</v>
      </c>
      <c r="Y927" s="2" t="s">
        <v>19</v>
      </c>
      <c r="Z927" s="2" t="s">
        <v>6</v>
      </c>
      <c r="AA927" s="2" t="s">
        <v>1008</v>
      </c>
      <c r="AB927">
        <v>20</v>
      </c>
      <c r="AC927">
        <v>3</v>
      </c>
      <c r="AD927" s="2" t="s">
        <v>1077</v>
      </c>
      <c r="AE927">
        <v>1</v>
      </c>
      <c r="AF927">
        <v>3</v>
      </c>
      <c r="AG927" s="2" t="s">
        <v>1085</v>
      </c>
      <c r="AH927">
        <v>48780</v>
      </c>
      <c r="AI927">
        <v>5420</v>
      </c>
      <c r="AJ927">
        <v>10840</v>
      </c>
      <c r="AK927">
        <v>32520</v>
      </c>
      <c r="AL927" s="2" t="s">
        <v>21</v>
      </c>
      <c r="AM927" s="2" t="s">
        <v>67</v>
      </c>
      <c r="AN927">
        <v>2008</v>
      </c>
      <c r="AO927" s="2" t="s">
        <v>1078</v>
      </c>
    </row>
    <row r="928" spans="1:41" x14ac:dyDescent="0.25">
      <c r="A928">
        <v>149839</v>
      </c>
      <c r="B928" s="1">
        <v>33137</v>
      </c>
      <c r="C928">
        <v>146</v>
      </c>
      <c r="D928" s="2" t="s">
        <v>1276</v>
      </c>
      <c r="E928" s="2"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s="2" t="s">
        <v>1086</v>
      </c>
      <c r="M928" s="2" t="s">
        <v>65</v>
      </c>
      <c r="N928" s="2" t="s">
        <v>1090</v>
      </c>
      <c r="O928" s="2" t="s">
        <v>1098</v>
      </c>
      <c r="P928" s="2" t="s">
        <v>1160</v>
      </c>
      <c r="Q928">
        <v>0</v>
      </c>
      <c r="R928">
        <v>0</v>
      </c>
      <c r="S928">
        <v>0</v>
      </c>
      <c r="T928" s="1">
        <v>42038</v>
      </c>
      <c r="U928" s="2" t="s">
        <v>1089</v>
      </c>
      <c r="V928" s="2" t="s">
        <v>18</v>
      </c>
      <c r="W928" s="2" t="s">
        <v>3</v>
      </c>
      <c r="X928" s="2" t="s">
        <v>60</v>
      </c>
      <c r="Y928" s="2" t="s">
        <v>12</v>
      </c>
      <c r="Z928" s="2" t="s">
        <v>13</v>
      </c>
      <c r="AA928" s="2" t="s">
        <v>1009</v>
      </c>
      <c r="AB928">
        <v>0</v>
      </c>
      <c r="AC928">
        <v>3</v>
      </c>
      <c r="AD928" s="2" t="s">
        <v>1078</v>
      </c>
      <c r="AE928">
        <v>1</v>
      </c>
      <c r="AF928">
        <v>3</v>
      </c>
      <c r="AG928" s="2" t="s">
        <v>1085</v>
      </c>
      <c r="AH928">
        <v>52380</v>
      </c>
      <c r="AI928">
        <v>5820</v>
      </c>
      <c r="AJ928">
        <v>5820</v>
      </c>
      <c r="AK928">
        <v>40740</v>
      </c>
      <c r="AL928" s="2" t="s">
        <v>47</v>
      </c>
      <c r="AM928" s="2" t="s">
        <v>64</v>
      </c>
      <c r="AN928">
        <v>2010</v>
      </c>
      <c r="AO928" s="2" t="s">
        <v>1078</v>
      </c>
    </row>
    <row r="929" spans="1:41" x14ac:dyDescent="0.25">
      <c r="A929">
        <v>840225</v>
      </c>
      <c r="B929" s="1">
        <v>36438</v>
      </c>
      <c r="C929">
        <v>154</v>
      </c>
      <c r="D929" s="2" t="s">
        <v>1276</v>
      </c>
      <c r="E929" s="2"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s="2" t="s">
        <v>1086</v>
      </c>
      <c r="M929" s="2" t="s">
        <v>1142</v>
      </c>
      <c r="N929" s="2" t="s">
        <v>1097</v>
      </c>
      <c r="O929" s="2" t="s">
        <v>1116</v>
      </c>
      <c r="P929" s="2" t="s">
        <v>1159</v>
      </c>
      <c r="Q929">
        <v>53100</v>
      </c>
      <c r="R929">
        <v>-43900</v>
      </c>
      <c r="S929">
        <v>9200</v>
      </c>
      <c r="T929" s="1">
        <v>42030</v>
      </c>
      <c r="U929" s="2" t="s">
        <v>1089</v>
      </c>
      <c r="V929" s="2" t="s">
        <v>2</v>
      </c>
      <c r="W929" s="2" t="s">
        <v>41</v>
      </c>
      <c r="X929" s="2" t="s">
        <v>49</v>
      </c>
      <c r="Y929" s="2" t="s">
        <v>45</v>
      </c>
      <c r="Z929" s="2" t="s">
        <v>51</v>
      </c>
      <c r="AA929" s="2" t="s">
        <v>1010</v>
      </c>
      <c r="AB929">
        <v>18</v>
      </c>
      <c r="AC929">
        <v>4</v>
      </c>
      <c r="AD929" s="2" t="s">
        <v>1085</v>
      </c>
      <c r="AE929">
        <v>2</v>
      </c>
      <c r="AF929">
        <v>3</v>
      </c>
      <c r="AG929" s="2" t="s">
        <v>1077</v>
      </c>
      <c r="AH929">
        <v>74360</v>
      </c>
      <c r="AI929">
        <v>13520</v>
      </c>
      <c r="AJ929">
        <v>13520</v>
      </c>
      <c r="AK929">
        <v>47320</v>
      </c>
      <c r="AL929" s="2" t="s">
        <v>47</v>
      </c>
      <c r="AM929" s="2" t="s">
        <v>64</v>
      </c>
      <c r="AN929">
        <v>2005</v>
      </c>
      <c r="AO929" s="2" t="s">
        <v>1077</v>
      </c>
    </row>
    <row r="930" spans="1:41" x14ac:dyDescent="0.25">
      <c r="A930">
        <v>643226</v>
      </c>
      <c r="B930" s="1">
        <v>33701</v>
      </c>
      <c r="C930">
        <v>204</v>
      </c>
      <c r="D930" s="2" t="s">
        <v>1276</v>
      </c>
      <c r="E930" s="2"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s="2" t="s">
        <v>1079</v>
      </c>
      <c r="M930" s="2" t="s">
        <v>57</v>
      </c>
      <c r="N930" s="2" t="s">
        <v>1102</v>
      </c>
      <c r="O930" s="2" t="s">
        <v>1111</v>
      </c>
      <c r="P930" s="2" t="s">
        <v>1161</v>
      </c>
      <c r="Q930">
        <v>44000</v>
      </c>
      <c r="R930">
        <v>-20800</v>
      </c>
      <c r="S930">
        <v>23200</v>
      </c>
      <c r="T930" s="1">
        <v>42013</v>
      </c>
      <c r="U930" s="2" t="s">
        <v>1</v>
      </c>
      <c r="V930" s="2" t="s">
        <v>23</v>
      </c>
      <c r="W930" s="2" t="s">
        <v>11</v>
      </c>
      <c r="X930" s="2" t="s">
        <v>4</v>
      </c>
      <c r="Y930" s="2" t="s">
        <v>19</v>
      </c>
      <c r="Z930" s="2" t="s">
        <v>75</v>
      </c>
      <c r="AA930" s="2" t="s">
        <v>1011</v>
      </c>
      <c r="AB930">
        <v>6</v>
      </c>
      <c r="AC930">
        <v>1</v>
      </c>
      <c r="AD930" s="2" t="s">
        <v>1085</v>
      </c>
      <c r="AE930">
        <v>1</v>
      </c>
      <c r="AF930">
        <v>0</v>
      </c>
      <c r="AG930" s="2" t="s">
        <v>1085</v>
      </c>
      <c r="AH930">
        <v>53400</v>
      </c>
      <c r="AI930">
        <v>5340</v>
      </c>
      <c r="AJ930">
        <v>5340</v>
      </c>
      <c r="AK930">
        <v>42720</v>
      </c>
      <c r="AL930" s="2" t="s">
        <v>118</v>
      </c>
      <c r="AM930" s="2" t="s">
        <v>134</v>
      </c>
      <c r="AN930">
        <v>2003</v>
      </c>
      <c r="AO930" s="2" t="s">
        <v>1078</v>
      </c>
    </row>
    <row r="931" spans="1:41" x14ac:dyDescent="0.25">
      <c r="A931">
        <v>535879</v>
      </c>
      <c r="B931" s="1">
        <v>39877</v>
      </c>
      <c r="C931">
        <v>458</v>
      </c>
      <c r="D931" s="2" t="s">
        <v>1277</v>
      </c>
      <c r="E931" s="2"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s="2" t="s">
        <v>1086</v>
      </c>
      <c r="M931" s="2" t="s">
        <v>57</v>
      </c>
      <c r="N931" s="2" t="s">
        <v>1102</v>
      </c>
      <c r="O931" s="2" t="s">
        <v>1105</v>
      </c>
      <c r="P931" s="2" t="s">
        <v>1159</v>
      </c>
      <c r="Q931">
        <v>31400</v>
      </c>
      <c r="R931">
        <v>0</v>
      </c>
      <c r="S931">
        <v>31400</v>
      </c>
      <c r="T931" s="1">
        <v>42052</v>
      </c>
      <c r="U931" s="2" t="s">
        <v>1</v>
      </c>
      <c r="V931" s="2" t="s">
        <v>23</v>
      </c>
      <c r="W931" s="2" t="s">
        <v>41</v>
      </c>
      <c r="X931" s="2" t="s">
        <v>4</v>
      </c>
      <c r="Y931" s="2" t="s">
        <v>12</v>
      </c>
      <c r="Z931" s="2" t="s">
        <v>51</v>
      </c>
      <c r="AA931" s="2" t="s">
        <v>1012</v>
      </c>
      <c r="AB931">
        <v>23</v>
      </c>
      <c r="AC931">
        <v>1</v>
      </c>
      <c r="AD931" s="2" t="s">
        <v>1085</v>
      </c>
      <c r="AE931">
        <v>2</v>
      </c>
      <c r="AF931">
        <v>2</v>
      </c>
      <c r="AG931" s="2" t="s">
        <v>1077</v>
      </c>
      <c r="AH931">
        <v>71800</v>
      </c>
      <c r="AI931">
        <v>14360</v>
      </c>
      <c r="AJ931">
        <v>14360</v>
      </c>
      <c r="AK931">
        <v>43080</v>
      </c>
      <c r="AL931" s="2" t="s">
        <v>106</v>
      </c>
      <c r="AM931" s="2" t="s">
        <v>280</v>
      </c>
      <c r="AN931">
        <v>1995</v>
      </c>
      <c r="AO931" s="2" t="s">
        <v>1078</v>
      </c>
    </row>
    <row r="932" spans="1:41" x14ac:dyDescent="0.25">
      <c r="A932">
        <v>746630</v>
      </c>
      <c r="B932" s="1">
        <v>35471</v>
      </c>
      <c r="C932">
        <v>147</v>
      </c>
      <c r="D932" s="2" t="s">
        <v>1277</v>
      </c>
      <c r="E932" s="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s="2" t="s">
        <v>1086</v>
      </c>
      <c r="M932" s="2" t="s">
        <v>1141</v>
      </c>
      <c r="N932" s="2" t="s">
        <v>1093</v>
      </c>
      <c r="O932" s="2" t="s">
        <v>1117</v>
      </c>
      <c r="P932" s="2" t="s">
        <v>1160</v>
      </c>
      <c r="Q932">
        <v>51900</v>
      </c>
      <c r="R932">
        <v>0</v>
      </c>
      <c r="S932">
        <v>51900</v>
      </c>
      <c r="T932" s="1">
        <v>42020</v>
      </c>
      <c r="U932" s="2" t="s">
        <v>1</v>
      </c>
      <c r="V932" s="2" t="s">
        <v>23</v>
      </c>
      <c r="W932" s="2" t="s">
        <v>3</v>
      </c>
      <c r="X932" s="2" t="s">
        <v>49</v>
      </c>
      <c r="Y932" s="2" t="s">
        <v>19</v>
      </c>
      <c r="Z932" s="2" t="s">
        <v>75</v>
      </c>
      <c r="AA932" s="2" t="s">
        <v>1013</v>
      </c>
      <c r="AB932">
        <v>4</v>
      </c>
      <c r="AC932">
        <v>1</v>
      </c>
      <c r="AD932" s="2" t="s">
        <v>1085</v>
      </c>
      <c r="AE932">
        <v>0</v>
      </c>
      <c r="AF932">
        <v>0</v>
      </c>
      <c r="AG932" s="2" t="s">
        <v>1085</v>
      </c>
      <c r="AH932">
        <v>68240</v>
      </c>
      <c r="AI932">
        <v>8530</v>
      </c>
      <c r="AJ932">
        <v>0</v>
      </c>
      <c r="AK932">
        <v>59710</v>
      </c>
      <c r="AL932" s="2" t="s">
        <v>47</v>
      </c>
      <c r="AM932" s="2" t="s">
        <v>94</v>
      </c>
      <c r="AN932">
        <v>2013</v>
      </c>
      <c r="AO932" s="2" t="s">
        <v>1077</v>
      </c>
    </row>
    <row r="933" spans="1:41" x14ac:dyDescent="0.25">
      <c r="A933">
        <v>598308</v>
      </c>
      <c r="B933" s="1">
        <v>33631</v>
      </c>
      <c r="C933">
        <v>279</v>
      </c>
      <c r="D933" s="2" t="s">
        <v>1277</v>
      </c>
      <c r="E933" s="2"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s="2" t="s">
        <v>1086</v>
      </c>
      <c r="M933" s="2" t="s">
        <v>1140</v>
      </c>
      <c r="N933" s="2" t="s">
        <v>1095</v>
      </c>
      <c r="O933" s="2" t="s">
        <v>1092</v>
      </c>
      <c r="P933" s="2" t="s">
        <v>1162</v>
      </c>
      <c r="Q933">
        <v>61100</v>
      </c>
      <c r="R933">
        <v>-30700</v>
      </c>
      <c r="S933">
        <v>30400</v>
      </c>
      <c r="T933" s="1">
        <v>42016</v>
      </c>
      <c r="U933" s="2" t="s">
        <v>1089</v>
      </c>
      <c r="V933" s="2" t="s">
        <v>18</v>
      </c>
      <c r="W933" s="2" t="s">
        <v>3</v>
      </c>
      <c r="X933" s="2" t="s">
        <v>49</v>
      </c>
      <c r="Y933" s="2" t="s">
        <v>5</v>
      </c>
      <c r="Z933" s="2" t="s">
        <v>24</v>
      </c>
      <c r="AA933" s="2" t="s">
        <v>1014</v>
      </c>
      <c r="AB933">
        <v>21</v>
      </c>
      <c r="AC933">
        <v>3</v>
      </c>
      <c r="AD933" s="2" t="s">
        <v>1085</v>
      </c>
      <c r="AE933">
        <v>1</v>
      </c>
      <c r="AF933">
        <v>0</v>
      </c>
      <c r="AG933" s="2" t="s">
        <v>1085</v>
      </c>
      <c r="AH933">
        <v>61050</v>
      </c>
      <c r="AI933">
        <v>11100</v>
      </c>
      <c r="AJ933">
        <v>11100</v>
      </c>
      <c r="AK933">
        <v>38850</v>
      </c>
      <c r="AL933" s="2" t="s">
        <v>21</v>
      </c>
      <c r="AM933" s="2" t="s">
        <v>22</v>
      </c>
      <c r="AN933">
        <v>2011</v>
      </c>
      <c r="AO933" s="2" t="s">
        <v>1077</v>
      </c>
    </row>
    <row r="934" spans="1:41" x14ac:dyDescent="0.25">
      <c r="A934">
        <v>720356</v>
      </c>
      <c r="B934" s="1">
        <v>41533</v>
      </c>
      <c r="C934">
        <v>308</v>
      </c>
      <c r="D934" s="2" t="s">
        <v>1276</v>
      </c>
      <c r="E934" s="2"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s="2" t="s">
        <v>1086</v>
      </c>
      <c r="M934" s="2" t="s">
        <v>29</v>
      </c>
      <c r="N934" s="2" t="s">
        <v>1080</v>
      </c>
      <c r="O934" s="2" t="s">
        <v>1104</v>
      </c>
      <c r="P934" s="2" t="s">
        <v>1160</v>
      </c>
      <c r="Q934">
        <v>45700</v>
      </c>
      <c r="R934">
        <v>-41400</v>
      </c>
      <c r="S934">
        <v>4300</v>
      </c>
      <c r="T934" s="1">
        <v>42007</v>
      </c>
      <c r="U934" s="2" t="s">
        <v>62</v>
      </c>
      <c r="V934" s="2" t="s">
        <v>1084</v>
      </c>
      <c r="W934" s="2" t="s">
        <v>11</v>
      </c>
      <c r="X934" s="2" t="s">
        <v>30</v>
      </c>
      <c r="Y934" s="2" t="s">
        <v>19</v>
      </c>
      <c r="Z934" s="2" t="s">
        <v>37</v>
      </c>
      <c r="AA934" s="2" t="s">
        <v>1015</v>
      </c>
      <c r="AB934">
        <v>7</v>
      </c>
      <c r="AC934">
        <v>1</v>
      </c>
      <c r="AD934" s="2" t="s">
        <v>1085</v>
      </c>
      <c r="AE934">
        <v>1</v>
      </c>
      <c r="AF934">
        <v>1</v>
      </c>
      <c r="AG934" s="2" t="s">
        <v>1077</v>
      </c>
      <c r="AH934">
        <v>5590</v>
      </c>
      <c r="AI934">
        <v>860</v>
      </c>
      <c r="AJ934">
        <v>860</v>
      </c>
      <c r="AK934">
        <v>3870</v>
      </c>
      <c r="AL934" s="2" t="s">
        <v>73</v>
      </c>
      <c r="AM934" s="2" t="s">
        <v>80</v>
      </c>
      <c r="AN934">
        <v>2002</v>
      </c>
      <c r="AO934" s="2" t="s">
        <v>1078</v>
      </c>
    </row>
    <row r="935" spans="1:41" x14ac:dyDescent="0.25">
      <c r="A935">
        <v>724752</v>
      </c>
      <c r="B935" s="1">
        <v>39584</v>
      </c>
      <c r="C935">
        <v>284</v>
      </c>
      <c r="D935" s="2" t="s">
        <v>1275</v>
      </c>
      <c r="E935" s="2"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s="2" t="s">
        <v>1086</v>
      </c>
      <c r="M935" s="2" t="s">
        <v>1141</v>
      </c>
      <c r="N935" s="2" t="s">
        <v>1082</v>
      </c>
      <c r="O935" s="2" t="s">
        <v>1117</v>
      </c>
      <c r="P935" s="2" t="s">
        <v>1159</v>
      </c>
      <c r="Q935">
        <v>47900</v>
      </c>
      <c r="R935">
        <v>0</v>
      </c>
      <c r="S935">
        <v>47900</v>
      </c>
      <c r="T935" s="1">
        <v>42026</v>
      </c>
      <c r="U935" s="2" t="s">
        <v>1089</v>
      </c>
      <c r="V935" s="2" t="s">
        <v>2</v>
      </c>
      <c r="W935" s="2" t="s">
        <v>3</v>
      </c>
      <c r="X935" s="2" t="s">
        <v>34</v>
      </c>
      <c r="Y935" s="2" t="s">
        <v>19</v>
      </c>
      <c r="Z935" s="2" t="s">
        <v>6</v>
      </c>
      <c r="AA935" s="2" t="s">
        <v>1016</v>
      </c>
      <c r="AB935">
        <v>19</v>
      </c>
      <c r="AC935">
        <v>3</v>
      </c>
      <c r="AD935" s="2" t="s">
        <v>1085</v>
      </c>
      <c r="AE935">
        <v>0</v>
      </c>
      <c r="AF935">
        <v>0</v>
      </c>
      <c r="AG935" s="2" t="s">
        <v>1085</v>
      </c>
      <c r="AH935">
        <v>46860</v>
      </c>
      <c r="AI935">
        <v>8520</v>
      </c>
      <c r="AJ935">
        <v>8520</v>
      </c>
      <c r="AK935">
        <v>29820</v>
      </c>
      <c r="AL935" s="2" t="s">
        <v>123</v>
      </c>
      <c r="AM935" s="2" t="s">
        <v>124</v>
      </c>
      <c r="AN935">
        <v>1998</v>
      </c>
      <c r="AO935" s="2" t="s">
        <v>1078</v>
      </c>
    </row>
    <row r="936" spans="1:41" x14ac:dyDescent="0.25">
      <c r="A936">
        <v>148498</v>
      </c>
      <c r="B936" s="1">
        <v>37260</v>
      </c>
      <c r="C936">
        <v>108</v>
      </c>
      <c r="D936" s="2" t="s">
        <v>1277</v>
      </c>
      <c r="E936" s="2"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s="2" t="s">
        <v>1086</v>
      </c>
      <c r="M936" s="2" t="s">
        <v>1141</v>
      </c>
      <c r="N936" s="2" t="s">
        <v>1095</v>
      </c>
      <c r="O936" s="2" t="s">
        <v>1094</v>
      </c>
      <c r="P936" s="2" t="s">
        <v>1160</v>
      </c>
      <c r="Q936">
        <v>52800</v>
      </c>
      <c r="R936">
        <v>-54300</v>
      </c>
      <c r="S936">
        <v>-1500</v>
      </c>
      <c r="T936" s="1">
        <v>42017</v>
      </c>
      <c r="U936" s="2" t="s">
        <v>62</v>
      </c>
      <c r="V936" s="2" t="s">
        <v>1084</v>
      </c>
      <c r="W936" s="2" t="s">
        <v>11</v>
      </c>
      <c r="X936" s="2" t="s">
        <v>30</v>
      </c>
      <c r="Y936" s="2" t="s">
        <v>5</v>
      </c>
      <c r="Z936" s="2" t="s">
        <v>24</v>
      </c>
      <c r="AA936" s="2" t="s">
        <v>1017</v>
      </c>
      <c r="AB936">
        <v>5</v>
      </c>
      <c r="AC936">
        <v>1</v>
      </c>
      <c r="AD936" s="2" t="s">
        <v>1078</v>
      </c>
      <c r="AE936">
        <v>1</v>
      </c>
      <c r="AF936">
        <v>3</v>
      </c>
      <c r="AG936" s="2" t="s">
        <v>1078</v>
      </c>
      <c r="AH936">
        <v>4290</v>
      </c>
      <c r="AI936">
        <v>780</v>
      </c>
      <c r="AJ936">
        <v>780</v>
      </c>
      <c r="AK936">
        <v>2730</v>
      </c>
      <c r="AL936" s="2" t="s">
        <v>123</v>
      </c>
      <c r="AM936" s="2" t="s">
        <v>124</v>
      </c>
      <c r="AN936">
        <v>1998</v>
      </c>
      <c r="AO936" s="2" t="s">
        <v>1078</v>
      </c>
    </row>
    <row r="937" spans="1:41" x14ac:dyDescent="0.25">
      <c r="A937">
        <v>110122</v>
      </c>
      <c r="B937" s="1">
        <v>37348</v>
      </c>
      <c r="C937">
        <v>421</v>
      </c>
      <c r="D937" s="2" t="s">
        <v>1277</v>
      </c>
      <c r="E937" s="2"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s="2" t="s">
        <v>1086</v>
      </c>
      <c r="M937" s="2" t="s">
        <v>29</v>
      </c>
      <c r="N937" s="2" t="s">
        <v>1090</v>
      </c>
      <c r="O937" s="2" t="s">
        <v>1092</v>
      </c>
      <c r="P937" s="2" t="s">
        <v>1160</v>
      </c>
      <c r="Q937">
        <v>69900</v>
      </c>
      <c r="R937">
        <v>0</v>
      </c>
      <c r="S937">
        <v>69900</v>
      </c>
      <c r="T937" s="1">
        <v>42035</v>
      </c>
      <c r="U937" s="2" t="s">
        <v>1089</v>
      </c>
      <c r="V937" s="2" t="s">
        <v>23</v>
      </c>
      <c r="W937" s="2" t="s">
        <v>11</v>
      </c>
      <c r="X937" s="2" t="s">
        <v>4</v>
      </c>
      <c r="Y937" s="2" t="s">
        <v>50</v>
      </c>
      <c r="Z937" s="2" t="s">
        <v>24</v>
      </c>
      <c r="AA937" s="2" t="s">
        <v>1018</v>
      </c>
      <c r="AB937">
        <v>22</v>
      </c>
      <c r="AC937">
        <v>3</v>
      </c>
      <c r="AD937" s="2" t="s">
        <v>1077</v>
      </c>
      <c r="AE937">
        <v>0</v>
      </c>
      <c r="AF937">
        <v>0</v>
      </c>
      <c r="AG937" s="2" t="s">
        <v>1078</v>
      </c>
      <c r="AH937">
        <v>78500</v>
      </c>
      <c r="AI937">
        <v>15700</v>
      </c>
      <c r="AJ937">
        <v>7850</v>
      </c>
      <c r="AK937">
        <v>54950</v>
      </c>
      <c r="AL937" s="2" t="s">
        <v>43</v>
      </c>
      <c r="AM937" s="2" t="s">
        <v>59</v>
      </c>
      <c r="AN937">
        <v>2015</v>
      </c>
      <c r="AO937" s="2" t="s">
        <v>1078</v>
      </c>
    </row>
    <row r="938" spans="1:41" x14ac:dyDescent="0.25">
      <c r="A938">
        <v>281388</v>
      </c>
      <c r="B938" s="1">
        <v>35992</v>
      </c>
      <c r="C938">
        <v>266</v>
      </c>
      <c r="D938" s="2" t="s">
        <v>1275</v>
      </c>
      <c r="E938" s="2"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s="2" t="s">
        <v>1079</v>
      </c>
      <c r="M938" s="2" t="s">
        <v>29</v>
      </c>
      <c r="N938" s="2" t="s">
        <v>1093</v>
      </c>
      <c r="O938" s="2" t="s">
        <v>1104</v>
      </c>
      <c r="P938" s="2" t="s">
        <v>1160</v>
      </c>
      <c r="Q938">
        <v>12800</v>
      </c>
      <c r="R938">
        <v>-49700</v>
      </c>
      <c r="S938">
        <v>-36900</v>
      </c>
      <c r="T938" s="1">
        <v>42039</v>
      </c>
      <c r="U938" s="2" t="s">
        <v>1</v>
      </c>
      <c r="V938" s="2" t="s">
        <v>2</v>
      </c>
      <c r="W938" s="2" t="s">
        <v>41</v>
      </c>
      <c r="X938" s="2" t="s">
        <v>4</v>
      </c>
      <c r="Y938" s="2" t="s">
        <v>5</v>
      </c>
      <c r="Z938" s="2" t="s">
        <v>75</v>
      </c>
      <c r="AA938" s="2" t="s">
        <v>1019</v>
      </c>
      <c r="AB938">
        <v>12</v>
      </c>
      <c r="AC938">
        <v>1</v>
      </c>
      <c r="AD938" s="2" t="s">
        <v>1077</v>
      </c>
      <c r="AE938">
        <v>1</v>
      </c>
      <c r="AF938">
        <v>3</v>
      </c>
      <c r="AG938" s="2" t="s">
        <v>1077</v>
      </c>
      <c r="AH938">
        <v>70830</v>
      </c>
      <c r="AI938">
        <v>7870</v>
      </c>
      <c r="AJ938">
        <v>7870</v>
      </c>
      <c r="AK938">
        <v>55090</v>
      </c>
      <c r="AL938" s="2" t="s">
        <v>106</v>
      </c>
      <c r="AM938" s="2" t="s">
        <v>280</v>
      </c>
      <c r="AN938">
        <v>2005</v>
      </c>
      <c r="AO938" s="2" t="s">
        <v>1078</v>
      </c>
    </row>
    <row r="939" spans="1:41" x14ac:dyDescent="0.25">
      <c r="A939">
        <v>728600</v>
      </c>
      <c r="B939" s="1">
        <v>37483</v>
      </c>
      <c r="C939">
        <v>412</v>
      </c>
      <c r="D939" s="2" t="s">
        <v>1275</v>
      </c>
      <c r="E939" s="2"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s="2" t="s">
        <v>1079</v>
      </c>
      <c r="M939" s="2" t="s">
        <v>57</v>
      </c>
      <c r="N939" s="2" t="s">
        <v>1107</v>
      </c>
      <c r="O939" s="2" t="s">
        <v>1106</v>
      </c>
      <c r="P939" s="2" t="s">
        <v>1160</v>
      </c>
      <c r="Q939">
        <v>0</v>
      </c>
      <c r="R939">
        <v>-66100</v>
      </c>
      <c r="S939">
        <v>-66100</v>
      </c>
      <c r="T939" s="1">
        <v>42024</v>
      </c>
      <c r="U939" s="2" t="s">
        <v>1089</v>
      </c>
      <c r="V939" s="2" t="s">
        <v>23</v>
      </c>
      <c r="W939" s="2" t="s">
        <v>41</v>
      </c>
      <c r="X939" s="2" t="s">
        <v>4</v>
      </c>
      <c r="Y939" s="2" t="s">
        <v>5</v>
      </c>
      <c r="Z939" s="2" t="s">
        <v>37</v>
      </c>
      <c r="AA939" s="2" t="s">
        <v>1020</v>
      </c>
      <c r="AB939">
        <v>19</v>
      </c>
      <c r="AC939">
        <v>3</v>
      </c>
      <c r="AD939" s="2" t="s">
        <v>1078</v>
      </c>
      <c r="AE939">
        <v>0</v>
      </c>
      <c r="AF939">
        <v>2</v>
      </c>
      <c r="AG939" s="2" t="s">
        <v>1078</v>
      </c>
      <c r="AH939">
        <v>68040</v>
      </c>
      <c r="AI939">
        <v>15120</v>
      </c>
      <c r="AJ939">
        <v>7560</v>
      </c>
      <c r="AK939">
        <v>45360</v>
      </c>
      <c r="AL939" s="2" t="s">
        <v>73</v>
      </c>
      <c r="AM939" s="2" t="s">
        <v>83</v>
      </c>
      <c r="AN939">
        <v>1997</v>
      </c>
      <c r="AO939" s="2" t="s">
        <v>1078</v>
      </c>
    </row>
    <row r="940" spans="1:41" x14ac:dyDescent="0.25">
      <c r="A940">
        <v>231548</v>
      </c>
      <c r="B940" s="1">
        <v>36410</v>
      </c>
      <c r="C940">
        <v>31</v>
      </c>
      <c r="D940" s="2" t="s">
        <v>1275</v>
      </c>
      <c r="E940" s="2"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s="2" t="s">
        <v>1086</v>
      </c>
      <c r="M940" s="2" t="s">
        <v>1142</v>
      </c>
      <c r="N940" s="2" t="s">
        <v>1095</v>
      </c>
      <c r="O940" s="2" t="s">
        <v>1105</v>
      </c>
      <c r="P940" s="2" t="s">
        <v>1159</v>
      </c>
      <c r="Q940">
        <v>46800</v>
      </c>
      <c r="R940">
        <v>-87300</v>
      </c>
      <c r="S940">
        <v>-40500</v>
      </c>
      <c r="T940" s="1">
        <v>42042</v>
      </c>
      <c r="U940" s="2" t="s">
        <v>1</v>
      </c>
      <c r="V940" s="2" t="s">
        <v>2</v>
      </c>
      <c r="W940" s="2" t="s">
        <v>3</v>
      </c>
      <c r="X940" s="2" t="s">
        <v>34</v>
      </c>
      <c r="Y940" s="2" t="s">
        <v>45</v>
      </c>
      <c r="Z940" s="2" t="s">
        <v>51</v>
      </c>
      <c r="AA940" s="2" t="s">
        <v>1021</v>
      </c>
      <c r="AB940">
        <v>10</v>
      </c>
      <c r="AC940">
        <v>1</v>
      </c>
      <c r="AD940" s="2" t="s">
        <v>1085</v>
      </c>
      <c r="AE940">
        <v>2</v>
      </c>
      <c r="AF940">
        <v>0</v>
      </c>
      <c r="AG940" s="2" t="s">
        <v>1085</v>
      </c>
      <c r="AH940">
        <v>63600</v>
      </c>
      <c r="AI940">
        <v>5300</v>
      </c>
      <c r="AJ940">
        <v>10600</v>
      </c>
      <c r="AK940">
        <v>47700</v>
      </c>
      <c r="AL940" s="2" t="s">
        <v>43</v>
      </c>
      <c r="AM940" s="2" t="s">
        <v>44</v>
      </c>
      <c r="AN940">
        <v>1997</v>
      </c>
      <c r="AO940" s="2" t="s">
        <v>1077</v>
      </c>
    </row>
    <row r="941" spans="1:41" x14ac:dyDescent="0.25">
      <c r="A941">
        <v>531160</v>
      </c>
      <c r="B941" s="1">
        <v>40920</v>
      </c>
      <c r="C941">
        <v>465</v>
      </c>
      <c r="D941" s="2" t="s">
        <v>1275</v>
      </c>
      <c r="E941" s="2"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s="2" t="s">
        <v>1086</v>
      </c>
      <c r="M941" s="2" t="s">
        <v>1139</v>
      </c>
      <c r="N941" s="2" t="s">
        <v>1087</v>
      </c>
      <c r="O941" s="2" t="s">
        <v>1088</v>
      </c>
      <c r="P941" s="2" t="s">
        <v>1160</v>
      </c>
      <c r="Q941">
        <v>0</v>
      </c>
      <c r="R941">
        <v>0</v>
      </c>
      <c r="S941">
        <v>0</v>
      </c>
      <c r="T941" s="1">
        <v>42040</v>
      </c>
      <c r="U941" s="2" t="s">
        <v>1</v>
      </c>
      <c r="V941" s="2" t="s">
        <v>2</v>
      </c>
      <c r="W941" s="2" t="s">
        <v>11</v>
      </c>
      <c r="X941" s="2" t="s">
        <v>49</v>
      </c>
      <c r="Y941" s="2" t="s">
        <v>45</v>
      </c>
      <c r="Z941" s="2" t="s">
        <v>6</v>
      </c>
      <c r="AA941" s="2" t="s">
        <v>1022</v>
      </c>
      <c r="AB941">
        <v>7</v>
      </c>
      <c r="AC941">
        <v>1</v>
      </c>
      <c r="AD941" s="2" t="s">
        <v>1078</v>
      </c>
      <c r="AE941">
        <v>0</v>
      </c>
      <c r="AF941">
        <v>3</v>
      </c>
      <c r="AG941" s="2" t="s">
        <v>1085</v>
      </c>
      <c r="AH941">
        <v>43560</v>
      </c>
      <c r="AI941">
        <v>4840</v>
      </c>
      <c r="AJ941">
        <v>4840</v>
      </c>
      <c r="AK941">
        <v>33880</v>
      </c>
      <c r="AL941" s="2" t="s">
        <v>73</v>
      </c>
      <c r="AM941" s="2" t="s">
        <v>74</v>
      </c>
      <c r="AN941">
        <v>2015</v>
      </c>
      <c r="AO941" s="2" t="s">
        <v>1078</v>
      </c>
    </row>
    <row r="942" spans="1:41" x14ac:dyDescent="0.25">
      <c r="A942">
        <v>889003</v>
      </c>
      <c r="B942" s="1">
        <v>35295</v>
      </c>
      <c r="C942">
        <v>126</v>
      </c>
      <c r="D942" s="2" t="s">
        <v>1276</v>
      </c>
      <c r="E942" s="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s="2" t="s">
        <v>1079</v>
      </c>
      <c r="M942" s="2" t="s">
        <v>1139</v>
      </c>
      <c r="N942" s="2" t="s">
        <v>1087</v>
      </c>
      <c r="O942" s="2" t="s">
        <v>1117</v>
      </c>
      <c r="P942" s="2" t="s">
        <v>1161</v>
      </c>
      <c r="Q942">
        <v>42300</v>
      </c>
      <c r="R942">
        <v>-45800</v>
      </c>
      <c r="S942">
        <v>-3500</v>
      </c>
      <c r="T942" s="1">
        <v>42006</v>
      </c>
      <c r="U942" s="2" t="s">
        <v>1</v>
      </c>
      <c r="V942" s="2" t="s">
        <v>23</v>
      </c>
      <c r="W942" s="2" t="s">
        <v>41</v>
      </c>
      <c r="X942" s="2" t="s">
        <v>4</v>
      </c>
      <c r="Y942" s="2" t="s">
        <v>45</v>
      </c>
      <c r="Z942" s="2" t="s">
        <v>51</v>
      </c>
      <c r="AA942" s="2" t="s">
        <v>1023</v>
      </c>
      <c r="AB942">
        <v>17</v>
      </c>
      <c r="AC942">
        <v>1</v>
      </c>
      <c r="AD942" s="2" t="s">
        <v>1078</v>
      </c>
      <c r="AE942">
        <v>1</v>
      </c>
      <c r="AF942">
        <v>1</v>
      </c>
      <c r="AG942" s="2" t="s">
        <v>1078</v>
      </c>
      <c r="AH942">
        <v>60840</v>
      </c>
      <c r="AI942">
        <v>13520</v>
      </c>
      <c r="AJ942">
        <v>6760</v>
      </c>
      <c r="AK942">
        <v>40560</v>
      </c>
      <c r="AL942" s="2" t="s">
        <v>73</v>
      </c>
      <c r="AM942" s="2" t="s">
        <v>83</v>
      </c>
      <c r="AN942">
        <v>2011</v>
      </c>
      <c r="AO942" s="2" t="s">
        <v>1078</v>
      </c>
    </row>
    <row r="943" spans="1:41" x14ac:dyDescent="0.25">
      <c r="A943">
        <v>193213</v>
      </c>
      <c r="B943" s="1">
        <v>35135</v>
      </c>
      <c r="C943">
        <v>407</v>
      </c>
      <c r="D943" s="2" t="s">
        <v>1276</v>
      </c>
      <c r="E943" s="2"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s="2" t="s">
        <v>1086</v>
      </c>
      <c r="M943" s="2" t="s">
        <v>1141</v>
      </c>
      <c r="N943" s="2" t="s">
        <v>1091</v>
      </c>
      <c r="O943" s="2" t="s">
        <v>1092</v>
      </c>
      <c r="P943" s="2" t="s">
        <v>1159</v>
      </c>
      <c r="Q943">
        <v>0</v>
      </c>
      <c r="R943">
        <v>-57700</v>
      </c>
      <c r="S943">
        <v>-57700</v>
      </c>
      <c r="T943" s="1">
        <v>42043</v>
      </c>
      <c r="U943" s="2" t="s">
        <v>1089</v>
      </c>
      <c r="V943" s="2" t="s">
        <v>2</v>
      </c>
      <c r="W943" s="2" t="s">
        <v>41</v>
      </c>
      <c r="X943" s="2" t="s">
        <v>4</v>
      </c>
      <c r="Y943" s="2" t="s">
        <v>45</v>
      </c>
      <c r="Z943" s="2" t="s">
        <v>24</v>
      </c>
      <c r="AA943" s="2" t="s">
        <v>1024</v>
      </c>
      <c r="AB943">
        <v>0</v>
      </c>
      <c r="AC943">
        <v>3</v>
      </c>
      <c r="AD943" s="2" t="s">
        <v>1085</v>
      </c>
      <c r="AE943">
        <v>2</v>
      </c>
      <c r="AF943">
        <v>3</v>
      </c>
      <c r="AG943" s="2" t="s">
        <v>1077</v>
      </c>
      <c r="AH943">
        <v>68160</v>
      </c>
      <c r="AI943">
        <v>11360</v>
      </c>
      <c r="AJ943">
        <v>11360</v>
      </c>
      <c r="AK943">
        <v>45440</v>
      </c>
      <c r="AL943" s="2" t="s">
        <v>55</v>
      </c>
      <c r="AM943" s="2" t="s">
        <v>86</v>
      </c>
      <c r="AN943">
        <v>2010</v>
      </c>
      <c r="AO943" s="2" t="s">
        <v>1078</v>
      </c>
    </row>
    <row r="944" spans="1:41" x14ac:dyDescent="0.25">
      <c r="A944">
        <v>557218</v>
      </c>
      <c r="B944" s="1">
        <v>35757</v>
      </c>
      <c r="C944">
        <v>101</v>
      </c>
      <c r="D944" s="2" t="s">
        <v>1275</v>
      </c>
      <c r="E944" s="2"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s="2" t="s">
        <v>1086</v>
      </c>
      <c r="M944" s="2" t="s">
        <v>65</v>
      </c>
      <c r="N944" s="2" t="s">
        <v>1103</v>
      </c>
      <c r="O944" s="2" t="s">
        <v>1113</v>
      </c>
      <c r="P944" s="2" t="s">
        <v>1162</v>
      </c>
      <c r="Q944">
        <v>30800</v>
      </c>
      <c r="R944">
        <v>-43700</v>
      </c>
      <c r="S944">
        <v>-12900</v>
      </c>
      <c r="T944" s="1">
        <v>42017</v>
      </c>
      <c r="U944" s="2" t="s">
        <v>62</v>
      </c>
      <c r="V944" s="2" t="s">
        <v>1084</v>
      </c>
      <c r="W944" s="2" t="s">
        <v>11</v>
      </c>
      <c r="X944" s="2" t="s">
        <v>30</v>
      </c>
      <c r="Y944" s="2" t="s">
        <v>5</v>
      </c>
      <c r="Z944" s="2" t="s">
        <v>24</v>
      </c>
      <c r="AA944" s="2" t="s">
        <v>1025</v>
      </c>
      <c r="AB944">
        <v>9</v>
      </c>
      <c r="AC944">
        <v>1</v>
      </c>
      <c r="AD944" s="2" t="s">
        <v>1078</v>
      </c>
      <c r="AE944">
        <v>1</v>
      </c>
      <c r="AF944">
        <v>0</v>
      </c>
      <c r="AG944" s="2" t="s">
        <v>1078</v>
      </c>
      <c r="AH944">
        <v>5170</v>
      </c>
      <c r="AI944">
        <v>940</v>
      </c>
      <c r="AJ944">
        <v>470</v>
      </c>
      <c r="AK944">
        <v>3760</v>
      </c>
      <c r="AL944" s="2" t="s">
        <v>47</v>
      </c>
      <c r="AM944" s="2" t="s">
        <v>48</v>
      </c>
      <c r="AN944">
        <v>2001</v>
      </c>
      <c r="AO944" s="2" t="s">
        <v>1078</v>
      </c>
    </row>
    <row r="945" spans="1:41" x14ac:dyDescent="0.25">
      <c r="A945">
        <v>125591</v>
      </c>
      <c r="B945" s="1">
        <v>41494</v>
      </c>
      <c r="C945">
        <v>187</v>
      </c>
      <c r="D945" s="2" t="s">
        <v>1277</v>
      </c>
      <c r="E945" s="2"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s="2" t="s">
        <v>1086</v>
      </c>
      <c r="M945" s="2" t="s">
        <v>1139</v>
      </c>
      <c r="N945" s="2" t="s">
        <v>1102</v>
      </c>
      <c r="O945" s="2" t="s">
        <v>1083</v>
      </c>
      <c r="P945" s="2" t="s">
        <v>1161</v>
      </c>
      <c r="Q945">
        <v>60100</v>
      </c>
      <c r="R945">
        <v>0</v>
      </c>
      <c r="S945">
        <v>60100</v>
      </c>
      <c r="T945" s="1">
        <v>42020</v>
      </c>
      <c r="U945" s="2" t="s">
        <v>1</v>
      </c>
      <c r="V945" s="2" t="s">
        <v>2</v>
      </c>
      <c r="W945" s="2" t="s">
        <v>41</v>
      </c>
      <c r="X945" s="2" t="s">
        <v>60</v>
      </c>
      <c r="Y945" s="2" t="s">
        <v>50</v>
      </c>
      <c r="Z945" s="2" t="s">
        <v>13</v>
      </c>
      <c r="AA945" s="2" t="s">
        <v>1026</v>
      </c>
      <c r="AB945">
        <v>21</v>
      </c>
      <c r="AC945">
        <v>1</v>
      </c>
      <c r="AD945" s="2" t="s">
        <v>1085</v>
      </c>
      <c r="AE945">
        <v>0</v>
      </c>
      <c r="AF945">
        <v>3</v>
      </c>
      <c r="AG945" s="2" t="s">
        <v>1085</v>
      </c>
      <c r="AH945">
        <v>57700</v>
      </c>
      <c r="AI945">
        <v>5770</v>
      </c>
      <c r="AJ945">
        <v>5770</v>
      </c>
      <c r="AK945">
        <v>46160</v>
      </c>
      <c r="AL945" s="2" t="s">
        <v>39</v>
      </c>
      <c r="AM945" s="2" t="s">
        <v>71</v>
      </c>
      <c r="AN945">
        <v>2000</v>
      </c>
      <c r="AO945" s="2" t="s">
        <v>1078</v>
      </c>
    </row>
    <row r="946" spans="1:41" x14ac:dyDescent="0.25">
      <c r="A946">
        <v>227244</v>
      </c>
      <c r="B946" s="1">
        <v>35399</v>
      </c>
      <c r="C946">
        <v>252</v>
      </c>
      <c r="D946" s="2" t="s">
        <v>1277</v>
      </c>
      <c r="E946" s="2"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s="2" t="s">
        <v>1086</v>
      </c>
      <c r="M946" s="2" t="s">
        <v>1142</v>
      </c>
      <c r="N946" s="2" t="s">
        <v>1107</v>
      </c>
      <c r="O946" s="2" t="s">
        <v>1081</v>
      </c>
      <c r="P946" s="2" t="s">
        <v>1160</v>
      </c>
      <c r="Q946">
        <v>0</v>
      </c>
      <c r="R946">
        <v>0</v>
      </c>
      <c r="S946">
        <v>0</v>
      </c>
      <c r="T946" s="1">
        <v>42034</v>
      </c>
      <c r="U946" s="2" t="s">
        <v>1089</v>
      </c>
      <c r="V946" s="2" t="s">
        <v>23</v>
      </c>
      <c r="W946" s="2" t="s">
        <v>41</v>
      </c>
      <c r="X946" s="2" t="s">
        <v>49</v>
      </c>
      <c r="Y946" s="2" t="s">
        <v>12</v>
      </c>
      <c r="Z946" s="2" t="s">
        <v>53</v>
      </c>
      <c r="AA946" s="2" t="s">
        <v>1027</v>
      </c>
      <c r="AB946">
        <v>22</v>
      </c>
      <c r="AC946">
        <v>3</v>
      </c>
      <c r="AD946" s="2" t="s">
        <v>1078</v>
      </c>
      <c r="AE946">
        <v>0</v>
      </c>
      <c r="AF946">
        <v>2</v>
      </c>
      <c r="AG946" s="2" t="s">
        <v>1078</v>
      </c>
      <c r="AH946">
        <v>89520</v>
      </c>
      <c r="AI946">
        <v>14920</v>
      </c>
      <c r="AJ946">
        <v>14920</v>
      </c>
      <c r="AK946">
        <v>59680</v>
      </c>
      <c r="AL946" s="2" t="s">
        <v>43</v>
      </c>
      <c r="AM946" s="2" t="s">
        <v>59</v>
      </c>
      <c r="AN946">
        <v>2014</v>
      </c>
      <c r="AO946" s="2" t="s">
        <v>1078</v>
      </c>
    </row>
    <row r="947" spans="1:41" x14ac:dyDescent="0.25">
      <c r="A947">
        <v>791425</v>
      </c>
      <c r="B947" s="1">
        <v>35599</v>
      </c>
      <c r="C947">
        <v>229</v>
      </c>
      <c r="D947" s="2" t="s">
        <v>1277</v>
      </c>
      <c r="E947" s="2"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s="2" t="s">
        <v>1079</v>
      </c>
      <c r="M947" s="2" t="s">
        <v>57</v>
      </c>
      <c r="N947" s="2" t="s">
        <v>1102</v>
      </c>
      <c r="O947" s="2" t="s">
        <v>1083</v>
      </c>
      <c r="P947" s="2" t="s">
        <v>1161</v>
      </c>
      <c r="Q947">
        <v>42600</v>
      </c>
      <c r="R947">
        <v>-44400</v>
      </c>
      <c r="S947">
        <v>-1800</v>
      </c>
      <c r="T947" s="1">
        <v>42061</v>
      </c>
      <c r="U947" s="2" t="s">
        <v>10</v>
      </c>
      <c r="V947" s="2" t="s">
        <v>1084</v>
      </c>
      <c r="W947" s="2" t="s">
        <v>11</v>
      </c>
      <c r="X947" s="2" t="s">
        <v>30</v>
      </c>
      <c r="Y947" s="2" t="s">
        <v>45</v>
      </c>
      <c r="Z947" s="2" t="s">
        <v>51</v>
      </c>
      <c r="AA947" s="2" t="s">
        <v>1028</v>
      </c>
      <c r="AB947">
        <v>3</v>
      </c>
      <c r="AC947">
        <v>1</v>
      </c>
      <c r="AD947" s="2" t="s">
        <v>1078</v>
      </c>
      <c r="AE947">
        <v>1</v>
      </c>
      <c r="AF947">
        <v>0</v>
      </c>
      <c r="AG947" s="2" t="s">
        <v>1077</v>
      </c>
      <c r="AH947">
        <v>4620</v>
      </c>
      <c r="AI947">
        <v>420</v>
      </c>
      <c r="AJ947">
        <v>840</v>
      </c>
      <c r="AK947">
        <v>3360</v>
      </c>
      <c r="AL947" s="2" t="s">
        <v>123</v>
      </c>
      <c r="AM947" s="2" t="s">
        <v>166</v>
      </c>
      <c r="AN947">
        <v>2012</v>
      </c>
      <c r="AO947" s="2" t="s">
        <v>1078</v>
      </c>
    </row>
    <row r="948" spans="1:41" x14ac:dyDescent="0.25">
      <c r="A948">
        <v>354455</v>
      </c>
      <c r="B948" s="1">
        <v>39191</v>
      </c>
      <c r="C948">
        <v>246</v>
      </c>
      <c r="D948" s="2" t="s">
        <v>1277</v>
      </c>
      <c r="E948" s="2"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s="2" t="s">
        <v>1086</v>
      </c>
      <c r="M948" s="2" t="s">
        <v>1142</v>
      </c>
      <c r="N948" s="2" t="s">
        <v>1080</v>
      </c>
      <c r="O948" s="2" t="s">
        <v>1106</v>
      </c>
      <c r="P948" s="2" t="s">
        <v>1161</v>
      </c>
      <c r="Q948">
        <v>0</v>
      </c>
      <c r="R948">
        <v>-36600</v>
      </c>
      <c r="S948">
        <v>-36600</v>
      </c>
      <c r="T948" s="1">
        <v>42031</v>
      </c>
      <c r="U948" s="2" t="s">
        <v>1</v>
      </c>
      <c r="V948" s="2" t="s">
        <v>18</v>
      </c>
      <c r="W948" s="2" t="s">
        <v>11</v>
      </c>
      <c r="X948" s="2" t="s">
        <v>60</v>
      </c>
      <c r="Y948" s="2" t="s">
        <v>45</v>
      </c>
      <c r="Z948" s="2" t="s">
        <v>75</v>
      </c>
      <c r="AA948" s="2" t="s">
        <v>1029</v>
      </c>
      <c r="AB948">
        <v>16</v>
      </c>
      <c r="AC948">
        <v>1</v>
      </c>
      <c r="AD948" s="2" t="s">
        <v>1077</v>
      </c>
      <c r="AE948">
        <v>0</v>
      </c>
      <c r="AF948">
        <v>3</v>
      </c>
      <c r="AG948" s="2" t="s">
        <v>1085</v>
      </c>
      <c r="AH948">
        <v>45180</v>
      </c>
      <c r="AI948">
        <v>5020</v>
      </c>
      <c r="AJ948">
        <v>5020</v>
      </c>
      <c r="AK948">
        <v>35140</v>
      </c>
      <c r="AL948" s="2" t="s">
        <v>118</v>
      </c>
      <c r="AM948" s="2" t="s">
        <v>134</v>
      </c>
      <c r="AN948">
        <v>2004</v>
      </c>
      <c r="AO948" s="2" t="s">
        <v>1078</v>
      </c>
    </row>
    <row r="949" spans="1:41" x14ac:dyDescent="0.25">
      <c r="A949">
        <v>601042</v>
      </c>
      <c r="B949" s="1">
        <v>39344</v>
      </c>
      <c r="C949">
        <v>190</v>
      </c>
      <c r="D949" s="2" t="s">
        <v>1276</v>
      </c>
      <c r="E949" s="2"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s="2" t="s">
        <v>1079</v>
      </c>
      <c r="M949" s="2" t="s">
        <v>1142</v>
      </c>
      <c r="N949" s="2" t="s">
        <v>1080</v>
      </c>
      <c r="O949" s="2" t="s">
        <v>1104</v>
      </c>
      <c r="P949" s="2" t="s">
        <v>1162</v>
      </c>
      <c r="Q949">
        <v>61900</v>
      </c>
      <c r="R949">
        <v>-50000</v>
      </c>
      <c r="S949">
        <v>11900</v>
      </c>
      <c r="T949" s="1">
        <v>42032</v>
      </c>
      <c r="U949" s="2" t="s">
        <v>1</v>
      </c>
      <c r="V949" s="2" t="s">
        <v>2</v>
      </c>
      <c r="W949" s="2" t="s">
        <v>41</v>
      </c>
      <c r="X949" s="2" t="s">
        <v>49</v>
      </c>
      <c r="Y949" s="2" t="s">
        <v>19</v>
      </c>
      <c r="Z949" s="2" t="s">
        <v>13</v>
      </c>
      <c r="AA949" s="2" t="s">
        <v>1030</v>
      </c>
      <c r="AB949">
        <v>14</v>
      </c>
      <c r="AC949">
        <v>1</v>
      </c>
      <c r="AD949" s="2" t="s">
        <v>1077</v>
      </c>
      <c r="AE949">
        <v>0</v>
      </c>
      <c r="AF949">
        <v>0</v>
      </c>
      <c r="AG949" s="2" t="s">
        <v>1078</v>
      </c>
      <c r="AH949">
        <v>45100</v>
      </c>
      <c r="AI949">
        <v>9020</v>
      </c>
      <c r="AJ949">
        <v>4510</v>
      </c>
      <c r="AK949">
        <v>31570</v>
      </c>
      <c r="AL949" s="2" t="s">
        <v>39</v>
      </c>
      <c r="AM949" s="2" t="s">
        <v>71</v>
      </c>
      <c r="AN949">
        <v>2013</v>
      </c>
      <c r="AO949" s="2" t="s">
        <v>1078</v>
      </c>
    </row>
    <row r="950" spans="1:41" x14ac:dyDescent="0.25">
      <c r="A950">
        <v>433663</v>
      </c>
      <c r="B950" s="1">
        <v>35420</v>
      </c>
      <c r="C950">
        <v>95</v>
      </c>
      <c r="D950" s="2" t="s">
        <v>1277</v>
      </c>
      <c r="E950" s="2"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s="2" t="s">
        <v>1079</v>
      </c>
      <c r="M950" s="2" t="s">
        <v>1139</v>
      </c>
      <c r="N950" s="2" t="s">
        <v>1082</v>
      </c>
      <c r="O950" s="2" t="s">
        <v>1096</v>
      </c>
      <c r="P950" s="2" t="s">
        <v>1161</v>
      </c>
      <c r="Q950">
        <v>67800</v>
      </c>
      <c r="R950">
        <v>-48600</v>
      </c>
      <c r="S950">
        <v>19200</v>
      </c>
      <c r="T950" s="1">
        <v>42058</v>
      </c>
      <c r="U950" s="2" t="s">
        <v>1089</v>
      </c>
      <c r="V950" s="2" t="s">
        <v>2</v>
      </c>
      <c r="W950" s="2" t="s">
        <v>41</v>
      </c>
      <c r="X950" s="2" t="s">
        <v>4</v>
      </c>
      <c r="Y950" s="2" t="s">
        <v>5</v>
      </c>
      <c r="Z950" s="2" t="s">
        <v>37</v>
      </c>
      <c r="AA950" s="2" t="s">
        <v>1031</v>
      </c>
      <c r="AB950">
        <v>21</v>
      </c>
      <c r="AC950">
        <v>3</v>
      </c>
      <c r="AD950" s="2" t="s">
        <v>1077</v>
      </c>
      <c r="AE950">
        <v>0</v>
      </c>
      <c r="AF950">
        <v>3</v>
      </c>
      <c r="AG950" s="2" t="s">
        <v>1077</v>
      </c>
      <c r="AH950">
        <v>83160</v>
      </c>
      <c r="AI950">
        <v>15120</v>
      </c>
      <c r="AJ950">
        <v>15120</v>
      </c>
      <c r="AK950">
        <v>52920</v>
      </c>
      <c r="AL950" s="2" t="s">
        <v>47</v>
      </c>
      <c r="AM950" s="2" t="s">
        <v>48</v>
      </c>
      <c r="AN950">
        <v>2003</v>
      </c>
      <c r="AO950" s="2" t="s">
        <v>1078</v>
      </c>
    </row>
    <row r="951" spans="1:41" x14ac:dyDescent="0.25">
      <c r="A951">
        <v>471938</v>
      </c>
      <c r="B951" s="1">
        <v>39481</v>
      </c>
      <c r="C951">
        <v>205</v>
      </c>
      <c r="D951" s="2" t="s">
        <v>1275</v>
      </c>
      <c r="E951" s="2"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s="2" t="s">
        <v>1086</v>
      </c>
      <c r="M951" s="2" t="s">
        <v>57</v>
      </c>
      <c r="N951" s="2" t="s">
        <v>1097</v>
      </c>
      <c r="O951" s="2" t="s">
        <v>1101</v>
      </c>
      <c r="P951" s="2" t="s">
        <v>1161</v>
      </c>
      <c r="Q951">
        <v>0</v>
      </c>
      <c r="R951">
        <v>0</v>
      </c>
      <c r="S951">
        <v>0</v>
      </c>
      <c r="T951" s="1">
        <v>42022</v>
      </c>
      <c r="U951" s="2" t="s">
        <v>1</v>
      </c>
      <c r="V951" s="2" t="s">
        <v>18</v>
      </c>
      <c r="W951" s="2" t="s">
        <v>11</v>
      </c>
      <c r="X951" s="2" t="s">
        <v>4</v>
      </c>
      <c r="Y951" s="2" t="s">
        <v>45</v>
      </c>
      <c r="Z951" s="2" t="s">
        <v>6</v>
      </c>
      <c r="AA951" s="2" t="s">
        <v>1032</v>
      </c>
      <c r="AB951">
        <v>19</v>
      </c>
      <c r="AC951">
        <v>1</v>
      </c>
      <c r="AD951" s="2" t="s">
        <v>1078</v>
      </c>
      <c r="AE951">
        <v>2</v>
      </c>
      <c r="AF951">
        <v>1</v>
      </c>
      <c r="AG951" s="2" t="s">
        <v>1078</v>
      </c>
      <c r="AH951">
        <v>86130</v>
      </c>
      <c r="AI951">
        <v>15660</v>
      </c>
      <c r="AJ951">
        <v>15660</v>
      </c>
      <c r="AK951">
        <v>54810</v>
      </c>
      <c r="AL951" s="2" t="s">
        <v>26</v>
      </c>
      <c r="AM951" s="2" t="s">
        <v>132</v>
      </c>
      <c r="AN951">
        <v>1995</v>
      </c>
      <c r="AO951" s="2" t="s">
        <v>1078</v>
      </c>
    </row>
    <row r="952" spans="1:41" x14ac:dyDescent="0.25">
      <c r="A952">
        <v>564654</v>
      </c>
      <c r="B952" s="1">
        <v>37818</v>
      </c>
      <c r="C952">
        <v>41</v>
      </c>
      <c r="D952" s="2" t="s">
        <v>1276</v>
      </c>
      <c r="E952" s="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s="2" t="s">
        <v>1079</v>
      </c>
      <c r="M952" s="2" t="s">
        <v>1139</v>
      </c>
      <c r="N952" s="2" t="s">
        <v>1097</v>
      </c>
      <c r="O952" s="2" t="s">
        <v>1081</v>
      </c>
      <c r="P952" s="2" t="s">
        <v>1159</v>
      </c>
      <c r="Q952">
        <v>35400</v>
      </c>
      <c r="R952">
        <v>0</v>
      </c>
      <c r="S952">
        <v>35400</v>
      </c>
      <c r="T952" s="1">
        <v>42050</v>
      </c>
      <c r="U952" s="2" t="s">
        <v>1089</v>
      </c>
      <c r="V952" s="2" t="s">
        <v>23</v>
      </c>
      <c r="W952" s="2" t="s">
        <v>3</v>
      </c>
      <c r="X952" s="2" t="s">
        <v>34</v>
      </c>
      <c r="Y952" s="2" t="s">
        <v>50</v>
      </c>
      <c r="Z952" s="2" t="s">
        <v>51</v>
      </c>
      <c r="AA952" s="2" t="s">
        <v>1033</v>
      </c>
      <c r="AB952">
        <v>13</v>
      </c>
      <c r="AC952">
        <v>3</v>
      </c>
      <c r="AD952" s="2" t="s">
        <v>1078</v>
      </c>
      <c r="AE952">
        <v>1</v>
      </c>
      <c r="AF952">
        <v>3</v>
      </c>
      <c r="AG952" s="2" t="s">
        <v>1078</v>
      </c>
      <c r="AH952">
        <v>48000</v>
      </c>
      <c r="AI952">
        <v>9600</v>
      </c>
      <c r="AJ952">
        <v>4800</v>
      </c>
      <c r="AK952">
        <v>33600</v>
      </c>
      <c r="AL952" s="2" t="s">
        <v>21</v>
      </c>
      <c r="AM952" s="2" t="s">
        <v>22</v>
      </c>
      <c r="AN952">
        <v>1995</v>
      </c>
      <c r="AO952" s="2" t="s">
        <v>1078</v>
      </c>
    </row>
    <row r="953" spans="1:41" x14ac:dyDescent="0.25">
      <c r="A953">
        <v>645723</v>
      </c>
      <c r="B953" s="1">
        <v>33363</v>
      </c>
      <c r="C953">
        <v>137</v>
      </c>
      <c r="D953" s="2" t="s">
        <v>1276</v>
      </c>
      <c r="E953" s="2"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s="2" t="s">
        <v>1086</v>
      </c>
      <c r="M953" s="2" t="s">
        <v>57</v>
      </c>
      <c r="N953" s="2" t="s">
        <v>1102</v>
      </c>
      <c r="O953" s="2" t="s">
        <v>1104</v>
      </c>
      <c r="P953" s="2" t="s">
        <v>1159</v>
      </c>
      <c r="Q953">
        <v>0</v>
      </c>
      <c r="R953">
        <v>-45300</v>
      </c>
      <c r="S953">
        <v>-45300</v>
      </c>
      <c r="T953" s="1">
        <v>42039</v>
      </c>
      <c r="U953" s="2" t="s">
        <v>10</v>
      </c>
      <c r="V953" s="2" t="s">
        <v>1084</v>
      </c>
      <c r="W953" s="2" t="s">
        <v>11</v>
      </c>
      <c r="X953" s="2" t="s">
        <v>4</v>
      </c>
      <c r="Y953" s="2" t="s">
        <v>12</v>
      </c>
      <c r="Z953" s="2" t="s">
        <v>51</v>
      </c>
      <c r="AA953" s="2" t="s">
        <v>1034</v>
      </c>
      <c r="AB953">
        <v>21</v>
      </c>
      <c r="AC953">
        <v>1</v>
      </c>
      <c r="AD953" s="2" t="s">
        <v>1078</v>
      </c>
      <c r="AE953">
        <v>0</v>
      </c>
      <c r="AF953">
        <v>0</v>
      </c>
      <c r="AG953" s="2" t="s">
        <v>1077</v>
      </c>
      <c r="AH953">
        <v>3300</v>
      </c>
      <c r="AI953">
        <v>600</v>
      </c>
      <c r="AJ953">
        <v>600</v>
      </c>
      <c r="AK953">
        <v>2100</v>
      </c>
      <c r="AL953" s="2" t="s">
        <v>8</v>
      </c>
      <c r="AM953" s="2" t="s">
        <v>9</v>
      </c>
      <c r="AN953">
        <v>2008</v>
      </c>
      <c r="AO953" s="2" t="s">
        <v>1078</v>
      </c>
    </row>
    <row r="954" spans="1:41" x14ac:dyDescent="0.25">
      <c r="A954">
        <v>573572</v>
      </c>
      <c r="B954" s="1">
        <v>33405</v>
      </c>
      <c r="C954">
        <v>194</v>
      </c>
      <c r="D954" s="2" t="s">
        <v>1275</v>
      </c>
      <c r="E954" s="2"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s="2" t="s">
        <v>1086</v>
      </c>
      <c r="M954" s="2" t="s">
        <v>1142</v>
      </c>
      <c r="N954" s="2" t="s">
        <v>1102</v>
      </c>
      <c r="O954" s="2" t="s">
        <v>1088</v>
      </c>
      <c r="P954" s="2" t="s">
        <v>1159</v>
      </c>
      <c r="Q954">
        <v>67800</v>
      </c>
      <c r="R954">
        <v>0</v>
      </c>
      <c r="S954">
        <v>67800</v>
      </c>
      <c r="T954" s="1">
        <v>42016</v>
      </c>
      <c r="U954" s="2" t="s">
        <v>1089</v>
      </c>
      <c r="V954" s="2" t="s">
        <v>18</v>
      </c>
      <c r="W954" s="2" t="s">
        <v>11</v>
      </c>
      <c r="X954" s="2" t="s">
        <v>60</v>
      </c>
      <c r="Y954" s="2" t="s">
        <v>19</v>
      </c>
      <c r="Z954" s="2" t="s">
        <v>53</v>
      </c>
      <c r="AA954" s="2" t="s">
        <v>1035</v>
      </c>
      <c r="AB954">
        <v>11</v>
      </c>
      <c r="AC954">
        <v>3</v>
      </c>
      <c r="AD954" s="2" t="s">
        <v>1078</v>
      </c>
      <c r="AE954">
        <v>1</v>
      </c>
      <c r="AF954">
        <v>2</v>
      </c>
      <c r="AG954" s="2" t="s">
        <v>1077</v>
      </c>
      <c r="AH954">
        <v>57200</v>
      </c>
      <c r="AI954">
        <v>11440</v>
      </c>
      <c r="AJ954">
        <v>5720</v>
      </c>
      <c r="AK954">
        <v>40040</v>
      </c>
      <c r="AL954" s="2" t="s">
        <v>47</v>
      </c>
      <c r="AM954" s="2" t="s">
        <v>48</v>
      </c>
      <c r="AN954">
        <v>2005</v>
      </c>
      <c r="AO954" s="2" t="s">
        <v>1078</v>
      </c>
    </row>
    <row r="955" spans="1:41" x14ac:dyDescent="0.25">
      <c r="A955">
        <v>437960</v>
      </c>
      <c r="B955" s="1">
        <v>36984</v>
      </c>
      <c r="C955">
        <v>128</v>
      </c>
      <c r="D955" s="2" t="s">
        <v>1277</v>
      </c>
      <c r="E955" s="2"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s="2" t="s">
        <v>1086</v>
      </c>
      <c r="M955" s="2" t="s">
        <v>29</v>
      </c>
      <c r="N955" s="2" t="s">
        <v>1114</v>
      </c>
      <c r="O955" s="2" t="s">
        <v>1092</v>
      </c>
      <c r="P955" s="2" t="s">
        <v>1159</v>
      </c>
      <c r="Q955">
        <v>0</v>
      </c>
      <c r="R955">
        <v>-48800</v>
      </c>
      <c r="S955">
        <v>-48800</v>
      </c>
      <c r="T955" s="1">
        <v>42006</v>
      </c>
      <c r="U955" s="2" t="s">
        <v>10</v>
      </c>
      <c r="V955" s="2" t="s">
        <v>1084</v>
      </c>
      <c r="W955" s="2" t="s">
        <v>121</v>
      </c>
      <c r="X955" s="2" t="s">
        <v>4</v>
      </c>
      <c r="Y955" s="2" t="s">
        <v>12</v>
      </c>
      <c r="Z955" s="2" t="s">
        <v>6</v>
      </c>
      <c r="AA955" s="2" t="s">
        <v>1036</v>
      </c>
      <c r="AB955">
        <v>16</v>
      </c>
      <c r="AC955">
        <v>1</v>
      </c>
      <c r="AD955" s="2" t="s">
        <v>1085</v>
      </c>
      <c r="AE955">
        <v>2</v>
      </c>
      <c r="AF955">
        <v>0</v>
      </c>
      <c r="AG955" s="2" t="s">
        <v>1085</v>
      </c>
      <c r="AH955">
        <v>7590</v>
      </c>
      <c r="AI955">
        <v>1380</v>
      </c>
      <c r="AJ955">
        <v>690</v>
      </c>
      <c r="AK955">
        <v>5520</v>
      </c>
      <c r="AL955" s="2" t="s">
        <v>32</v>
      </c>
      <c r="AM955" s="2" t="s">
        <v>69</v>
      </c>
      <c r="AN955">
        <v>2012</v>
      </c>
      <c r="AO955" s="2" t="s">
        <v>1078</v>
      </c>
    </row>
    <row r="956" spans="1:41" x14ac:dyDescent="0.25">
      <c r="A956">
        <v>649800</v>
      </c>
      <c r="B956" s="1">
        <v>41714</v>
      </c>
      <c r="C956">
        <v>150</v>
      </c>
      <c r="D956" s="2" t="s">
        <v>1276</v>
      </c>
      <c r="E956" s="2"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s="2" t="s">
        <v>1086</v>
      </c>
      <c r="M956" s="2" t="s">
        <v>1141</v>
      </c>
      <c r="N956" s="2" t="s">
        <v>1103</v>
      </c>
      <c r="O956" s="2" t="s">
        <v>1088</v>
      </c>
      <c r="P956" s="2" t="s">
        <v>1162</v>
      </c>
      <c r="Q956">
        <v>30400</v>
      </c>
      <c r="R956">
        <v>-89400</v>
      </c>
      <c r="S956">
        <v>-59000</v>
      </c>
      <c r="T956" s="1">
        <v>42031</v>
      </c>
      <c r="U956" s="2" t="s">
        <v>1</v>
      </c>
      <c r="V956" s="2" t="s">
        <v>18</v>
      </c>
      <c r="W956" s="2" t="s">
        <v>41</v>
      </c>
      <c r="X956" s="2" t="s">
        <v>4</v>
      </c>
      <c r="Y956" s="2" t="s">
        <v>12</v>
      </c>
      <c r="Z956" s="2" t="s">
        <v>24</v>
      </c>
      <c r="AA956" s="2" t="s">
        <v>1037</v>
      </c>
      <c r="AB956">
        <v>9</v>
      </c>
      <c r="AC956">
        <v>1</v>
      </c>
      <c r="AD956" s="2" t="s">
        <v>1078</v>
      </c>
      <c r="AE956">
        <v>0</v>
      </c>
      <c r="AF956">
        <v>2</v>
      </c>
      <c r="AG956" s="2" t="s">
        <v>1085</v>
      </c>
      <c r="AH956">
        <v>80080</v>
      </c>
      <c r="AI956">
        <v>12320</v>
      </c>
      <c r="AJ956">
        <v>12320</v>
      </c>
      <c r="AK956">
        <v>55440</v>
      </c>
      <c r="AL956" s="2" t="s">
        <v>26</v>
      </c>
      <c r="AM956" s="2" t="s">
        <v>132</v>
      </c>
      <c r="AN956">
        <v>2013</v>
      </c>
      <c r="AO956" s="2" t="s">
        <v>1078</v>
      </c>
    </row>
    <row r="957" spans="1:41" x14ac:dyDescent="0.25">
      <c r="A957">
        <v>544225</v>
      </c>
      <c r="B957" s="1">
        <v>40393</v>
      </c>
      <c r="C957">
        <v>104</v>
      </c>
      <c r="D957" s="2" t="s">
        <v>1276</v>
      </c>
      <c r="E957" s="2"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s="2" t="s">
        <v>1086</v>
      </c>
      <c r="M957" s="2" t="s">
        <v>1140</v>
      </c>
      <c r="N957" s="2" t="s">
        <v>1102</v>
      </c>
      <c r="O957" s="2" t="s">
        <v>1101</v>
      </c>
      <c r="P957" s="2" t="s">
        <v>1161</v>
      </c>
      <c r="Q957">
        <v>0</v>
      </c>
      <c r="R957">
        <v>-70100</v>
      </c>
      <c r="S957">
        <v>-70100</v>
      </c>
      <c r="T957" s="1">
        <v>42044</v>
      </c>
      <c r="U957" s="2" t="s">
        <v>10</v>
      </c>
      <c r="V957" s="2" t="s">
        <v>1084</v>
      </c>
      <c r="W957" s="2" t="s">
        <v>11</v>
      </c>
      <c r="X957" s="2" t="s">
        <v>4</v>
      </c>
      <c r="Y957" s="2" t="s">
        <v>45</v>
      </c>
      <c r="Z957" s="2" t="s">
        <v>13</v>
      </c>
      <c r="AA957" s="2" t="s">
        <v>1038</v>
      </c>
      <c r="AB957">
        <v>8</v>
      </c>
      <c r="AC957">
        <v>1</v>
      </c>
      <c r="AD957" s="2" t="s">
        <v>1078</v>
      </c>
      <c r="AE957">
        <v>0</v>
      </c>
      <c r="AF957">
        <v>0</v>
      </c>
      <c r="AG957" s="2" t="s">
        <v>1077</v>
      </c>
      <c r="AH957">
        <v>4800</v>
      </c>
      <c r="AI957">
        <v>960</v>
      </c>
      <c r="AJ957">
        <v>480</v>
      </c>
      <c r="AK957">
        <v>3360</v>
      </c>
      <c r="AL957" s="2" t="s">
        <v>97</v>
      </c>
      <c r="AM957" s="2" t="s">
        <v>98</v>
      </c>
      <c r="AN957">
        <v>2006</v>
      </c>
      <c r="AO957" s="2" t="s">
        <v>1078</v>
      </c>
    </row>
    <row r="958" spans="1:41" x14ac:dyDescent="0.25">
      <c r="A958">
        <v>390256</v>
      </c>
      <c r="B958" s="1">
        <v>40142</v>
      </c>
      <c r="C958">
        <v>163</v>
      </c>
      <c r="D958" s="2" t="s">
        <v>1277</v>
      </c>
      <c r="E958" s="2"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s="2" t="s">
        <v>1086</v>
      </c>
      <c r="M958" s="2" t="s">
        <v>57</v>
      </c>
      <c r="N958" s="2" t="s">
        <v>1080</v>
      </c>
      <c r="O958" s="2" t="s">
        <v>1116</v>
      </c>
      <c r="P958" s="2" t="s">
        <v>1160</v>
      </c>
      <c r="Q958">
        <v>0</v>
      </c>
      <c r="R958">
        <v>-36400</v>
      </c>
      <c r="S958">
        <v>-36400</v>
      </c>
      <c r="T958" s="1">
        <v>42041</v>
      </c>
      <c r="U958" s="2" t="s">
        <v>10</v>
      </c>
      <c r="V958" s="2" t="s">
        <v>1084</v>
      </c>
      <c r="W958" s="2" t="s">
        <v>11</v>
      </c>
      <c r="X958" s="2" t="s">
        <v>4</v>
      </c>
      <c r="Y958" s="2" t="s">
        <v>45</v>
      </c>
      <c r="Z958" s="2" t="s">
        <v>37</v>
      </c>
      <c r="AA958" s="2" t="s">
        <v>1039</v>
      </c>
      <c r="AB958">
        <v>7</v>
      </c>
      <c r="AC958">
        <v>1</v>
      </c>
      <c r="AD958" s="2" t="s">
        <v>1085</v>
      </c>
      <c r="AE958">
        <v>2</v>
      </c>
      <c r="AF958">
        <v>1</v>
      </c>
      <c r="AG958" s="2" t="s">
        <v>1077</v>
      </c>
      <c r="AH958">
        <v>3900</v>
      </c>
      <c r="AI958">
        <v>390</v>
      </c>
      <c r="AJ958">
        <v>780</v>
      </c>
      <c r="AK958">
        <v>2730</v>
      </c>
      <c r="AL958" s="2" t="s">
        <v>123</v>
      </c>
      <c r="AM958" s="2" t="s">
        <v>166</v>
      </c>
      <c r="AN958">
        <v>2008</v>
      </c>
      <c r="AO958" s="2" t="s">
        <v>1077</v>
      </c>
    </row>
    <row r="959" spans="1:41" x14ac:dyDescent="0.25">
      <c r="A959">
        <v>488597</v>
      </c>
      <c r="B959" s="1">
        <v>37019</v>
      </c>
      <c r="C959">
        <v>80</v>
      </c>
      <c r="D959" s="2" t="s">
        <v>1275</v>
      </c>
      <c r="E959" s="2"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s="2" t="s">
        <v>1079</v>
      </c>
      <c r="M959" s="2" t="s">
        <v>1139</v>
      </c>
      <c r="N959" s="2" t="s">
        <v>1107</v>
      </c>
      <c r="O959" s="2" t="s">
        <v>1098</v>
      </c>
      <c r="P959" s="2" t="s">
        <v>1161</v>
      </c>
      <c r="Q959">
        <v>64600</v>
      </c>
      <c r="R959">
        <v>0</v>
      </c>
      <c r="S959">
        <v>64600</v>
      </c>
      <c r="T959" s="1">
        <v>42007</v>
      </c>
      <c r="U959" s="2" t="s">
        <v>1</v>
      </c>
      <c r="V959" s="2" t="s">
        <v>23</v>
      </c>
      <c r="W959" s="2" t="s">
        <v>11</v>
      </c>
      <c r="X959" s="2" t="s">
        <v>49</v>
      </c>
      <c r="Y959" s="2" t="s">
        <v>5</v>
      </c>
      <c r="Z959" s="2" t="s">
        <v>24</v>
      </c>
      <c r="AA959" s="2" t="s">
        <v>1040</v>
      </c>
      <c r="AB959">
        <v>12</v>
      </c>
      <c r="AC959">
        <v>1</v>
      </c>
      <c r="AD959" s="2" t="s">
        <v>1085</v>
      </c>
      <c r="AE959">
        <v>0</v>
      </c>
      <c r="AF959">
        <v>0</v>
      </c>
      <c r="AG959" s="2" t="s">
        <v>1078</v>
      </c>
      <c r="AH959">
        <v>90400</v>
      </c>
      <c r="AI959">
        <v>9040</v>
      </c>
      <c r="AJ959">
        <v>9040</v>
      </c>
      <c r="AK959">
        <v>72320</v>
      </c>
      <c r="AL959" s="2" t="s">
        <v>97</v>
      </c>
      <c r="AM959" s="2" t="s">
        <v>98</v>
      </c>
      <c r="AN959">
        <v>1995</v>
      </c>
      <c r="AO959" s="2" t="s">
        <v>1078</v>
      </c>
    </row>
    <row r="960" spans="1:41" x14ac:dyDescent="0.25">
      <c r="A960">
        <v>133889</v>
      </c>
      <c r="B960" s="1">
        <v>38152</v>
      </c>
      <c r="C960">
        <v>65</v>
      </c>
      <c r="D960" s="2" t="s">
        <v>1276</v>
      </c>
      <c r="E960" s="2"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s="2" t="s">
        <v>1086</v>
      </c>
      <c r="M960" s="2" t="s">
        <v>1140</v>
      </c>
      <c r="N960" s="2" t="s">
        <v>1087</v>
      </c>
      <c r="O960" s="2" t="s">
        <v>1110</v>
      </c>
      <c r="P960" s="2" t="s">
        <v>1160</v>
      </c>
      <c r="Q960">
        <v>0</v>
      </c>
      <c r="R960">
        <v>0</v>
      </c>
      <c r="S960">
        <v>0</v>
      </c>
      <c r="T960" s="1">
        <v>42016</v>
      </c>
      <c r="U960" s="2" t="s">
        <v>1089</v>
      </c>
      <c r="V960" s="2" t="s">
        <v>18</v>
      </c>
      <c r="W960" s="2" t="s">
        <v>11</v>
      </c>
      <c r="X960" s="2" t="s">
        <v>49</v>
      </c>
      <c r="Y960" s="2" t="s">
        <v>50</v>
      </c>
      <c r="Z960" s="2" t="s">
        <v>6</v>
      </c>
      <c r="AA960" s="2" t="s">
        <v>1041</v>
      </c>
      <c r="AB960">
        <v>21</v>
      </c>
      <c r="AC960">
        <v>3</v>
      </c>
      <c r="AD960" s="2" t="s">
        <v>1077</v>
      </c>
      <c r="AE960">
        <v>0</v>
      </c>
      <c r="AF960">
        <v>0</v>
      </c>
      <c r="AG960" s="2" t="s">
        <v>1085</v>
      </c>
      <c r="AH960">
        <v>62900</v>
      </c>
      <c r="AI960">
        <v>6290</v>
      </c>
      <c r="AJ960">
        <v>12580</v>
      </c>
      <c r="AK960">
        <v>44030</v>
      </c>
      <c r="AL960" s="2" t="s">
        <v>106</v>
      </c>
      <c r="AM960" s="2" t="s">
        <v>280</v>
      </c>
      <c r="AN960">
        <v>1998</v>
      </c>
      <c r="AO960" s="2" t="s">
        <v>1078</v>
      </c>
    </row>
    <row r="961" spans="1:41" x14ac:dyDescent="0.25">
      <c r="A961">
        <v>931901</v>
      </c>
      <c r="B961" s="1">
        <v>34553</v>
      </c>
      <c r="C961">
        <v>179</v>
      </c>
      <c r="D961" s="2" t="s">
        <v>1276</v>
      </c>
      <c r="E961" s="2"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s="2" t="s">
        <v>1086</v>
      </c>
      <c r="M961" s="2" t="s">
        <v>29</v>
      </c>
      <c r="N961" s="2" t="s">
        <v>1102</v>
      </c>
      <c r="O961" s="2" t="s">
        <v>1094</v>
      </c>
      <c r="P961" s="2" t="s">
        <v>1160</v>
      </c>
      <c r="Q961">
        <v>53800</v>
      </c>
      <c r="R961">
        <v>0</v>
      </c>
      <c r="S961">
        <v>53800</v>
      </c>
      <c r="T961" s="1">
        <v>42026</v>
      </c>
      <c r="U961" s="2" t="s">
        <v>1</v>
      </c>
      <c r="V961" s="2" t="s">
        <v>18</v>
      </c>
      <c r="W961" s="2" t="s">
        <v>3</v>
      </c>
      <c r="X961" s="2" t="s">
        <v>4</v>
      </c>
      <c r="Y961" s="2" t="s">
        <v>50</v>
      </c>
      <c r="Z961" s="2" t="s">
        <v>24</v>
      </c>
      <c r="AA961" s="2" t="s">
        <v>1042</v>
      </c>
      <c r="AB961">
        <v>4</v>
      </c>
      <c r="AC961">
        <v>1</v>
      </c>
      <c r="AD961" s="2" t="s">
        <v>1077</v>
      </c>
      <c r="AE961">
        <v>1</v>
      </c>
      <c r="AF961">
        <v>2</v>
      </c>
      <c r="AG961" s="2" t="s">
        <v>1078</v>
      </c>
      <c r="AH961">
        <v>54200</v>
      </c>
      <c r="AI961">
        <v>5420</v>
      </c>
      <c r="AJ961">
        <v>10840</v>
      </c>
      <c r="AK961">
        <v>37940</v>
      </c>
      <c r="AL961" s="2" t="s">
        <v>39</v>
      </c>
      <c r="AM961" s="2" t="s">
        <v>193</v>
      </c>
      <c r="AN961">
        <v>2014</v>
      </c>
      <c r="AO961" s="2" t="s">
        <v>1077</v>
      </c>
    </row>
    <row r="962" spans="1:41" x14ac:dyDescent="0.25">
      <c r="A962">
        <v>769475</v>
      </c>
      <c r="B962" s="1">
        <v>38225</v>
      </c>
      <c r="C962">
        <v>372</v>
      </c>
      <c r="D962" s="2" t="s">
        <v>1276</v>
      </c>
      <c r="E962" s="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s="2" t="s">
        <v>1086</v>
      </c>
      <c r="M962" s="2" t="s">
        <v>1140</v>
      </c>
      <c r="N962" s="2" t="s">
        <v>1091</v>
      </c>
      <c r="O962" s="2" t="s">
        <v>1108</v>
      </c>
      <c r="P962" s="2" t="s">
        <v>1161</v>
      </c>
      <c r="Q962">
        <v>0</v>
      </c>
      <c r="R962">
        <v>0</v>
      </c>
      <c r="S962">
        <v>0</v>
      </c>
      <c r="T962" s="1">
        <v>42007</v>
      </c>
      <c r="U962" s="2" t="s">
        <v>1089</v>
      </c>
      <c r="V962" s="2" t="s">
        <v>2</v>
      </c>
      <c r="W962" s="2" t="s">
        <v>3</v>
      </c>
      <c r="X962" s="2" t="s">
        <v>4</v>
      </c>
      <c r="Y962" s="2" t="s">
        <v>19</v>
      </c>
      <c r="Z962" s="2" t="s">
        <v>53</v>
      </c>
      <c r="AA962" s="2" t="s">
        <v>1043</v>
      </c>
      <c r="AB962">
        <v>18</v>
      </c>
      <c r="AC962">
        <v>3</v>
      </c>
      <c r="AD962" s="2" t="s">
        <v>1078</v>
      </c>
      <c r="AE962">
        <v>2</v>
      </c>
      <c r="AF962">
        <v>2</v>
      </c>
      <c r="AG962" s="2" t="s">
        <v>1077</v>
      </c>
      <c r="AH962">
        <v>51800</v>
      </c>
      <c r="AI962">
        <v>5180</v>
      </c>
      <c r="AJ962">
        <v>10360</v>
      </c>
      <c r="AK962">
        <v>36260</v>
      </c>
      <c r="AL962" s="2" t="s">
        <v>32</v>
      </c>
      <c r="AM962" s="2" t="s">
        <v>69</v>
      </c>
      <c r="AN962">
        <v>2003</v>
      </c>
      <c r="AO962" s="2" t="s">
        <v>1078</v>
      </c>
    </row>
    <row r="963" spans="1:41" x14ac:dyDescent="0.25">
      <c r="A963">
        <v>844062</v>
      </c>
      <c r="B963" s="1">
        <v>33018</v>
      </c>
      <c r="C963">
        <v>398</v>
      </c>
      <c r="D963" s="2" t="s">
        <v>1276</v>
      </c>
      <c r="E963" s="2"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s="2" t="s">
        <v>1079</v>
      </c>
      <c r="M963" s="2" t="s">
        <v>57</v>
      </c>
      <c r="N963" s="2" t="s">
        <v>1114</v>
      </c>
      <c r="O963" s="2" t="s">
        <v>1104</v>
      </c>
      <c r="P963" s="2" t="s">
        <v>1162</v>
      </c>
      <c r="Q963">
        <v>69400</v>
      </c>
      <c r="R963">
        <v>0</v>
      </c>
      <c r="S963">
        <v>69400</v>
      </c>
      <c r="T963" s="1">
        <v>42058</v>
      </c>
      <c r="U963" s="2" t="s">
        <v>10</v>
      </c>
      <c r="V963" s="2" t="s">
        <v>1084</v>
      </c>
      <c r="W963" s="2" t="s">
        <v>121</v>
      </c>
      <c r="X963" s="2" t="s">
        <v>4</v>
      </c>
      <c r="Y963" s="2" t="s">
        <v>5</v>
      </c>
      <c r="Z963" s="2" t="s">
        <v>53</v>
      </c>
      <c r="AA963" s="2" t="s">
        <v>1044</v>
      </c>
      <c r="AB963">
        <v>7</v>
      </c>
      <c r="AC963">
        <v>1</v>
      </c>
      <c r="AD963" s="2" t="s">
        <v>1085</v>
      </c>
      <c r="AE963">
        <v>2</v>
      </c>
      <c r="AF963">
        <v>3</v>
      </c>
      <c r="AG963" s="2" t="s">
        <v>1085</v>
      </c>
      <c r="AH963">
        <v>6600</v>
      </c>
      <c r="AI963">
        <v>600</v>
      </c>
      <c r="AJ963">
        <v>1200</v>
      </c>
      <c r="AK963">
        <v>4800</v>
      </c>
      <c r="AL963" s="2" t="s">
        <v>32</v>
      </c>
      <c r="AM963" s="2" t="s">
        <v>69</v>
      </c>
      <c r="AN963">
        <v>2012</v>
      </c>
      <c r="AO963" s="2" t="s">
        <v>1078</v>
      </c>
    </row>
    <row r="964" spans="1:41" x14ac:dyDescent="0.25">
      <c r="A964">
        <v>844129</v>
      </c>
      <c r="B964" s="1">
        <v>33136</v>
      </c>
      <c r="C964">
        <v>213</v>
      </c>
      <c r="D964" s="2" t="s">
        <v>1276</v>
      </c>
      <c r="E964" s="2"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s="2" t="s">
        <v>1079</v>
      </c>
      <c r="M964" s="2" t="s">
        <v>1140</v>
      </c>
      <c r="N964" s="2" t="s">
        <v>1091</v>
      </c>
      <c r="O964" s="2" t="s">
        <v>1104</v>
      </c>
      <c r="P964" s="2" t="s">
        <v>1159</v>
      </c>
      <c r="Q964">
        <v>58500</v>
      </c>
      <c r="R964">
        <v>-77700</v>
      </c>
      <c r="S964">
        <v>-19200</v>
      </c>
      <c r="T964" s="1">
        <v>42026</v>
      </c>
      <c r="U964" s="2" t="s">
        <v>1</v>
      </c>
      <c r="V964" s="2" t="s">
        <v>2</v>
      </c>
      <c r="W964" s="2" t="s">
        <v>41</v>
      </c>
      <c r="X964" s="2" t="s">
        <v>34</v>
      </c>
      <c r="Y964" s="2" t="s">
        <v>5</v>
      </c>
      <c r="Z964" s="2" t="s">
        <v>75</v>
      </c>
      <c r="AA964" s="2" t="s">
        <v>1045</v>
      </c>
      <c r="AB964">
        <v>13</v>
      </c>
      <c r="AC964">
        <v>1</v>
      </c>
      <c r="AD964" s="2" t="s">
        <v>1077</v>
      </c>
      <c r="AE964">
        <v>2</v>
      </c>
      <c r="AF964">
        <v>0</v>
      </c>
      <c r="AG964" s="2" t="s">
        <v>1077</v>
      </c>
      <c r="AH964">
        <v>74140</v>
      </c>
      <c r="AI964">
        <v>13480</v>
      </c>
      <c r="AJ964">
        <v>6740</v>
      </c>
      <c r="AK964">
        <v>53920</v>
      </c>
      <c r="AL964" s="2" t="s">
        <v>55</v>
      </c>
      <c r="AM964" s="2" t="s">
        <v>86</v>
      </c>
      <c r="AN964">
        <v>2007</v>
      </c>
      <c r="AO964" s="2" t="s">
        <v>1078</v>
      </c>
    </row>
    <row r="965" spans="1:41" x14ac:dyDescent="0.25">
      <c r="A965">
        <v>732169</v>
      </c>
      <c r="B965" s="1">
        <v>36835</v>
      </c>
      <c r="C965">
        <v>79</v>
      </c>
      <c r="D965" s="2" t="s">
        <v>1276</v>
      </c>
      <c r="E965" s="2"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s="2" t="s">
        <v>1086</v>
      </c>
      <c r="M965" s="2" t="s">
        <v>29</v>
      </c>
      <c r="N965" s="2" t="s">
        <v>1097</v>
      </c>
      <c r="O965" s="2" t="s">
        <v>1108</v>
      </c>
      <c r="P965" s="2" t="s">
        <v>1161</v>
      </c>
      <c r="Q965">
        <v>53400</v>
      </c>
      <c r="R965">
        <v>-35200</v>
      </c>
      <c r="S965">
        <v>18200</v>
      </c>
      <c r="T965" s="1">
        <v>42048</v>
      </c>
      <c r="U965" s="2" t="s">
        <v>1</v>
      </c>
      <c r="V965" s="2" t="s">
        <v>23</v>
      </c>
      <c r="W965" s="2" t="s">
        <v>41</v>
      </c>
      <c r="X965" s="2" t="s">
        <v>34</v>
      </c>
      <c r="Y965" s="2" t="s">
        <v>12</v>
      </c>
      <c r="Z965" s="2" t="s">
        <v>53</v>
      </c>
      <c r="AA965" s="2" t="s">
        <v>1046</v>
      </c>
      <c r="AB965">
        <v>0</v>
      </c>
      <c r="AC965">
        <v>1</v>
      </c>
      <c r="AD965" s="2" t="s">
        <v>1078</v>
      </c>
      <c r="AE965">
        <v>2</v>
      </c>
      <c r="AF965">
        <v>1</v>
      </c>
      <c r="AG965" s="2" t="s">
        <v>1085</v>
      </c>
      <c r="AH965">
        <v>67800</v>
      </c>
      <c r="AI965">
        <v>13560</v>
      </c>
      <c r="AJ965">
        <v>6780</v>
      </c>
      <c r="AK965">
        <v>47460</v>
      </c>
      <c r="AL965" s="2" t="s">
        <v>15</v>
      </c>
      <c r="AM965" s="2" t="s">
        <v>102</v>
      </c>
      <c r="AN965">
        <v>1995</v>
      </c>
      <c r="AO965" s="2" t="s">
        <v>1078</v>
      </c>
    </row>
    <row r="966" spans="1:41" x14ac:dyDescent="0.25">
      <c r="A966">
        <v>221854</v>
      </c>
      <c r="B966" s="1">
        <v>34610</v>
      </c>
      <c r="C966">
        <v>232</v>
      </c>
      <c r="D966" s="2" t="s">
        <v>1276</v>
      </c>
      <c r="E966" s="2"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s="2" t="s">
        <v>1079</v>
      </c>
      <c r="M966" s="2" t="s">
        <v>65</v>
      </c>
      <c r="N966" s="2" t="s">
        <v>1095</v>
      </c>
      <c r="O966" s="2" t="s">
        <v>1117</v>
      </c>
      <c r="P966" s="2" t="s">
        <v>1159</v>
      </c>
      <c r="Q966">
        <v>25800</v>
      </c>
      <c r="R966">
        <v>0</v>
      </c>
      <c r="S966">
        <v>25800</v>
      </c>
      <c r="T966" s="1">
        <v>42043</v>
      </c>
      <c r="U966" s="2" t="s">
        <v>1</v>
      </c>
      <c r="V966" s="2" t="s">
        <v>18</v>
      </c>
      <c r="W966" s="2" t="s">
        <v>3</v>
      </c>
      <c r="X966" s="2" t="s">
        <v>34</v>
      </c>
      <c r="Y966" s="2" t="s">
        <v>19</v>
      </c>
      <c r="Z966" s="2" t="s">
        <v>53</v>
      </c>
      <c r="AA966" s="2" t="s">
        <v>1047</v>
      </c>
      <c r="AB966">
        <v>22</v>
      </c>
      <c r="AC966">
        <v>1</v>
      </c>
      <c r="AD966" s="2" t="s">
        <v>1085</v>
      </c>
      <c r="AE966">
        <v>1</v>
      </c>
      <c r="AF966">
        <v>1</v>
      </c>
      <c r="AG966" s="2" t="s">
        <v>1077</v>
      </c>
      <c r="AH966">
        <v>55400</v>
      </c>
      <c r="AI966">
        <v>5540</v>
      </c>
      <c r="AJ966">
        <v>11080</v>
      </c>
      <c r="AK966">
        <v>38780</v>
      </c>
      <c r="AL966" s="2" t="s">
        <v>106</v>
      </c>
      <c r="AM966" s="2" t="s">
        <v>280</v>
      </c>
      <c r="AN966">
        <v>2002</v>
      </c>
      <c r="AO966" s="2" t="s">
        <v>1077</v>
      </c>
    </row>
    <row r="967" spans="1:41" x14ac:dyDescent="0.25">
      <c r="A967">
        <v>776950</v>
      </c>
      <c r="B967" s="1">
        <v>38453</v>
      </c>
      <c r="C967">
        <v>230</v>
      </c>
      <c r="D967" s="2" t="s">
        <v>1275</v>
      </c>
      <c r="E967" s="2"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s="2" t="s">
        <v>1079</v>
      </c>
      <c r="M967" s="2" t="s">
        <v>1141</v>
      </c>
      <c r="N967" s="2" t="s">
        <v>1091</v>
      </c>
      <c r="O967" s="2" t="s">
        <v>1083</v>
      </c>
      <c r="P967" s="2" t="s">
        <v>1160</v>
      </c>
      <c r="Q967">
        <v>0</v>
      </c>
      <c r="R967">
        <v>-51500</v>
      </c>
      <c r="S967">
        <v>-51500</v>
      </c>
      <c r="T967" s="1">
        <v>42013</v>
      </c>
      <c r="U967" s="2" t="s">
        <v>1</v>
      </c>
      <c r="V967" s="2" t="s">
        <v>18</v>
      </c>
      <c r="W967" s="2" t="s">
        <v>3</v>
      </c>
      <c r="X967" s="2" t="s">
        <v>60</v>
      </c>
      <c r="Y967" s="2" t="s">
        <v>5</v>
      </c>
      <c r="Z967" s="2" t="s">
        <v>6</v>
      </c>
      <c r="AA967" s="2" t="s">
        <v>1048</v>
      </c>
      <c r="AB967">
        <v>15</v>
      </c>
      <c r="AC967">
        <v>1</v>
      </c>
      <c r="AD967" s="2" t="s">
        <v>1077</v>
      </c>
      <c r="AE967">
        <v>2</v>
      </c>
      <c r="AF967">
        <v>3</v>
      </c>
      <c r="AG967" s="2" t="s">
        <v>1085</v>
      </c>
      <c r="AH967">
        <v>49100</v>
      </c>
      <c r="AI967">
        <v>9820</v>
      </c>
      <c r="AJ967">
        <v>4910</v>
      </c>
      <c r="AK967">
        <v>34370</v>
      </c>
      <c r="AL967" s="2" t="s">
        <v>73</v>
      </c>
      <c r="AM967" s="2" t="s">
        <v>80</v>
      </c>
      <c r="AN967">
        <v>1996</v>
      </c>
      <c r="AO967" s="2" t="s">
        <v>1077</v>
      </c>
    </row>
    <row r="968" spans="1:41" x14ac:dyDescent="0.25">
      <c r="A968">
        <v>291006</v>
      </c>
      <c r="B968" s="1">
        <v>33009</v>
      </c>
      <c r="C968">
        <v>234</v>
      </c>
      <c r="D968" s="2" t="s">
        <v>1277</v>
      </c>
      <c r="E968" s="2"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s="2" t="s">
        <v>1086</v>
      </c>
      <c r="M968" s="2" t="s">
        <v>1142</v>
      </c>
      <c r="N968" s="2" t="s">
        <v>1103</v>
      </c>
      <c r="O968" s="2" t="s">
        <v>1113</v>
      </c>
      <c r="P968" s="2" t="s">
        <v>1159</v>
      </c>
      <c r="Q968">
        <v>59400</v>
      </c>
      <c r="R968">
        <v>-78600</v>
      </c>
      <c r="S968">
        <v>-19200</v>
      </c>
      <c r="T968" s="1">
        <v>42043</v>
      </c>
      <c r="U968" s="2" t="s">
        <v>1089</v>
      </c>
      <c r="V968" s="2" t="s">
        <v>2</v>
      </c>
      <c r="W968" s="2" t="s">
        <v>3</v>
      </c>
      <c r="X968" s="2" t="s">
        <v>4</v>
      </c>
      <c r="Y968" s="2" t="s">
        <v>5</v>
      </c>
      <c r="Z968" s="2" t="s">
        <v>13</v>
      </c>
      <c r="AA968" s="2" t="s">
        <v>1049</v>
      </c>
      <c r="AB968">
        <v>3</v>
      </c>
      <c r="AC968">
        <v>3</v>
      </c>
      <c r="AD968" s="2" t="s">
        <v>1078</v>
      </c>
      <c r="AE968">
        <v>2</v>
      </c>
      <c r="AF968">
        <v>1</v>
      </c>
      <c r="AG968" s="2" t="s">
        <v>1085</v>
      </c>
      <c r="AH968">
        <v>98280</v>
      </c>
      <c r="AI968">
        <v>15120</v>
      </c>
      <c r="AJ968">
        <v>7560</v>
      </c>
      <c r="AK968">
        <v>75600</v>
      </c>
      <c r="AL968" s="2" t="s">
        <v>26</v>
      </c>
      <c r="AM968" s="2" t="s">
        <v>27</v>
      </c>
      <c r="AN968">
        <v>2007</v>
      </c>
      <c r="AO968" s="2" t="s">
        <v>1077</v>
      </c>
    </row>
    <row r="969" spans="1:41" x14ac:dyDescent="0.25">
      <c r="A969">
        <v>845751</v>
      </c>
      <c r="B969" s="1">
        <v>38241</v>
      </c>
      <c r="C969">
        <v>240</v>
      </c>
      <c r="D969" s="2" t="s">
        <v>1277</v>
      </c>
      <c r="E969" s="2"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s="2" t="s">
        <v>1086</v>
      </c>
      <c r="M969" s="2" t="s">
        <v>1142</v>
      </c>
      <c r="N969" s="2" t="s">
        <v>1102</v>
      </c>
      <c r="O969" s="2" t="s">
        <v>1111</v>
      </c>
      <c r="P969" s="2" t="s">
        <v>1160</v>
      </c>
      <c r="Q969">
        <v>0</v>
      </c>
      <c r="R969">
        <v>-70900</v>
      </c>
      <c r="S969">
        <v>-70900</v>
      </c>
      <c r="T969" s="1">
        <v>42014</v>
      </c>
      <c r="U969" s="2" t="s">
        <v>1089</v>
      </c>
      <c r="V969" s="2" t="s">
        <v>18</v>
      </c>
      <c r="W969" s="2" t="s">
        <v>41</v>
      </c>
      <c r="X969" s="2" t="s">
        <v>34</v>
      </c>
      <c r="Y969" s="2" t="s">
        <v>12</v>
      </c>
      <c r="Z969" s="2" t="s">
        <v>53</v>
      </c>
      <c r="AA969" s="2" t="s">
        <v>1050</v>
      </c>
      <c r="AB969">
        <v>18</v>
      </c>
      <c r="AC969">
        <v>2</v>
      </c>
      <c r="AD969" s="2" t="s">
        <v>1077</v>
      </c>
      <c r="AE969">
        <v>0</v>
      </c>
      <c r="AF969">
        <v>2</v>
      </c>
      <c r="AG969" s="2" t="s">
        <v>1085</v>
      </c>
      <c r="AH969">
        <v>66550</v>
      </c>
      <c r="AI969">
        <v>6050</v>
      </c>
      <c r="AJ969">
        <v>12100</v>
      </c>
      <c r="AK969">
        <v>48400</v>
      </c>
      <c r="AL969" s="2" t="s">
        <v>55</v>
      </c>
      <c r="AM969" s="2" t="s">
        <v>86</v>
      </c>
      <c r="AN969">
        <v>2008</v>
      </c>
      <c r="AO969" s="2" t="s">
        <v>1078</v>
      </c>
    </row>
    <row r="970" spans="1:41" x14ac:dyDescent="0.25">
      <c r="A970">
        <v>889764</v>
      </c>
      <c r="B970" s="1">
        <v>34303</v>
      </c>
      <c r="C970">
        <v>143</v>
      </c>
      <c r="D970" s="2" t="s">
        <v>1276</v>
      </c>
      <c r="E970" s="2"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s="2" t="s">
        <v>1086</v>
      </c>
      <c r="M970" s="2" t="s">
        <v>29</v>
      </c>
      <c r="N970" s="2" t="s">
        <v>1080</v>
      </c>
      <c r="O970" s="2" t="s">
        <v>1088</v>
      </c>
      <c r="P970" s="2" t="s">
        <v>1162</v>
      </c>
      <c r="Q970">
        <v>38400</v>
      </c>
      <c r="R970">
        <v>-5700</v>
      </c>
      <c r="S970">
        <v>32700</v>
      </c>
      <c r="T970" s="1">
        <v>42030</v>
      </c>
      <c r="U970" s="2" t="s">
        <v>1089</v>
      </c>
      <c r="V970" s="2" t="s">
        <v>2</v>
      </c>
      <c r="W970" s="2" t="s">
        <v>3</v>
      </c>
      <c r="X970" s="2" t="s">
        <v>34</v>
      </c>
      <c r="Y970" s="2" t="s">
        <v>45</v>
      </c>
      <c r="Z970" s="2" t="s">
        <v>24</v>
      </c>
      <c r="AA970" s="2" t="s">
        <v>1051</v>
      </c>
      <c r="AB970">
        <v>17</v>
      </c>
      <c r="AC970">
        <v>3</v>
      </c>
      <c r="AD970" s="2" t="s">
        <v>1085</v>
      </c>
      <c r="AE970">
        <v>2</v>
      </c>
      <c r="AF970">
        <v>2</v>
      </c>
      <c r="AG970" s="2" t="s">
        <v>1085</v>
      </c>
      <c r="AH970">
        <v>70400</v>
      </c>
      <c r="AI970">
        <v>14080</v>
      </c>
      <c r="AJ970">
        <v>7040</v>
      </c>
      <c r="AK970">
        <v>49280</v>
      </c>
      <c r="AL970" s="2" t="s">
        <v>32</v>
      </c>
      <c r="AM970" s="2" t="s">
        <v>33</v>
      </c>
      <c r="AN970">
        <v>2002</v>
      </c>
      <c r="AO970" s="2" t="s">
        <v>1078</v>
      </c>
    </row>
    <row r="971" spans="1:41" x14ac:dyDescent="0.25">
      <c r="A971">
        <v>929306</v>
      </c>
      <c r="B971" s="1">
        <v>37686</v>
      </c>
      <c r="C971">
        <v>266</v>
      </c>
      <c r="D971" s="2" t="s">
        <v>1277</v>
      </c>
      <c r="E971" s="2"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s="2" t="s">
        <v>1079</v>
      </c>
      <c r="M971" s="2" t="s">
        <v>29</v>
      </c>
      <c r="N971" s="2" t="s">
        <v>1114</v>
      </c>
      <c r="O971" s="2" t="s">
        <v>1088</v>
      </c>
      <c r="P971" s="2" t="s">
        <v>1161</v>
      </c>
      <c r="Q971">
        <v>0</v>
      </c>
      <c r="R971">
        <v>-49600</v>
      </c>
      <c r="S971">
        <v>-49600</v>
      </c>
      <c r="T971" s="1">
        <v>42056</v>
      </c>
      <c r="U971" s="2" t="s">
        <v>1089</v>
      </c>
      <c r="V971" s="2" t="s">
        <v>2</v>
      </c>
      <c r="W971" s="2" t="s">
        <v>3</v>
      </c>
      <c r="X971" s="2" t="s">
        <v>60</v>
      </c>
      <c r="Y971" s="2" t="s">
        <v>45</v>
      </c>
      <c r="Z971" s="2" t="s">
        <v>37</v>
      </c>
      <c r="AA971" s="2" t="s">
        <v>1052</v>
      </c>
      <c r="AB971">
        <v>18</v>
      </c>
      <c r="AC971">
        <v>3</v>
      </c>
      <c r="AD971" s="2" t="s">
        <v>1085</v>
      </c>
      <c r="AE971">
        <v>1</v>
      </c>
      <c r="AF971">
        <v>1</v>
      </c>
      <c r="AG971" s="2" t="s">
        <v>1078</v>
      </c>
      <c r="AH971">
        <v>53280</v>
      </c>
      <c r="AI971">
        <v>4440</v>
      </c>
      <c r="AJ971">
        <v>8880</v>
      </c>
      <c r="AK971">
        <v>39960</v>
      </c>
      <c r="AL971" s="2" t="s">
        <v>73</v>
      </c>
      <c r="AM971" s="2" t="s">
        <v>80</v>
      </c>
      <c r="AN971">
        <v>2015</v>
      </c>
      <c r="AO971" s="2" t="s">
        <v>1077</v>
      </c>
    </row>
    <row r="972" spans="1:41" x14ac:dyDescent="0.25">
      <c r="A972">
        <v>515457</v>
      </c>
      <c r="B972" s="1">
        <v>35417</v>
      </c>
      <c r="C972">
        <v>89</v>
      </c>
      <c r="D972" s="2" t="s">
        <v>1277</v>
      </c>
      <c r="E972" s="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s="2" t="s">
        <v>1086</v>
      </c>
      <c r="M972" s="2" t="s">
        <v>57</v>
      </c>
      <c r="N972" s="2" t="s">
        <v>1080</v>
      </c>
      <c r="O972" s="2" t="s">
        <v>1096</v>
      </c>
      <c r="P972" s="2" t="s">
        <v>1162</v>
      </c>
      <c r="Q972">
        <v>27600</v>
      </c>
      <c r="R972">
        <v>0</v>
      </c>
      <c r="S972">
        <v>27600</v>
      </c>
      <c r="T972" s="1">
        <v>42027</v>
      </c>
      <c r="U972" s="2" t="s">
        <v>1</v>
      </c>
      <c r="V972" s="2" t="s">
        <v>23</v>
      </c>
      <c r="W972" s="2" t="s">
        <v>41</v>
      </c>
      <c r="X972" s="2" t="s">
        <v>49</v>
      </c>
      <c r="Y972" s="2" t="s">
        <v>19</v>
      </c>
      <c r="Z972" s="2" t="s">
        <v>6</v>
      </c>
      <c r="AA972" s="2" t="s">
        <v>1053</v>
      </c>
      <c r="AB972">
        <v>11</v>
      </c>
      <c r="AC972">
        <v>1</v>
      </c>
      <c r="AD972" s="2" t="s">
        <v>1085</v>
      </c>
      <c r="AE972">
        <v>2</v>
      </c>
      <c r="AF972">
        <v>3</v>
      </c>
      <c r="AG972" s="2" t="s">
        <v>1077</v>
      </c>
      <c r="AH972">
        <v>84590</v>
      </c>
      <c r="AI972">
        <v>15380</v>
      </c>
      <c r="AJ972">
        <v>15380</v>
      </c>
      <c r="AK972">
        <v>53830</v>
      </c>
      <c r="AL972" s="2" t="s">
        <v>21</v>
      </c>
      <c r="AM972" s="2" t="s">
        <v>67</v>
      </c>
      <c r="AN972">
        <v>1999</v>
      </c>
      <c r="AO972" s="2" t="s">
        <v>1078</v>
      </c>
    </row>
    <row r="973" spans="1:41" x14ac:dyDescent="0.25">
      <c r="A973">
        <v>556270</v>
      </c>
      <c r="B973" s="1">
        <v>34751</v>
      </c>
      <c r="C973">
        <v>229</v>
      </c>
      <c r="D973" s="2" t="s">
        <v>1277</v>
      </c>
      <c r="E973" s="2"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s="2" t="s">
        <v>1086</v>
      </c>
      <c r="M973" s="2" t="s">
        <v>1139</v>
      </c>
      <c r="N973" s="2" t="s">
        <v>1115</v>
      </c>
      <c r="O973" s="2" t="s">
        <v>1094</v>
      </c>
      <c r="P973" s="2" t="s">
        <v>1161</v>
      </c>
      <c r="Q973">
        <v>0</v>
      </c>
      <c r="R973">
        <v>-55400</v>
      </c>
      <c r="S973">
        <v>-55400</v>
      </c>
      <c r="T973" s="1">
        <v>42040</v>
      </c>
      <c r="U973" s="2" t="s">
        <v>1</v>
      </c>
      <c r="V973" s="2" t="s">
        <v>18</v>
      </c>
      <c r="W973" s="2" t="s">
        <v>41</v>
      </c>
      <c r="X973" s="2" t="s">
        <v>49</v>
      </c>
      <c r="Y973" s="2" t="s">
        <v>19</v>
      </c>
      <c r="Z973" s="2" t="s">
        <v>6</v>
      </c>
      <c r="AA973" s="2" t="s">
        <v>1054</v>
      </c>
      <c r="AB973">
        <v>17</v>
      </c>
      <c r="AC973">
        <v>1</v>
      </c>
      <c r="AD973" s="2" t="s">
        <v>1078</v>
      </c>
      <c r="AE973">
        <v>0</v>
      </c>
      <c r="AF973">
        <v>2</v>
      </c>
      <c r="AG973" s="2" t="s">
        <v>1077</v>
      </c>
      <c r="AH973">
        <v>54560</v>
      </c>
      <c r="AI973">
        <v>9920</v>
      </c>
      <c r="AJ973">
        <v>9920</v>
      </c>
      <c r="AK973">
        <v>34720</v>
      </c>
      <c r="AL973" s="2" t="s">
        <v>8</v>
      </c>
      <c r="AM973" s="2" t="s">
        <v>36</v>
      </c>
      <c r="AN973">
        <v>2004</v>
      </c>
      <c r="AO973" s="2" t="s">
        <v>1078</v>
      </c>
    </row>
    <row r="974" spans="1:41" x14ac:dyDescent="0.25">
      <c r="A974">
        <v>908935</v>
      </c>
      <c r="B974" s="1">
        <v>40158</v>
      </c>
      <c r="C974">
        <v>245</v>
      </c>
      <c r="D974" s="2" t="s">
        <v>1275</v>
      </c>
      <c r="E974" s="2"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s="2" t="s">
        <v>1079</v>
      </c>
      <c r="M974" s="2" t="s">
        <v>1141</v>
      </c>
      <c r="N974" s="2" t="s">
        <v>1107</v>
      </c>
      <c r="O974" s="2" t="s">
        <v>1098</v>
      </c>
      <c r="P974" s="2" t="s">
        <v>1162</v>
      </c>
      <c r="Q974">
        <v>39300</v>
      </c>
      <c r="R974">
        <v>0</v>
      </c>
      <c r="S974">
        <v>39300</v>
      </c>
      <c r="T974" s="1">
        <v>42050</v>
      </c>
      <c r="U974" s="2" t="s">
        <v>1</v>
      </c>
      <c r="V974" s="2" t="s">
        <v>18</v>
      </c>
      <c r="W974" s="2" t="s">
        <v>11</v>
      </c>
      <c r="X974" s="2" t="s">
        <v>60</v>
      </c>
      <c r="Y974" s="2" t="s">
        <v>1276</v>
      </c>
      <c r="Z974" s="2" t="s">
        <v>53</v>
      </c>
      <c r="AA974" s="2" t="s">
        <v>1055</v>
      </c>
      <c r="AB974">
        <v>12</v>
      </c>
      <c r="AC974">
        <v>1</v>
      </c>
      <c r="AD974" s="2" t="s">
        <v>1077</v>
      </c>
      <c r="AE974">
        <v>0</v>
      </c>
      <c r="AF974">
        <v>2</v>
      </c>
      <c r="AG974" s="2" t="s">
        <v>1077</v>
      </c>
      <c r="AH974">
        <v>82170</v>
      </c>
      <c r="AI974">
        <v>7470</v>
      </c>
      <c r="AJ974">
        <v>7470</v>
      </c>
      <c r="AK974">
        <v>67230</v>
      </c>
      <c r="AL974" s="2" t="s">
        <v>73</v>
      </c>
      <c r="AM974" s="2" t="s">
        <v>83</v>
      </c>
      <c r="AN974">
        <v>1999</v>
      </c>
      <c r="AO974" s="2" t="s">
        <v>1078</v>
      </c>
    </row>
    <row r="975" spans="1:41" x14ac:dyDescent="0.25">
      <c r="A975">
        <v>525862</v>
      </c>
      <c r="B975" s="1">
        <v>36817</v>
      </c>
      <c r="C975">
        <v>50</v>
      </c>
      <c r="D975" s="2" t="s">
        <v>1276</v>
      </c>
      <c r="E975" s="2"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s="2" t="s">
        <v>1079</v>
      </c>
      <c r="M975" s="2" t="s">
        <v>65</v>
      </c>
      <c r="N975" s="2" t="s">
        <v>1107</v>
      </c>
      <c r="O975" s="2" t="s">
        <v>1092</v>
      </c>
      <c r="P975" s="2" t="s">
        <v>1162</v>
      </c>
      <c r="Q975">
        <v>0</v>
      </c>
      <c r="R975">
        <v>-65800</v>
      </c>
      <c r="S975">
        <v>-65800</v>
      </c>
      <c r="T975" s="1">
        <v>42012</v>
      </c>
      <c r="U975" s="2" t="s">
        <v>1089</v>
      </c>
      <c r="V975" s="2" t="s">
        <v>23</v>
      </c>
      <c r="W975" s="2" t="s">
        <v>41</v>
      </c>
      <c r="X975" s="2" t="s">
        <v>4</v>
      </c>
      <c r="Y975" s="2" t="s">
        <v>19</v>
      </c>
      <c r="Z975" s="2" t="s">
        <v>53</v>
      </c>
      <c r="AA975" s="2" t="s">
        <v>1056</v>
      </c>
      <c r="AB975">
        <v>15</v>
      </c>
      <c r="AC975">
        <v>3</v>
      </c>
      <c r="AD975" s="2" t="s">
        <v>1085</v>
      </c>
      <c r="AE975">
        <v>1</v>
      </c>
      <c r="AF975">
        <v>2</v>
      </c>
      <c r="AG975" s="2" t="s">
        <v>1078</v>
      </c>
      <c r="AH975">
        <v>61100</v>
      </c>
      <c r="AI975">
        <v>6110</v>
      </c>
      <c r="AJ975">
        <v>12220</v>
      </c>
      <c r="AK975">
        <v>42770</v>
      </c>
      <c r="AL975" s="2" t="s">
        <v>21</v>
      </c>
      <c r="AM975" s="2" t="s">
        <v>67</v>
      </c>
      <c r="AN975">
        <v>2008</v>
      </c>
      <c r="AO975" s="2" t="s">
        <v>1078</v>
      </c>
    </row>
    <row r="976" spans="1:41" x14ac:dyDescent="0.25">
      <c r="A976">
        <v>490514</v>
      </c>
      <c r="B976" s="1">
        <v>39122</v>
      </c>
      <c r="C976">
        <v>230</v>
      </c>
      <c r="D976" s="2" t="s">
        <v>1277</v>
      </c>
      <c r="E976" s="2"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s="2" t="s">
        <v>1079</v>
      </c>
      <c r="M976" s="2" t="s">
        <v>57</v>
      </c>
      <c r="N976" s="2" t="s">
        <v>1099</v>
      </c>
      <c r="O976" s="2" t="s">
        <v>1116</v>
      </c>
      <c r="P976" s="2" t="s">
        <v>1161</v>
      </c>
      <c r="Q976">
        <v>28900</v>
      </c>
      <c r="R976">
        <v>0</v>
      </c>
      <c r="S976">
        <v>28900</v>
      </c>
      <c r="T976" s="1">
        <v>42005</v>
      </c>
      <c r="U976" s="2" t="s">
        <v>1089</v>
      </c>
      <c r="V976" s="2" t="s">
        <v>23</v>
      </c>
      <c r="W976" s="2" t="s">
        <v>11</v>
      </c>
      <c r="X976" s="2" t="s">
        <v>4</v>
      </c>
      <c r="Y976" s="2" t="s">
        <v>19</v>
      </c>
      <c r="Z976" s="2" t="s">
        <v>24</v>
      </c>
      <c r="AA976" s="2" t="s">
        <v>1057</v>
      </c>
      <c r="AB976">
        <v>0</v>
      </c>
      <c r="AC976">
        <v>3</v>
      </c>
      <c r="AD976" s="2" t="s">
        <v>1085</v>
      </c>
      <c r="AE976">
        <v>0</v>
      </c>
      <c r="AF976">
        <v>3</v>
      </c>
      <c r="AG976" s="2" t="s">
        <v>1077</v>
      </c>
      <c r="AH976">
        <v>51900</v>
      </c>
      <c r="AI976">
        <v>5190</v>
      </c>
      <c r="AJ976">
        <v>10380</v>
      </c>
      <c r="AK976">
        <v>36330</v>
      </c>
      <c r="AL976" s="2" t="s">
        <v>97</v>
      </c>
      <c r="AM976" s="2" t="s">
        <v>110</v>
      </c>
      <c r="AN976">
        <v>2011</v>
      </c>
      <c r="AO976" s="2" t="s">
        <v>1077</v>
      </c>
    </row>
    <row r="977" spans="1:41" x14ac:dyDescent="0.25">
      <c r="A977">
        <v>774895</v>
      </c>
      <c r="B977" s="1">
        <v>39018</v>
      </c>
      <c r="C977">
        <v>17</v>
      </c>
      <c r="D977" s="2" t="s">
        <v>1275</v>
      </c>
      <c r="E977" s="2"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s="2" t="s">
        <v>1086</v>
      </c>
      <c r="M977" s="2" t="s">
        <v>1142</v>
      </c>
      <c r="N977" s="2" t="s">
        <v>1114</v>
      </c>
      <c r="O977" s="2" t="s">
        <v>1105</v>
      </c>
      <c r="P977" s="2" t="s">
        <v>1162</v>
      </c>
      <c r="Q977">
        <v>32500</v>
      </c>
      <c r="R977">
        <v>-80800</v>
      </c>
      <c r="S977">
        <v>-48300</v>
      </c>
      <c r="T977" s="1">
        <v>42061</v>
      </c>
      <c r="U977" s="2" t="s">
        <v>62</v>
      </c>
      <c r="V977" s="2" t="s">
        <v>1084</v>
      </c>
      <c r="W977" s="2" t="s">
        <v>121</v>
      </c>
      <c r="X977" s="2" t="s">
        <v>4</v>
      </c>
      <c r="Y977" s="2" t="s">
        <v>5</v>
      </c>
      <c r="Z977" s="2" t="s">
        <v>24</v>
      </c>
      <c r="AA977" s="2" t="s">
        <v>1058</v>
      </c>
      <c r="AB977">
        <v>9</v>
      </c>
      <c r="AC977">
        <v>1</v>
      </c>
      <c r="AD977" s="2" t="s">
        <v>1085</v>
      </c>
      <c r="AE977">
        <v>2</v>
      </c>
      <c r="AF977">
        <v>1</v>
      </c>
      <c r="AG977" s="2" t="s">
        <v>1085</v>
      </c>
      <c r="AH977">
        <v>3440</v>
      </c>
      <c r="AI977">
        <v>430</v>
      </c>
      <c r="AJ977">
        <v>430</v>
      </c>
      <c r="AK977">
        <v>2580</v>
      </c>
      <c r="AL977" s="2" t="s">
        <v>73</v>
      </c>
      <c r="AM977" s="2" t="s">
        <v>74</v>
      </c>
      <c r="AN977">
        <v>2002</v>
      </c>
      <c r="AO977" s="2" t="s">
        <v>1078</v>
      </c>
    </row>
    <row r="978" spans="1:41" x14ac:dyDescent="0.25">
      <c r="A978">
        <v>974522</v>
      </c>
      <c r="B978" s="1">
        <v>36552</v>
      </c>
      <c r="C978">
        <v>163</v>
      </c>
      <c r="D978" s="2" t="s">
        <v>1277</v>
      </c>
      <c r="E978" s="2"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s="2" t="s">
        <v>1079</v>
      </c>
      <c r="M978" s="2" t="s">
        <v>1140</v>
      </c>
      <c r="N978" s="2" t="s">
        <v>1095</v>
      </c>
      <c r="O978" s="2" t="s">
        <v>1116</v>
      </c>
      <c r="P978" s="2" t="s">
        <v>1159</v>
      </c>
      <c r="Q978">
        <v>55700</v>
      </c>
      <c r="R978">
        <v>-49900</v>
      </c>
      <c r="S978">
        <v>5800</v>
      </c>
      <c r="T978" s="1">
        <v>42063</v>
      </c>
      <c r="U978" s="2" t="s">
        <v>1</v>
      </c>
      <c r="V978" s="2" t="s">
        <v>2</v>
      </c>
      <c r="W978" s="2" t="s">
        <v>41</v>
      </c>
      <c r="X978" s="2" t="s">
        <v>60</v>
      </c>
      <c r="Y978" s="2" t="s">
        <v>45</v>
      </c>
      <c r="Z978" s="2" t="s">
        <v>37</v>
      </c>
      <c r="AA978" s="2" t="s">
        <v>1059</v>
      </c>
      <c r="AB978">
        <v>1</v>
      </c>
      <c r="AC978">
        <v>1</v>
      </c>
      <c r="AD978" s="2" t="s">
        <v>1077</v>
      </c>
      <c r="AE978">
        <v>2</v>
      </c>
      <c r="AF978">
        <v>1</v>
      </c>
      <c r="AG978" s="2" t="s">
        <v>1078</v>
      </c>
      <c r="AH978">
        <v>51390</v>
      </c>
      <c r="AI978">
        <v>5710</v>
      </c>
      <c r="AJ978">
        <v>11420</v>
      </c>
      <c r="AK978">
        <v>34260</v>
      </c>
      <c r="AL978" s="2" t="s">
        <v>47</v>
      </c>
      <c r="AM978" s="2" t="s">
        <v>94</v>
      </c>
      <c r="AN978">
        <v>2013</v>
      </c>
      <c r="AO978" s="2" t="s">
        <v>1078</v>
      </c>
    </row>
    <row r="979" spans="1:41" x14ac:dyDescent="0.25">
      <c r="A979">
        <v>669809</v>
      </c>
      <c r="B979" s="1">
        <v>37351</v>
      </c>
      <c r="C979">
        <v>29</v>
      </c>
      <c r="D979" s="2" t="s">
        <v>1276</v>
      </c>
      <c r="E979" s="2"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s="2" t="s">
        <v>1079</v>
      </c>
      <c r="M979" s="2" t="s">
        <v>57</v>
      </c>
      <c r="N979" s="2" t="s">
        <v>1095</v>
      </c>
      <c r="O979" s="2" t="s">
        <v>1094</v>
      </c>
      <c r="P979" s="2" t="s">
        <v>1159</v>
      </c>
      <c r="Q979">
        <v>0</v>
      </c>
      <c r="R979">
        <v>-21500</v>
      </c>
      <c r="S979">
        <v>-21500</v>
      </c>
      <c r="T979" s="1">
        <v>42017</v>
      </c>
      <c r="U979" s="2" t="s">
        <v>1</v>
      </c>
      <c r="V979" s="2" t="s">
        <v>2</v>
      </c>
      <c r="W979" s="2" t="s">
        <v>3</v>
      </c>
      <c r="X979" s="2" t="s">
        <v>49</v>
      </c>
      <c r="Y979" s="2" t="s">
        <v>45</v>
      </c>
      <c r="Z979" s="2" t="s">
        <v>6</v>
      </c>
      <c r="AA979" s="2" t="s">
        <v>1060</v>
      </c>
      <c r="AB979">
        <v>22</v>
      </c>
      <c r="AC979">
        <v>1</v>
      </c>
      <c r="AD979" s="2" t="s">
        <v>1085</v>
      </c>
      <c r="AE979">
        <v>0</v>
      </c>
      <c r="AF979">
        <v>2</v>
      </c>
      <c r="AG979" s="2" t="s">
        <v>1085</v>
      </c>
      <c r="AH979">
        <v>76900</v>
      </c>
      <c r="AI979">
        <v>7690</v>
      </c>
      <c r="AJ979">
        <v>7690</v>
      </c>
      <c r="AK979">
        <v>61520</v>
      </c>
      <c r="AL979" s="2" t="s">
        <v>106</v>
      </c>
      <c r="AM979" s="2" t="s">
        <v>107</v>
      </c>
      <c r="AN979">
        <v>1995</v>
      </c>
      <c r="AO979" s="2" t="s">
        <v>1078</v>
      </c>
    </row>
    <row r="980" spans="1:41" x14ac:dyDescent="0.25">
      <c r="A980">
        <v>182953</v>
      </c>
      <c r="B980" s="1">
        <v>41394</v>
      </c>
      <c r="C980">
        <v>232</v>
      </c>
      <c r="D980" s="2" t="s">
        <v>1277</v>
      </c>
      <c r="E980" s="2"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s="2" t="s">
        <v>1079</v>
      </c>
      <c r="M980" s="2" t="s">
        <v>65</v>
      </c>
      <c r="N980" s="2" t="s">
        <v>1107</v>
      </c>
      <c r="O980" s="2" t="s">
        <v>1110</v>
      </c>
      <c r="P980" s="2" t="s">
        <v>1161</v>
      </c>
      <c r="Q980">
        <v>0</v>
      </c>
      <c r="R980">
        <v>-58400</v>
      </c>
      <c r="S980">
        <v>-58400</v>
      </c>
      <c r="T980" s="1">
        <v>42054</v>
      </c>
      <c r="U980" s="2" t="s">
        <v>1</v>
      </c>
      <c r="V980" s="2" t="s">
        <v>18</v>
      </c>
      <c r="W980" s="2" t="s">
        <v>11</v>
      </c>
      <c r="X980" s="2" t="s">
        <v>49</v>
      </c>
      <c r="Y980" s="2" t="s">
        <v>45</v>
      </c>
      <c r="Z980" s="2" t="s">
        <v>13</v>
      </c>
      <c r="AA980" s="2" t="s">
        <v>1061</v>
      </c>
      <c r="AB980">
        <v>11</v>
      </c>
      <c r="AC980">
        <v>1</v>
      </c>
      <c r="AD980" s="2" t="s">
        <v>1077</v>
      </c>
      <c r="AE980">
        <v>2</v>
      </c>
      <c r="AF980">
        <v>3</v>
      </c>
      <c r="AG980" s="2" t="s">
        <v>1085</v>
      </c>
      <c r="AH980">
        <v>77000</v>
      </c>
      <c r="AI980">
        <v>15400</v>
      </c>
      <c r="AJ980">
        <v>7700</v>
      </c>
      <c r="AK980">
        <v>53900</v>
      </c>
      <c r="AL980" s="2" t="s">
        <v>47</v>
      </c>
      <c r="AM980" s="2" t="s">
        <v>64</v>
      </c>
      <c r="AN980">
        <v>2015</v>
      </c>
      <c r="AO980" s="2" t="s">
        <v>1077</v>
      </c>
    </row>
    <row r="981" spans="1:41" x14ac:dyDescent="0.25">
      <c r="A981">
        <v>836349</v>
      </c>
      <c r="B981" s="1">
        <v>41395</v>
      </c>
      <c r="C981">
        <v>235</v>
      </c>
      <c r="D981" s="2" t="s">
        <v>1275</v>
      </c>
      <c r="E981" s="2"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s="2" t="s">
        <v>1079</v>
      </c>
      <c r="M981" s="2" t="s">
        <v>1142</v>
      </c>
      <c r="N981" s="2" t="s">
        <v>1080</v>
      </c>
      <c r="O981" s="2" t="s">
        <v>1106</v>
      </c>
      <c r="P981" s="2" t="s">
        <v>1161</v>
      </c>
      <c r="Q981">
        <v>0</v>
      </c>
      <c r="R981">
        <v>0</v>
      </c>
      <c r="S981">
        <v>0</v>
      </c>
      <c r="T981" s="1">
        <v>42017</v>
      </c>
      <c r="U981" s="2" t="s">
        <v>1</v>
      </c>
      <c r="V981" s="2" t="s">
        <v>2</v>
      </c>
      <c r="W981" s="2" t="s">
        <v>3</v>
      </c>
      <c r="X981" s="2" t="s">
        <v>49</v>
      </c>
      <c r="Y981" s="2" t="s">
        <v>50</v>
      </c>
      <c r="Z981" s="2" t="s">
        <v>51</v>
      </c>
      <c r="AA981" s="2" t="s">
        <v>1062</v>
      </c>
      <c r="AB981">
        <v>10</v>
      </c>
      <c r="AC981">
        <v>1</v>
      </c>
      <c r="AD981" s="2" t="s">
        <v>1085</v>
      </c>
      <c r="AE981">
        <v>0</v>
      </c>
      <c r="AF981">
        <v>3</v>
      </c>
      <c r="AG981" s="2" t="s">
        <v>1085</v>
      </c>
      <c r="AH981">
        <v>60320</v>
      </c>
      <c r="AI981">
        <v>9280</v>
      </c>
      <c r="AJ981">
        <v>9280</v>
      </c>
      <c r="AK981">
        <v>41760</v>
      </c>
      <c r="AL981" s="2" t="s">
        <v>26</v>
      </c>
      <c r="AM981" s="2" t="s">
        <v>27</v>
      </c>
      <c r="AN981">
        <v>2012</v>
      </c>
      <c r="AO981" s="2" t="s">
        <v>1077</v>
      </c>
    </row>
    <row r="982" spans="1:41" x14ac:dyDescent="0.25">
      <c r="A982">
        <v>591269</v>
      </c>
      <c r="B982" s="1">
        <v>36169</v>
      </c>
      <c r="C982">
        <v>295</v>
      </c>
      <c r="D982" s="2" t="s">
        <v>1277</v>
      </c>
      <c r="E982" s="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s="2" t="s">
        <v>1086</v>
      </c>
      <c r="M982" s="2" t="s">
        <v>57</v>
      </c>
      <c r="N982" s="2" t="s">
        <v>1090</v>
      </c>
      <c r="O982" s="2" t="s">
        <v>1100</v>
      </c>
      <c r="P982" s="2" t="s">
        <v>1159</v>
      </c>
      <c r="Q982">
        <v>0</v>
      </c>
      <c r="R982">
        <v>0</v>
      </c>
      <c r="S982">
        <v>0</v>
      </c>
      <c r="T982" s="1">
        <v>42052</v>
      </c>
      <c r="U982" s="2" t="s">
        <v>1</v>
      </c>
      <c r="V982" s="2" t="s">
        <v>18</v>
      </c>
      <c r="W982" s="2" t="s">
        <v>11</v>
      </c>
      <c r="X982" s="2" t="s">
        <v>34</v>
      </c>
      <c r="Y982" s="2" t="s">
        <v>19</v>
      </c>
      <c r="Z982" s="2" t="s">
        <v>6</v>
      </c>
      <c r="AA982" s="2" t="s">
        <v>1063</v>
      </c>
      <c r="AB982">
        <v>5</v>
      </c>
      <c r="AC982">
        <v>1</v>
      </c>
      <c r="AD982" s="2" t="s">
        <v>1077</v>
      </c>
      <c r="AE982">
        <v>1</v>
      </c>
      <c r="AF982">
        <v>1</v>
      </c>
      <c r="AG982" s="2" t="s">
        <v>1078</v>
      </c>
      <c r="AH982">
        <v>60700</v>
      </c>
      <c r="AI982">
        <v>12140</v>
      </c>
      <c r="AJ982">
        <v>6070</v>
      </c>
      <c r="AK982">
        <v>42490</v>
      </c>
      <c r="AL982" s="2" t="s">
        <v>118</v>
      </c>
      <c r="AM982" s="2" t="s">
        <v>119</v>
      </c>
      <c r="AN982">
        <v>1997</v>
      </c>
      <c r="AO982" s="2" t="s">
        <v>1078</v>
      </c>
    </row>
    <row r="983" spans="1:41" x14ac:dyDescent="0.25">
      <c r="A983">
        <v>550127</v>
      </c>
      <c r="B983" s="1">
        <v>39267</v>
      </c>
      <c r="C983">
        <v>22</v>
      </c>
      <c r="D983" s="2" t="s">
        <v>1277</v>
      </c>
      <c r="E983" s="2"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s="2" t="s">
        <v>1086</v>
      </c>
      <c r="M983" s="2" t="s">
        <v>57</v>
      </c>
      <c r="N983" s="2" t="s">
        <v>1099</v>
      </c>
      <c r="O983" s="2" t="s">
        <v>1104</v>
      </c>
      <c r="P983" s="2" t="s">
        <v>1159</v>
      </c>
      <c r="Q983">
        <v>37500</v>
      </c>
      <c r="R983">
        <v>-54000</v>
      </c>
      <c r="S983">
        <v>-16500</v>
      </c>
      <c r="T983" s="1">
        <v>42050</v>
      </c>
      <c r="U983" s="2" t="s">
        <v>1089</v>
      </c>
      <c r="V983" s="2" t="s">
        <v>18</v>
      </c>
      <c r="W983" s="2" t="s">
        <v>41</v>
      </c>
      <c r="X983" s="2" t="s">
        <v>4</v>
      </c>
      <c r="Y983" s="2" t="s">
        <v>5</v>
      </c>
      <c r="Z983" s="2" t="s">
        <v>24</v>
      </c>
      <c r="AA983" s="2" t="s">
        <v>1064</v>
      </c>
      <c r="AB983">
        <v>3</v>
      </c>
      <c r="AC983">
        <v>3</v>
      </c>
      <c r="AD983" s="2" t="s">
        <v>1077</v>
      </c>
      <c r="AE983">
        <v>1</v>
      </c>
      <c r="AF983">
        <v>2</v>
      </c>
      <c r="AG983" s="2" t="s">
        <v>1085</v>
      </c>
      <c r="AH983">
        <v>53280</v>
      </c>
      <c r="AI983">
        <v>5920</v>
      </c>
      <c r="AJ983">
        <v>0</v>
      </c>
      <c r="AK983">
        <v>47360</v>
      </c>
      <c r="AL983" s="2" t="s">
        <v>26</v>
      </c>
      <c r="AM983" s="2" t="s">
        <v>154</v>
      </c>
      <c r="AN983">
        <v>2015</v>
      </c>
      <c r="AO983" s="2" t="s">
        <v>1078</v>
      </c>
    </row>
    <row r="984" spans="1:41" x14ac:dyDescent="0.25">
      <c r="A984">
        <v>663190</v>
      </c>
      <c r="B984" s="1">
        <v>34370</v>
      </c>
      <c r="C984">
        <v>286</v>
      </c>
      <c r="D984" s="2" t="s">
        <v>1275</v>
      </c>
      <c r="E984" s="2"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s="2" t="s">
        <v>1086</v>
      </c>
      <c r="M984" s="2" t="s">
        <v>1140</v>
      </c>
      <c r="N984" s="2" t="s">
        <v>1093</v>
      </c>
      <c r="O984" s="2" t="s">
        <v>1104</v>
      </c>
      <c r="P984" s="2" t="s">
        <v>1162</v>
      </c>
      <c r="Q984">
        <v>77500</v>
      </c>
      <c r="R984">
        <v>-32800</v>
      </c>
      <c r="S984">
        <v>44700</v>
      </c>
      <c r="T984" s="1">
        <v>42035</v>
      </c>
      <c r="U984" s="2" t="s">
        <v>1</v>
      </c>
      <c r="V984" s="2" t="s">
        <v>18</v>
      </c>
      <c r="W984" s="2" t="s">
        <v>11</v>
      </c>
      <c r="X984" s="2" t="s">
        <v>34</v>
      </c>
      <c r="Y984" s="2" t="s">
        <v>19</v>
      </c>
      <c r="Z984" s="2" t="s">
        <v>75</v>
      </c>
      <c r="AA984" s="2" t="s">
        <v>1065</v>
      </c>
      <c r="AB984">
        <v>18</v>
      </c>
      <c r="AC984">
        <v>1</v>
      </c>
      <c r="AD984" s="2" t="s">
        <v>1085</v>
      </c>
      <c r="AE984">
        <v>2</v>
      </c>
      <c r="AF984">
        <v>2</v>
      </c>
      <c r="AG984" s="2" t="s">
        <v>1077</v>
      </c>
      <c r="AH984">
        <v>34290</v>
      </c>
      <c r="AI984">
        <v>3810</v>
      </c>
      <c r="AJ984">
        <v>3810</v>
      </c>
      <c r="AK984">
        <v>26670</v>
      </c>
      <c r="AL984" s="2" t="s">
        <v>106</v>
      </c>
      <c r="AM984" s="2" t="s">
        <v>280</v>
      </c>
      <c r="AN984">
        <v>2013</v>
      </c>
      <c r="AO984" s="2" t="s">
        <v>1078</v>
      </c>
    </row>
    <row r="985" spans="1:41" x14ac:dyDescent="0.25">
      <c r="A985">
        <v>109392</v>
      </c>
      <c r="B985" s="1">
        <v>38910</v>
      </c>
      <c r="C985">
        <v>257</v>
      </c>
      <c r="D985" s="2" t="s">
        <v>1276</v>
      </c>
      <c r="E985" s="2"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s="2" t="s">
        <v>1079</v>
      </c>
      <c r="M985" s="2" t="s">
        <v>1140</v>
      </c>
      <c r="N985" s="2" t="s">
        <v>1095</v>
      </c>
      <c r="O985" s="2" t="s">
        <v>1112</v>
      </c>
      <c r="P985" s="2" t="s">
        <v>1161</v>
      </c>
      <c r="Q985">
        <v>59400</v>
      </c>
      <c r="R985">
        <v>-32200</v>
      </c>
      <c r="S985">
        <v>27200</v>
      </c>
      <c r="T985" s="1">
        <v>42041</v>
      </c>
      <c r="U985" s="2" t="s">
        <v>1</v>
      </c>
      <c r="V985" s="2" t="s">
        <v>18</v>
      </c>
      <c r="W985" s="2" t="s">
        <v>41</v>
      </c>
      <c r="X985" s="2" t="s">
        <v>49</v>
      </c>
      <c r="Y985" s="2" t="s">
        <v>45</v>
      </c>
      <c r="Z985" s="2" t="s">
        <v>13</v>
      </c>
      <c r="AA985" s="2" t="s">
        <v>1066</v>
      </c>
      <c r="AB985">
        <v>21</v>
      </c>
      <c r="AC985">
        <v>1</v>
      </c>
      <c r="AD985" s="2" t="s">
        <v>1078</v>
      </c>
      <c r="AE985">
        <v>0</v>
      </c>
      <c r="AF985">
        <v>1</v>
      </c>
      <c r="AG985" s="2" t="s">
        <v>1078</v>
      </c>
      <c r="AH985">
        <v>46980</v>
      </c>
      <c r="AI985">
        <v>0</v>
      </c>
      <c r="AJ985">
        <v>5220</v>
      </c>
      <c r="AK985">
        <v>41760</v>
      </c>
      <c r="AL985" s="2" t="s">
        <v>32</v>
      </c>
      <c r="AM985" s="2" t="s">
        <v>77</v>
      </c>
      <c r="AN985">
        <v>2002</v>
      </c>
      <c r="AO985" s="2" t="s">
        <v>1078</v>
      </c>
    </row>
    <row r="986" spans="1:41" x14ac:dyDescent="0.25">
      <c r="A986">
        <v>215278</v>
      </c>
      <c r="B986" s="1">
        <v>39379</v>
      </c>
      <c r="C986">
        <v>94</v>
      </c>
      <c r="D986" s="2" t="s">
        <v>1277</v>
      </c>
      <c r="E986" s="2"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s="2" t="s">
        <v>1079</v>
      </c>
      <c r="M986" s="2" t="s">
        <v>1140</v>
      </c>
      <c r="N986" s="2" t="s">
        <v>1099</v>
      </c>
      <c r="O986" s="2" t="s">
        <v>1098</v>
      </c>
      <c r="P986" s="2" t="s">
        <v>1159</v>
      </c>
      <c r="Q986">
        <v>50300</v>
      </c>
      <c r="R986">
        <v>0</v>
      </c>
      <c r="S986">
        <v>50300</v>
      </c>
      <c r="T986" s="1">
        <v>42027</v>
      </c>
      <c r="U986" s="2" t="s">
        <v>1089</v>
      </c>
      <c r="V986" s="2" t="s">
        <v>23</v>
      </c>
      <c r="W986" s="2" t="s">
        <v>3</v>
      </c>
      <c r="X986" s="2" t="s">
        <v>34</v>
      </c>
      <c r="Y986" s="2" t="s">
        <v>1276</v>
      </c>
      <c r="Z986" s="2" t="s">
        <v>37</v>
      </c>
      <c r="AA986" s="2" t="s">
        <v>1067</v>
      </c>
      <c r="AB986">
        <v>6</v>
      </c>
      <c r="AC986">
        <v>3</v>
      </c>
      <c r="AD986" s="2" t="s">
        <v>1077</v>
      </c>
      <c r="AE986">
        <v>1</v>
      </c>
      <c r="AF986">
        <v>2</v>
      </c>
      <c r="AG986" s="2" t="s">
        <v>1077</v>
      </c>
      <c r="AH986">
        <v>36700</v>
      </c>
      <c r="AI986">
        <v>3670</v>
      </c>
      <c r="AJ986">
        <v>7340</v>
      </c>
      <c r="AK986">
        <v>25690</v>
      </c>
      <c r="AL986" s="2" t="s">
        <v>39</v>
      </c>
      <c r="AM986" s="2" t="s">
        <v>40</v>
      </c>
      <c r="AN986">
        <v>2010</v>
      </c>
      <c r="AO986" s="2" t="s">
        <v>1078</v>
      </c>
    </row>
    <row r="987" spans="1:41" x14ac:dyDescent="0.25">
      <c r="A987">
        <v>674570</v>
      </c>
      <c r="B987" s="1">
        <v>37233</v>
      </c>
      <c r="C987">
        <v>124</v>
      </c>
      <c r="D987" s="2" t="s">
        <v>1276</v>
      </c>
      <c r="E987" s="2"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s="2" t="s">
        <v>1079</v>
      </c>
      <c r="M987" s="2" t="s">
        <v>1140</v>
      </c>
      <c r="N987" s="2" t="s">
        <v>1099</v>
      </c>
      <c r="O987" s="2" t="s">
        <v>1098</v>
      </c>
      <c r="P987" s="2" t="s">
        <v>1159</v>
      </c>
      <c r="Q987">
        <v>0</v>
      </c>
      <c r="R987">
        <v>-32100</v>
      </c>
      <c r="S987">
        <v>-32100</v>
      </c>
      <c r="T987" s="1">
        <v>42052</v>
      </c>
      <c r="U987" s="2" t="s">
        <v>1089</v>
      </c>
      <c r="V987" s="2" t="s">
        <v>2</v>
      </c>
      <c r="W987" s="2" t="s">
        <v>41</v>
      </c>
      <c r="X987" s="2" t="s">
        <v>49</v>
      </c>
      <c r="Y987" s="2" t="s">
        <v>1276</v>
      </c>
      <c r="Z987" s="2" t="s">
        <v>51</v>
      </c>
      <c r="AA987" s="2" t="s">
        <v>1068</v>
      </c>
      <c r="AB987">
        <v>20</v>
      </c>
      <c r="AC987">
        <v>3</v>
      </c>
      <c r="AD987" s="2" t="s">
        <v>1085</v>
      </c>
      <c r="AE987">
        <v>0</v>
      </c>
      <c r="AF987">
        <v>1</v>
      </c>
      <c r="AG987" s="2" t="s">
        <v>1085</v>
      </c>
      <c r="AH987">
        <v>60200</v>
      </c>
      <c r="AI987">
        <v>6020</v>
      </c>
      <c r="AJ987">
        <v>6020</v>
      </c>
      <c r="AK987">
        <v>48160</v>
      </c>
      <c r="AL987" s="2" t="s">
        <v>123</v>
      </c>
      <c r="AM987" s="2" t="s">
        <v>124</v>
      </c>
      <c r="AN987">
        <v>2012</v>
      </c>
      <c r="AO987" s="2" t="s">
        <v>1078</v>
      </c>
    </row>
    <row r="988" spans="1:41" x14ac:dyDescent="0.25">
      <c r="A988">
        <v>681486</v>
      </c>
      <c r="B988" s="1">
        <v>39165</v>
      </c>
      <c r="C988">
        <v>141</v>
      </c>
      <c r="D988" s="2" t="s">
        <v>1277</v>
      </c>
      <c r="E988" s="2"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s="2" t="s">
        <v>1079</v>
      </c>
      <c r="M988" s="2" t="s">
        <v>57</v>
      </c>
      <c r="N988" s="2" t="s">
        <v>1087</v>
      </c>
      <c r="O988" s="2" t="s">
        <v>1092</v>
      </c>
      <c r="P988" s="2" t="s">
        <v>1160</v>
      </c>
      <c r="Q988">
        <v>0</v>
      </c>
      <c r="R988">
        <v>-82100</v>
      </c>
      <c r="S988">
        <v>-82100</v>
      </c>
      <c r="T988" s="1">
        <v>42026</v>
      </c>
      <c r="U988" s="2" t="s">
        <v>62</v>
      </c>
      <c r="V988" s="2" t="s">
        <v>1084</v>
      </c>
      <c r="W988" s="2" t="s">
        <v>11</v>
      </c>
      <c r="X988" s="2" t="s">
        <v>30</v>
      </c>
      <c r="Y988" s="2" t="s">
        <v>5</v>
      </c>
      <c r="Z988" s="2" t="s">
        <v>53</v>
      </c>
      <c r="AA988" s="2" t="s">
        <v>1069</v>
      </c>
      <c r="AB988">
        <v>6</v>
      </c>
      <c r="AC988">
        <v>1</v>
      </c>
      <c r="AD988" s="2" t="s">
        <v>1085</v>
      </c>
      <c r="AE988">
        <v>1</v>
      </c>
      <c r="AF988">
        <v>2</v>
      </c>
      <c r="AG988" s="2" t="s">
        <v>1077</v>
      </c>
      <c r="AH988">
        <v>6480</v>
      </c>
      <c r="AI988">
        <v>540</v>
      </c>
      <c r="AJ988">
        <v>1080</v>
      </c>
      <c r="AK988">
        <v>4860</v>
      </c>
      <c r="AL988" s="2" t="s">
        <v>118</v>
      </c>
      <c r="AM988" s="2" t="s">
        <v>119</v>
      </c>
      <c r="AN988">
        <v>1996</v>
      </c>
      <c r="AO988" s="2" t="s">
        <v>1078</v>
      </c>
    </row>
    <row r="989" spans="1:41" x14ac:dyDescent="0.25">
      <c r="A989">
        <v>941851</v>
      </c>
      <c r="B989" s="1">
        <v>33435</v>
      </c>
      <c r="C989">
        <v>3</v>
      </c>
      <c r="D989" s="2" t="s">
        <v>1276</v>
      </c>
      <c r="E989" s="2"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s="2" t="s">
        <v>1086</v>
      </c>
      <c r="M989" s="2" t="s">
        <v>1139</v>
      </c>
      <c r="N989" s="2" t="s">
        <v>1080</v>
      </c>
      <c r="O989" s="2" t="s">
        <v>1108</v>
      </c>
      <c r="P989" s="2" t="s">
        <v>1162</v>
      </c>
      <c r="Q989">
        <v>0</v>
      </c>
      <c r="R989">
        <v>0</v>
      </c>
      <c r="S989">
        <v>0</v>
      </c>
      <c r="T989" s="1">
        <v>42057</v>
      </c>
      <c r="U989" s="2" t="s">
        <v>1</v>
      </c>
      <c r="V989" s="2" t="s">
        <v>23</v>
      </c>
      <c r="W989" s="2" t="s">
        <v>11</v>
      </c>
      <c r="X989" s="2" t="s">
        <v>34</v>
      </c>
      <c r="Y989" s="2" t="s">
        <v>50</v>
      </c>
      <c r="Z989" s="2" t="s">
        <v>75</v>
      </c>
      <c r="AA989" s="2" t="s">
        <v>1070</v>
      </c>
      <c r="AB989">
        <v>20</v>
      </c>
      <c r="AC989">
        <v>1</v>
      </c>
      <c r="AD989" s="2" t="s">
        <v>1077</v>
      </c>
      <c r="AE989">
        <v>0</v>
      </c>
      <c r="AF989">
        <v>1</v>
      </c>
      <c r="AG989" s="2" t="s">
        <v>1085</v>
      </c>
      <c r="AH989">
        <v>87200</v>
      </c>
      <c r="AI989">
        <v>17440</v>
      </c>
      <c r="AJ989">
        <v>8720</v>
      </c>
      <c r="AK989">
        <v>61040</v>
      </c>
      <c r="AL989" s="2" t="s">
        <v>118</v>
      </c>
      <c r="AM989" s="2" t="s">
        <v>141</v>
      </c>
      <c r="AN989">
        <v>2006</v>
      </c>
      <c r="AO989" s="2" t="s">
        <v>1078</v>
      </c>
    </row>
    <row r="990" spans="1:41" x14ac:dyDescent="0.25">
      <c r="A990">
        <v>186934</v>
      </c>
      <c r="B990" s="1">
        <v>41644</v>
      </c>
      <c r="C990">
        <v>285</v>
      </c>
      <c r="D990" s="2" t="s">
        <v>1275</v>
      </c>
      <c r="E990" s="2"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s="2" t="s">
        <v>1086</v>
      </c>
      <c r="M990" s="2" t="s">
        <v>1141</v>
      </c>
      <c r="N990" s="2" t="s">
        <v>1093</v>
      </c>
      <c r="O990" s="2" t="s">
        <v>1081</v>
      </c>
      <c r="P990" s="2" t="s">
        <v>1159</v>
      </c>
      <c r="Q990">
        <v>70900</v>
      </c>
      <c r="R990">
        <v>0</v>
      </c>
      <c r="S990">
        <v>70900</v>
      </c>
      <c r="T990" s="1">
        <v>42028</v>
      </c>
      <c r="U990" s="2" t="s">
        <v>1</v>
      </c>
      <c r="V990" s="2" t="s">
        <v>18</v>
      </c>
      <c r="W990" s="2" t="s">
        <v>3</v>
      </c>
      <c r="X990" s="2" t="s">
        <v>34</v>
      </c>
      <c r="Y990" s="2" t="s">
        <v>5</v>
      </c>
      <c r="Z990" s="2" t="s">
        <v>53</v>
      </c>
      <c r="AA990" s="2" t="s">
        <v>1071</v>
      </c>
      <c r="AB990">
        <v>23</v>
      </c>
      <c r="AC990">
        <v>1</v>
      </c>
      <c r="AD990" s="2" t="s">
        <v>1077</v>
      </c>
      <c r="AE990">
        <v>2</v>
      </c>
      <c r="AF990">
        <v>3</v>
      </c>
      <c r="AG990" s="2" t="s">
        <v>1085</v>
      </c>
      <c r="AH990">
        <v>108480</v>
      </c>
      <c r="AI990">
        <v>18080</v>
      </c>
      <c r="AJ990">
        <v>18080</v>
      </c>
      <c r="AK990">
        <v>72320</v>
      </c>
      <c r="AL990" s="2" t="s">
        <v>123</v>
      </c>
      <c r="AM990" s="2" t="s">
        <v>124</v>
      </c>
      <c r="AN990">
        <v>2015</v>
      </c>
      <c r="AO990" s="2" t="s">
        <v>1078</v>
      </c>
    </row>
    <row r="991" spans="1:41" x14ac:dyDescent="0.25">
      <c r="A991">
        <v>918516</v>
      </c>
      <c r="B991" s="1">
        <v>37669</v>
      </c>
      <c r="C991">
        <v>130</v>
      </c>
      <c r="D991" s="2" t="s">
        <v>1276</v>
      </c>
      <c r="E991" s="2"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s="2" t="s">
        <v>1086</v>
      </c>
      <c r="M991" s="2" t="s">
        <v>1139</v>
      </c>
      <c r="N991" s="2" t="s">
        <v>1090</v>
      </c>
      <c r="O991" s="2" t="s">
        <v>1092</v>
      </c>
      <c r="P991" s="2" t="s">
        <v>1161</v>
      </c>
      <c r="Q991">
        <v>35100</v>
      </c>
      <c r="R991">
        <v>0</v>
      </c>
      <c r="S991">
        <v>35100</v>
      </c>
      <c r="T991" s="1">
        <v>42027</v>
      </c>
      <c r="U991" s="2" t="s">
        <v>1089</v>
      </c>
      <c r="V991" s="2" t="s">
        <v>2</v>
      </c>
      <c r="W991" s="2" t="s">
        <v>11</v>
      </c>
      <c r="X991" s="2" t="s">
        <v>4</v>
      </c>
      <c r="Y991" s="2" t="s">
        <v>50</v>
      </c>
      <c r="Z991" s="2" t="s">
        <v>24</v>
      </c>
      <c r="AA991" s="2" t="s">
        <v>1072</v>
      </c>
      <c r="AB991">
        <v>4</v>
      </c>
      <c r="AC991">
        <v>3</v>
      </c>
      <c r="AD991" s="2" t="s">
        <v>1085</v>
      </c>
      <c r="AE991">
        <v>2</v>
      </c>
      <c r="AF991">
        <v>3</v>
      </c>
      <c r="AG991" s="2" t="s">
        <v>1077</v>
      </c>
      <c r="AH991">
        <v>67500</v>
      </c>
      <c r="AI991">
        <v>7500</v>
      </c>
      <c r="AJ991">
        <v>7500</v>
      </c>
      <c r="AK991">
        <v>52500</v>
      </c>
      <c r="AL991" s="2" t="s">
        <v>73</v>
      </c>
      <c r="AM991" s="2" t="s">
        <v>80</v>
      </c>
      <c r="AN991">
        <v>1996</v>
      </c>
      <c r="AO991" s="2" t="s">
        <v>1078</v>
      </c>
    </row>
    <row r="992" spans="1:41" x14ac:dyDescent="0.25">
      <c r="A992">
        <v>533940</v>
      </c>
      <c r="B992" s="1">
        <v>40865</v>
      </c>
      <c r="C992">
        <v>458</v>
      </c>
      <c r="D992" s="2" t="s">
        <v>1275</v>
      </c>
      <c r="E992" s="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s="2" t="s">
        <v>1079</v>
      </c>
      <c r="M992" s="2" t="s">
        <v>29</v>
      </c>
      <c r="N992" s="2" t="s">
        <v>1107</v>
      </c>
      <c r="O992" s="2" t="s">
        <v>1094</v>
      </c>
      <c r="P992" s="2" t="s">
        <v>1159</v>
      </c>
      <c r="Q992">
        <v>0</v>
      </c>
      <c r="R992">
        <v>0</v>
      </c>
      <c r="S992">
        <v>0</v>
      </c>
      <c r="T992" s="1">
        <v>42061</v>
      </c>
      <c r="U992" s="2" t="s">
        <v>1</v>
      </c>
      <c r="V992" s="2" t="s">
        <v>18</v>
      </c>
      <c r="W992" s="2" t="s">
        <v>3</v>
      </c>
      <c r="X992" s="2" t="s">
        <v>49</v>
      </c>
      <c r="Y992" s="2" t="s">
        <v>19</v>
      </c>
      <c r="Z992" s="2" t="s">
        <v>24</v>
      </c>
      <c r="AA992" s="2" t="s">
        <v>1073</v>
      </c>
      <c r="AB992">
        <v>2</v>
      </c>
      <c r="AC992">
        <v>1</v>
      </c>
      <c r="AD992" s="2" t="s">
        <v>1085</v>
      </c>
      <c r="AE992">
        <v>0</v>
      </c>
      <c r="AF992">
        <v>1</v>
      </c>
      <c r="AG992" s="2" t="s">
        <v>1077</v>
      </c>
      <c r="AH992">
        <v>46980</v>
      </c>
      <c r="AI992">
        <v>5220</v>
      </c>
      <c r="AJ992">
        <v>5220</v>
      </c>
      <c r="AK992">
        <v>36540</v>
      </c>
      <c r="AL992" s="2" t="s">
        <v>43</v>
      </c>
      <c r="AM992" s="2" t="s">
        <v>44</v>
      </c>
      <c r="AN992">
        <v>1998</v>
      </c>
      <c r="AO992" s="2" t="s">
        <v>1078</v>
      </c>
    </row>
    <row r="993" spans="1:41" x14ac:dyDescent="0.25">
      <c r="A993">
        <v>556080</v>
      </c>
      <c r="B993" s="1">
        <v>35380</v>
      </c>
      <c r="C993">
        <v>456</v>
      </c>
      <c r="D993" s="2" t="s">
        <v>1276</v>
      </c>
      <c r="E993" s="2"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s="2" t="s">
        <v>1086</v>
      </c>
      <c r="M993" s="2" t="s">
        <v>29</v>
      </c>
      <c r="N993" s="2" t="s">
        <v>1087</v>
      </c>
      <c r="O993" s="2" t="s">
        <v>1110</v>
      </c>
      <c r="P993" s="2" t="s">
        <v>1159</v>
      </c>
      <c r="Q993">
        <v>0</v>
      </c>
      <c r="R993">
        <v>0</v>
      </c>
      <c r="S993">
        <v>0</v>
      </c>
      <c r="T993" s="1">
        <v>42061</v>
      </c>
      <c r="U993" s="2" t="s">
        <v>62</v>
      </c>
      <c r="V993" s="2" t="s">
        <v>1084</v>
      </c>
      <c r="W993" s="2" t="s">
        <v>11</v>
      </c>
      <c r="X993" s="2" t="s">
        <v>4</v>
      </c>
      <c r="Y993" s="2" t="s">
        <v>45</v>
      </c>
      <c r="Z993" s="2" t="s">
        <v>6</v>
      </c>
      <c r="AA993" s="2" t="s">
        <v>1074</v>
      </c>
      <c r="AB993">
        <v>6</v>
      </c>
      <c r="AC993">
        <v>1</v>
      </c>
      <c r="AD993" s="2" t="s">
        <v>1085</v>
      </c>
      <c r="AE993">
        <v>0</v>
      </c>
      <c r="AF993">
        <v>3</v>
      </c>
      <c r="AG993" s="2" t="s">
        <v>1085</v>
      </c>
      <c r="AH993">
        <v>5060</v>
      </c>
      <c r="AI993">
        <v>460</v>
      </c>
      <c r="AJ993">
        <v>920</v>
      </c>
      <c r="AK993">
        <v>3680</v>
      </c>
      <c r="AL993" s="2" t="s">
        <v>15</v>
      </c>
      <c r="AM993" s="2" t="s">
        <v>16</v>
      </c>
      <c r="AN993">
        <v>2007</v>
      </c>
      <c r="AO993" s="2"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D9" sqref="D9"/>
    </sheetView>
  </sheetViews>
  <sheetFormatPr baseColWidth="10" defaultRowHeight="15" x14ac:dyDescent="0.25"/>
  <cols>
    <col min="1" max="1" width="21.5703125" customWidth="1"/>
    <col min="2" max="2" width="19.140625" bestFit="1" customWidth="1"/>
    <col min="3" max="3" width="4.42578125" customWidth="1"/>
    <col min="4" max="4" width="30.7109375" bestFit="1" customWidth="1"/>
    <col min="5" max="5" width="33" bestFit="1" customWidth="1"/>
    <col min="6" max="6" width="12.7109375" bestFit="1" customWidth="1"/>
    <col min="7" max="7" width="23.42578125" bestFit="1" customWidth="1"/>
    <col min="8" max="8" width="12" bestFit="1" customWidth="1"/>
    <col min="10" max="10" width="20" bestFit="1" customWidth="1"/>
  </cols>
  <sheetData>
    <row r="1" spans="1:9" s="15" customFormat="1" x14ac:dyDescent="0.25">
      <c r="A1" s="15" t="s">
        <v>1274</v>
      </c>
    </row>
    <row r="2" spans="1:9" s="15" customFormat="1" x14ac:dyDescent="0.25"/>
    <row r="3" spans="1:9" s="15" customFormat="1" x14ac:dyDescent="0.25"/>
    <row r="5" spans="1:9" x14ac:dyDescent="0.25">
      <c r="A5" s="16" t="s">
        <v>1120</v>
      </c>
      <c r="B5" s="16" t="s">
        <v>1271</v>
      </c>
      <c r="D5" t="s">
        <v>1264</v>
      </c>
    </row>
    <row r="6" spans="1:9" ht="15.75" thickBot="1" x14ac:dyDescent="0.3">
      <c r="A6">
        <v>1</v>
      </c>
      <c r="B6">
        <v>0</v>
      </c>
    </row>
    <row r="7" spans="1:9" x14ac:dyDescent="0.25">
      <c r="A7">
        <v>2</v>
      </c>
      <c r="B7">
        <v>0</v>
      </c>
      <c r="D7" s="11" t="s">
        <v>1254</v>
      </c>
      <c r="E7" s="11"/>
    </row>
    <row r="8" spans="1:9" x14ac:dyDescent="0.25">
      <c r="A8">
        <v>3</v>
      </c>
      <c r="B8">
        <v>1</v>
      </c>
      <c r="D8" s="8" t="s">
        <v>1255</v>
      </c>
      <c r="E8" s="8">
        <v>0.15654138068775517</v>
      </c>
    </row>
    <row r="9" spans="1:9" x14ac:dyDescent="0.25">
      <c r="A9">
        <v>4</v>
      </c>
      <c r="B9">
        <v>1</v>
      </c>
      <c r="D9" s="8" t="s">
        <v>1256</v>
      </c>
      <c r="E9" s="8">
        <v>2.4505203867628684E-2</v>
      </c>
    </row>
    <row r="10" spans="1:9" x14ac:dyDescent="0.25">
      <c r="A10">
        <v>5</v>
      </c>
      <c r="B10">
        <v>0</v>
      </c>
      <c r="D10" s="8" t="s">
        <v>1257</v>
      </c>
      <c r="E10" s="8">
        <v>2.2455845052224543E-2</v>
      </c>
    </row>
    <row r="11" spans="1:9" x14ac:dyDescent="0.25">
      <c r="A11">
        <v>6</v>
      </c>
      <c r="B11">
        <v>0</v>
      </c>
      <c r="D11" s="8" t="s">
        <v>1258</v>
      </c>
      <c r="E11" s="8">
        <v>136.57124660934079</v>
      </c>
    </row>
    <row r="12" spans="1:9" ht="15.75" thickBot="1" x14ac:dyDescent="0.3">
      <c r="A12">
        <v>7</v>
      </c>
      <c r="B12">
        <v>0</v>
      </c>
      <c r="D12" s="9" t="s">
        <v>1259</v>
      </c>
      <c r="E12" s="9">
        <v>478</v>
      </c>
    </row>
    <row r="13" spans="1:9" x14ac:dyDescent="0.25">
      <c r="A13">
        <v>8</v>
      </c>
      <c r="B13">
        <v>1</v>
      </c>
    </row>
    <row r="14" spans="1:9" ht="15.75" thickBot="1" x14ac:dyDescent="0.3">
      <c r="A14">
        <v>9</v>
      </c>
      <c r="B14">
        <v>1</v>
      </c>
      <c r="D14" t="s">
        <v>1233</v>
      </c>
    </row>
    <row r="15" spans="1:9" x14ac:dyDescent="0.25">
      <c r="A15">
        <v>10</v>
      </c>
      <c r="B15">
        <v>2</v>
      </c>
      <c r="D15" s="10"/>
      <c r="E15" s="10" t="s">
        <v>1242</v>
      </c>
      <c r="F15" s="10" t="s">
        <v>1243</v>
      </c>
      <c r="G15" s="10" t="s">
        <v>1244</v>
      </c>
      <c r="H15" s="10" t="s">
        <v>1245</v>
      </c>
      <c r="I15" s="10" t="s">
        <v>1246</v>
      </c>
    </row>
    <row r="16" spans="1:9" x14ac:dyDescent="0.25">
      <c r="A16">
        <v>11</v>
      </c>
      <c r="B16">
        <v>1</v>
      </c>
      <c r="D16" s="8" t="s">
        <v>1234</v>
      </c>
      <c r="E16" s="8">
        <v>1</v>
      </c>
      <c r="F16" s="8">
        <v>223027.72939561494</v>
      </c>
      <c r="G16" s="8">
        <v>223027.72939561494</v>
      </c>
      <c r="H16" s="8">
        <v>11.957497966404757</v>
      </c>
      <c r="I16" s="8">
        <v>5.9313408899632403E-4</v>
      </c>
    </row>
    <row r="17" spans="1:10" x14ac:dyDescent="0.25">
      <c r="A17">
        <v>12</v>
      </c>
      <c r="B17">
        <v>0</v>
      </c>
      <c r="D17" s="8" t="s">
        <v>1241</v>
      </c>
      <c r="E17" s="8">
        <v>476</v>
      </c>
      <c r="F17" s="8">
        <v>8878211.7706043851</v>
      </c>
      <c r="G17" s="8">
        <v>18651.705400429379</v>
      </c>
      <c r="H17" s="8"/>
      <c r="I17" s="8"/>
    </row>
    <row r="18" spans="1:10" ht="15.75" thickBot="1" x14ac:dyDescent="0.3">
      <c r="A18">
        <v>13</v>
      </c>
      <c r="B18">
        <v>0</v>
      </c>
      <c r="D18" s="9" t="s">
        <v>1227</v>
      </c>
      <c r="E18" s="9">
        <v>477</v>
      </c>
      <c r="F18" s="9">
        <v>9101239.5</v>
      </c>
      <c r="G18" s="9"/>
      <c r="H18" s="9"/>
      <c r="I18" s="9"/>
    </row>
    <row r="19" spans="1:10" ht="15.75" thickBot="1" x14ac:dyDescent="0.3">
      <c r="A19">
        <v>14</v>
      </c>
      <c r="B19">
        <v>1</v>
      </c>
    </row>
    <row r="20" spans="1:10" x14ac:dyDescent="0.25">
      <c r="A20">
        <v>15</v>
      </c>
      <c r="B20">
        <v>1</v>
      </c>
      <c r="D20" s="10"/>
      <c r="E20" s="10" t="s">
        <v>1247</v>
      </c>
      <c r="F20" s="10" t="s">
        <v>1248</v>
      </c>
      <c r="G20" s="10" t="s">
        <v>1249</v>
      </c>
      <c r="H20" s="10" t="s">
        <v>1250</v>
      </c>
      <c r="I20" s="10" t="s">
        <v>1251</v>
      </c>
      <c r="J20" s="10" t="s">
        <v>1252</v>
      </c>
    </row>
    <row r="21" spans="1:10" x14ac:dyDescent="0.25">
      <c r="A21">
        <v>16</v>
      </c>
      <c r="B21">
        <v>2</v>
      </c>
      <c r="D21" s="8" t="s">
        <v>1253</v>
      </c>
      <c r="E21" s="8">
        <v>254.17989972545723</v>
      </c>
      <c r="F21" s="8">
        <v>7.5526434825453279</v>
      </c>
      <c r="G21" s="8">
        <v>33.654428454472168</v>
      </c>
      <c r="H21" s="8">
        <v>5.9320766298539891E-128</v>
      </c>
      <c r="I21" s="8">
        <v>239.33925566190842</v>
      </c>
      <c r="J21" s="8">
        <v>269.02054378900601</v>
      </c>
    </row>
    <row r="22" spans="1:10" ht="15.75" thickBot="1" x14ac:dyDescent="0.3">
      <c r="A22">
        <v>17</v>
      </c>
      <c r="B22">
        <v>0</v>
      </c>
      <c r="D22" s="9" t="s">
        <v>1261</v>
      </c>
      <c r="E22" s="9">
        <v>-28.876510571064028</v>
      </c>
      <c r="F22" s="9">
        <v>8.3507321559923096</v>
      </c>
      <c r="G22" s="9">
        <v>-3.4579615333899616</v>
      </c>
      <c r="H22" s="9">
        <v>5.9313408899634083E-4</v>
      </c>
      <c r="I22" s="9">
        <v>-45.285367136784956</v>
      </c>
      <c r="J22" s="9">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1262</v>
      </c>
      <c r="I26" t="s">
        <v>1263</v>
      </c>
    </row>
    <row r="27" spans="1:10" ht="15.75" thickBot="1" x14ac:dyDescent="0.3">
      <c r="A27">
        <v>22</v>
      </c>
      <c r="B27">
        <v>1</v>
      </c>
    </row>
    <row r="28" spans="1:10" x14ac:dyDescent="0.25">
      <c r="A28">
        <v>23</v>
      </c>
      <c r="B28">
        <v>0</v>
      </c>
      <c r="D28" s="10" t="s">
        <v>1240</v>
      </c>
      <c r="E28" s="10" t="s">
        <v>1265</v>
      </c>
      <c r="F28" s="10" t="s">
        <v>1266</v>
      </c>
      <c r="G28" s="10" t="s">
        <v>1267</v>
      </c>
      <c r="I28" s="10" t="s">
        <v>1235</v>
      </c>
      <c r="J28" s="10" t="s">
        <v>1120</v>
      </c>
    </row>
    <row r="29" spans="1:10" x14ac:dyDescent="0.25">
      <c r="A29">
        <v>24</v>
      </c>
      <c r="B29">
        <v>0</v>
      </c>
      <c r="D29" s="8">
        <v>1</v>
      </c>
      <c r="E29" s="8">
        <v>254.17989972545723</v>
      </c>
      <c r="F29" s="8">
        <v>-253.17989972545723</v>
      </c>
      <c r="G29" s="8">
        <v>-1.8557764665694414</v>
      </c>
      <c r="I29" s="8">
        <v>0.10460251046025104</v>
      </c>
      <c r="J29" s="8">
        <v>1</v>
      </c>
    </row>
    <row r="30" spans="1:10" x14ac:dyDescent="0.25">
      <c r="A30">
        <v>25</v>
      </c>
      <c r="B30">
        <v>0</v>
      </c>
      <c r="D30" s="8">
        <v>2</v>
      </c>
      <c r="E30" s="8">
        <v>254.17989972545723</v>
      </c>
      <c r="F30" s="8">
        <v>-252.17989972545723</v>
      </c>
      <c r="G30" s="8">
        <v>-1.8484465937454857</v>
      </c>
      <c r="I30" s="8">
        <v>0.31380753138075312</v>
      </c>
      <c r="J30" s="8">
        <v>2</v>
      </c>
    </row>
    <row r="31" spans="1:10" x14ac:dyDescent="0.25">
      <c r="A31">
        <v>26</v>
      </c>
      <c r="B31">
        <v>0</v>
      </c>
      <c r="D31" s="8">
        <v>3</v>
      </c>
      <c r="E31" s="8">
        <v>225.30338915439322</v>
      </c>
      <c r="F31" s="8">
        <v>-222.30338915439322</v>
      </c>
      <c r="G31" s="8">
        <v>-1.6294555708360203</v>
      </c>
      <c r="I31" s="8">
        <v>0.52301255230125521</v>
      </c>
      <c r="J31" s="8">
        <v>3</v>
      </c>
    </row>
    <row r="32" spans="1:10" x14ac:dyDescent="0.25">
      <c r="A32">
        <v>27</v>
      </c>
      <c r="B32">
        <v>1</v>
      </c>
      <c r="D32" s="8">
        <v>4</v>
      </c>
      <c r="E32" s="8">
        <v>225.30338915439322</v>
      </c>
      <c r="F32" s="8">
        <v>-221.30338915439322</v>
      </c>
      <c r="G32" s="8">
        <v>-1.6221256980120649</v>
      </c>
      <c r="I32" s="8">
        <v>0.73221757322175729</v>
      </c>
      <c r="J32" s="8">
        <v>4</v>
      </c>
    </row>
    <row r="33" spans="1:10" x14ac:dyDescent="0.25">
      <c r="A33">
        <v>28</v>
      </c>
      <c r="B33">
        <v>0</v>
      </c>
      <c r="D33" s="8">
        <v>5</v>
      </c>
      <c r="E33" s="8">
        <v>254.17989972545723</v>
      </c>
      <c r="F33" s="8">
        <v>-249.17989972545723</v>
      </c>
      <c r="G33" s="8">
        <v>-1.8264569752736188</v>
      </c>
      <c r="I33" s="8">
        <v>0.94142259414225937</v>
      </c>
      <c r="J33" s="8">
        <v>5</v>
      </c>
    </row>
    <row r="34" spans="1:10" x14ac:dyDescent="0.25">
      <c r="A34">
        <v>29</v>
      </c>
      <c r="B34">
        <v>1</v>
      </c>
      <c r="D34" s="8">
        <v>6</v>
      </c>
      <c r="E34" s="8">
        <v>254.17989972545723</v>
      </c>
      <c r="F34" s="8">
        <v>-248.17989972545723</v>
      </c>
      <c r="G34" s="8">
        <v>-1.8191271024496631</v>
      </c>
      <c r="I34" s="8">
        <v>1.1506276150627615</v>
      </c>
      <c r="J34" s="8">
        <v>6</v>
      </c>
    </row>
    <row r="35" spans="1:10" x14ac:dyDescent="0.25">
      <c r="A35">
        <v>30</v>
      </c>
      <c r="B35">
        <v>0</v>
      </c>
      <c r="D35" s="8">
        <v>7</v>
      </c>
      <c r="E35" s="8">
        <v>254.17989972545723</v>
      </c>
      <c r="F35" s="8">
        <v>-247.17989972545723</v>
      </c>
      <c r="G35" s="8">
        <v>-1.8117972296257077</v>
      </c>
      <c r="I35" s="8">
        <v>1.3598326359832635</v>
      </c>
      <c r="J35" s="8">
        <v>7</v>
      </c>
    </row>
    <row r="36" spans="1:10" x14ac:dyDescent="0.25">
      <c r="A36">
        <v>31</v>
      </c>
      <c r="B36">
        <v>1</v>
      </c>
      <c r="D36" s="8">
        <v>8</v>
      </c>
      <c r="E36" s="8">
        <v>225.30338915439322</v>
      </c>
      <c r="F36" s="8">
        <v>-217.30338915439322</v>
      </c>
      <c r="G36" s="8">
        <v>-1.5928062067162423</v>
      </c>
      <c r="I36" s="8">
        <v>1.5690376569037656</v>
      </c>
      <c r="J36" s="8">
        <v>8</v>
      </c>
    </row>
    <row r="37" spans="1:10" x14ac:dyDescent="0.25">
      <c r="A37">
        <v>32</v>
      </c>
      <c r="B37">
        <v>0</v>
      </c>
      <c r="D37" s="8">
        <v>9</v>
      </c>
      <c r="E37" s="8">
        <v>225.30338915439322</v>
      </c>
      <c r="F37" s="8">
        <v>-216.30338915439322</v>
      </c>
      <c r="G37" s="8">
        <v>-1.5854763338922866</v>
      </c>
      <c r="I37" s="8">
        <v>1.7782426778242677</v>
      </c>
      <c r="J37" s="8">
        <v>9</v>
      </c>
    </row>
    <row r="38" spans="1:10" x14ac:dyDescent="0.25">
      <c r="A38">
        <v>33</v>
      </c>
      <c r="B38">
        <v>0</v>
      </c>
      <c r="D38" s="8">
        <v>10</v>
      </c>
      <c r="E38" s="8">
        <v>196.42687858332917</v>
      </c>
      <c r="F38" s="8">
        <v>-186.42687858332917</v>
      </c>
      <c r="G38" s="8">
        <v>-1.366485310982821</v>
      </c>
      <c r="I38" s="8">
        <v>1.9874476987447698</v>
      </c>
      <c r="J38" s="8">
        <v>10</v>
      </c>
    </row>
    <row r="39" spans="1:10" x14ac:dyDescent="0.25">
      <c r="A39">
        <v>34</v>
      </c>
      <c r="B39">
        <v>1</v>
      </c>
      <c r="D39" s="8">
        <v>11</v>
      </c>
      <c r="E39" s="8">
        <v>225.30338915439322</v>
      </c>
      <c r="F39" s="8">
        <v>-214.30338915439322</v>
      </c>
      <c r="G39" s="8">
        <v>-1.5708165882443754</v>
      </c>
      <c r="I39" s="8">
        <v>2.1966527196652716</v>
      </c>
      <c r="J39" s="8">
        <v>11</v>
      </c>
    </row>
    <row r="40" spans="1:10" x14ac:dyDescent="0.25">
      <c r="A40">
        <v>35</v>
      </c>
      <c r="B40">
        <v>0</v>
      </c>
      <c r="D40" s="8">
        <v>12</v>
      </c>
      <c r="E40" s="8">
        <v>254.17989972545723</v>
      </c>
      <c r="F40" s="8">
        <v>-242.17989972545723</v>
      </c>
      <c r="G40" s="8">
        <v>-1.7751478655059294</v>
      </c>
      <c r="I40" s="8">
        <v>2.4058577405857742</v>
      </c>
      <c r="J40" s="8">
        <v>12</v>
      </c>
    </row>
    <row r="41" spans="1:10" x14ac:dyDescent="0.25">
      <c r="A41">
        <v>36</v>
      </c>
      <c r="B41">
        <v>0</v>
      </c>
      <c r="D41" s="8">
        <v>13</v>
      </c>
      <c r="E41" s="8">
        <v>254.17989972545723</v>
      </c>
      <c r="F41" s="8">
        <v>-241.17989972545723</v>
      </c>
      <c r="G41" s="8">
        <v>-1.7678179926819737</v>
      </c>
      <c r="I41" s="8">
        <v>2.6150627615062758</v>
      </c>
      <c r="J41" s="8">
        <v>13</v>
      </c>
    </row>
    <row r="42" spans="1:10" x14ac:dyDescent="0.25">
      <c r="A42">
        <v>37</v>
      </c>
      <c r="B42">
        <v>0</v>
      </c>
      <c r="D42" s="8">
        <v>14</v>
      </c>
      <c r="E42" s="8">
        <v>225.30338915439322</v>
      </c>
      <c r="F42" s="8">
        <v>-211.30338915439322</v>
      </c>
      <c r="G42" s="8">
        <v>-1.5488269697725083</v>
      </c>
      <c r="I42" s="8">
        <v>2.8242677824267783</v>
      </c>
      <c r="J42" s="8">
        <v>14</v>
      </c>
    </row>
    <row r="43" spans="1:10" x14ac:dyDescent="0.25">
      <c r="A43">
        <v>38</v>
      </c>
      <c r="B43">
        <v>0</v>
      </c>
      <c r="D43" s="8">
        <v>15</v>
      </c>
      <c r="E43" s="8">
        <v>225.30338915439322</v>
      </c>
      <c r="F43" s="8">
        <v>-210.30338915439322</v>
      </c>
      <c r="G43" s="8">
        <v>-1.5414970969485529</v>
      </c>
      <c r="I43" s="8">
        <v>3.03347280334728</v>
      </c>
      <c r="J43" s="8">
        <v>15</v>
      </c>
    </row>
    <row r="44" spans="1:10" x14ac:dyDescent="0.25">
      <c r="A44">
        <v>39</v>
      </c>
      <c r="B44">
        <v>2</v>
      </c>
      <c r="D44" s="8">
        <v>16</v>
      </c>
      <c r="E44" s="8">
        <v>196.42687858332917</v>
      </c>
      <c r="F44" s="8">
        <v>-180.42687858332917</v>
      </c>
      <c r="G44" s="8">
        <v>-1.3225060740390873</v>
      </c>
      <c r="I44" s="8">
        <v>3.2426778242677825</v>
      </c>
      <c r="J44" s="8">
        <v>16</v>
      </c>
    </row>
    <row r="45" spans="1:10" x14ac:dyDescent="0.25">
      <c r="A45">
        <v>40</v>
      </c>
      <c r="B45">
        <v>0</v>
      </c>
      <c r="D45" s="8">
        <v>17</v>
      </c>
      <c r="E45" s="8">
        <v>254.17989972545723</v>
      </c>
      <c r="F45" s="8">
        <v>-237.17989972545723</v>
      </c>
      <c r="G45" s="8">
        <v>-1.7384985013861511</v>
      </c>
      <c r="I45" s="8">
        <v>3.4518828451882841</v>
      </c>
      <c r="J45" s="8">
        <v>17</v>
      </c>
    </row>
    <row r="46" spans="1:10" x14ac:dyDescent="0.25">
      <c r="A46">
        <v>41</v>
      </c>
      <c r="B46">
        <v>1</v>
      </c>
      <c r="D46" s="8">
        <v>18</v>
      </c>
      <c r="E46" s="8">
        <v>254.17989972545723</v>
      </c>
      <c r="F46" s="8">
        <v>-236.17989972545723</v>
      </c>
      <c r="G46" s="8">
        <v>-1.7311686285621957</v>
      </c>
      <c r="I46" s="8">
        <v>3.6610878661087867</v>
      </c>
      <c r="J46" s="8">
        <v>18</v>
      </c>
    </row>
    <row r="47" spans="1:10" x14ac:dyDescent="0.25">
      <c r="A47">
        <v>42</v>
      </c>
      <c r="B47">
        <v>0</v>
      </c>
      <c r="D47" s="8">
        <v>19</v>
      </c>
      <c r="E47" s="8">
        <v>225.30338915439322</v>
      </c>
      <c r="F47" s="8">
        <v>-206.30338915439322</v>
      </c>
      <c r="G47" s="8">
        <v>-1.5121776056527303</v>
      </c>
      <c r="I47" s="8">
        <v>3.8702928870292883</v>
      </c>
      <c r="J47" s="8">
        <v>19</v>
      </c>
    </row>
    <row r="48" spans="1:10" x14ac:dyDescent="0.25">
      <c r="A48">
        <v>43</v>
      </c>
      <c r="B48">
        <v>1</v>
      </c>
      <c r="D48" s="8">
        <v>20</v>
      </c>
      <c r="E48" s="8">
        <v>225.30338915439322</v>
      </c>
      <c r="F48" s="8">
        <v>-205.30338915439322</v>
      </c>
      <c r="G48" s="8">
        <v>-1.5048477328287746</v>
      </c>
      <c r="I48" s="8">
        <v>4.0794979079497908</v>
      </c>
      <c r="J48" s="8">
        <v>20</v>
      </c>
    </row>
    <row r="49" spans="1:10" x14ac:dyDescent="0.25">
      <c r="A49">
        <v>44</v>
      </c>
      <c r="B49">
        <v>0</v>
      </c>
      <c r="D49" s="8">
        <v>21</v>
      </c>
      <c r="E49" s="8">
        <v>254.17989972545723</v>
      </c>
      <c r="F49" s="8">
        <v>-233.17989972545723</v>
      </c>
      <c r="G49" s="8">
        <v>-1.7091790100903288</v>
      </c>
      <c r="I49" s="8">
        <v>4.2887029288702925</v>
      </c>
      <c r="J49" s="8">
        <v>21</v>
      </c>
    </row>
    <row r="50" spans="1:10" x14ac:dyDescent="0.25">
      <c r="A50">
        <v>45</v>
      </c>
      <c r="B50">
        <v>0</v>
      </c>
      <c r="D50" s="8">
        <v>22</v>
      </c>
      <c r="E50" s="8">
        <v>225.30338915439322</v>
      </c>
      <c r="F50" s="8">
        <v>-203.30338915439322</v>
      </c>
      <c r="G50" s="8">
        <v>-1.4901879871808634</v>
      </c>
      <c r="I50" s="8">
        <v>4.4979079497907941</v>
      </c>
      <c r="J50" s="8">
        <v>22</v>
      </c>
    </row>
    <row r="51" spans="1:10" x14ac:dyDescent="0.25">
      <c r="A51">
        <v>46</v>
      </c>
      <c r="B51">
        <v>1</v>
      </c>
      <c r="D51" s="8">
        <v>23</v>
      </c>
      <c r="E51" s="8">
        <v>254.17989972545723</v>
      </c>
      <c r="F51" s="8">
        <v>-231.17989972545723</v>
      </c>
      <c r="G51" s="8">
        <v>-1.6945192644424174</v>
      </c>
      <c r="I51" s="8">
        <v>4.7071129707112966</v>
      </c>
      <c r="J51" s="8">
        <v>23</v>
      </c>
    </row>
    <row r="52" spans="1:10" x14ac:dyDescent="0.25">
      <c r="A52">
        <v>47</v>
      </c>
      <c r="B52">
        <v>0</v>
      </c>
      <c r="D52" s="8">
        <v>24</v>
      </c>
      <c r="E52" s="8">
        <v>254.17989972545723</v>
      </c>
      <c r="F52" s="8">
        <v>-230.17989972545723</v>
      </c>
      <c r="G52" s="8">
        <v>-1.6871893916184617</v>
      </c>
      <c r="I52" s="8">
        <v>4.9163179916317992</v>
      </c>
      <c r="J52" s="8">
        <v>24</v>
      </c>
    </row>
    <row r="53" spans="1:10" x14ac:dyDescent="0.25">
      <c r="A53">
        <v>48</v>
      </c>
      <c r="B53">
        <v>0</v>
      </c>
      <c r="D53" s="8">
        <v>25</v>
      </c>
      <c r="E53" s="8">
        <v>254.17989972545723</v>
      </c>
      <c r="F53" s="8">
        <v>-229.17989972545723</v>
      </c>
      <c r="G53" s="8">
        <v>-1.6798595187945062</v>
      </c>
      <c r="I53" s="8">
        <v>5.1255230125523008</v>
      </c>
      <c r="J53" s="8">
        <v>25</v>
      </c>
    </row>
    <row r="54" spans="1:10" x14ac:dyDescent="0.25">
      <c r="A54">
        <v>49</v>
      </c>
      <c r="B54">
        <v>0</v>
      </c>
      <c r="D54" s="8">
        <v>26</v>
      </c>
      <c r="E54" s="8">
        <v>254.17989972545723</v>
      </c>
      <c r="F54" s="8">
        <v>-228.17989972545723</v>
      </c>
      <c r="G54" s="8">
        <v>-1.6725296459705505</v>
      </c>
      <c r="I54" s="8">
        <v>5.3347280334728024</v>
      </c>
      <c r="J54" s="8">
        <v>26</v>
      </c>
    </row>
    <row r="55" spans="1:10" x14ac:dyDescent="0.25">
      <c r="A55">
        <v>50</v>
      </c>
      <c r="B55">
        <v>0</v>
      </c>
      <c r="D55" s="8">
        <v>27</v>
      </c>
      <c r="E55" s="8">
        <v>225.30338915439322</v>
      </c>
      <c r="F55" s="8">
        <v>-198.30338915439322</v>
      </c>
      <c r="G55" s="8">
        <v>-1.4535386230610852</v>
      </c>
      <c r="I55" s="8">
        <v>5.543933054393305</v>
      </c>
      <c r="J55" s="8">
        <v>27</v>
      </c>
    </row>
    <row r="56" spans="1:10" x14ac:dyDescent="0.25">
      <c r="A56">
        <v>51</v>
      </c>
      <c r="B56">
        <v>1</v>
      </c>
      <c r="D56" s="8">
        <v>28</v>
      </c>
      <c r="E56" s="8">
        <v>254.17989972545723</v>
      </c>
      <c r="F56" s="8">
        <v>-226.17989972545723</v>
      </c>
      <c r="G56" s="8">
        <v>-1.6578699003226394</v>
      </c>
      <c r="I56" s="8">
        <v>5.7531380753138075</v>
      </c>
      <c r="J56" s="8">
        <v>28</v>
      </c>
    </row>
    <row r="57" spans="1:10" x14ac:dyDescent="0.25">
      <c r="A57">
        <v>52</v>
      </c>
      <c r="B57">
        <v>0</v>
      </c>
      <c r="D57" s="8">
        <v>29</v>
      </c>
      <c r="E57" s="8">
        <v>225.30338915439322</v>
      </c>
      <c r="F57" s="8">
        <v>-196.30338915439322</v>
      </c>
      <c r="G57" s="8">
        <v>-1.438878877413174</v>
      </c>
      <c r="I57" s="8">
        <v>5.9623430962343091</v>
      </c>
      <c r="J57" s="8">
        <v>29</v>
      </c>
    </row>
    <row r="58" spans="1:10" x14ac:dyDescent="0.25">
      <c r="A58">
        <v>53</v>
      </c>
      <c r="B58">
        <v>0</v>
      </c>
      <c r="D58" s="8">
        <v>30</v>
      </c>
      <c r="E58" s="8">
        <v>254.17989972545723</v>
      </c>
      <c r="F58" s="8">
        <v>-224.17989972545723</v>
      </c>
      <c r="G58" s="8">
        <v>-1.643210154674728</v>
      </c>
      <c r="I58" s="8">
        <v>6.1715481171548108</v>
      </c>
      <c r="J58" s="8">
        <v>30</v>
      </c>
    </row>
    <row r="59" spans="1:10" x14ac:dyDescent="0.25">
      <c r="A59">
        <v>54</v>
      </c>
      <c r="B59">
        <v>0</v>
      </c>
      <c r="D59" s="8">
        <v>31</v>
      </c>
      <c r="E59" s="8">
        <v>225.30338915439322</v>
      </c>
      <c r="F59" s="8">
        <v>-194.30338915439322</v>
      </c>
      <c r="G59" s="8">
        <v>-1.4242191317652626</v>
      </c>
      <c r="I59" s="8">
        <v>6.3807531380753133</v>
      </c>
      <c r="J59" s="8">
        <v>31</v>
      </c>
    </row>
    <row r="60" spans="1:10" x14ac:dyDescent="0.25">
      <c r="A60">
        <v>55</v>
      </c>
      <c r="B60">
        <v>0</v>
      </c>
      <c r="D60" s="8">
        <v>32</v>
      </c>
      <c r="E60" s="8">
        <v>254.17989972545723</v>
      </c>
      <c r="F60" s="8">
        <v>-222.17989972545723</v>
      </c>
      <c r="G60" s="8">
        <v>-1.6285504090268168</v>
      </c>
      <c r="I60" s="8">
        <v>6.5899581589958158</v>
      </c>
      <c r="J60" s="8">
        <v>32</v>
      </c>
    </row>
    <row r="61" spans="1:10" x14ac:dyDescent="0.25">
      <c r="A61">
        <v>56</v>
      </c>
      <c r="B61">
        <v>0</v>
      </c>
      <c r="D61" s="8">
        <v>33</v>
      </c>
      <c r="E61" s="8">
        <v>254.17989972545723</v>
      </c>
      <c r="F61" s="8">
        <v>-221.17989972545723</v>
      </c>
      <c r="G61" s="8">
        <v>-1.6212205362028611</v>
      </c>
      <c r="I61" s="8">
        <v>6.7991631799163175</v>
      </c>
      <c r="J61" s="8">
        <v>33</v>
      </c>
    </row>
    <row r="62" spans="1:10" x14ac:dyDescent="0.25">
      <c r="A62">
        <v>57</v>
      </c>
      <c r="B62">
        <v>0</v>
      </c>
      <c r="D62" s="8">
        <v>34</v>
      </c>
      <c r="E62" s="8">
        <v>225.30338915439322</v>
      </c>
      <c r="F62" s="8">
        <v>-191.30338915439322</v>
      </c>
      <c r="G62" s="8">
        <v>-1.4022295132933957</v>
      </c>
      <c r="I62" s="8">
        <v>7.0083682008368191</v>
      </c>
      <c r="J62" s="8">
        <v>34</v>
      </c>
    </row>
    <row r="63" spans="1:10" x14ac:dyDescent="0.25">
      <c r="A63">
        <v>58</v>
      </c>
      <c r="B63">
        <v>1</v>
      </c>
      <c r="D63" s="8">
        <v>35</v>
      </c>
      <c r="E63" s="8">
        <v>254.17989972545723</v>
      </c>
      <c r="F63" s="8">
        <v>-219.17989972545723</v>
      </c>
      <c r="G63" s="8">
        <v>-1.6065607905549497</v>
      </c>
      <c r="I63" s="8">
        <v>7.2175732217573216</v>
      </c>
      <c r="J63" s="8">
        <v>35</v>
      </c>
    </row>
    <row r="64" spans="1:10" x14ac:dyDescent="0.25">
      <c r="A64">
        <v>59</v>
      </c>
      <c r="B64">
        <v>0</v>
      </c>
      <c r="D64" s="8">
        <v>36</v>
      </c>
      <c r="E64" s="8">
        <v>254.17989972545723</v>
      </c>
      <c r="F64" s="8">
        <v>-218.17989972545723</v>
      </c>
      <c r="G64" s="8">
        <v>-1.5992309177309942</v>
      </c>
      <c r="I64" s="8">
        <v>7.4267782426778242</v>
      </c>
      <c r="J64" s="8">
        <v>36</v>
      </c>
    </row>
    <row r="65" spans="1:10" x14ac:dyDescent="0.25">
      <c r="A65">
        <v>60</v>
      </c>
      <c r="B65">
        <v>0</v>
      </c>
      <c r="D65" s="8">
        <v>37</v>
      </c>
      <c r="E65" s="8">
        <v>254.17989972545723</v>
      </c>
      <c r="F65" s="8">
        <v>-217.17989972545723</v>
      </c>
      <c r="G65" s="8">
        <v>-1.5919010449070385</v>
      </c>
      <c r="I65" s="8">
        <v>7.6359832635983258</v>
      </c>
      <c r="J65" s="8">
        <v>37</v>
      </c>
    </row>
    <row r="66" spans="1:10" x14ac:dyDescent="0.25">
      <c r="A66">
        <v>61</v>
      </c>
      <c r="B66">
        <v>3</v>
      </c>
      <c r="D66" s="8">
        <v>38</v>
      </c>
      <c r="E66" s="8">
        <v>254.17989972545723</v>
      </c>
      <c r="F66" s="8">
        <v>-216.17989972545723</v>
      </c>
      <c r="G66" s="8">
        <v>-1.5845711720830828</v>
      </c>
      <c r="I66" s="8">
        <v>7.8451882845188274</v>
      </c>
      <c r="J66" s="8">
        <v>38</v>
      </c>
    </row>
    <row r="67" spans="1:10" x14ac:dyDescent="0.25">
      <c r="A67">
        <v>62</v>
      </c>
      <c r="B67">
        <v>1</v>
      </c>
      <c r="D67" s="8">
        <v>39</v>
      </c>
      <c r="E67" s="8">
        <v>196.42687858332917</v>
      </c>
      <c r="F67" s="8">
        <v>-157.42687858332917</v>
      </c>
      <c r="G67" s="8">
        <v>-1.1539189990881076</v>
      </c>
      <c r="I67" s="8">
        <v>8.05439330543933</v>
      </c>
      <c r="J67" s="8">
        <v>39</v>
      </c>
    </row>
    <row r="68" spans="1:10" x14ac:dyDescent="0.25">
      <c r="A68">
        <v>63</v>
      </c>
      <c r="B68">
        <v>0</v>
      </c>
      <c r="D68" s="8">
        <v>40</v>
      </c>
      <c r="E68" s="8">
        <v>254.17989972545723</v>
      </c>
      <c r="F68" s="8">
        <v>-214.17989972545723</v>
      </c>
      <c r="G68" s="8">
        <v>-1.5699114264351717</v>
      </c>
      <c r="I68" s="8">
        <v>8.2635983263598334</v>
      </c>
      <c r="J68" s="8">
        <v>40</v>
      </c>
    </row>
    <row r="69" spans="1:10" x14ac:dyDescent="0.25">
      <c r="A69">
        <v>64</v>
      </c>
      <c r="B69">
        <v>1</v>
      </c>
      <c r="D69" s="8">
        <v>41</v>
      </c>
      <c r="E69" s="8">
        <v>225.30338915439322</v>
      </c>
      <c r="F69" s="8">
        <v>-184.30338915439322</v>
      </c>
      <c r="G69" s="8">
        <v>-1.3509204035257063</v>
      </c>
      <c r="I69" s="8">
        <v>8.472803347280335</v>
      </c>
      <c r="J69" s="8">
        <v>41</v>
      </c>
    </row>
    <row r="70" spans="1:10" x14ac:dyDescent="0.25">
      <c r="A70">
        <v>65</v>
      </c>
      <c r="B70">
        <v>1</v>
      </c>
      <c r="D70" s="8">
        <v>42</v>
      </c>
      <c r="E70" s="8">
        <v>254.17989972545723</v>
      </c>
      <c r="F70" s="8">
        <v>-212.17989972545723</v>
      </c>
      <c r="G70" s="8">
        <v>-1.5552516807872603</v>
      </c>
      <c r="I70" s="8">
        <v>8.6820083682008367</v>
      </c>
      <c r="J70" s="8">
        <v>42</v>
      </c>
    </row>
    <row r="71" spans="1:10" x14ac:dyDescent="0.25">
      <c r="A71">
        <v>66</v>
      </c>
      <c r="B71">
        <v>2</v>
      </c>
      <c r="D71" s="8">
        <v>43</v>
      </c>
      <c r="E71" s="8">
        <v>225.30338915439322</v>
      </c>
      <c r="F71" s="8">
        <v>-182.30338915439322</v>
      </c>
      <c r="G71" s="8">
        <v>-1.3362606578777951</v>
      </c>
      <c r="I71" s="8">
        <v>8.8912133891213383</v>
      </c>
      <c r="J71" s="8">
        <v>43</v>
      </c>
    </row>
    <row r="72" spans="1:10" x14ac:dyDescent="0.25">
      <c r="A72">
        <v>67</v>
      </c>
      <c r="B72">
        <v>1</v>
      </c>
      <c r="D72" s="8">
        <v>44</v>
      </c>
      <c r="E72" s="8">
        <v>254.17989972545723</v>
      </c>
      <c r="F72" s="8">
        <v>-210.17989972545723</v>
      </c>
      <c r="G72" s="8">
        <v>-1.5405919351393491</v>
      </c>
      <c r="I72" s="8">
        <v>9.1004184100418417</v>
      </c>
      <c r="J72" s="8">
        <v>44</v>
      </c>
    </row>
    <row r="73" spans="1:10" x14ac:dyDescent="0.25">
      <c r="A73">
        <v>68</v>
      </c>
      <c r="B73">
        <v>0</v>
      </c>
      <c r="D73" s="8">
        <v>45</v>
      </c>
      <c r="E73" s="8">
        <v>254.17989972545723</v>
      </c>
      <c r="F73" s="8">
        <v>-209.17989972545723</v>
      </c>
      <c r="G73" s="8">
        <v>-1.5332620623153934</v>
      </c>
      <c r="I73" s="8">
        <v>9.3096234309623433</v>
      </c>
      <c r="J73" s="8">
        <v>45</v>
      </c>
    </row>
    <row r="74" spans="1:10" x14ac:dyDescent="0.25">
      <c r="A74">
        <v>69</v>
      </c>
      <c r="B74">
        <v>0</v>
      </c>
      <c r="D74" s="8">
        <v>46</v>
      </c>
      <c r="E74" s="8">
        <v>225.30338915439322</v>
      </c>
      <c r="F74" s="8">
        <v>-179.30338915439322</v>
      </c>
      <c r="G74" s="8">
        <v>-1.314271039405928</v>
      </c>
      <c r="I74" s="8">
        <v>9.518828451882845</v>
      </c>
      <c r="J74" s="8">
        <v>46</v>
      </c>
    </row>
    <row r="75" spans="1:10" x14ac:dyDescent="0.25">
      <c r="A75">
        <v>70</v>
      </c>
      <c r="B75">
        <v>0</v>
      </c>
      <c r="D75" s="8">
        <v>47</v>
      </c>
      <c r="E75" s="8">
        <v>254.17989972545723</v>
      </c>
      <c r="F75" s="8">
        <v>-207.17989972545723</v>
      </c>
      <c r="G75" s="8">
        <v>-1.5186023166674822</v>
      </c>
      <c r="I75" s="8">
        <v>9.7280334728033484</v>
      </c>
      <c r="J75" s="8">
        <v>47</v>
      </c>
    </row>
    <row r="76" spans="1:10" x14ac:dyDescent="0.25">
      <c r="A76">
        <v>71</v>
      </c>
      <c r="B76">
        <v>0</v>
      </c>
      <c r="D76" s="8">
        <v>48</v>
      </c>
      <c r="E76" s="8">
        <v>254.17989972545723</v>
      </c>
      <c r="F76" s="8">
        <v>-206.17989972545723</v>
      </c>
      <c r="G76" s="8">
        <v>-1.5112724438435265</v>
      </c>
      <c r="I76" s="8">
        <v>9.93723849372385</v>
      </c>
      <c r="J76" s="8">
        <v>48</v>
      </c>
    </row>
    <row r="77" spans="1:10" x14ac:dyDescent="0.25">
      <c r="A77">
        <v>72</v>
      </c>
      <c r="B77">
        <v>0</v>
      </c>
      <c r="D77" s="8">
        <v>49</v>
      </c>
      <c r="E77" s="8">
        <v>254.17989972545723</v>
      </c>
      <c r="F77" s="8">
        <v>-205.17989972545723</v>
      </c>
      <c r="G77" s="8">
        <v>-1.5039425710195709</v>
      </c>
      <c r="I77" s="8">
        <v>10.146443514644352</v>
      </c>
      <c r="J77" s="8">
        <v>49</v>
      </c>
    </row>
    <row r="78" spans="1:10" x14ac:dyDescent="0.25">
      <c r="A78">
        <v>73</v>
      </c>
      <c r="B78">
        <v>0</v>
      </c>
      <c r="D78" s="8">
        <v>50</v>
      </c>
      <c r="E78" s="8">
        <v>254.17989972545723</v>
      </c>
      <c r="F78" s="8">
        <v>-204.17989972545723</v>
      </c>
      <c r="G78" s="8">
        <v>-1.4966126981956154</v>
      </c>
      <c r="I78" s="8">
        <v>10.355648535564853</v>
      </c>
      <c r="J78" s="8">
        <v>50</v>
      </c>
    </row>
    <row r="79" spans="1:10" x14ac:dyDescent="0.25">
      <c r="A79">
        <v>74</v>
      </c>
      <c r="B79">
        <v>0</v>
      </c>
      <c r="D79" s="8">
        <v>51</v>
      </c>
      <c r="E79" s="8">
        <v>225.30338915439322</v>
      </c>
      <c r="F79" s="8">
        <v>-174.30338915439322</v>
      </c>
      <c r="G79" s="8">
        <v>-1.27762167528615</v>
      </c>
      <c r="I79" s="8">
        <v>10.564853556485355</v>
      </c>
      <c r="J79" s="8">
        <v>51</v>
      </c>
    </row>
    <row r="80" spans="1:10" x14ac:dyDescent="0.25">
      <c r="A80">
        <v>75</v>
      </c>
      <c r="B80">
        <v>0</v>
      </c>
      <c r="D80" s="8">
        <v>52</v>
      </c>
      <c r="E80" s="8">
        <v>254.17989972545723</v>
      </c>
      <c r="F80" s="8">
        <v>-202.17989972545723</v>
      </c>
      <c r="G80" s="8">
        <v>-1.481952952547704</v>
      </c>
      <c r="I80" s="8">
        <v>10.774058577405858</v>
      </c>
      <c r="J80" s="8">
        <v>52</v>
      </c>
    </row>
    <row r="81" spans="1:10" x14ac:dyDescent="0.25">
      <c r="A81">
        <v>76</v>
      </c>
      <c r="B81">
        <v>0</v>
      </c>
      <c r="D81" s="8">
        <v>53</v>
      </c>
      <c r="E81" s="8">
        <v>254.17989972545723</v>
      </c>
      <c r="F81" s="8">
        <v>-201.17989972545723</v>
      </c>
      <c r="G81" s="8">
        <v>-1.4746230797237485</v>
      </c>
      <c r="I81" s="8">
        <v>10.98326359832636</v>
      </c>
      <c r="J81" s="8">
        <v>53</v>
      </c>
    </row>
    <row r="82" spans="1:10" x14ac:dyDescent="0.25">
      <c r="A82">
        <v>77</v>
      </c>
      <c r="B82">
        <v>1</v>
      </c>
      <c r="D82" s="8">
        <v>54</v>
      </c>
      <c r="E82" s="8">
        <v>254.17989972545723</v>
      </c>
      <c r="F82" s="8">
        <v>-200.17989972545723</v>
      </c>
      <c r="G82" s="8">
        <v>-1.4672932068997928</v>
      </c>
      <c r="I82" s="8">
        <v>11.192468619246862</v>
      </c>
      <c r="J82" s="8">
        <v>54</v>
      </c>
    </row>
    <row r="83" spans="1:10" x14ac:dyDescent="0.25">
      <c r="A83">
        <v>78</v>
      </c>
      <c r="B83">
        <v>1</v>
      </c>
      <c r="D83" s="8">
        <v>55</v>
      </c>
      <c r="E83" s="8">
        <v>254.17989972545723</v>
      </c>
      <c r="F83" s="8">
        <v>-199.17989972545723</v>
      </c>
      <c r="G83" s="8">
        <v>-1.4599633340758371</v>
      </c>
      <c r="I83" s="8">
        <v>11.401673640167365</v>
      </c>
      <c r="J83" s="8">
        <v>55</v>
      </c>
    </row>
    <row r="84" spans="1:10" x14ac:dyDescent="0.25">
      <c r="A84">
        <v>79</v>
      </c>
      <c r="B84">
        <v>0</v>
      </c>
      <c r="D84" s="8">
        <v>56</v>
      </c>
      <c r="E84" s="8">
        <v>254.17989972545723</v>
      </c>
      <c r="F84" s="8">
        <v>-198.17989972545723</v>
      </c>
      <c r="G84" s="8">
        <v>-1.4526334612518814</v>
      </c>
      <c r="I84" s="8">
        <v>11.610878661087867</v>
      </c>
      <c r="J84" s="8">
        <v>56</v>
      </c>
    </row>
    <row r="85" spans="1:10" x14ac:dyDescent="0.25">
      <c r="A85">
        <v>80</v>
      </c>
      <c r="B85">
        <v>1</v>
      </c>
      <c r="D85" s="8">
        <v>57</v>
      </c>
      <c r="E85" s="8">
        <v>254.17989972545723</v>
      </c>
      <c r="F85" s="8">
        <v>-197.17989972545723</v>
      </c>
      <c r="G85" s="8">
        <v>-1.4453035884279259</v>
      </c>
      <c r="I85" s="8">
        <v>11.820083682008368</v>
      </c>
      <c r="J85" s="8">
        <v>57</v>
      </c>
    </row>
    <row r="86" spans="1:10" x14ac:dyDescent="0.25">
      <c r="A86">
        <v>81</v>
      </c>
      <c r="B86">
        <v>2</v>
      </c>
      <c r="D86" s="8">
        <v>58</v>
      </c>
      <c r="E86" s="8">
        <v>225.30338915439322</v>
      </c>
      <c r="F86" s="8">
        <v>-167.30338915439322</v>
      </c>
      <c r="G86" s="8">
        <v>-1.2263125655184606</v>
      </c>
      <c r="I86" s="8">
        <v>12.02928870292887</v>
      </c>
      <c r="J86" s="8">
        <v>58</v>
      </c>
    </row>
    <row r="87" spans="1:10" x14ac:dyDescent="0.25">
      <c r="A87">
        <v>82</v>
      </c>
      <c r="B87">
        <v>1</v>
      </c>
      <c r="D87" s="8">
        <v>59</v>
      </c>
      <c r="E87" s="8">
        <v>254.17989972545723</v>
      </c>
      <c r="F87" s="8">
        <v>-195.17989972545723</v>
      </c>
      <c r="G87" s="8">
        <v>-1.4306438427800146</v>
      </c>
      <c r="I87" s="8">
        <v>12.238493723849372</v>
      </c>
      <c r="J87" s="8">
        <v>59</v>
      </c>
    </row>
    <row r="88" spans="1:10" x14ac:dyDescent="0.25">
      <c r="A88">
        <v>83</v>
      </c>
      <c r="B88">
        <v>0</v>
      </c>
      <c r="D88" s="8">
        <v>60</v>
      </c>
      <c r="E88" s="8">
        <v>254.17989972545723</v>
      </c>
      <c r="F88" s="8">
        <v>-194.17989972545723</v>
      </c>
      <c r="G88" s="8">
        <v>-1.4233139699560591</v>
      </c>
      <c r="I88" s="8">
        <v>12.447698744769875</v>
      </c>
      <c r="J88" s="8">
        <v>60</v>
      </c>
    </row>
    <row r="89" spans="1:10" x14ac:dyDescent="0.25">
      <c r="A89">
        <v>84</v>
      </c>
      <c r="B89">
        <v>1</v>
      </c>
      <c r="D89" s="8">
        <v>61</v>
      </c>
      <c r="E89" s="8">
        <v>167.55036801226515</v>
      </c>
      <c r="F89" s="8">
        <v>-106.55036801226515</v>
      </c>
      <c r="G89" s="8">
        <v>-0.78100064687557402</v>
      </c>
      <c r="I89" s="8">
        <v>12.656903765690377</v>
      </c>
      <c r="J89" s="8">
        <v>61</v>
      </c>
    </row>
    <row r="90" spans="1:10" x14ac:dyDescent="0.25">
      <c r="A90">
        <v>85</v>
      </c>
      <c r="B90">
        <v>2</v>
      </c>
      <c r="D90" s="8">
        <v>62</v>
      </c>
      <c r="E90" s="8">
        <v>225.30338915439322</v>
      </c>
      <c r="F90" s="8">
        <v>-163.30338915439322</v>
      </c>
      <c r="G90" s="8">
        <v>-1.196993074222638</v>
      </c>
      <c r="I90" s="8">
        <v>12.866108786610878</v>
      </c>
      <c r="J90" s="8">
        <v>62</v>
      </c>
    </row>
    <row r="91" spans="1:10" x14ac:dyDescent="0.25">
      <c r="A91">
        <v>86</v>
      </c>
      <c r="B91">
        <v>1</v>
      </c>
      <c r="D91" s="8">
        <v>63</v>
      </c>
      <c r="E91" s="8">
        <v>254.17989972545723</v>
      </c>
      <c r="F91" s="8">
        <v>-191.17989972545723</v>
      </c>
      <c r="G91" s="8">
        <v>-1.401324351484192</v>
      </c>
      <c r="I91" s="8">
        <v>13.075313807531382</v>
      </c>
      <c r="J91" s="8">
        <v>63</v>
      </c>
    </row>
    <row r="92" spans="1:10" x14ac:dyDescent="0.25">
      <c r="A92">
        <v>87</v>
      </c>
      <c r="B92">
        <v>1</v>
      </c>
      <c r="D92" s="8">
        <v>64</v>
      </c>
      <c r="E92" s="8">
        <v>225.30338915439322</v>
      </c>
      <c r="F92" s="8">
        <v>-161.30338915439322</v>
      </c>
      <c r="G92" s="8">
        <v>-1.1823333285747268</v>
      </c>
      <c r="I92" s="8">
        <v>13.284518828451883</v>
      </c>
      <c r="J92" s="8">
        <v>64</v>
      </c>
    </row>
    <row r="93" spans="1:10" x14ac:dyDescent="0.25">
      <c r="A93">
        <v>88</v>
      </c>
      <c r="B93">
        <v>1</v>
      </c>
      <c r="D93" s="8">
        <v>65</v>
      </c>
      <c r="E93" s="8">
        <v>225.30338915439322</v>
      </c>
      <c r="F93" s="8">
        <v>-160.30338915439322</v>
      </c>
      <c r="G93" s="8">
        <v>-1.1750034557507711</v>
      </c>
      <c r="I93" s="8">
        <v>13.493723849372385</v>
      </c>
      <c r="J93" s="8">
        <v>65</v>
      </c>
    </row>
    <row r="94" spans="1:10" x14ac:dyDescent="0.25">
      <c r="A94">
        <v>89</v>
      </c>
      <c r="B94">
        <v>0</v>
      </c>
      <c r="D94" s="8">
        <v>66</v>
      </c>
      <c r="E94" s="8">
        <v>196.42687858332917</v>
      </c>
      <c r="F94" s="8">
        <v>-130.42687858332917</v>
      </c>
      <c r="G94" s="8">
        <v>-0.95601243284130555</v>
      </c>
      <c r="I94" s="8">
        <v>13.702928870292887</v>
      </c>
      <c r="J94" s="8">
        <v>66</v>
      </c>
    </row>
    <row r="95" spans="1:10" x14ac:dyDescent="0.25">
      <c r="A95">
        <v>90</v>
      </c>
      <c r="B95">
        <v>0</v>
      </c>
      <c r="D95" s="8">
        <v>67</v>
      </c>
      <c r="E95" s="8">
        <v>225.30338915439322</v>
      </c>
      <c r="F95" s="8">
        <v>-158.30338915439322</v>
      </c>
      <c r="G95" s="8">
        <v>-1.1603437101028597</v>
      </c>
      <c r="I95" s="8">
        <v>13.912133891213388</v>
      </c>
      <c r="J95" s="8">
        <v>67</v>
      </c>
    </row>
    <row r="96" spans="1:10" x14ac:dyDescent="0.25">
      <c r="A96">
        <v>91</v>
      </c>
      <c r="B96">
        <v>0</v>
      </c>
      <c r="D96" s="8">
        <v>68</v>
      </c>
      <c r="E96" s="8">
        <v>254.17989972545723</v>
      </c>
      <c r="F96" s="8">
        <v>-186.17989972545723</v>
      </c>
      <c r="G96" s="8">
        <v>-1.3646749873644139</v>
      </c>
      <c r="I96" s="8">
        <v>14.121338912133892</v>
      </c>
      <c r="J96" s="8">
        <v>68</v>
      </c>
    </row>
    <row r="97" spans="1:10" x14ac:dyDescent="0.25">
      <c r="A97">
        <v>92</v>
      </c>
      <c r="B97">
        <v>0</v>
      </c>
      <c r="D97" s="8">
        <v>69</v>
      </c>
      <c r="E97" s="8">
        <v>254.17989972545723</v>
      </c>
      <c r="F97" s="8">
        <v>-185.17989972545723</v>
      </c>
      <c r="G97" s="8">
        <v>-1.3573451145404583</v>
      </c>
      <c r="I97" s="8">
        <v>14.330543933054393</v>
      </c>
      <c r="J97" s="8">
        <v>69</v>
      </c>
    </row>
    <row r="98" spans="1:10" x14ac:dyDescent="0.25">
      <c r="A98">
        <v>93</v>
      </c>
      <c r="B98">
        <v>0</v>
      </c>
      <c r="D98" s="8">
        <v>70</v>
      </c>
      <c r="E98" s="8">
        <v>254.17989972545723</v>
      </c>
      <c r="F98" s="8">
        <v>-184.17989972545723</v>
      </c>
      <c r="G98" s="8">
        <v>-1.3500152417165026</v>
      </c>
      <c r="I98" s="8">
        <v>14.539748953974895</v>
      </c>
      <c r="J98" s="8">
        <v>70</v>
      </c>
    </row>
    <row r="99" spans="1:10" x14ac:dyDescent="0.25">
      <c r="A99">
        <v>94</v>
      </c>
      <c r="B99">
        <v>0</v>
      </c>
      <c r="D99" s="8">
        <v>71</v>
      </c>
      <c r="E99" s="8">
        <v>254.17989972545723</v>
      </c>
      <c r="F99" s="8">
        <v>-183.17989972545723</v>
      </c>
      <c r="G99" s="8">
        <v>-1.3426853688925471</v>
      </c>
      <c r="I99" s="8">
        <v>14.748953974895398</v>
      </c>
      <c r="J99" s="8">
        <v>71</v>
      </c>
    </row>
    <row r="100" spans="1:10" x14ac:dyDescent="0.25">
      <c r="A100">
        <v>95</v>
      </c>
      <c r="B100">
        <v>0</v>
      </c>
      <c r="D100" s="8">
        <v>72</v>
      </c>
      <c r="E100" s="8">
        <v>254.17989972545723</v>
      </c>
      <c r="F100" s="8">
        <v>-182.17989972545723</v>
      </c>
      <c r="G100" s="8">
        <v>-1.3353554960685914</v>
      </c>
      <c r="I100" s="8">
        <v>14.9581589958159</v>
      </c>
      <c r="J100" s="8">
        <v>72</v>
      </c>
    </row>
    <row r="101" spans="1:10" x14ac:dyDescent="0.25">
      <c r="A101">
        <v>96</v>
      </c>
      <c r="B101">
        <v>1</v>
      </c>
      <c r="D101" s="8">
        <v>73</v>
      </c>
      <c r="E101" s="8">
        <v>254.17989972545723</v>
      </c>
      <c r="F101" s="8">
        <v>-181.17989972545723</v>
      </c>
      <c r="G101" s="8">
        <v>-1.3280256232446357</v>
      </c>
      <c r="I101" s="8">
        <v>15.167364016736402</v>
      </c>
      <c r="J101" s="8">
        <v>73</v>
      </c>
    </row>
    <row r="102" spans="1:10" x14ac:dyDescent="0.25">
      <c r="A102">
        <v>97</v>
      </c>
      <c r="B102">
        <v>2</v>
      </c>
      <c r="D102" s="8">
        <v>74</v>
      </c>
      <c r="E102" s="8">
        <v>254.17989972545723</v>
      </c>
      <c r="F102" s="8">
        <v>-180.17989972545723</v>
      </c>
      <c r="G102" s="8">
        <v>-1.3206957504206802</v>
      </c>
      <c r="I102" s="8">
        <v>15.376569037656903</v>
      </c>
      <c r="J102" s="8">
        <v>74</v>
      </c>
    </row>
    <row r="103" spans="1:10" x14ac:dyDescent="0.25">
      <c r="A103">
        <v>98</v>
      </c>
      <c r="B103">
        <v>0</v>
      </c>
      <c r="D103" s="8">
        <v>75</v>
      </c>
      <c r="E103" s="8">
        <v>254.17989972545723</v>
      </c>
      <c r="F103" s="8">
        <v>-179.17989972545723</v>
      </c>
      <c r="G103" s="8">
        <v>-1.3133658775967245</v>
      </c>
      <c r="I103" s="8">
        <v>15.585774058577405</v>
      </c>
      <c r="J103" s="8">
        <v>75</v>
      </c>
    </row>
    <row r="104" spans="1:10" x14ac:dyDescent="0.25">
      <c r="A104">
        <v>99</v>
      </c>
      <c r="B104">
        <v>0</v>
      </c>
      <c r="D104" s="8">
        <v>76</v>
      </c>
      <c r="E104" s="8">
        <v>254.17989972545723</v>
      </c>
      <c r="F104" s="8">
        <v>-178.17989972545723</v>
      </c>
      <c r="G104" s="8">
        <v>-1.3060360047727688</v>
      </c>
      <c r="I104" s="8">
        <v>15.794979079497908</v>
      </c>
      <c r="J104" s="8">
        <v>76</v>
      </c>
    </row>
    <row r="105" spans="1:10" x14ac:dyDescent="0.25">
      <c r="A105">
        <v>100</v>
      </c>
      <c r="B105">
        <v>0</v>
      </c>
      <c r="D105" s="8">
        <v>77</v>
      </c>
      <c r="E105" s="8">
        <v>225.30338915439322</v>
      </c>
      <c r="F105" s="8">
        <v>-148.30338915439322</v>
      </c>
      <c r="G105" s="8">
        <v>-1.0870449818633034</v>
      </c>
      <c r="I105" s="8">
        <v>16.00418410041841</v>
      </c>
      <c r="J105" s="8">
        <v>77</v>
      </c>
    </row>
    <row r="106" spans="1:10" x14ac:dyDescent="0.25">
      <c r="A106">
        <v>101</v>
      </c>
      <c r="B106">
        <v>1</v>
      </c>
      <c r="D106" s="8">
        <v>78</v>
      </c>
      <c r="E106" s="8">
        <v>225.30338915439322</v>
      </c>
      <c r="F106" s="8">
        <v>-147.30338915439322</v>
      </c>
      <c r="G106" s="8">
        <v>-1.0797151090393478</v>
      </c>
      <c r="I106" s="8">
        <v>16.21338912133891</v>
      </c>
      <c r="J106" s="8">
        <v>78</v>
      </c>
    </row>
    <row r="107" spans="1:10" x14ac:dyDescent="0.25">
      <c r="A107">
        <v>102</v>
      </c>
      <c r="B107">
        <v>1</v>
      </c>
      <c r="D107" s="8">
        <v>79</v>
      </c>
      <c r="E107" s="8">
        <v>254.17989972545723</v>
      </c>
      <c r="F107" s="8">
        <v>-175.17989972545723</v>
      </c>
      <c r="G107" s="8">
        <v>-1.284046386300902</v>
      </c>
      <c r="I107" s="8">
        <v>16.422594142259413</v>
      </c>
      <c r="J107" s="8">
        <v>79</v>
      </c>
    </row>
    <row r="108" spans="1:10" x14ac:dyDescent="0.25">
      <c r="A108">
        <v>103</v>
      </c>
      <c r="B108">
        <v>0</v>
      </c>
      <c r="D108" s="8">
        <v>80</v>
      </c>
      <c r="E108" s="8">
        <v>225.30338915439322</v>
      </c>
      <c r="F108" s="8">
        <v>-145.30338915439322</v>
      </c>
      <c r="G108" s="8">
        <v>-1.0650553633914366</v>
      </c>
      <c r="I108" s="8">
        <v>16.631799163179913</v>
      </c>
      <c r="J108" s="8">
        <v>80</v>
      </c>
    </row>
    <row r="109" spans="1:10" x14ac:dyDescent="0.25">
      <c r="A109">
        <v>104</v>
      </c>
      <c r="B109">
        <v>1</v>
      </c>
      <c r="D109" s="8">
        <v>81</v>
      </c>
      <c r="E109" s="8">
        <v>196.42687858332917</v>
      </c>
      <c r="F109" s="8">
        <v>-115.42687858332917</v>
      </c>
      <c r="G109" s="8">
        <v>-0.84606434048197099</v>
      </c>
      <c r="I109" s="8">
        <v>16.841004184100417</v>
      </c>
      <c r="J109" s="8">
        <v>81</v>
      </c>
    </row>
    <row r="110" spans="1:10" x14ac:dyDescent="0.25">
      <c r="A110">
        <v>105</v>
      </c>
      <c r="B110">
        <v>0</v>
      </c>
      <c r="D110" s="8">
        <v>82</v>
      </c>
      <c r="E110" s="8">
        <v>225.30338915439322</v>
      </c>
      <c r="F110" s="8">
        <v>-143.30338915439322</v>
      </c>
      <c r="G110" s="8">
        <v>-1.0503956177435254</v>
      </c>
      <c r="I110" s="8">
        <v>17.05020920502092</v>
      </c>
      <c r="J110" s="8">
        <v>82</v>
      </c>
    </row>
    <row r="111" spans="1:10" x14ac:dyDescent="0.25">
      <c r="A111">
        <v>106</v>
      </c>
      <c r="B111">
        <v>0</v>
      </c>
      <c r="D111" s="8">
        <v>83</v>
      </c>
      <c r="E111" s="8">
        <v>254.17989972545723</v>
      </c>
      <c r="F111" s="8">
        <v>-171.17989972545723</v>
      </c>
      <c r="G111" s="8">
        <v>-1.2547268950050794</v>
      </c>
      <c r="I111" s="8">
        <v>17.25941422594142</v>
      </c>
      <c r="J111" s="8">
        <v>83</v>
      </c>
    </row>
    <row r="112" spans="1:10" x14ac:dyDescent="0.25">
      <c r="A112">
        <v>107</v>
      </c>
      <c r="B112">
        <v>2</v>
      </c>
      <c r="D112" s="8">
        <v>84</v>
      </c>
      <c r="E112" s="8">
        <v>225.30338915439322</v>
      </c>
      <c r="F112" s="8">
        <v>-141.30338915439322</v>
      </c>
      <c r="G112" s="8">
        <v>-1.035735872095614</v>
      </c>
      <c r="I112" s="8">
        <v>17.468619246861923</v>
      </c>
      <c r="J112" s="8">
        <v>84</v>
      </c>
    </row>
    <row r="113" spans="1:10" x14ac:dyDescent="0.25">
      <c r="A113">
        <v>108</v>
      </c>
      <c r="B113">
        <v>1</v>
      </c>
      <c r="D113" s="8">
        <v>85</v>
      </c>
      <c r="E113" s="8">
        <v>196.42687858332917</v>
      </c>
      <c r="F113" s="8">
        <v>-111.42687858332917</v>
      </c>
      <c r="G113" s="8">
        <v>-0.81674484918614854</v>
      </c>
      <c r="I113" s="8">
        <v>17.677824267782423</v>
      </c>
      <c r="J113" s="8">
        <v>85</v>
      </c>
    </row>
    <row r="114" spans="1:10" x14ac:dyDescent="0.25">
      <c r="A114">
        <v>109</v>
      </c>
      <c r="B114">
        <v>0</v>
      </c>
      <c r="D114" s="8">
        <v>86</v>
      </c>
      <c r="E114" s="8">
        <v>225.30338915439322</v>
      </c>
      <c r="F114" s="8">
        <v>-139.30338915439322</v>
      </c>
      <c r="G114" s="8">
        <v>-1.0210761264477028</v>
      </c>
      <c r="I114" s="8">
        <v>17.887029288702927</v>
      </c>
      <c r="J114" s="8">
        <v>86</v>
      </c>
    </row>
    <row r="115" spans="1:10" x14ac:dyDescent="0.25">
      <c r="A115">
        <v>110</v>
      </c>
      <c r="B115">
        <v>1</v>
      </c>
      <c r="D115" s="8">
        <v>87</v>
      </c>
      <c r="E115" s="8">
        <v>225.30338915439322</v>
      </c>
      <c r="F115" s="8">
        <v>-138.30338915439322</v>
      </c>
      <c r="G115" s="8">
        <v>-1.0137462536237472</v>
      </c>
      <c r="I115" s="8">
        <v>18.09623430962343</v>
      </c>
      <c r="J115" s="8">
        <v>87</v>
      </c>
    </row>
    <row r="116" spans="1:10" x14ac:dyDescent="0.25">
      <c r="A116">
        <v>111</v>
      </c>
      <c r="B116">
        <v>2</v>
      </c>
      <c r="D116" s="8">
        <v>88</v>
      </c>
      <c r="E116" s="8">
        <v>225.30338915439322</v>
      </c>
      <c r="F116" s="8">
        <v>-137.30338915439322</v>
      </c>
      <c r="G116" s="8">
        <v>-1.0064163807997915</v>
      </c>
      <c r="I116" s="8">
        <v>18.30543933054393</v>
      </c>
      <c r="J116" s="8">
        <v>88</v>
      </c>
    </row>
    <row r="117" spans="1:10" x14ac:dyDescent="0.25">
      <c r="A117">
        <v>112</v>
      </c>
      <c r="B117">
        <v>1</v>
      </c>
      <c r="D117" s="8">
        <v>89</v>
      </c>
      <c r="E117" s="8">
        <v>254.17989972545723</v>
      </c>
      <c r="F117" s="8">
        <v>-165.17989972545723</v>
      </c>
      <c r="G117" s="8">
        <v>-1.2107476580613457</v>
      </c>
      <c r="I117" s="8">
        <v>18.514644351464433</v>
      </c>
      <c r="J117" s="8">
        <v>89</v>
      </c>
    </row>
    <row r="118" spans="1:10" x14ac:dyDescent="0.25">
      <c r="A118">
        <v>113</v>
      </c>
      <c r="B118">
        <v>1</v>
      </c>
      <c r="D118" s="8">
        <v>90</v>
      </c>
      <c r="E118" s="8">
        <v>254.17989972545723</v>
      </c>
      <c r="F118" s="8">
        <v>-164.17989972545723</v>
      </c>
      <c r="G118" s="8">
        <v>-1.20341778523739</v>
      </c>
      <c r="I118" s="8">
        <v>18.723849372384937</v>
      </c>
      <c r="J118" s="8">
        <v>90</v>
      </c>
    </row>
    <row r="119" spans="1:10" x14ac:dyDescent="0.25">
      <c r="A119">
        <v>114</v>
      </c>
      <c r="B119">
        <v>0</v>
      </c>
      <c r="D119" s="8">
        <v>91</v>
      </c>
      <c r="E119" s="8">
        <v>254.17989972545723</v>
      </c>
      <c r="F119" s="8">
        <v>-163.17989972545723</v>
      </c>
      <c r="G119" s="8">
        <v>-1.1960879124134343</v>
      </c>
      <c r="I119" s="8">
        <v>18.933054393305436</v>
      </c>
      <c r="J119" s="8">
        <v>91</v>
      </c>
    </row>
    <row r="120" spans="1:10" x14ac:dyDescent="0.25">
      <c r="A120">
        <v>115</v>
      </c>
      <c r="B120">
        <v>0</v>
      </c>
      <c r="D120" s="8">
        <v>92</v>
      </c>
      <c r="E120" s="8">
        <v>254.17989972545723</v>
      </c>
      <c r="F120" s="8">
        <v>-162.17989972545723</v>
      </c>
      <c r="G120" s="8">
        <v>-1.1887580395894788</v>
      </c>
      <c r="I120" s="8">
        <v>19.14225941422594</v>
      </c>
      <c r="J120" s="8">
        <v>92</v>
      </c>
    </row>
    <row r="121" spans="1:10" x14ac:dyDescent="0.25">
      <c r="A121">
        <v>116</v>
      </c>
      <c r="B121">
        <v>2</v>
      </c>
      <c r="D121" s="8">
        <v>93</v>
      </c>
      <c r="E121" s="8">
        <v>254.17989972545723</v>
      </c>
      <c r="F121" s="8">
        <v>-161.17989972545723</v>
      </c>
      <c r="G121" s="8">
        <v>-1.1814281667655231</v>
      </c>
      <c r="I121" s="8">
        <v>19.351464435146443</v>
      </c>
      <c r="J121" s="8">
        <v>93</v>
      </c>
    </row>
    <row r="122" spans="1:10" x14ac:dyDescent="0.25">
      <c r="A122">
        <v>117</v>
      </c>
      <c r="B122">
        <v>1</v>
      </c>
      <c r="D122" s="8">
        <v>94</v>
      </c>
      <c r="E122" s="8">
        <v>254.17989972545723</v>
      </c>
      <c r="F122" s="8">
        <v>-160.17989972545723</v>
      </c>
      <c r="G122" s="8">
        <v>-1.1740982939415674</v>
      </c>
      <c r="I122" s="8">
        <v>19.560669456066943</v>
      </c>
      <c r="J122" s="8">
        <v>94</v>
      </c>
    </row>
    <row r="123" spans="1:10" x14ac:dyDescent="0.25">
      <c r="A123">
        <v>118</v>
      </c>
      <c r="B123">
        <v>0</v>
      </c>
      <c r="D123" s="8">
        <v>95</v>
      </c>
      <c r="E123" s="8">
        <v>254.17989972545723</v>
      </c>
      <c r="F123" s="8">
        <v>-159.17989972545723</v>
      </c>
      <c r="G123" s="8">
        <v>-1.1667684211176117</v>
      </c>
      <c r="I123" s="8">
        <v>19.769874476987447</v>
      </c>
      <c r="J123" s="8">
        <v>95</v>
      </c>
    </row>
    <row r="124" spans="1:10" x14ac:dyDescent="0.25">
      <c r="A124">
        <v>119</v>
      </c>
      <c r="B124">
        <v>2</v>
      </c>
      <c r="D124" s="8">
        <v>96</v>
      </c>
      <c r="E124" s="8">
        <v>225.30338915439322</v>
      </c>
      <c r="F124" s="8">
        <v>-129.30338915439322</v>
      </c>
      <c r="G124" s="8">
        <v>-0.94777739820814644</v>
      </c>
      <c r="I124" s="8">
        <v>19.979079497907946</v>
      </c>
      <c r="J124" s="8">
        <v>96</v>
      </c>
    </row>
    <row r="125" spans="1:10" x14ac:dyDescent="0.25">
      <c r="A125">
        <v>120</v>
      </c>
      <c r="B125">
        <v>0</v>
      </c>
      <c r="D125" s="8">
        <v>97</v>
      </c>
      <c r="E125" s="8">
        <v>196.42687858332917</v>
      </c>
      <c r="F125" s="8">
        <v>-99.42687858332917</v>
      </c>
      <c r="G125" s="8">
        <v>-0.72878637529868084</v>
      </c>
      <c r="I125" s="8">
        <v>20.18828451882845</v>
      </c>
      <c r="J125" s="8">
        <v>97</v>
      </c>
    </row>
    <row r="126" spans="1:10" x14ac:dyDescent="0.25">
      <c r="A126">
        <v>121</v>
      </c>
      <c r="B126">
        <v>2</v>
      </c>
      <c r="D126" s="8">
        <v>98</v>
      </c>
      <c r="E126" s="8">
        <v>254.17989972545723</v>
      </c>
      <c r="F126" s="8">
        <v>-156.17989972545723</v>
      </c>
      <c r="G126" s="8">
        <v>-1.1447788026457448</v>
      </c>
      <c r="I126" s="8">
        <v>20.397489539748953</v>
      </c>
      <c r="J126" s="8">
        <v>98</v>
      </c>
    </row>
    <row r="127" spans="1:10" x14ac:dyDescent="0.25">
      <c r="A127">
        <v>122</v>
      </c>
      <c r="B127">
        <v>0</v>
      </c>
      <c r="D127" s="8">
        <v>99</v>
      </c>
      <c r="E127" s="8">
        <v>254.17989972545723</v>
      </c>
      <c r="F127" s="8">
        <v>-155.17989972545723</v>
      </c>
      <c r="G127" s="8">
        <v>-1.1374489298217894</v>
      </c>
      <c r="I127" s="8">
        <v>20.606694560669453</v>
      </c>
      <c r="J127" s="8">
        <v>99</v>
      </c>
    </row>
    <row r="128" spans="1:10" x14ac:dyDescent="0.25">
      <c r="A128">
        <v>123</v>
      </c>
      <c r="B128">
        <v>2</v>
      </c>
      <c r="D128" s="8">
        <v>100</v>
      </c>
      <c r="E128" s="8">
        <v>254.17989972545723</v>
      </c>
      <c r="F128" s="8">
        <v>-154.17989972545723</v>
      </c>
      <c r="G128" s="8">
        <v>-1.1301190569978337</v>
      </c>
      <c r="I128" s="8">
        <v>20.815899581589957</v>
      </c>
      <c r="J128" s="8">
        <v>100</v>
      </c>
    </row>
    <row r="129" spans="1:10" x14ac:dyDescent="0.25">
      <c r="A129">
        <v>124</v>
      </c>
      <c r="B129">
        <v>0</v>
      </c>
      <c r="D129" s="8">
        <v>101</v>
      </c>
      <c r="E129" s="8">
        <v>225.30338915439322</v>
      </c>
      <c r="F129" s="8">
        <v>-124.30338915439322</v>
      </c>
      <c r="G129" s="8">
        <v>-0.91112803408836829</v>
      </c>
      <c r="I129" s="8">
        <v>21.025104602510456</v>
      </c>
      <c r="J129" s="8">
        <v>101</v>
      </c>
    </row>
    <row r="130" spans="1:10" x14ac:dyDescent="0.25">
      <c r="A130">
        <v>125</v>
      </c>
      <c r="B130">
        <v>1</v>
      </c>
      <c r="D130" s="8">
        <v>102</v>
      </c>
      <c r="E130" s="8">
        <v>225.30338915439322</v>
      </c>
      <c r="F130" s="8">
        <v>-123.30338915439322</v>
      </c>
      <c r="G130" s="8">
        <v>-0.9037981612644127</v>
      </c>
      <c r="I130" s="8">
        <v>21.23430962343096</v>
      </c>
      <c r="J130" s="8">
        <v>102</v>
      </c>
    </row>
    <row r="131" spans="1:10" x14ac:dyDescent="0.25">
      <c r="A131">
        <v>126</v>
      </c>
      <c r="B131">
        <v>0</v>
      </c>
      <c r="D131" s="8">
        <v>103</v>
      </c>
      <c r="E131" s="8">
        <v>254.17989972545723</v>
      </c>
      <c r="F131" s="8">
        <v>-151.17989972545723</v>
      </c>
      <c r="G131" s="8">
        <v>-1.1081294385259668</v>
      </c>
      <c r="I131" s="8">
        <v>21.443514644351463</v>
      </c>
      <c r="J131" s="8">
        <v>103</v>
      </c>
    </row>
    <row r="132" spans="1:10" x14ac:dyDescent="0.25">
      <c r="A132">
        <v>127</v>
      </c>
      <c r="B132">
        <v>0</v>
      </c>
      <c r="D132" s="8">
        <v>104</v>
      </c>
      <c r="E132" s="8">
        <v>225.30338915439322</v>
      </c>
      <c r="F132" s="8">
        <v>-121.30338915439322</v>
      </c>
      <c r="G132" s="8">
        <v>-0.88913841561650142</v>
      </c>
      <c r="I132" s="8">
        <v>21.652719665271963</v>
      </c>
      <c r="J132" s="8">
        <v>104</v>
      </c>
    </row>
    <row r="133" spans="1:10" x14ac:dyDescent="0.25">
      <c r="A133">
        <v>128</v>
      </c>
      <c r="B133">
        <v>2</v>
      </c>
      <c r="D133" s="8">
        <v>105</v>
      </c>
      <c r="E133" s="8">
        <v>254.17989972545723</v>
      </c>
      <c r="F133" s="8">
        <v>-149.17989972545723</v>
      </c>
      <c r="G133" s="8">
        <v>-1.0934696928780554</v>
      </c>
      <c r="I133" s="8">
        <v>21.861924686192467</v>
      </c>
      <c r="J133" s="8">
        <v>105</v>
      </c>
    </row>
    <row r="134" spans="1:10" x14ac:dyDescent="0.25">
      <c r="A134">
        <v>129</v>
      </c>
      <c r="B134">
        <v>0</v>
      </c>
      <c r="D134" s="8">
        <v>106</v>
      </c>
      <c r="E134" s="8">
        <v>254.17989972545723</v>
      </c>
      <c r="F134" s="8">
        <v>-148.17989972545723</v>
      </c>
      <c r="G134" s="8">
        <v>-1.0861398200540999</v>
      </c>
      <c r="I134" s="8">
        <v>22.07112970711297</v>
      </c>
      <c r="J134" s="8">
        <v>106</v>
      </c>
    </row>
    <row r="135" spans="1:10" x14ac:dyDescent="0.25">
      <c r="A135">
        <v>130</v>
      </c>
      <c r="B135">
        <v>0</v>
      </c>
      <c r="D135" s="8">
        <v>107</v>
      </c>
      <c r="E135" s="8">
        <v>196.42687858332917</v>
      </c>
      <c r="F135" s="8">
        <v>-89.42687858332917</v>
      </c>
      <c r="G135" s="8">
        <v>-0.65548764705912455</v>
      </c>
      <c r="I135" s="8">
        <v>22.28033472803347</v>
      </c>
      <c r="J135" s="8">
        <v>107</v>
      </c>
    </row>
    <row r="136" spans="1:10" x14ac:dyDescent="0.25">
      <c r="A136">
        <v>131</v>
      </c>
      <c r="B136">
        <v>0</v>
      </c>
      <c r="D136" s="8">
        <v>108</v>
      </c>
      <c r="E136" s="8">
        <v>225.30338915439322</v>
      </c>
      <c r="F136" s="8">
        <v>-117.30338915439322</v>
      </c>
      <c r="G136" s="8">
        <v>-0.85981892432067886</v>
      </c>
      <c r="I136" s="8">
        <v>22.489539748953973</v>
      </c>
      <c r="J136" s="8">
        <v>108</v>
      </c>
    </row>
    <row r="137" spans="1:10" x14ac:dyDescent="0.25">
      <c r="A137">
        <v>132</v>
      </c>
      <c r="B137">
        <v>0</v>
      </c>
      <c r="D137" s="8">
        <v>109</v>
      </c>
      <c r="E137" s="8">
        <v>254.17989972545723</v>
      </c>
      <c r="F137" s="8">
        <v>-145.17989972545723</v>
      </c>
      <c r="G137" s="8">
        <v>-1.0641502015822328</v>
      </c>
      <c r="I137" s="8">
        <v>22.698744769874477</v>
      </c>
      <c r="J137" s="8">
        <v>109</v>
      </c>
    </row>
    <row r="138" spans="1:10" x14ac:dyDescent="0.25">
      <c r="A138">
        <v>133</v>
      </c>
      <c r="B138">
        <v>0</v>
      </c>
      <c r="D138" s="8">
        <v>110</v>
      </c>
      <c r="E138" s="8">
        <v>225.30338915439322</v>
      </c>
      <c r="F138" s="8">
        <v>-115.30338915439322</v>
      </c>
      <c r="G138" s="8">
        <v>-0.84515917867276757</v>
      </c>
      <c r="I138" s="8">
        <v>22.907949790794977</v>
      </c>
      <c r="J138" s="8">
        <v>110</v>
      </c>
    </row>
    <row r="139" spans="1:10" x14ac:dyDescent="0.25">
      <c r="A139">
        <v>134</v>
      </c>
      <c r="B139">
        <v>1</v>
      </c>
      <c r="D139" s="8">
        <v>111</v>
      </c>
      <c r="E139" s="8">
        <v>196.42687858332917</v>
      </c>
      <c r="F139" s="8">
        <v>-85.42687858332917</v>
      </c>
      <c r="G139" s="8">
        <v>-0.62616815576330198</v>
      </c>
      <c r="I139" s="8">
        <v>23.11715481171548</v>
      </c>
      <c r="J139" s="8">
        <v>111</v>
      </c>
    </row>
    <row r="140" spans="1:10" x14ac:dyDescent="0.25">
      <c r="A140">
        <v>135</v>
      </c>
      <c r="B140">
        <v>0</v>
      </c>
      <c r="D140" s="8">
        <v>112</v>
      </c>
      <c r="E140" s="8">
        <v>225.30338915439322</v>
      </c>
      <c r="F140" s="8">
        <v>-113.30338915439322</v>
      </c>
      <c r="G140" s="8">
        <v>-0.83049943302485629</v>
      </c>
      <c r="I140" s="8">
        <v>23.32635983263598</v>
      </c>
      <c r="J140" s="8">
        <v>112</v>
      </c>
    </row>
    <row r="141" spans="1:10" x14ac:dyDescent="0.25">
      <c r="A141">
        <v>136</v>
      </c>
      <c r="B141">
        <v>1</v>
      </c>
      <c r="D141" s="8">
        <v>113</v>
      </c>
      <c r="E141" s="8">
        <v>225.30338915439322</v>
      </c>
      <c r="F141" s="8">
        <v>-112.30338915439322</v>
      </c>
      <c r="G141" s="8">
        <v>-0.82316956020090071</v>
      </c>
      <c r="I141" s="8">
        <v>23.535564853556483</v>
      </c>
      <c r="J141" s="8">
        <v>113</v>
      </c>
    </row>
    <row r="142" spans="1:10" x14ac:dyDescent="0.25">
      <c r="A142">
        <v>137</v>
      </c>
      <c r="B142">
        <v>0</v>
      </c>
      <c r="D142" s="8">
        <v>114</v>
      </c>
      <c r="E142" s="8">
        <v>254.17989972545723</v>
      </c>
      <c r="F142" s="8">
        <v>-140.17989972545723</v>
      </c>
      <c r="G142" s="8">
        <v>-1.0275008374624548</v>
      </c>
      <c r="I142" s="8">
        <v>23.744769874476987</v>
      </c>
      <c r="J142" s="8">
        <v>114</v>
      </c>
    </row>
    <row r="143" spans="1:10" x14ac:dyDescent="0.25">
      <c r="A143">
        <v>138</v>
      </c>
      <c r="B143">
        <v>0</v>
      </c>
      <c r="D143" s="8">
        <v>115</v>
      </c>
      <c r="E143" s="8">
        <v>254.17989972545723</v>
      </c>
      <c r="F143" s="8">
        <v>-139.17989972545723</v>
      </c>
      <c r="G143" s="8">
        <v>-1.0201709646384991</v>
      </c>
      <c r="I143" s="8">
        <v>23.953974895397486</v>
      </c>
      <c r="J143" s="8">
        <v>115</v>
      </c>
    </row>
    <row r="144" spans="1:10" x14ac:dyDescent="0.25">
      <c r="A144">
        <v>139</v>
      </c>
      <c r="B144">
        <v>0</v>
      </c>
      <c r="D144" s="8">
        <v>116</v>
      </c>
      <c r="E144" s="8">
        <v>196.42687858332917</v>
      </c>
      <c r="F144" s="8">
        <v>-80.42687858332917</v>
      </c>
      <c r="G144" s="8">
        <v>-0.58951879164352383</v>
      </c>
      <c r="I144" s="8">
        <v>24.16317991631799</v>
      </c>
      <c r="J144" s="8">
        <v>116</v>
      </c>
    </row>
    <row r="145" spans="1:10" x14ac:dyDescent="0.25">
      <c r="A145">
        <v>140</v>
      </c>
      <c r="B145">
        <v>3</v>
      </c>
      <c r="D145" s="8">
        <v>117</v>
      </c>
      <c r="E145" s="8">
        <v>225.30338915439322</v>
      </c>
      <c r="F145" s="8">
        <v>-108.30338915439322</v>
      </c>
      <c r="G145" s="8">
        <v>-0.79385006890507814</v>
      </c>
      <c r="I145" s="8">
        <v>24.37238493723849</v>
      </c>
      <c r="J145" s="8">
        <v>117</v>
      </c>
    </row>
    <row r="146" spans="1:10" x14ac:dyDescent="0.25">
      <c r="A146">
        <v>141</v>
      </c>
      <c r="B146">
        <v>0</v>
      </c>
      <c r="D146" s="8">
        <v>118</v>
      </c>
      <c r="E146" s="8">
        <v>254.17989972545723</v>
      </c>
      <c r="F146" s="8">
        <v>-136.17989972545723</v>
      </c>
      <c r="G146" s="8">
        <v>-0.99818134616663223</v>
      </c>
      <c r="I146" s="8">
        <v>24.581589958158993</v>
      </c>
      <c r="J146" s="8">
        <v>118</v>
      </c>
    </row>
    <row r="147" spans="1:10" x14ac:dyDescent="0.25">
      <c r="A147">
        <v>142</v>
      </c>
      <c r="B147">
        <v>2</v>
      </c>
      <c r="D147" s="8">
        <v>119</v>
      </c>
      <c r="E147" s="8">
        <v>196.42687858332917</v>
      </c>
      <c r="F147" s="8">
        <v>-77.42687858332917</v>
      </c>
      <c r="G147" s="8">
        <v>-0.56752917317165696</v>
      </c>
      <c r="I147" s="8">
        <v>24.790794979079497</v>
      </c>
      <c r="J147" s="8">
        <v>119</v>
      </c>
    </row>
    <row r="148" spans="1:10" x14ac:dyDescent="0.25">
      <c r="A148">
        <v>143</v>
      </c>
      <c r="B148">
        <v>0</v>
      </c>
      <c r="D148" s="8">
        <v>120</v>
      </c>
      <c r="E148" s="8">
        <v>254.17989972545723</v>
      </c>
      <c r="F148" s="8">
        <v>-134.17989972545723</v>
      </c>
      <c r="G148" s="8">
        <v>-0.98352160051872095</v>
      </c>
      <c r="I148" s="8">
        <v>24.999999999999996</v>
      </c>
      <c r="J148" s="8">
        <v>120</v>
      </c>
    </row>
    <row r="149" spans="1:10" x14ac:dyDescent="0.25">
      <c r="A149">
        <v>144</v>
      </c>
      <c r="B149">
        <v>1</v>
      </c>
      <c r="D149" s="8">
        <v>121</v>
      </c>
      <c r="E149" s="8">
        <v>196.42687858332917</v>
      </c>
      <c r="F149" s="8">
        <v>-75.42687858332917</v>
      </c>
      <c r="G149" s="8">
        <v>-0.55286942752374568</v>
      </c>
      <c r="I149" s="8">
        <v>25.2092050209205</v>
      </c>
      <c r="J149" s="8">
        <v>121</v>
      </c>
    </row>
    <row r="150" spans="1:10" x14ac:dyDescent="0.25">
      <c r="A150">
        <v>145</v>
      </c>
      <c r="B150">
        <v>0</v>
      </c>
      <c r="D150" s="8">
        <v>122</v>
      </c>
      <c r="E150" s="8">
        <v>254.17989972545723</v>
      </c>
      <c r="F150" s="8">
        <v>-132.17989972545723</v>
      </c>
      <c r="G150" s="8">
        <v>-0.96886185487080967</v>
      </c>
      <c r="I150" s="8">
        <v>25.418410041841003</v>
      </c>
      <c r="J150" s="8">
        <v>122</v>
      </c>
    </row>
    <row r="151" spans="1:10" x14ac:dyDescent="0.25">
      <c r="A151">
        <v>146</v>
      </c>
      <c r="B151">
        <v>0</v>
      </c>
      <c r="D151" s="8">
        <v>123</v>
      </c>
      <c r="E151" s="8">
        <v>196.42687858332917</v>
      </c>
      <c r="F151" s="8">
        <v>-73.42687858332917</v>
      </c>
      <c r="G151" s="8">
        <v>-0.5382096818758344</v>
      </c>
      <c r="I151" s="8">
        <v>25.627615062761503</v>
      </c>
      <c r="J151" s="8">
        <v>123</v>
      </c>
    </row>
    <row r="152" spans="1:10" x14ac:dyDescent="0.25">
      <c r="A152">
        <v>147</v>
      </c>
      <c r="B152">
        <v>3</v>
      </c>
      <c r="D152" s="8">
        <v>124</v>
      </c>
      <c r="E152" s="8">
        <v>254.17989972545723</v>
      </c>
      <c r="F152" s="8">
        <v>-130.17989972545723</v>
      </c>
      <c r="G152" s="8">
        <v>-0.95420210922289839</v>
      </c>
      <c r="I152" s="8">
        <v>25.836820083682007</v>
      </c>
      <c r="J152" s="8">
        <v>124</v>
      </c>
    </row>
    <row r="153" spans="1:10" x14ac:dyDescent="0.25">
      <c r="A153">
        <v>148</v>
      </c>
      <c r="B153">
        <v>0</v>
      </c>
      <c r="D153" s="8">
        <v>125</v>
      </c>
      <c r="E153" s="8">
        <v>225.30338915439322</v>
      </c>
      <c r="F153" s="8">
        <v>-100.30338915439322</v>
      </c>
      <c r="G153" s="8">
        <v>-0.73521108631343313</v>
      </c>
      <c r="I153" s="8">
        <v>26.04602510460251</v>
      </c>
      <c r="J153" s="8">
        <v>125</v>
      </c>
    </row>
    <row r="154" spans="1:10" x14ac:dyDescent="0.25">
      <c r="A154">
        <v>149</v>
      </c>
      <c r="B154">
        <v>0</v>
      </c>
      <c r="D154" s="8">
        <v>126</v>
      </c>
      <c r="E154" s="8">
        <v>254.17989972545723</v>
      </c>
      <c r="F154" s="8">
        <v>-128.17989972545723</v>
      </c>
      <c r="G154" s="8">
        <v>-0.9395423635749871</v>
      </c>
      <c r="I154" s="8">
        <v>26.25523012552301</v>
      </c>
      <c r="J154" s="8">
        <v>126</v>
      </c>
    </row>
    <row r="155" spans="1:10" x14ac:dyDescent="0.25">
      <c r="A155">
        <v>150</v>
      </c>
      <c r="B155">
        <v>1</v>
      </c>
      <c r="D155" s="8">
        <v>127</v>
      </c>
      <c r="E155" s="8">
        <v>254.17989972545723</v>
      </c>
      <c r="F155" s="8">
        <v>-127.17989972545723</v>
      </c>
      <c r="G155" s="8">
        <v>-0.93221249075103152</v>
      </c>
      <c r="I155" s="8">
        <v>26.464435146443513</v>
      </c>
      <c r="J155" s="8">
        <v>127</v>
      </c>
    </row>
    <row r="156" spans="1:10" x14ac:dyDescent="0.25">
      <c r="A156">
        <v>151</v>
      </c>
      <c r="B156">
        <v>1</v>
      </c>
      <c r="D156" s="8">
        <v>128</v>
      </c>
      <c r="E156" s="8">
        <v>196.42687858332917</v>
      </c>
      <c r="F156" s="8">
        <v>-68.42687858332917</v>
      </c>
      <c r="G156" s="8">
        <v>-0.50156031775605625</v>
      </c>
      <c r="I156" s="8">
        <v>26.673640167364013</v>
      </c>
      <c r="J156" s="8">
        <v>128</v>
      </c>
    </row>
    <row r="157" spans="1:10" x14ac:dyDescent="0.25">
      <c r="A157">
        <v>152</v>
      </c>
      <c r="B157">
        <v>3</v>
      </c>
      <c r="D157" s="8">
        <v>129</v>
      </c>
      <c r="E157" s="8">
        <v>254.17989972545723</v>
      </c>
      <c r="F157" s="8">
        <v>-125.17989972545723</v>
      </c>
      <c r="G157" s="8">
        <v>-0.91755274510312024</v>
      </c>
      <c r="I157" s="8">
        <v>26.882845188284517</v>
      </c>
      <c r="J157" s="8">
        <v>129</v>
      </c>
    </row>
    <row r="158" spans="1:10" x14ac:dyDescent="0.25">
      <c r="A158">
        <v>153</v>
      </c>
      <c r="B158">
        <v>0</v>
      </c>
      <c r="D158" s="8">
        <v>130</v>
      </c>
      <c r="E158" s="8">
        <v>254.17989972545723</v>
      </c>
      <c r="F158" s="8">
        <v>-124.17989972545723</v>
      </c>
      <c r="G158" s="8">
        <v>-0.91022287227916465</v>
      </c>
      <c r="I158" s="8">
        <v>27.09205020920502</v>
      </c>
      <c r="J158" s="8">
        <v>130</v>
      </c>
    </row>
    <row r="159" spans="1:10" x14ac:dyDescent="0.25">
      <c r="A159">
        <v>154</v>
      </c>
      <c r="B159">
        <v>2</v>
      </c>
      <c r="D159" s="8">
        <v>131</v>
      </c>
      <c r="E159" s="8">
        <v>254.17989972545723</v>
      </c>
      <c r="F159" s="8">
        <v>-123.17989972545723</v>
      </c>
      <c r="G159" s="8">
        <v>-0.90289299945520896</v>
      </c>
      <c r="I159" s="8">
        <v>27.30125523012552</v>
      </c>
      <c r="J159" s="8">
        <v>131</v>
      </c>
    </row>
    <row r="160" spans="1:10" x14ac:dyDescent="0.25">
      <c r="A160">
        <v>155</v>
      </c>
      <c r="B160">
        <v>0</v>
      </c>
      <c r="D160" s="8">
        <v>132</v>
      </c>
      <c r="E160" s="8">
        <v>254.17989972545723</v>
      </c>
      <c r="F160" s="8">
        <v>-122.17989972545723</v>
      </c>
      <c r="G160" s="8">
        <v>-0.89556312663125337</v>
      </c>
      <c r="I160" s="8">
        <v>27.510460251046023</v>
      </c>
      <c r="J160" s="8">
        <v>132</v>
      </c>
    </row>
    <row r="161" spans="1:10" x14ac:dyDescent="0.25">
      <c r="A161">
        <v>156</v>
      </c>
      <c r="B161">
        <v>4</v>
      </c>
      <c r="D161" s="8">
        <v>133</v>
      </c>
      <c r="E161" s="8">
        <v>254.17989972545723</v>
      </c>
      <c r="F161" s="8">
        <v>-121.17989972545723</v>
      </c>
      <c r="G161" s="8">
        <v>-0.88823325380729767</v>
      </c>
      <c r="I161" s="8">
        <v>27.719665271966523</v>
      </c>
      <c r="J161" s="8">
        <v>133</v>
      </c>
    </row>
    <row r="162" spans="1:10" x14ac:dyDescent="0.25">
      <c r="A162">
        <v>157</v>
      </c>
      <c r="B162">
        <v>2</v>
      </c>
      <c r="D162" s="8">
        <v>134</v>
      </c>
      <c r="E162" s="8">
        <v>225.30338915439322</v>
      </c>
      <c r="F162" s="8">
        <v>-91.303389154393216</v>
      </c>
      <c r="G162" s="8">
        <v>-0.66924223089783241</v>
      </c>
      <c r="I162" s="8">
        <v>27.928870292887026</v>
      </c>
      <c r="J162" s="8">
        <v>134</v>
      </c>
    </row>
    <row r="163" spans="1:10" x14ac:dyDescent="0.25">
      <c r="A163">
        <v>158</v>
      </c>
      <c r="B163">
        <v>0</v>
      </c>
      <c r="D163" s="8">
        <v>135</v>
      </c>
      <c r="E163" s="8">
        <v>254.17989972545723</v>
      </c>
      <c r="F163" s="8">
        <v>-119.17989972545723</v>
      </c>
      <c r="G163" s="8">
        <v>-0.8735735081593865</v>
      </c>
      <c r="I163" s="8">
        <v>28.13807531380753</v>
      </c>
      <c r="J163" s="8">
        <v>135</v>
      </c>
    </row>
    <row r="164" spans="1:10" x14ac:dyDescent="0.25">
      <c r="A164">
        <v>159</v>
      </c>
      <c r="B164">
        <v>1</v>
      </c>
      <c r="D164" s="8">
        <v>136</v>
      </c>
      <c r="E164" s="8">
        <v>225.30338915439322</v>
      </c>
      <c r="F164" s="8">
        <v>-89.303389154393216</v>
      </c>
      <c r="G164" s="8">
        <v>-0.65458248524992113</v>
      </c>
      <c r="I164" s="8">
        <v>28.34728033472803</v>
      </c>
      <c r="J164" s="8">
        <v>136</v>
      </c>
    </row>
    <row r="165" spans="1:10" x14ac:dyDescent="0.25">
      <c r="A165">
        <v>160</v>
      </c>
      <c r="B165">
        <v>0</v>
      </c>
      <c r="D165" s="8">
        <v>137</v>
      </c>
      <c r="E165" s="8">
        <v>254.17989972545723</v>
      </c>
      <c r="F165" s="8">
        <v>-117.17989972545723</v>
      </c>
      <c r="G165" s="8">
        <v>-0.85891376251147522</v>
      </c>
      <c r="I165" s="8">
        <v>28.556485355648533</v>
      </c>
      <c r="J165" s="8">
        <v>137</v>
      </c>
    </row>
    <row r="166" spans="1:10" x14ac:dyDescent="0.25">
      <c r="A166">
        <v>161</v>
      </c>
      <c r="B166">
        <v>0</v>
      </c>
      <c r="D166" s="8">
        <v>138</v>
      </c>
      <c r="E166" s="8">
        <v>254.17989972545723</v>
      </c>
      <c r="F166" s="8">
        <v>-116.17989972545723</v>
      </c>
      <c r="G166" s="8">
        <v>-0.85158388968751952</v>
      </c>
      <c r="I166" s="8">
        <v>28.765690376569037</v>
      </c>
      <c r="J166" s="8">
        <v>138</v>
      </c>
    </row>
    <row r="167" spans="1:10" x14ac:dyDescent="0.25">
      <c r="A167">
        <v>162</v>
      </c>
      <c r="B167">
        <v>2</v>
      </c>
      <c r="D167" s="8">
        <v>139</v>
      </c>
      <c r="E167" s="8">
        <v>254.17989972545723</v>
      </c>
      <c r="F167" s="8">
        <v>-115.17989972545723</v>
      </c>
      <c r="G167" s="8">
        <v>-0.84425401686356394</v>
      </c>
      <c r="I167" s="8">
        <v>28.974895397489536</v>
      </c>
      <c r="J167" s="8">
        <v>139</v>
      </c>
    </row>
    <row r="168" spans="1:10" x14ac:dyDescent="0.25">
      <c r="A168">
        <v>163</v>
      </c>
      <c r="B168">
        <v>1</v>
      </c>
      <c r="D168" s="8">
        <v>140</v>
      </c>
      <c r="E168" s="8">
        <v>167.55036801226515</v>
      </c>
      <c r="F168" s="8">
        <v>-27.550368012265153</v>
      </c>
      <c r="G168" s="8">
        <v>-0.20194069378307894</v>
      </c>
      <c r="I168" s="8">
        <v>29.18410041841004</v>
      </c>
      <c r="J168" s="8">
        <v>140</v>
      </c>
    </row>
    <row r="169" spans="1:10" x14ac:dyDescent="0.25">
      <c r="A169">
        <v>164</v>
      </c>
      <c r="B169">
        <v>0</v>
      </c>
      <c r="D169" s="8">
        <v>141</v>
      </c>
      <c r="E169" s="8">
        <v>254.17989972545723</v>
      </c>
      <c r="F169" s="8">
        <v>-113.17989972545723</v>
      </c>
      <c r="G169" s="8">
        <v>-0.82959427121565266</v>
      </c>
      <c r="I169" s="8">
        <v>29.393305439330543</v>
      </c>
      <c r="J169" s="8">
        <v>141</v>
      </c>
    </row>
    <row r="170" spans="1:10" x14ac:dyDescent="0.25">
      <c r="A170">
        <v>165</v>
      </c>
      <c r="B170">
        <v>0</v>
      </c>
      <c r="D170" s="8">
        <v>142</v>
      </c>
      <c r="E170" s="8">
        <v>196.42687858332917</v>
      </c>
      <c r="F170" s="8">
        <v>-54.42687858332917</v>
      </c>
      <c r="G170" s="8">
        <v>-0.39894209822067739</v>
      </c>
      <c r="I170" s="8">
        <v>29.602510460251043</v>
      </c>
      <c r="J170" s="8">
        <v>142</v>
      </c>
    </row>
    <row r="171" spans="1:10" x14ac:dyDescent="0.25">
      <c r="A171">
        <v>166</v>
      </c>
      <c r="B171">
        <v>1</v>
      </c>
      <c r="D171" s="8">
        <v>143</v>
      </c>
      <c r="E171" s="8">
        <v>254.17989972545723</v>
      </c>
      <c r="F171" s="8">
        <v>-111.17989972545723</v>
      </c>
      <c r="G171" s="8">
        <v>-0.81493452556774137</v>
      </c>
      <c r="I171" s="8">
        <v>29.811715481171547</v>
      </c>
      <c r="J171" s="8">
        <v>143</v>
      </c>
    </row>
    <row r="172" spans="1:10" x14ac:dyDescent="0.25">
      <c r="A172">
        <v>167</v>
      </c>
      <c r="B172">
        <v>1</v>
      </c>
      <c r="D172" s="8">
        <v>144</v>
      </c>
      <c r="E172" s="8">
        <v>225.30338915439322</v>
      </c>
      <c r="F172" s="8">
        <v>-81.303389154393216</v>
      </c>
      <c r="G172" s="8">
        <v>-0.595943502658276</v>
      </c>
      <c r="I172" s="8">
        <v>30.020920502092046</v>
      </c>
      <c r="J172" s="8">
        <v>144</v>
      </c>
    </row>
    <row r="173" spans="1:10" x14ac:dyDescent="0.25">
      <c r="A173">
        <v>168</v>
      </c>
      <c r="B173">
        <v>1</v>
      </c>
      <c r="D173" s="8">
        <v>145</v>
      </c>
      <c r="E173" s="8">
        <v>254.17989972545723</v>
      </c>
      <c r="F173" s="8">
        <v>-109.17989972545723</v>
      </c>
      <c r="G173" s="8">
        <v>-0.80027477991983009</v>
      </c>
      <c r="I173" s="8">
        <v>30.23012552301255</v>
      </c>
      <c r="J173" s="8">
        <v>145</v>
      </c>
    </row>
    <row r="174" spans="1:10" x14ac:dyDescent="0.25">
      <c r="A174">
        <v>169</v>
      </c>
      <c r="B174">
        <v>0</v>
      </c>
      <c r="D174" s="8">
        <v>146</v>
      </c>
      <c r="E174" s="8">
        <v>254.17989972545723</v>
      </c>
      <c r="F174" s="8">
        <v>-108.17989972545723</v>
      </c>
      <c r="G174" s="8">
        <v>-0.79294490709587451</v>
      </c>
      <c r="I174" s="8">
        <v>30.439330543933053</v>
      </c>
      <c r="J174" s="8">
        <v>146</v>
      </c>
    </row>
    <row r="175" spans="1:10" x14ac:dyDescent="0.25">
      <c r="A175">
        <v>170</v>
      </c>
      <c r="B175">
        <v>0</v>
      </c>
      <c r="D175" s="8">
        <v>147</v>
      </c>
      <c r="E175" s="8">
        <v>167.55036801226515</v>
      </c>
      <c r="F175" s="8">
        <v>-20.550368012265153</v>
      </c>
      <c r="G175" s="8">
        <v>-0.15063158401538951</v>
      </c>
      <c r="I175" s="8">
        <v>30.648535564853553</v>
      </c>
      <c r="J175" s="8">
        <v>147</v>
      </c>
    </row>
    <row r="176" spans="1:10" x14ac:dyDescent="0.25">
      <c r="A176">
        <v>171</v>
      </c>
      <c r="B176">
        <v>1</v>
      </c>
      <c r="D176" s="8">
        <v>148</v>
      </c>
      <c r="E176" s="8">
        <v>254.17989972545723</v>
      </c>
      <c r="F176" s="8">
        <v>-106.17989972545723</v>
      </c>
      <c r="G176" s="8">
        <v>-0.77828516144796323</v>
      </c>
      <c r="I176" s="8">
        <v>30.857740585774057</v>
      </c>
      <c r="J176" s="8">
        <v>148</v>
      </c>
    </row>
    <row r="177" spans="1:10" x14ac:dyDescent="0.25">
      <c r="A177">
        <v>172</v>
      </c>
      <c r="B177">
        <v>0</v>
      </c>
      <c r="D177" s="8">
        <v>149</v>
      </c>
      <c r="E177" s="8">
        <v>254.17989972545723</v>
      </c>
      <c r="F177" s="8">
        <v>-105.17989972545723</v>
      </c>
      <c r="G177" s="8">
        <v>-0.77095528862400764</v>
      </c>
      <c r="I177" s="8">
        <v>31.066945606694556</v>
      </c>
      <c r="J177" s="8">
        <v>149</v>
      </c>
    </row>
    <row r="178" spans="1:10" x14ac:dyDescent="0.25">
      <c r="A178">
        <v>173</v>
      </c>
      <c r="B178">
        <v>0</v>
      </c>
      <c r="D178" s="8">
        <v>150</v>
      </c>
      <c r="E178" s="8">
        <v>225.30338915439322</v>
      </c>
      <c r="F178" s="8">
        <v>-75.303389154393216</v>
      </c>
      <c r="G178" s="8">
        <v>-0.55196426571454227</v>
      </c>
      <c r="I178" s="8">
        <v>31.27615062761506</v>
      </c>
      <c r="J178" s="8">
        <v>150</v>
      </c>
    </row>
    <row r="179" spans="1:10" x14ac:dyDescent="0.25">
      <c r="A179">
        <v>174</v>
      </c>
      <c r="B179">
        <v>0</v>
      </c>
      <c r="D179" s="8">
        <v>151</v>
      </c>
      <c r="E179" s="8">
        <v>225.30338915439322</v>
      </c>
      <c r="F179" s="8">
        <v>-74.303389154393216</v>
      </c>
      <c r="G179" s="8">
        <v>-0.54463439289058657</v>
      </c>
      <c r="I179" s="8">
        <v>31.485355648535563</v>
      </c>
      <c r="J179" s="8">
        <v>151</v>
      </c>
    </row>
    <row r="180" spans="1:10" x14ac:dyDescent="0.25">
      <c r="A180">
        <v>175</v>
      </c>
      <c r="B180">
        <v>3</v>
      </c>
      <c r="D180" s="8">
        <v>152</v>
      </c>
      <c r="E180" s="8">
        <v>167.55036801226515</v>
      </c>
      <c r="F180" s="8">
        <v>-15.550368012265153</v>
      </c>
      <c r="G180" s="8">
        <v>-0.11398221989561133</v>
      </c>
      <c r="I180" s="8">
        <v>31.694560669456063</v>
      </c>
      <c r="J180" s="8">
        <v>152</v>
      </c>
    </row>
    <row r="181" spans="1:10" x14ac:dyDescent="0.25">
      <c r="A181">
        <v>176</v>
      </c>
      <c r="B181">
        <v>0</v>
      </c>
      <c r="D181" s="8">
        <v>153</v>
      </c>
      <c r="E181" s="8">
        <v>254.17989972545723</v>
      </c>
      <c r="F181" s="8">
        <v>-101.17989972545723</v>
      </c>
      <c r="G181" s="8">
        <v>-0.74163579732818508</v>
      </c>
      <c r="I181" s="8">
        <v>31.903765690376567</v>
      </c>
      <c r="J181" s="8">
        <v>153</v>
      </c>
    </row>
    <row r="182" spans="1:10" x14ac:dyDescent="0.25">
      <c r="A182">
        <v>177</v>
      </c>
      <c r="B182">
        <v>2</v>
      </c>
      <c r="D182" s="8">
        <v>154</v>
      </c>
      <c r="E182" s="8">
        <v>196.42687858332917</v>
      </c>
      <c r="F182" s="8">
        <v>-42.42687858332917</v>
      </c>
      <c r="G182" s="8">
        <v>-0.31098362433320975</v>
      </c>
      <c r="I182" s="8">
        <v>32.112970711297073</v>
      </c>
      <c r="J182" s="8">
        <v>154</v>
      </c>
    </row>
    <row r="183" spans="1:10" x14ac:dyDescent="0.25">
      <c r="A183">
        <v>178</v>
      </c>
      <c r="B183">
        <v>0</v>
      </c>
      <c r="D183" s="8">
        <v>155</v>
      </c>
      <c r="E183" s="8">
        <v>254.17989972545723</v>
      </c>
      <c r="F183" s="8">
        <v>-99.179899725457233</v>
      </c>
      <c r="G183" s="8">
        <v>-0.72697605168027379</v>
      </c>
      <c r="I183" s="8">
        <v>32.322175732217573</v>
      </c>
      <c r="J183" s="8">
        <v>155</v>
      </c>
    </row>
    <row r="184" spans="1:10" x14ac:dyDescent="0.25">
      <c r="A184">
        <v>179</v>
      </c>
      <c r="B184">
        <v>1</v>
      </c>
      <c r="D184" s="8">
        <v>156</v>
      </c>
      <c r="E184" s="8">
        <v>138.67385744120111</v>
      </c>
      <c r="F184" s="8">
        <v>17.326142558798892</v>
      </c>
      <c r="G184" s="8">
        <v>0.12699842148572113</v>
      </c>
      <c r="I184" s="8">
        <v>32.531380753138073</v>
      </c>
      <c r="J184" s="8">
        <v>156</v>
      </c>
    </row>
    <row r="185" spans="1:10" x14ac:dyDescent="0.25">
      <c r="A185">
        <v>180</v>
      </c>
      <c r="B185">
        <v>1</v>
      </c>
      <c r="D185" s="8">
        <v>157</v>
      </c>
      <c r="E185" s="8">
        <v>196.42687858332917</v>
      </c>
      <c r="F185" s="8">
        <v>-39.42687858332917</v>
      </c>
      <c r="G185" s="8">
        <v>-0.28899400586134288</v>
      </c>
      <c r="I185" s="8">
        <v>32.74058577405858</v>
      </c>
      <c r="J185" s="8">
        <v>157</v>
      </c>
    </row>
    <row r="186" spans="1:10" x14ac:dyDescent="0.25">
      <c r="A186">
        <v>181</v>
      </c>
      <c r="B186">
        <v>0</v>
      </c>
      <c r="D186" s="8">
        <v>158</v>
      </c>
      <c r="E186" s="8">
        <v>254.17989972545723</v>
      </c>
      <c r="F186" s="8">
        <v>-96.179899725457233</v>
      </c>
      <c r="G186" s="8">
        <v>-0.70498643320840693</v>
      </c>
      <c r="I186" s="8">
        <v>32.94979079497908</v>
      </c>
      <c r="J186" s="8">
        <v>158</v>
      </c>
    </row>
    <row r="187" spans="1:10" x14ac:dyDescent="0.25">
      <c r="A187">
        <v>182</v>
      </c>
      <c r="B187">
        <v>0</v>
      </c>
      <c r="D187" s="8">
        <v>159</v>
      </c>
      <c r="E187" s="8">
        <v>225.30338915439322</v>
      </c>
      <c r="F187" s="8">
        <v>-66.303389154393216</v>
      </c>
      <c r="G187" s="8">
        <v>-0.48599541029894155</v>
      </c>
      <c r="I187" s="8">
        <v>33.15899581589958</v>
      </c>
      <c r="J187" s="8">
        <v>159</v>
      </c>
    </row>
    <row r="188" spans="1:10" x14ac:dyDescent="0.25">
      <c r="A188">
        <v>183</v>
      </c>
      <c r="B188">
        <v>1</v>
      </c>
      <c r="D188" s="8">
        <v>160</v>
      </c>
      <c r="E188" s="8">
        <v>254.17989972545723</v>
      </c>
      <c r="F188" s="8">
        <v>-94.179899725457233</v>
      </c>
      <c r="G188" s="8">
        <v>-0.69032668756049564</v>
      </c>
      <c r="I188" s="8">
        <v>33.368200836820087</v>
      </c>
      <c r="J188" s="8">
        <v>160</v>
      </c>
    </row>
    <row r="189" spans="1:10" x14ac:dyDescent="0.25">
      <c r="A189">
        <v>184</v>
      </c>
      <c r="B189">
        <v>1</v>
      </c>
      <c r="D189" s="8">
        <v>161</v>
      </c>
      <c r="E189" s="8">
        <v>254.17989972545723</v>
      </c>
      <c r="F189" s="8">
        <v>-93.179899725457233</v>
      </c>
      <c r="G189" s="8">
        <v>-0.68299681473653995</v>
      </c>
      <c r="I189" s="8">
        <v>33.577405857740587</v>
      </c>
      <c r="J189" s="8">
        <v>161</v>
      </c>
    </row>
    <row r="190" spans="1:10" x14ac:dyDescent="0.25">
      <c r="A190">
        <v>185</v>
      </c>
      <c r="B190">
        <v>1</v>
      </c>
      <c r="D190" s="8">
        <v>162</v>
      </c>
      <c r="E190" s="8">
        <v>196.42687858332917</v>
      </c>
      <c r="F190" s="8">
        <v>-34.42687858332917</v>
      </c>
      <c r="G190" s="8">
        <v>-0.25234464174156473</v>
      </c>
      <c r="I190" s="8">
        <v>33.786610878661087</v>
      </c>
      <c r="J190" s="8">
        <v>162</v>
      </c>
    </row>
    <row r="191" spans="1:10" x14ac:dyDescent="0.25">
      <c r="A191">
        <v>186</v>
      </c>
      <c r="B191">
        <v>1</v>
      </c>
      <c r="D191" s="8">
        <v>163</v>
      </c>
      <c r="E191" s="8">
        <v>225.30338915439322</v>
      </c>
      <c r="F191" s="8">
        <v>-62.303389154393216</v>
      </c>
      <c r="G191" s="8">
        <v>-0.45667591900311899</v>
      </c>
      <c r="I191" s="8">
        <v>33.995815899581594</v>
      </c>
      <c r="J191" s="8">
        <v>163</v>
      </c>
    </row>
    <row r="192" spans="1:10" x14ac:dyDescent="0.25">
      <c r="A192">
        <v>187</v>
      </c>
      <c r="B192">
        <v>0</v>
      </c>
      <c r="D192" s="8">
        <v>164</v>
      </c>
      <c r="E192" s="8">
        <v>254.17989972545723</v>
      </c>
      <c r="F192" s="8">
        <v>-90.179899725457233</v>
      </c>
      <c r="G192" s="8">
        <v>-0.66100719626467308</v>
      </c>
      <c r="I192" s="8">
        <v>34.205020920502093</v>
      </c>
      <c r="J192" s="8">
        <v>164</v>
      </c>
    </row>
    <row r="193" spans="1:10" x14ac:dyDescent="0.25">
      <c r="A193">
        <v>188</v>
      </c>
      <c r="B193">
        <v>1</v>
      </c>
      <c r="D193" s="8">
        <v>165</v>
      </c>
      <c r="E193" s="8">
        <v>254.17989972545723</v>
      </c>
      <c r="F193" s="8">
        <v>-89.179899725457233</v>
      </c>
      <c r="G193" s="8">
        <v>-0.65367732344071749</v>
      </c>
      <c r="I193" s="8">
        <v>34.414225941422593</v>
      </c>
      <c r="J193" s="8">
        <v>165</v>
      </c>
    </row>
    <row r="194" spans="1:10" x14ac:dyDescent="0.25">
      <c r="A194">
        <v>189</v>
      </c>
      <c r="B194">
        <v>0</v>
      </c>
      <c r="D194" s="8">
        <v>166</v>
      </c>
      <c r="E194" s="8">
        <v>225.30338915439322</v>
      </c>
      <c r="F194" s="8">
        <v>-59.303389154393216</v>
      </c>
      <c r="G194" s="8">
        <v>-0.43468630053125212</v>
      </c>
      <c r="I194" s="8">
        <v>34.6234309623431</v>
      </c>
      <c r="J194" s="8">
        <v>166</v>
      </c>
    </row>
    <row r="195" spans="1:10" x14ac:dyDescent="0.25">
      <c r="A195">
        <v>190</v>
      </c>
      <c r="B195">
        <v>0</v>
      </c>
      <c r="D195" s="8">
        <v>167</v>
      </c>
      <c r="E195" s="8">
        <v>225.30338915439322</v>
      </c>
      <c r="F195" s="8">
        <v>-58.303389154393216</v>
      </c>
      <c r="G195" s="8">
        <v>-0.42735642770729648</v>
      </c>
      <c r="I195" s="8">
        <v>34.8326359832636</v>
      </c>
      <c r="J195" s="8">
        <v>167</v>
      </c>
    </row>
    <row r="196" spans="1:10" x14ac:dyDescent="0.25">
      <c r="A196">
        <v>191</v>
      </c>
      <c r="B196">
        <v>0</v>
      </c>
      <c r="D196" s="8">
        <v>168</v>
      </c>
      <c r="E196" s="8">
        <v>225.30338915439322</v>
      </c>
      <c r="F196" s="8">
        <v>-57.303389154393216</v>
      </c>
      <c r="G196" s="8">
        <v>-0.42002655488334084</v>
      </c>
      <c r="I196" s="8">
        <v>35.0418410041841</v>
      </c>
      <c r="J196" s="8">
        <v>168</v>
      </c>
    </row>
    <row r="197" spans="1:10" x14ac:dyDescent="0.25">
      <c r="A197">
        <v>192</v>
      </c>
      <c r="B197">
        <v>0</v>
      </c>
      <c r="D197" s="8">
        <v>169</v>
      </c>
      <c r="E197" s="8">
        <v>254.17989972545723</v>
      </c>
      <c r="F197" s="8">
        <v>-85.179899725457233</v>
      </c>
      <c r="G197" s="8">
        <v>-0.62435783214489493</v>
      </c>
      <c r="I197" s="8">
        <v>35.2510460251046</v>
      </c>
      <c r="J197" s="8">
        <v>169</v>
      </c>
    </row>
    <row r="198" spans="1:10" x14ac:dyDescent="0.25">
      <c r="A198">
        <v>193</v>
      </c>
      <c r="B198">
        <v>1</v>
      </c>
      <c r="D198" s="8">
        <v>170</v>
      </c>
      <c r="E198" s="8">
        <v>254.17989972545723</v>
      </c>
      <c r="F198" s="8">
        <v>-84.179899725457233</v>
      </c>
      <c r="G198" s="8">
        <v>-0.61702795932093923</v>
      </c>
      <c r="I198" s="8">
        <v>35.460251046025107</v>
      </c>
      <c r="J198" s="8">
        <v>170</v>
      </c>
    </row>
    <row r="199" spans="1:10" x14ac:dyDescent="0.25">
      <c r="A199">
        <v>194</v>
      </c>
      <c r="B199">
        <v>0</v>
      </c>
      <c r="D199" s="8">
        <v>171</v>
      </c>
      <c r="E199" s="8">
        <v>225.30338915439322</v>
      </c>
      <c r="F199" s="8">
        <v>-54.303389154393216</v>
      </c>
      <c r="G199" s="8">
        <v>-0.39803693641147392</v>
      </c>
      <c r="I199" s="8">
        <v>35.669456066945607</v>
      </c>
      <c r="J199" s="8">
        <v>171</v>
      </c>
    </row>
    <row r="200" spans="1:10" x14ac:dyDescent="0.25">
      <c r="A200">
        <v>195</v>
      </c>
      <c r="B200">
        <v>1</v>
      </c>
      <c r="D200" s="8">
        <v>172</v>
      </c>
      <c r="E200" s="8">
        <v>254.17989972545723</v>
      </c>
      <c r="F200" s="8">
        <v>-82.179899725457233</v>
      </c>
      <c r="G200" s="8">
        <v>-0.60236821367302806</v>
      </c>
      <c r="I200" s="8">
        <v>35.878661087866107</v>
      </c>
      <c r="J200" s="8">
        <v>172</v>
      </c>
    </row>
    <row r="201" spans="1:10" x14ac:dyDescent="0.25">
      <c r="A201">
        <v>196</v>
      </c>
      <c r="B201">
        <v>1</v>
      </c>
      <c r="D201" s="8">
        <v>173</v>
      </c>
      <c r="E201" s="8">
        <v>254.17989972545723</v>
      </c>
      <c r="F201" s="8">
        <v>-81.179899725457233</v>
      </c>
      <c r="G201" s="8">
        <v>-0.59503834084907237</v>
      </c>
      <c r="I201" s="8">
        <v>36.087866108786613</v>
      </c>
      <c r="J201" s="8">
        <v>173</v>
      </c>
    </row>
    <row r="202" spans="1:10" x14ac:dyDescent="0.25">
      <c r="A202">
        <v>197</v>
      </c>
      <c r="B202">
        <v>1</v>
      </c>
      <c r="D202" s="8">
        <v>174</v>
      </c>
      <c r="E202" s="8">
        <v>254.17989972545723</v>
      </c>
      <c r="F202" s="8">
        <v>-80.179899725457233</v>
      </c>
      <c r="G202" s="8">
        <v>-0.58770846802511678</v>
      </c>
      <c r="I202" s="8">
        <v>36.297071129707113</v>
      </c>
      <c r="J202" s="8">
        <v>174</v>
      </c>
    </row>
    <row r="203" spans="1:10" x14ac:dyDescent="0.25">
      <c r="A203">
        <v>198</v>
      </c>
      <c r="B203">
        <v>0</v>
      </c>
      <c r="D203" s="8">
        <v>175</v>
      </c>
      <c r="E203" s="8">
        <v>167.55036801226515</v>
      </c>
      <c r="F203" s="8">
        <v>7.4496319877348469</v>
      </c>
      <c r="G203" s="8">
        <v>5.4604855055368245E-2</v>
      </c>
      <c r="I203" s="8">
        <v>36.506276150627613</v>
      </c>
      <c r="J203" s="8">
        <v>175</v>
      </c>
    </row>
    <row r="204" spans="1:10" x14ac:dyDescent="0.25">
      <c r="A204">
        <v>199</v>
      </c>
      <c r="B204">
        <v>2</v>
      </c>
      <c r="D204" s="8">
        <v>176</v>
      </c>
      <c r="E204" s="8">
        <v>254.17989972545723</v>
      </c>
      <c r="F204" s="8">
        <v>-78.179899725457233</v>
      </c>
      <c r="G204" s="8">
        <v>-0.5730487223772055</v>
      </c>
      <c r="I204" s="8">
        <v>36.71548117154812</v>
      </c>
      <c r="J204" s="8">
        <v>176</v>
      </c>
    </row>
    <row r="205" spans="1:10" x14ac:dyDescent="0.25">
      <c r="A205">
        <v>200</v>
      </c>
      <c r="B205">
        <v>0</v>
      </c>
      <c r="D205" s="8">
        <v>177</v>
      </c>
      <c r="E205" s="8">
        <v>196.42687858332917</v>
      </c>
      <c r="F205" s="8">
        <v>-19.42687858332917</v>
      </c>
      <c r="G205" s="8">
        <v>-0.1423965493822302</v>
      </c>
      <c r="I205" s="8">
        <v>36.92468619246862</v>
      </c>
      <c r="J205" s="8">
        <v>177</v>
      </c>
    </row>
    <row r="206" spans="1:10" x14ac:dyDescent="0.25">
      <c r="A206">
        <v>201</v>
      </c>
      <c r="B206">
        <v>0</v>
      </c>
      <c r="D206" s="8">
        <v>178</v>
      </c>
      <c r="E206" s="8">
        <v>254.17989972545723</v>
      </c>
      <c r="F206" s="8">
        <v>-76.179899725457233</v>
      </c>
      <c r="G206" s="8">
        <v>-0.55838897672929422</v>
      </c>
      <c r="I206" s="8">
        <v>37.13389121338912</v>
      </c>
      <c r="J206" s="8">
        <v>178</v>
      </c>
    </row>
    <row r="207" spans="1:10" x14ac:dyDescent="0.25">
      <c r="A207">
        <v>202</v>
      </c>
      <c r="B207">
        <v>1</v>
      </c>
      <c r="D207" s="8">
        <v>179</v>
      </c>
      <c r="E207" s="8">
        <v>225.30338915439322</v>
      </c>
      <c r="F207" s="8">
        <v>-46.303389154393216</v>
      </c>
      <c r="G207" s="8">
        <v>-0.33939795381982885</v>
      </c>
      <c r="I207" s="8">
        <v>37.343096234309627</v>
      </c>
      <c r="J207" s="8">
        <v>179</v>
      </c>
    </row>
    <row r="208" spans="1:10" x14ac:dyDescent="0.25">
      <c r="A208">
        <v>203</v>
      </c>
      <c r="B208">
        <v>1</v>
      </c>
      <c r="D208" s="8">
        <v>180</v>
      </c>
      <c r="E208" s="8">
        <v>225.30338915439322</v>
      </c>
      <c r="F208" s="8">
        <v>-45.303389154393216</v>
      </c>
      <c r="G208" s="8">
        <v>-0.3320680809958732</v>
      </c>
      <c r="I208" s="8">
        <v>37.552301255230127</v>
      </c>
      <c r="J208" s="8">
        <v>180</v>
      </c>
    </row>
    <row r="209" spans="1:10" x14ac:dyDescent="0.25">
      <c r="A209">
        <v>204</v>
      </c>
      <c r="B209">
        <v>0</v>
      </c>
      <c r="D209" s="8">
        <v>181</v>
      </c>
      <c r="E209" s="8">
        <v>254.17989972545723</v>
      </c>
      <c r="F209" s="8">
        <v>-73.179899725457233</v>
      </c>
      <c r="G209" s="8">
        <v>-0.53639935825742735</v>
      </c>
      <c r="I209" s="8">
        <v>37.761506276150627</v>
      </c>
      <c r="J209" s="8">
        <v>181</v>
      </c>
    </row>
    <row r="210" spans="1:10" x14ac:dyDescent="0.25">
      <c r="A210">
        <v>205</v>
      </c>
      <c r="B210">
        <v>0</v>
      </c>
      <c r="D210" s="8">
        <v>182</v>
      </c>
      <c r="E210" s="8">
        <v>254.17989972545723</v>
      </c>
      <c r="F210" s="8">
        <v>-72.179899725457233</v>
      </c>
      <c r="G210" s="8">
        <v>-0.52906948543347165</v>
      </c>
      <c r="I210" s="8">
        <v>37.970711297071134</v>
      </c>
      <c r="J210" s="8">
        <v>182</v>
      </c>
    </row>
    <row r="211" spans="1:10" x14ac:dyDescent="0.25">
      <c r="A211">
        <v>206</v>
      </c>
      <c r="B211">
        <v>2</v>
      </c>
      <c r="D211" s="8">
        <v>183</v>
      </c>
      <c r="E211" s="8">
        <v>225.30338915439322</v>
      </c>
      <c r="F211" s="8">
        <v>-42.303389154393216</v>
      </c>
      <c r="G211" s="8">
        <v>-0.31007846252400634</v>
      </c>
      <c r="I211" s="8">
        <v>38.179916317991633</v>
      </c>
      <c r="J211" s="8">
        <v>183</v>
      </c>
    </row>
    <row r="212" spans="1:10" x14ac:dyDescent="0.25">
      <c r="A212">
        <v>207</v>
      </c>
      <c r="B212">
        <v>0</v>
      </c>
      <c r="D212" s="8">
        <v>184</v>
      </c>
      <c r="E212" s="8">
        <v>225.30338915439322</v>
      </c>
      <c r="F212" s="8">
        <v>-41.303389154393216</v>
      </c>
      <c r="G212" s="8">
        <v>-0.3027485897000507</v>
      </c>
      <c r="I212" s="8">
        <v>38.389121338912133</v>
      </c>
      <c r="J212" s="8">
        <v>184</v>
      </c>
    </row>
    <row r="213" spans="1:10" x14ac:dyDescent="0.25">
      <c r="A213">
        <v>208</v>
      </c>
      <c r="B213">
        <v>0</v>
      </c>
      <c r="D213" s="8">
        <v>185</v>
      </c>
      <c r="E213" s="8">
        <v>225.30338915439322</v>
      </c>
      <c r="F213" s="8">
        <v>-40.303389154393216</v>
      </c>
      <c r="G213" s="8">
        <v>-0.29541871687609506</v>
      </c>
      <c r="I213" s="8">
        <v>38.59832635983264</v>
      </c>
      <c r="J213" s="8">
        <v>185</v>
      </c>
    </row>
    <row r="214" spans="1:10" x14ac:dyDescent="0.25">
      <c r="A214">
        <v>209</v>
      </c>
      <c r="B214">
        <v>0</v>
      </c>
      <c r="D214" s="8">
        <v>186</v>
      </c>
      <c r="E214" s="8">
        <v>225.30338915439322</v>
      </c>
      <c r="F214" s="8">
        <v>-39.303389154393216</v>
      </c>
      <c r="G214" s="8">
        <v>-0.28808884405213941</v>
      </c>
      <c r="I214" s="8">
        <v>38.80753138075314</v>
      </c>
      <c r="J214" s="8">
        <v>186</v>
      </c>
    </row>
    <row r="215" spans="1:10" x14ac:dyDescent="0.25">
      <c r="A215">
        <v>210</v>
      </c>
      <c r="B215">
        <v>1</v>
      </c>
      <c r="D215" s="8">
        <v>187</v>
      </c>
      <c r="E215" s="8">
        <v>254.17989972545723</v>
      </c>
      <c r="F215" s="8">
        <v>-67.179899725457233</v>
      </c>
      <c r="G215" s="8">
        <v>-0.4924201213136935</v>
      </c>
      <c r="I215" s="8">
        <v>39.01673640167364</v>
      </c>
      <c r="J215" s="8">
        <v>187</v>
      </c>
    </row>
    <row r="216" spans="1:10" x14ac:dyDescent="0.25">
      <c r="A216">
        <v>211</v>
      </c>
      <c r="B216">
        <v>1</v>
      </c>
      <c r="D216" s="8">
        <v>188</v>
      </c>
      <c r="E216" s="8">
        <v>225.30338915439322</v>
      </c>
      <c r="F216" s="8">
        <v>-37.303389154393216</v>
      </c>
      <c r="G216" s="8">
        <v>-0.27342909840422813</v>
      </c>
      <c r="I216" s="8">
        <v>39.22594142259414</v>
      </c>
      <c r="J216" s="8">
        <v>188</v>
      </c>
    </row>
    <row r="217" spans="1:10" x14ac:dyDescent="0.25">
      <c r="A217">
        <v>212</v>
      </c>
      <c r="B217">
        <v>0</v>
      </c>
      <c r="D217" s="8">
        <v>189</v>
      </c>
      <c r="E217" s="8">
        <v>254.17989972545723</v>
      </c>
      <c r="F217" s="8">
        <v>-65.179899725457233</v>
      </c>
      <c r="G217" s="8">
        <v>-0.47776037566578222</v>
      </c>
      <c r="I217" s="8">
        <v>39.435146443514647</v>
      </c>
      <c r="J217" s="8">
        <v>189</v>
      </c>
    </row>
    <row r="218" spans="1:10" x14ac:dyDescent="0.25">
      <c r="A218">
        <v>213</v>
      </c>
      <c r="B218">
        <v>0</v>
      </c>
      <c r="D218" s="8">
        <v>190</v>
      </c>
      <c r="E218" s="8">
        <v>254.17989972545723</v>
      </c>
      <c r="F218" s="8">
        <v>-64.179899725457233</v>
      </c>
      <c r="G218" s="8">
        <v>-0.47043050284182658</v>
      </c>
      <c r="I218" s="8">
        <v>39.644351464435147</v>
      </c>
      <c r="J218" s="8">
        <v>190</v>
      </c>
    </row>
    <row r="219" spans="1:10" x14ac:dyDescent="0.25">
      <c r="A219">
        <v>214</v>
      </c>
      <c r="B219">
        <v>1</v>
      </c>
      <c r="D219" s="8">
        <v>191</v>
      </c>
      <c r="E219" s="8">
        <v>254.17989972545723</v>
      </c>
      <c r="F219" s="8">
        <v>-63.179899725457233</v>
      </c>
      <c r="G219" s="8">
        <v>-0.463100630017871</v>
      </c>
      <c r="I219" s="8">
        <v>39.853556485355647</v>
      </c>
      <c r="J219" s="8">
        <v>191</v>
      </c>
    </row>
    <row r="220" spans="1:10" x14ac:dyDescent="0.25">
      <c r="A220">
        <v>215</v>
      </c>
      <c r="B220">
        <v>1</v>
      </c>
      <c r="D220" s="8">
        <v>192</v>
      </c>
      <c r="E220" s="8">
        <v>254.17989972545723</v>
      </c>
      <c r="F220" s="8">
        <v>-62.179899725457233</v>
      </c>
      <c r="G220" s="8">
        <v>-0.45577075719391535</v>
      </c>
      <c r="I220" s="8">
        <v>40.062761506276154</v>
      </c>
      <c r="J220" s="8">
        <v>192</v>
      </c>
    </row>
    <row r="221" spans="1:10" x14ac:dyDescent="0.25">
      <c r="A221">
        <v>216</v>
      </c>
      <c r="B221">
        <v>1</v>
      </c>
      <c r="D221" s="8">
        <v>193</v>
      </c>
      <c r="E221" s="8">
        <v>225.30338915439322</v>
      </c>
      <c r="F221" s="8">
        <v>-32.303389154393216</v>
      </c>
      <c r="G221" s="8">
        <v>-0.23677973428444998</v>
      </c>
      <c r="I221" s="8">
        <v>40.271966527196653</v>
      </c>
      <c r="J221" s="8">
        <v>193</v>
      </c>
    </row>
    <row r="222" spans="1:10" x14ac:dyDescent="0.25">
      <c r="A222">
        <v>217</v>
      </c>
      <c r="B222">
        <v>0</v>
      </c>
      <c r="D222" s="8">
        <v>194</v>
      </c>
      <c r="E222" s="8">
        <v>254.17989972545723</v>
      </c>
      <c r="F222" s="8">
        <v>-60.179899725457233</v>
      </c>
      <c r="G222" s="8">
        <v>-0.44111101154600407</v>
      </c>
      <c r="I222" s="8">
        <v>40.481171548117153</v>
      </c>
      <c r="J222" s="8">
        <v>194</v>
      </c>
    </row>
    <row r="223" spans="1:10" x14ac:dyDescent="0.25">
      <c r="A223">
        <v>218</v>
      </c>
      <c r="B223">
        <v>1</v>
      </c>
      <c r="D223" s="8">
        <v>195</v>
      </c>
      <c r="E223" s="8">
        <v>225.30338915439322</v>
      </c>
      <c r="F223" s="8">
        <v>-30.303389154393216</v>
      </c>
      <c r="G223" s="8">
        <v>-0.22211998863653873</v>
      </c>
      <c r="I223" s="8">
        <v>40.69037656903766</v>
      </c>
      <c r="J223" s="8">
        <v>195</v>
      </c>
    </row>
    <row r="224" spans="1:10" x14ac:dyDescent="0.25">
      <c r="A224">
        <v>219</v>
      </c>
      <c r="B224">
        <v>0</v>
      </c>
      <c r="D224" s="8">
        <v>196</v>
      </c>
      <c r="E224" s="8">
        <v>225.30338915439322</v>
      </c>
      <c r="F224" s="8">
        <v>-29.303389154393216</v>
      </c>
      <c r="G224" s="8">
        <v>-0.21479011581258309</v>
      </c>
      <c r="I224" s="8">
        <v>40.89958158995816</v>
      </c>
      <c r="J224" s="8">
        <v>196</v>
      </c>
    </row>
    <row r="225" spans="1:10" x14ac:dyDescent="0.25">
      <c r="A225">
        <v>220</v>
      </c>
      <c r="B225">
        <v>0</v>
      </c>
      <c r="D225" s="8">
        <v>197</v>
      </c>
      <c r="E225" s="8">
        <v>225.30338915439322</v>
      </c>
      <c r="F225" s="8">
        <v>-28.303389154393216</v>
      </c>
      <c r="G225" s="8">
        <v>-0.20746024298862745</v>
      </c>
      <c r="I225" s="8">
        <v>41.10878661087866</v>
      </c>
      <c r="J225" s="8">
        <v>197</v>
      </c>
    </row>
    <row r="226" spans="1:10" x14ac:dyDescent="0.25">
      <c r="A226">
        <v>221</v>
      </c>
      <c r="B226">
        <v>0</v>
      </c>
      <c r="D226" s="8">
        <v>198</v>
      </c>
      <c r="E226" s="8">
        <v>254.17989972545723</v>
      </c>
      <c r="F226" s="8">
        <v>-56.179899725457233</v>
      </c>
      <c r="G226" s="8">
        <v>-0.41179152025018151</v>
      </c>
      <c r="I226" s="8">
        <v>41.317991631799167</v>
      </c>
      <c r="J226" s="8">
        <v>198</v>
      </c>
    </row>
    <row r="227" spans="1:10" x14ac:dyDescent="0.25">
      <c r="A227">
        <v>222</v>
      </c>
      <c r="B227">
        <v>3</v>
      </c>
      <c r="D227" s="8">
        <v>199</v>
      </c>
      <c r="E227" s="8">
        <v>196.42687858332917</v>
      </c>
      <c r="F227" s="8">
        <v>2.5731214166708298</v>
      </c>
      <c r="G227" s="8">
        <v>1.8860652744793736E-2</v>
      </c>
      <c r="I227" s="8">
        <v>41.527196652719667</v>
      </c>
      <c r="J227" s="8">
        <v>199</v>
      </c>
    </row>
    <row r="228" spans="1:10" x14ac:dyDescent="0.25">
      <c r="A228">
        <v>223</v>
      </c>
      <c r="B228">
        <v>0</v>
      </c>
      <c r="D228" s="8">
        <v>200</v>
      </c>
      <c r="E228" s="8">
        <v>254.17989972545723</v>
      </c>
      <c r="F228" s="8">
        <v>-54.179899725457233</v>
      </c>
      <c r="G228" s="8">
        <v>-0.39713177460227028</v>
      </c>
      <c r="I228" s="8">
        <v>41.736401673640167</v>
      </c>
      <c r="J228" s="8">
        <v>200</v>
      </c>
    </row>
    <row r="229" spans="1:10" x14ac:dyDescent="0.25">
      <c r="A229">
        <v>224</v>
      </c>
      <c r="B229">
        <v>0</v>
      </c>
      <c r="D229" s="8">
        <v>201</v>
      </c>
      <c r="E229" s="8">
        <v>254.17989972545723</v>
      </c>
      <c r="F229" s="8">
        <v>-53.179899725457233</v>
      </c>
      <c r="G229" s="8">
        <v>-0.38980190177831464</v>
      </c>
      <c r="I229" s="8">
        <v>41.945606694560666</v>
      </c>
      <c r="J229" s="8">
        <v>201</v>
      </c>
    </row>
    <row r="230" spans="1:10" x14ac:dyDescent="0.25">
      <c r="A230">
        <v>225</v>
      </c>
      <c r="B230">
        <v>1</v>
      </c>
      <c r="D230" s="8">
        <v>202</v>
      </c>
      <c r="E230" s="8">
        <v>225.30338915439322</v>
      </c>
      <c r="F230" s="8">
        <v>-23.303389154393216</v>
      </c>
      <c r="G230" s="8">
        <v>-0.1708108788688493</v>
      </c>
      <c r="I230" s="8">
        <v>42.154811715481173</v>
      </c>
      <c r="J230" s="8">
        <v>202</v>
      </c>
    </row>
    <row r="231" spans="1:10" x14ac:dyDescent="0.25">
      <c r="A231">
        <v>226</v>
      </c>
      <c r="B231">
        <v>0</v>
      </c>
      <c r="D231" s="8">
        <v>203</v>
      </c>
      <c r="E231" s="8">
        <v>225.30338915439322</v>
      </c>
      <c r="F231" s="8">
        <v>-22.303389154393216</v>
      </c>
      <c r="G231" s="8">
        <v>-0.16348100604489366</v>
      </c>
      <c r="I231" s="8">
        <v>42.364016736401673</v>
      </c>
      <c r="J231" s="8">
        <v>203</v>
      </c>
    </row>
    <row r="232" spans="1:10" x14ac:dyDescent="0.25">
      <c r="A232">
        <v>227</v>
      </c>
      <c r="B232">
        <v>1</v>
      </c>
      <c r="D232" s="8">
        <v>204</v>
      </c>
      <c r="E232" s="8">
        <v>254.17989972545723</v>
      </c>
      <c r="F232" s="8">
        <v>-50.179899725457233</v>
      </c>
      <c r="G232" s="8">
        <v>-0.36781228330644772</v>
      </c>
      <c r="I232" s="8">
        <v>42.573221757322173</v>
      </c>
      <c r="J232" s="8">
        <v>204</v>
      </c>
    </row>
    <row r="233" spans="1:10" x14ac:dyDescent="0.25">
      <c r="A233">
        <v>228</v>
      </c>
      <c r="B233">
        <v>1</v>
      </c>
      <c r="D233" s="8">
        <v>205</v>
      </c>
      <c r="E233" s="8">
        <v>254.17989972545723</v>
      </c>
      <c r="F233" s="8">
        <v>-49.179899725457233</v>
      </c>
      <c r="G233" s="8">
        <v>-0.36048241048249208</v>
      </c>
      <c r="I233" s="8">
        <v>42.78242677824268</v>
      </c>
      <c r="J233" s="8">
        <v>205</v>
      </c>
    </row>
    <row r="234" spans="1:10" x14ac:dyDescent="0.25">
      <c r="A234">
        <v>229</v>
      </c>
      <c r="B234">
        <v>0</v>
      </c>
      <c r="D234" s="8">
        <v>206</v>
      </c>
      <c r="E234" s="8">
        <v>196.42687858332917</v>
      </c>
      <c r="F234" s="8">
        <v>9.5731214166708298</v>
      </c>
      <c r="G234" s="8">
        <v>7.0169762512483178E-2</v>
      </c>
      <c r="I234" s="8">
        <v>42.99163179916318</v>
      </c>
      <c r="J234" s="8">
        <v>206</v>
      </c>
    </row>
    <row r="235" spans="1:10" x14ac:dyDescent="0.25">
      <c r="A235">
        <v>230</v>
      </c>
      <c r="B235">
        <v>3</v>
      </c>
      <c r="D235" s="8">
        <v>207</v>
      </c>
      <c r="E235" s="8">
        <v>254.17989972545723</v>
      </c>
      <c r="F235" s="8">
        <v>-47.179899725457233</v>
      </c>
      <c r="G235" s="8">
        <v>-0.34582266483458085</v>
      </c>
      <c r="I235" s="8">
        <v>43.20083682008368</v>
      </c>
      <c r="J235" s="8">
        <v>207</v>
      </c>
    </row>
    <row r="236" spans="1:10" x14ac:dyDescent="0.25">
      <c r="A236">
        <v>231</v>
      </c>
      <c r="B236">
        <v>1</v>
      </c>
      <c r="D236" s="8">
        <v>208</v>
      </c>
      <c r="E236" s="8">
        <v>254.17989972545723</v>
      </c>
      <c r="F236" s="8">
        <v>-46.179899725457233</v>
      </c>
      <c r="G236" s="8">
        <v>-0.33849279201062521</v>
      </c>
      <c r="I236" s="8">
        <v>43.410041841004187</v>
      </c>
      <c r="J236" s="8">
        <v>208</v>
      </c>
    </row>
    <row r="237" spans="1:10" x14ac:dyDescent="0.25">
      <c r="A237">
        <v>232</v>
      </c>
      <c r="B237">
        <v>3</v>
      </c>
      <c r="D237" s="8">
        <v>209</v>
      </c>
      <c r="E237" s="8">
        <v>254.17989972545723</v>
      </c>
      <c r="F237" s="8">
        <v>-45.179899725457233</v>
      </c>
      <c r="G237" s="8">
        <v>-0.33116291918666957</v>
      </c>
      <c r="I237" s="8">
        <v>43.619246861924687</v>
      </c>
      <c r="J237" s="8">
        <v>209</v>
      </c>
    </row>
    <row r="238" spans="1:10" x14ac:dyDescent="0.25">
      <c r="A238">
        <v>233</v>
      </c>
      <c r="B238">
        <v>0</v>
      </c>
      <c r="D238" s="8">
        <v>210</v>
      </c>
      <c r="E238" s="8">
        <v>225.30338915439322</v>
      </c>
      <c r="F238" s="8">
        <v>-15.303389154393216</v>
      </c>
      <c r="G238" s="8">
        <v>-0.11217189627720421</v>
      </c>
      <c r="I238" s="8">
        <v>43.828451882845187</v>
      </c>
      <c r="J238" s="8">
        <v>210</v>
      </c>
    </row>
    <row r="239" spans="1:10" x14ac:dyDescent="0.25">
      <c r="A239">
        <v>234</v>
      </c>
      <c r="B239">
        <v>2</v>
      </c>
      <c r="D239" s="8">
        <v>211</v>
      </c>
      <c r="E239" s="8">
        <v>225.30338915439322</v>
      </c>
      <c r="F239" s="8">
        <v>-14.303389154393216</v>
      </c>
      <c r="G239" s="8">
        <v>-0.10484202345324858</v>
      </c>
      <c r="I239" s="8">
        <v>44.037656903765694</v>
      </c>
      <c r="J239" s="8">
        <v>211</v>
      </c>
    </row>
    <row r="240" spans="1:10" x14ac:dyDescent="0.25">
      <c r="A240">
        <v>235</v>
      </c>
      <c r="B240">
        <v>1</v>
      </c>
      <c r="D240" s="8">
        <v>212</v>
      </c>
      <c r="E240" s="8">
        <v>254.17989972545723</v>
      </c>
      <c r="F240" s="8">
        <v>-42.179899725457233</v>
      </c>
      <c r="G240" s="8">
        <v>-0.30917330071480265</v>
      </c>
      <c r="I240" s="8">
        <v>44.246861924686193</v>
      </c>
      <c r="J240" s="8">
        <v>212</v>
      </c>
    </row>
    <row r="241" spans="1:10" x14ac:dyDescent="0.25">
      <c r="A241">
        <v>236</v>
      </c>
      <c r="B241">
        <v>0</v>
      </c>
      <c r="D241" s="8">
        <v>213</v>
      </c>
      <c r="E241" s="8">
        <v>254.17989972545723</v>
      </c>
      <c r="F241" s="8">
        <v>-41.179899725457233</v>
      </c>
      <c r="G241" s="8">
        <v>-0.301843427890847</v>
      </c>
      <c r="I241" s="8">
        <v>44.456066945606693</v>
      </c>
      <c r="J241" s="8">
        <v>213</v>
      </c>
    </row>
    <row r="242" spans="1:10" x14ac:dyDescent="0.25">
      <c r="A242">
        <v>237</v>
      </c>
      <c r="B242">
        <v>0</v>
      </c>
      <c r="D242" s="8">
        <v>214</v>
      </c>
      <c r="E242" s="8">
        <v>225.30338915439322</v>
      </c>
      <c r="F242" s="8">
        <v>-11.303389154393216</v>
      </c>
      <c r="G242" s="8">
        <v>-8.2852404981381689E-2</v>
      </c>
      <c r="I242" s="8">
        <v>44.6652719665272</v>
      </c>
      <c r="J242" s="8">
        <v>214</v>
      </c>
    </row>
    <row r="243" spans="1:10" x14ac:dyDescent="0.25">
      <c r="A243">
        <v>238</v>
      </c>
      <c r="B243">
        <v>1</v>
      </c>
      <c r="D243" s="8">
        <v>215</v>
      </c>
      <c r="E243" s="8">
        <v>225.30338915439322</v>
      </c>
      <c r="F243" s="8">
        <v>-10.303389154393216</v>
      </c>
      <c r="G243" s="8">
        <v>-7.5522532157426048E-2</v>
      </c>
      <c r="I243" s="8">
        <v>44.8744769874477</v>
      </c>
      <c r="J243" s="8">
        <v>215</v>
      </c>
    </row>
    <row r="244" spans="1:10" x14ac:dyDescent="0.25">
      <c r="A244">
        <v>239</v>
      </c>
      <c r="B244">
        <v>1</v>
      </c>
      <c r="D244" s="8">
        <v>216</v>
      </c>
      <c r="E244" s="8">
        <v>225.30338915439322</v>
      </c>
      <c r="F244" s="8">
        <v>-9.3033891543932157</v>
      </c>
      <c r="G244" s="8">
        <v>-6.8192659333470421E-2</v>
      </c>
      <c r="I244" s="8">
        <v>45.0836820083682</v>
      </c>
      <c r="J244" s="8">
        <v>216</v>
      </c>
    </row>
    <row r="245" spans="1:10" x14ac:dyDescent="0.25">
      <c r="A245">
        <v>240</v>
      </c>
      <c r="B245">
        <v>0</v>
      </c>
      <c r="D245" s="8">
        <v>217</v>
      </c>
      <c r="E245" s="8">
        <v>254.17989972545723</v>
      </c>
      <c r="F245" s="8">
        <v>-37.179899725457233</v>
      </c>
      <c r="G245" s="8">
        <v>-0.2725239365950245</v>
      </c>
      <c r="I245" s="8">
        <v>45.292887029288707</v>
      </c>
      <c r="J245" s="8">
        <v>217</v>
      </c>
    </row>
    <row r="246" spans="1:10" x14ac:dyDescent="0.25">
      <c r="A246">
        <v>241</v>
      </c>
      <c r="B246">
        <v>0</v>
      </c>
      <c r="D246" s="8">
        <v>218</v>
      </c>
      <c r="E246" s="8">
        <v>225.30338915439322</v>
      </c>
      <c r="F246" s="8">
        <v>-7.3033891543932157</v>
      </c>
      <c r="G246" s="8">
        <v>-5.3532913685559146E-2</v>
      </c>
      <c r="I246" s="8">
        <v>45.502092050209207</v>
      </c>
      <c r="J246" s="8">
        <v>218</v>
      </c>
    </row>
    <row r="247" spans="1:10" x14ac:dyDescent="0.25">
      <c r="A247">
        <v>242</v>
      </c>
      <c r="B247">
        <v>1</v>
      </c>
      <c r="D247" s="8">
        <v>219</v>
      </c>
      <c r="E247" s="8">
        <v>254.17989972545723</v>
      </c>
      <c r="F247" s="8">
        <v>-35.179899725457233</v>
      </c>
      <c r="G247" s="8">
        <v>-0.25786419094711321</v>
      </c>
      <c r="I247" s="8">
        <v>45.711297071129707</v>
      </c>
      <c r="J247" s="8">
        <v>219</v>
      </c>
    </row>
    <row r="248" spans="1:10" x14ac:dyDescent="0.25">
      <c r="A248">
        <v>243</v>
      </c>
      <c r="B248">
        <v>1</v>
      </c>
      <c r="D248" s="8">
        <v>220</v>
      </c>
      <c r="E248" s="8">
        <v>254.17989972545723</v>
      </c>
      <c r="F248" s="8">
        <v>-34.179899725457233</v>
      </c>
      <c r="G248" s="8">
        <v>-0.25053431812315757</v>
      </c>
      <c r="I248" s="8">
        <v>45.920502092050206</v>
      </c>
      <c r="J248" s="8">
        <v>220</v>
      </c>
    </row>
    <row r="249" spans="1:10" x14ac:dyDescent="0.25">
      <c r="A249">
        <v>244</v>
      </c>
      <c r="B249">
        <v>0</v>
      </c>
      <c r="D249" s="8">
        <v>221</v>
      </c>
      <c r="E249" s="8">
        <v>254.17989972545723</v>
      </c>
      <c r="F249" s="8">
        <v>-33.179899725457233</v>
      </c>
      <c r="G249" s="8">
        <v>-0.24320444529920196</v>
      </c>
      <c r="I249" s="8">
        <v>46.129707112970713</v>
      </c>
      <c r="J249" s="8">
        <v>221</v>
      </c>
    </row>
    <row r="250" spans="1:10" x14ac:dyDescent="0.25">
      <c r="A250">
        <v>245</v>
      </c>
      <c r="B250">
        <v>1</v>
      </c>
      <c r="D250" s="8">
        <v>222</v>
      </c>
      <c r="E250" s="8">
        <v>167.55036801226515</v>
      </c>
      <c r="F250" s="8">
        <v>54.449631987734847</v>
      </c>
      <c r="G250" s="8">
        <v>0.39910887778128301</v>
      </c>
      <c r="I250" s="8">
        <v>46.338912133891213</v>
      </c>
      <c r="J250" s="8">
        <v>222</v>
      </c>
    </row>
    <row r="251" spans="1:10" x14ac:dyDescent="0.25">
      <c r="A251">
        <v>246</v>
      </c>
      <c r="B251">
        <v>2</v>
      </c>
      <c r="D251" s="8">
        <v>223</v>
      </c>
      <c r="E251" s="8">
        <v>254.17989972545723</v>
      </c>
      <c r="F251" s="8">
        <v>-31.179899725457233</v>
      </c>
      <c r="G251" s="8">
        <v>-0.22854469965129071</v>
      </c>
      <c r="I251" s="8">
        <v>46.548117154811713</v>
      </c>
      <c r="J251" s="8">
        <v>223</v>
      </c>
    </row>
    <row r="252" spans="1:10" x14ac:dyDescent="0.25">
      <c r="A252">
        <v>247</v>
      </c>
      <c r="B252">
        <v>0</v>
      </c>
      <c r="D252" s="8">
        <v>224</v>
      </c>
      <c r="E252" s="8">
        <v>254.17989972545723</v>
      </c>
      <c r="F252" s="8">
        <v>-30.179899725457233</v>
      </c>
      <c r="G252" s="8">
        <v>-0.22121482682733506</v>
      </c>
      <c r="I252" s="8">
        <v>46.75732217573222</v>
      </c>
      <c r="J252" s="8">
        <v>224</v>
      </c>
    </row>
    <row r="253" spans="1:10" x14ac:dyDescent="0.25">
      <c r="A253">
        <v>248</v>
      </c>
      <c r="B253">
        <v>0</v>
      </c>
      <c r="D253" s="8">
        <v>225</v>
      </c>
      <c r="E253" s="8">
        <v>225.30338915439322</v>
      </c>
      <c r="F253" s="8">
        <v>-0.30338915439321568</v>
      </c>
      <c r="G253" s="8">
        <v>-2.2238039178697116E-3</v>
      </c>
      <c r="I253" s="8">
        <v>46.96652719665272</v>
      </c>
      <c r="J253" s="8">
        <v>225</v>
      </c>
    </row>
    <row r="254" spans="1:10" x14ac:dyDescent="0.25">
      <c r="A254">
        <v>249</v>
      </c>
      <c r="B254">
        <v>0</v>
      </c>
      <c r="D254" s="8">
        <v>226</v>
      </c>
      <c r="E254" s="8">
        <v>254.17989972545723</v>
      </c>
      <c r="F254" s="8">
        <v>-28.179899725457233</v>
      </c>
      <c r="G254" s="8">
        <v>-0.20655508117942378</v>
      </c>
      <c r="I254" s="8">
        <v>47.17573221757322</v>
      </c>
      <c r="J254" s="8">
        <v>226</v>
      </c>
    </row>
    <row r="255" spans="1:10" x14ac:dyDescent="0.25">
      <c r="A255">
        <v>250</v>
      </c>
      <c r="B255">
        <v>1</v>
      </c>
      <c r="D255" s="8">
        <v>227</v>
      </c>
      <c r="E255" s="8">
        <v>225.30338915439322</v>
      </c>
      <c r="F255" s="8">
        <v>1.6966108456067843</v>
      </c>
      <c r="G255" s="8">
        <v>1.2435941730041556E-2</v>
      </c>
      <c r="I255" s="8">
        <v>47.384937238493727</v>
      </c>
      <c r="J255" s="8">
        <v>227</v>
      </c>
    </row>
    <row r="256" spans="1:10" x14ac:dyDescent="0.25">
      <c r="A256">
        <v>251</v>
      </c>
      <c r="B256">
        <v>0</v>
      </c>
      <c r="D256" s="8">
        <v>228</v>
      </c>
      <c r="E256" s="8">
        <v>225.30338915439322</v>
      </c>
      <c r="F256" s="8">
        <v>2.6966108456067843</v>
      </c>
      <c r="G256" s="8">
        <v>1.9765814553997188E-2</v>
      </c>
      <c r="I256" s="8">
        <v>47.594142259414227</v>
      </c>
      <c r="J256" s="8">
        <v>228</v>
      </c>
    </row>
    <row r="257" spans="1:10" x14ac:dyDescent="0.25">
      <c r="A257">
        <v>252</v>
      </c>
      <c r="B257">
        <v>1</v>
      </c>
      <c r="D257" s="8">
        <v>229</v>
      </c>
      <c r="E257" s="8">
        <v>254.17989972545723</v>
      </c>
      <c r="F257" s="8">
        <v>-25.179899725457233</v>
      </c>
      <c r="G257" s="8">
        <v>-0.18456546270755689</v>
      </c>
      <c r="I257" s="8">
        <v>47.803347280334727</v>
      </c>
      <c r="J257" s="8">
        <v>229</v>
      </c>
    </row>
    <row r="258" spans="1:10" x14ac:dyDescent="0.25">
      <c r="A258">
        <v>253</v>
      </c>
      <c r="B258">
        <v>1</v>
      </c>
      <c r="D258" s="8">
        <v>230</v>
      </c>
      <c r="E258" s="8">
        <v>167.55036801226515</v>
      </c>
      <c r="F258" s="8">
        <v>62.449631987734847</v>
      </c>
      <c r="G258" s="8">
        <v>0.45774786037292808</v>
      </c>
      <c r="I258" s="8">
        <v>48.012552301255234</v>
      </c>
      <c r="J258" s="8">
        <v>230</v>
      </c>
    </row>
    <row r="259" spans="1:10" x14ac:dyDescent="0.25">
      <c r="A259">
        <v>254</v>
      </c>
      <c r="B259">
        <v>2</v>
      </c>
      <c r="D259" s="8">
        <v>231</v>
      </c>
      <c r="E259" s="8">
        <v>225.30338915439322</v>
      </c>
      <c r="F259" s="8">
        <v>5.6966108456067843</v>
      </c>
      <c r="G259" s="8">
        <v>4.175543302586409E-2</v>
      </c>
      <c r="I259" s="8">
        <v>48.221757322175733</v>
      </c>
      <c r="J259" s="8">
        <v>231</v>
      </c>
    </row>
    <row r="260" spans="1:10" x14ac:dyDescent="0.25">
      <c r="A260">
        <v>255</v>
      </c>
      <c r="B260">
        <v>2</v>
      </c>
      <c r="D260" s="8">
        <v>232</v>
      </c>
      <c r="E260" s="8">
        <v>167.55036801226515</v>
      </c>
      <c r="F260" s="8">
        <v>64.449631987734847</v>
      </c>
      <c r="G260" s="8">
        <v>0.47240760602083937</v>
      </c>
      <c r="I260" s="8">
        <v>48.430962343096233</v>
      </c>
      <c r="J260" s="8">
        <v>232</v>
      </c>
    </row>
    <row r="261" spans="1:10" x14ac:dyDescent="0.25">
      <c r="A261">
        <v>256</v>
      </c>
      <c r="B261">
        <v>2</v>
      </c>
      <c r="D261" s="8">
        <v>233</v>
      </c>
      <c r="E261" s="8">
        <v>254.17989972545723</v>
      </c>
      <c r="F261" s="8">
        <v>-21.179899725457233</v>
      </c>
      <c r="G261" s="8">
        <v>-0.15524597141173435</v>
      </c>
      <c r="I261" s="8">
        <v>48.640167364016733</v>
      </c>
      <c r="J261" s="8">
        <v>233</v>
      </c>
    </row>
    <row r="262" spans="1:10" x14ac:dyDescent="0.25">
      <c r="A262">
        <v>257</v>
      </c>
      <c r="B262">
        <v>2</v>
      </c>
      <c r="D262" s="8">
        <v>234</v>
      </c>
      <c r="E262" s="8">
        <v>196.42687858332917</v>
      </c>
      <c r="F262" s="8">
        <v>37.57312141667083</v>
      </c>
      <c r="G262" s="8">
        <v>0.27540620158324092</v>
      </c>
      <c r="I262" s="8">
        <v>48.84937238493724</v>
      </c>
      <c r="J262" s="8">
        <v>234</v>
      </c>
    </row>
    <row r="263" spans="1:10" x14ac:dyDescent="0.25">
      <c r="A263">
        <v>258</v>
      </c>
      <c r="B263">
        <v>2</v>
      </c>
      <c r="D263" s="8">
        <v>235</v>
      </c>
      <c r="E263" s="8">
        <v>225.30338915439322</v>
      </c>
      <c r="F263" s="8">
        <v>9.6966108456067843</v>
      </c>
      <c r="G263" s="8">
        <v>7.1074924321686619E-2</v>
      </c>
      <c r="I263" s="8">
        <v>49.05857740585774</v>
      </c>
      <c r="J263" s="8">
        <v>235</v>
      </c>
    </row>
    <row r="264" spans="1:10" x14ac:dyDescent="0.25">
      <c r="A264">
        <v>259</v>
      </c>
      <c r="B264">
        <v>0</v>
      </c>
      <c r="D264" s="8">
        <v>236</v>
      </c>
      <c r="E264" s="8">
        <v>254.17989972545723</v>
      </c>
      <c r="F264" s="8">
        <v>-18.179899725457233</v>
      </c>
      <c r="G264" s="8">
        <v>-0.13325635293986746</v>
      </c>
      <c r="I264" s="8">
        <v>49.26778242677824</v>
      </c>
      <c r="J264" s="8">
        <v>236</v>
      </c>
    </row>
    <row r="265" spans="1:10" x14ac:dyDescent="0.25">
      <c r="A265">
        <v>260</v>
      </c>
      <c r="B265">
        <v>0</v>
      </c>
      <c r="D265" s="8">
        <v>237</v>
      </c>
      <c r="E265" s="8">
        <v>254.17989972545723</v>
      </c>
      <c r="F265" s="8">
        <v>-17.179899725457233</v>
      </c>
      <c r="G265" s="8">
        <v>-0.12592648011591182</v>
      </c>
      <c r="I265" s="8">
        <v>49.476987447698747</v>
      </c>
      <c r="J265" s="8">
        <v>237</v>
      </c>
    </row>
    <row r="266" spans="1:10" x14ac:dyDescent="0.25">
      <c r="A266">
        <v>261</v>
      </c>
      <c r="B266">
        <v>0</v>
      </c>
      <c r="D266" s="8">
        <v>238</v>
      </c>
      <c r="E266" s="8">
        <v>225.30338915439322</v>
      </c>
      <c r="F266" s="8">
        <v>12.696610845606784</v>
      </c>
      <c r="G266" s="8">
        <v>9.3064542793553529E-2</v>
      </c>
      <c r="I266" s="8">
        <v>49.686192468619247</v>
      </c>
      <c r="J266" s="8">
        <v>238</v>
      </c>
    </row>
    <row r="267" spans="1:10" x14ac:dyDescent="0.25">
      <c r="A267">
        <v>262</v>
      </c>
      <c r="B267">
        <v>0</v>
      </c>
      <c r="D267" s="8">
        <v>239</v>
      </c>
      <c r="E267" s="8">
        <v>225.30338915439322</v>
      </c>
      <c r="F267" s="8">
        <v>13.696610845606784</v>
      </c>
      <c r="G267" s="8">
        <v>0.10039441561750916</v>
      </c>
      <c r="I267" s="8">
        <v>49.895397489539747</v>
      </c>
      <c r="J267" s="8">
        <v>239</v>
      </c>
    </row>
    <row r="268" spans="1:10" x14ac:dyDescent="0.25">
      <c r="A268">
        <v>263</v>
      </c>
      <c r="B268">
        <v>0</v>
      </c>
      <c r="D268" s="8">
        <v>240</v>
      </c>
      <c r="E268" s="8">
        <v>254.17989972545723</v>
      </c>
      <c r="F268" s="8">
        <v>-14.179899725457233</v>
      </c>
      <c r="G268" s="8">
        <v>-0.10393686164404492</v>
      </c>
      <c r="I268" s="8">
        <v>50.104602510460253</v>
      </c>
      <c r="J268" s="8">
        <v>240</v>
      </c>
    </row>
    <row r="269" spans="1:10" x14ac:dyDescent="0.25">
      <c r="A269">
        <v>264</v>
      </c>
      <c r="B269">
        <v>2</v>
      </c>
      <c r="D269" s="8">
        <v>241</v>
      </c>
      <c r="E269" s="8">
        <v>254.17989972545723</v>
      </c>
      <c r="F269" s="8">
        <v>-13.179899725457233</v>
      </c>
      <c r="G269" s="8">
        <v>-9.6606988820089293E-2</v>
      </c>
      <c r="I269" s="8">
        <v>50.313807531380753</v>
      </c>
      <c r="J269" s="8">
        <v>241</v>
      </c>
    </row>
    <row r="270" spans="1:10" x14ac:dyDescent="0.25">
      <c r="A270">
        <v>265</v>
      </c>
      <c r="B270">
        <v>0</v>
      </c>
      <c r="D270" s="8">
        <v>242</v>
      </c>
      <c r="E270" s="8">
        <v>225.30338915439322</v>
      </c>
      <c r="F270" s="8">
        <v>16.696610845606784</v>
      </c>
      <c r="G270" s="8">
        <v>0.12238403408937606</v>
      </c>
      <c r="I270" s="8">
        <v>50.523012552301253</v>
      </c>
      <c r="J270" s="8">
        <v>242</v>
      </c>
    </row>
    <row r="271" spans="1:10" x14ac:dyDescent="0.25">
      <c r="A271">
        <v>266</v>
      </c>
      <c r="B271">
        <v>1</v>
      </c>
      <c r="D271" s="8">
        <v>243</v>
      </c>
      <c r="E271" s="8">
        <v>225.30338915439322</v>
      </c>
      <c r="F271" s="8">
        <v>17.696610845606784</v>
      </c>
      <c r="G271" s="8">
        <v>0.12971390691333171</v>
      </c>
      <c r="I271" s="8">
        <v>50.73221757322176</v>
      </c>
      <c r="J271" s="8">
        <v>243</v>
      </c>
    </row>
    <row r="272" spans="1:10" x14ac:dyDescent="0.25">
      <c r="A272">
        <v>267</v>
      </c>
      <c r="B272">
        <v>0</v>
      </c>
      <c r="D272" s="8">
        <v>244</v>
      </c>
      <c r="E272" s="8">
        <v>254.17989972545723</v>
      </c>
      <c r="F272" s="8">
        <v>-10.179899725457233</v>
      </c>
      <c r="G272" s="8">
        <v>-7.4617370348222384E-2</v>
      </c>
      <c r="I272" s="8">
        <v>50.94142259414226</v>
      </c>
      <c r="J272" s="8">
        <v>244</v>
      </c>
    </row>
    <row r="273" spans="1:10" x14ac:dyDescent="0.25">
      <c r="A273">
        <v>268</v>
      </c>
      <c r="B273">
        <v>0</v>
      </c>
      <c r="D273" s="8">
        <v>245</v>
      </c>
      <c r="E273" s="8">
        <v>225.30338915439322</v>
      </c>
      <c r="F273" s="8">
        <v>19.696610845606784</v>
      </c>
      <c r="G273" s="8">
        <v>0.14437365256124296</v>
      </c>
      <c r="I273" s="8">
        <v>51.15062761506276</v>
      </c>
      <c r="J273" s="8">
        <v>245</v>
      </c>
    </row>
    <row r="274" spans="1:10" x14ac:dyDescent="0.25">
      <c r="A274">
        <v>269</v>
      </c>
      <c r="B274">
        <v>2</v>
      </c>
      <c r="D274" s="8">
        <v>246</v>
      </c>
      <c r="E274" s="8">
        <v>196.42687858332917</v>
      </c>
      <c r="F274" s="8">
        <v>49.57312141667083</v>
      </c>
      <c r="G274" s="8">
        <v>0.3633646754707085</v>
      </c>
      <c r="I274" s="8">
        <v>51.359832635983267</v>
      </c>
      <c r="J274" s="8">
        <v>246</v>
      </c>
    </row>
    <row r="275" spans="1:10" x14ac:dyDescent="0.25">
      <c r="A275">
        <v>270</v>
      </c>
      <c r="B275">
        <v>2</v>
      </c>
      <c r="D275" s="8">
        <v>247</v>
      </c>
      <c r="E275" s="8">
        <v>254.17989972545723</v>
      </c>
      <c r="F275" s="8">
        <v>-7.1798997254572328</v>
      </c>
      <c r="G275" s="8">
        <v>-5.2627751876355489E-2</v>
      </c>
      <c r="I275" s="8">
        <v>51.569037656903767</v>
      </c>
      <c r="J275" s="8">
        <v>247</v>
      </c>
    </row>
    <row r="276" spans="1:10" x14ac:dyDescent="0.25">
      <c r="A276">
        <v>271</v>
      </c>
      <c r="B276">
        <v>2</v>
      </c>
      <c r="D276" s="8">
        <v>248</v>
      </c>
      <c r="E276" s="8">
        <v>254.17989972545723</v>
      </c>
      <c r="F276" s="8">
        <v>-6.1798997254572328</v>
      </c>
      <c r="G276" s="8">
        <v>-4.5297879052399855E-2</v>
      </c>
      <c r="I276" s="8">
        <v>51.778242677824267</v>
      </c>
      <c r="J276" s="8">
        <v>248</v>
      </c>
    </row>
    <row r="277" spans="1:10" x14ac:dyDescent="0.25">
      <c r="A277">
        <v>272</v>
      </c>
      <c r="B277">
        <v>2</v>
      </c>
      <c r="D277" s="8">
        <v>249</v>
      </c>
      <c r="E277" s="8">
        <v>254.17989972545723</v>
      </c>
      <c r="F277" s="8">
        <v>-5.1798997254572328</v>
      </c>
      <c r="G277" s="8">
        <v>-3.796800622844422E-2</v>
      </c>
      <c r="I277" s="8">
        <v>51.987447698744774</v>
      </c>
      <c r="J277" s="8">
        <v>249</v>
      </c>
    </row>
    <row r="278" spans="1:10" x14ac:dyDescent="0.25">
      <c r="A278">
        <v>273</v>
      </c>
      <c r="B278">
        <v>0</v>
      </c>
      <c r="D278" s="8">
        <v>250</v>
      </c>
      <c r="E278" s="8">
        <v>225.30338915439322</v>
      </c>
      <c r="F278" s="8">
        <v>24.696610845606784</v>
      </c>
      <c r="G278" s="8">
        <v>0.18102301668102114</v>
      </c>
      <c r="I278" s="8">
        <v>52.196652719665273</v>
      </c>
      <c r="J278" s="8">
        <v>250</v>
      </c>
    </row>
    <row r="279" spans="1:10" x14ac:dyDescent="0.25">
      <c r="A279">
        <v>274</v>
      </c>
      <c r="B279">
        <v>2</v>
      </c>
      <c r="D279" s="8">
        <v>251</v>
      </c>
      <c r="E279" s="8">
        <v>254.17989972545723</v>
      </c>
      <c r="F279" s="8">
        <v>-3.1798997254572328</v>
      </c>
      <c r="G279" s="8">
        <v>-2.3308260580532952E-2</v>
      </c>
      <c r="I279" s="8">
        <v>52.405857740585773</v>
      </c>
      <c r="J279" s="8">
        <v>251</v>
      </c>
    </row>
    <row r="280" spans="1:10" x14ac:dyDescent="0.25">
      <c r="A280">
        <v>275</v>
      </c>
      <c r="B280">
        <v>0</v>
      </c>
      <c r="D280" s="8">
        <v>252</v>
      </c>
      <c r="E280" s="8">
        <v>225.30338915439322</v>
      </c>
      <c r="F280" s="8">
        <v>26.696610845606784</v>
      </c>
      <c r="G280" s="8">
        <v>0.19568276232893239</v>
      </c>
      <c r="I280" s="8">
        <v>52.615062761506273</v>
      </c>
      <c r="J280" s="8">
        <v>252</v>
      </c>
    </row>
    <row r="281" spans="1:10" x14ac:dyDescent="0.25">
      <c r="A281">
        <v>276</v>
      </c>
      <c r="B281">
        <v>1</v>
      </c>
      <c r="D281" s="8">
        <v>253</v>
      </c>
      <c r="E281" s="8">
        <v>225.30338915439322</v>
      </c>
      <c r="F281" s="8">
        <v>27.696610845606784</v>
      </c>
      <c r="G281" s="8">
        <v>0.20301263515288803</v>
      </c>
      <c r="I281" s="8">
        <v>52.82426778242678</v>
      </c>
      <c r="J281" s="8">
        <v>253</v>
      </c>
    </row>
    <row r="282" spans="1:10" x14ac:dyDescent="0.25">
      <c r="A282">
        <v>277</v>
      </c>
      <c r="B282">
        <v>0</v>
      </c>
      <c r="D282" s="8">
        <v>254</v>
      </c>
      <c r="E282" s="8">
        <v>196.42687858332917</v>
      </c>
      <c r="F282" s="8">
        <v>57.57312141667083</v>
      </c>
      <c r="G282" s="8">
        <v>0.42200365806235357</v>
      </c>
      <c r="I282" s="8">
        <v>53.03347280334728</v>
      </c>
      <c r="J282" s="8">
        <v>254</v>
      </c>
    </row>
    <row r="283" spans="1:10" x14ac:dyDescent="0.25">
      <c r="A283">
        <v>278</v>
      </c>
      <c r="B283">
        <v>0</v>
      </c>
      <c r="D283" s="8">
        <v>255</v>
      </c>
      <c r="E283" s="8">
        <v>196.42687858332917</v>
      </c>
      <c r="F283" s="8">
        <v>58.57312141667083</v>
      </c>
      <c r="G283" s="8">
        <v>0.42933353088630921</v>
      </c>
      <c r="I283" s="8">
        <v>53.24267782426778</v>
      </c>
      <c r="J283" s="8">
        <v>255</v>
      </c>
    </row>
    <row r="284" spans="1:10" x14ac:dyDescent="0.25">
      <c r="A284">
        <v>279</v>
      </c>
      <c r="B284">
        <v>2</v>
      </c>
      <c r="D284" s="8">
        <v>256</v>
      </c>
      <c r="E284" s="8">
        <v>196.42687858332917</v>
      </c>
      <c r="F284" s="8">
        <v>59.57312141667083</v>
      </c>
      <c r="G284" s="8">
        <v>0.43666340371026485</v>
      </c>
      <c r="I284" s="8">
        <v>53.451882845188287</v>
      </c>
      <c r="J284" s="8">
        <v>256</v>
      </c>
    </row>
    <row r="285" spans="1:10" x14ac:dyDescent="0.25">
      <c r="A285">
        <v>280</v>
      </c>
      <c r="B285">
        <v>0</v>
      </c>
      <c r="D285" s="8">
        <v>257</v>
      </c>
      <c r="E285" s="8">
        <v>196.42687858332917</v>
      </c>
      <c r="F285" s="8">
        <v>60.57312141667083</v>
      </c>
      <c r="G285" s="8">
        <v>0.44399327653422049</v>
      </c>
      <c r="I285" s="8">
        <v>53.661087866108787</v>
      </c>
      <c r="J285" s="8">
        <v>257</v>
      </c>
    </row>
    <row r="286" spans="1:10" x14ac:dyDescent="0.25">
      <c r="A286">
        <v>281</v>
      </c>
      <c r="B286">
        <v>0</v>
      </c>
      <c r="D286" s="8">
        <v>258</v>
      </c>
      <c r="E286" s="8">
        <v>196.42687858332917</v>
      </c>
      <c r="F286" s="8">
        <v>61.57312141667083</v>
      </c>
      <c r="G286" s="8">
        <v>0.45132314935817613</v>
      </c>
      <c r="I286" s="8">
        <v>53.870292887029287</v>
      </c>
      <c r="J286" s="8">
        <v>258</v>
      </c>
    </row>
    <row r="287" spans="1:10" x14ac:dyDescent="0.25">
      <c r="A287">
        <v>282</v>
      </c>
      <c r="B287">
        <v>1</v>
      </c>
      <c r="D287" s="8">
        <v>259</v>
      </c>
      <c r="E287" s="8">
        <v>254.17989972545723</v>
      </c>
      <c r="F287" s="8">
        <v>4.8201002745427672</v>
      </c>
      <c r="G287" s="8">
        <v>3.533072201111212E-2</v>
      </c>
      <c r="I287" s="8">
        <v>54.079497907949794</v>
      </c>
      <c r="J287" s="8">
        <v>259</v>
      </c>
    </row>
    <row r="288" spans="1:10" x14ac:dyDescent="0.25">
      <c r="A288">
        <v>283</v>
      </c>
      <c r="B288">
        <v>2</v>
      </c>
      <c r="D288" s="8">
        <v>260</v>
      </c>
      <c r="E288" s="8">
        <v>254.17989972545723</v>
      </c>
      <c r="F288" s="8">
        <v>5.8201002745427672</v>
      </c>
      <c r="G288" s="8">
        <v>4.2660594835067754E-2</v>
      </c>
      <c r="I288" s="8">
        <v>54.288702928870293</v>
      </c>
      <c r="J288" s="8">
        <v>260</v>
      </c>
    </row>
    <row r="289" spans="1:10" x14ac:dyDescent="0.25">
      <c r="A289">
        <v>284</v>
      </c>
      <c r="B289">
        <v>1</v>
      </c>
      <c r="D289" s="8">
        <v>261</v>
      </c>
      <c r="E289" s="8">
        <v>254.17989972545723</v>
      </c>
      <c r="F289" s="8">
        <v>6.8201002745427672</v>
      </c>
      <c r="G289" s="8">
        <v>4.9990467659023388E-2</v>
      </c>
      <c r="I289" s="8">
        <v>54.497907949790793</v>
      </c>
      <c r="J289" s="8">
        <v>261</v>
      </c>
    </row>
    <row r="290" spans="1:10" x14ac:dyDescent="0.25">
      <c r="A290">
        <v>285</v>
      </c>
      <c r="B290">
        <v>0</v>
      </c>
      <c r="D290" s="8">
        <v>262</v>
      </c>
      <c r="E290" s="8">
        <v>254.17989972545723</v>
      </c>
      <c r="F290" s="8">
        <v>7.8201002745427672</v>
      </c>
      <c r="G290" s="8">
        <v>5.7320340482979022E-2</v>
      </c>
      <c r="I290" s="8">
        <v>54.7071129707113</v>
      </c>
      <c r="J290" s="8">
        <v>262</v>
      </c>
    </row>
    <row r="291" spans="1:10" x14ac:dyDescent="0.25">
      <c r="A291">
        <v>286</v>
      </c>
      <c r="B291">
        <v>0</v>
      </c>
      <c r="D291" s="8">
        <v>263</v>
      </c>
      <c r="E291" s="8">
        <v>254.17989972545723</v>
      </c>
      <c r="F291" s="8">
        <v>8.8201002745427672</v>
      </c>
      <c r="G291" s="8">
        <v>6.4650213306934656E-2</v>
      </c>
      <c r="I291" s="8">
        <v>54.9163179916318</v>
      </c>
      <c r="J291" s="8">
        <v>263</v>
      </c>
    </row>
    <row r="292" spans="1:10" x14ac:dyDescent="0.25">
      <c r="A292">
        <v>287</v>
      </c>
      <c r="B292">
        <v>0</v>
      </c>
      <c r="D292" s="8">
        <v>264</v>
      </c>
      <c r="E292" s="8">
        <v>196.42687858332917</v>
      </c>
      <c r="F292" s="8">
        <v>67.57312141667083</v>
      </c>
      <c r="G292" s="8">
        <v>0.49530238630190992</v>
      </c>
      <c r="I292" s="8">
        <v>55.1255230125523</v>
      </c>
      <c r="J292" s="8">
        <v>264</v>
      </c>
    </row>
    <row r="293" spans="1:10" x14ac:dyDescent="0.25">
      <c r="A293">
        <v>288</v>
      </c>
      <c r="B293">
        <v>0</v>
      </c>
      <c r="D293" s="8">
        <v>265</v>
      </c>
      <c r="E293" s="8">
        <v>254.17989972545723</v>
      </c>
      <c r="F293" s="8">
        <v>10.820100274542767</v>
      </c>
      <c r="G293" s="8">
        <v>7.9309958954845924E-2</v>
      </c>
      <c r="I293" s="8">
        <v>55.3347280334728</v>
      </c>
      <c r="J293" s="8">
        <v>265</v>
      </c>
    </row>
    <row r="294" spans="1:10" x14ac:dyDescent="0.25">
      <c r="A294">
        <v>289</v>
      </c>
      <c r="B294">
        <v>1</v>
      </c>
      <c r="D294" s="8">
        <v>266</v>
      </c>
      <c r="E294" s="8">
        <v>225.30338915439322</v>
      </c>
      <c r="F294" s="8">
        <v>40.696610845606784</v>
      </c>
      <c r="G294" s="8">
        <v>0.29830098186431125</v>
      </c>
      <c r="I294" s="8">
        <v>55.543933054393307</v>
      </c>
      <c r="J294" s="8">
        <v>266</v>
      </c>
    </row>
    <row r="295" spans="1:10" x14ac:dyDescent="0.25">
      <c r="A295">
        <v>290</v>
      </c>
      <c r="B295">
        <v>1</v>
      </c>
      <c r="D295" s="8">
        <v>267</v>
      </c>
      <c r="E295" s="8">
        <v>254.17989972545723</v>
      </c>
      <c r="F295" s="8">
        <v>12.820100274542767</v>
      </c>
      <c r="G295" s="8">
        <v>9.3969704602757193E-2</v>
      </c>
      <c r="I295" s="8">
        <v>55.753138075313807</v>
      </c>
      <c r="J295" s="8">
        <v>267</v>
      </c>
    </row>
    <row r="296" spans="1:10" x14ac:dyDescent="0.25">
      <c r="A296">
        <v>291</v>
      </c>
      <c r="B296">
        <v>1</v>
      </c>
      <c r="D296" s="8">
        <v>268</v>
      </c>
      <c r="E296" s="8">
        <v>254.17989972545723</v>
      </c>
      <c r="F296" s="8">
        <v>13.820100274542767</v>
      </c>
      <c r="G296" s="8">
        <v>0.10129957742671282</v>
      </c>
      <c r="I296" s="8">
        <v>55.962343096234306</v>
      </c>
      <c r="J296" s="8">
        <v>268</v>
      </c>
    </row>
    <row r="297" spans="1:10" x14ac:dyDescent="0.25">
      <c r="A297">
        <v>292</v>
      </c>
      <c r="B297">
        <v>0</v>
      </c>
      <c r="D297" s="8">
        <v>269</v>
      </c>
      <c r="E297" s="8">
        <v>196.42687858332917</v>
      </c>
      <c r="F297" s="8">
        <v>72.57312141667083</v>
      </c>
      <c r="G297" s="8">
        <v>0.53195175042168807</v>
      </c>
      <c r="I297" s="8">
        <v>56.171548117154813</v>
      </c>
      <c r="J297" s="8">
        <v>269</v>
      </c>
    </row>
    <row r="298" spans="1:10" x14ac:dyDescent="0.25">
      <c r="A298">
        <v>293</v>
      </c>
      <c r="B298">
        <v>0</v>
      </c>
      <c r="D298" s="8">
        <v>270</v>
      </c>
      <c r="E298" s="8">
        <v>196.42687858332917</v>
      </c>
      <c r="F298" s="8">
        <v>73.57312141667083</v>
      </c>
      <c r="G298" s="8">
        <v>0.53928162324564377</v>
      </c>
      <c r="I298" s="8">
        <v>56.380753138075313</v>
      </c>
      <c r="J298" s="8">
        <v>270</v>
      </c>
    </row>
    <row r="299" spans="1:10" x14ac:dyDescent="0.25">
      <c r="A299">
        <v>294</v>
      </c>
      <c r="B299">
        <v>0</v>
      </c>
      <c r="D299" s="8">
        <v>271</v>
      </c>
      <c r="E299" s="8">
        <v>196.42687858332917</v>
      </c>
      <c r="F299" s="8">
        <v>74.57312141667083</v>
      </c>
      <c r="G299" s="8">
        <v>0.54661149606959936</v>
      </c>
      <c r="I299" s="8">
        <v>56.589958158995813</v>
      </c>
      <c r="J299" s="8">
        <v>271</v>
      </c>
    </row>
    <row r="300" spans="1:10" x14ac:dyDescent="0.25">
      <c r="A300">
        <v>295</v>
      </c>
      <c r="B300">
        <v>1</v>
      </c>
      <c r="D300" s="8">
        <v>272</v>
      </c>
      <c r="E300" s="8">
        <v>196.42687858332917</v>
      </c>
      <c r="F300" s="8">
        <v>75.57312141667083</v>
      </c>
      <c r="G300" s="8">
        <v>0.55394136889355494</v>
      </c>
      <c r="I300" s="8">
        <v>56.79916317991632</v>
      </c>
      <c r="J300" s="8">
        <v>272</v>
      </c>
    </row>
    <row r="301" spans="1:10" x14ac:dyDescent="0.25">
      <c r="A301">
        <v>296</v>
      </c>
      <c r="B301">
        <v>0</v>
      </c>
      <c r="D301" s="8">
        <v>273</v>
      </c>
      <c r="E301" s="8">
        <v>254.17989972545723</v>
      </c>
      <c r="F301" s="8">
        <v>18.820100274542767</v>
      </c>
      <c r="G301" s="8">
        <v>0.13794894154649098</v>
      </c>
      <c r="I301" s="8">
        <v>57.00836820083682</v>
      </c>
      <c r="J301" s="8">
        <v>273</v>
      </c>
    </row>
    <row r="302" spans="1:10" x14ac:dyDescent="0.25">
      <c r="A302">
        <v>297</v>
      </c>
      <c r="B302">
        <v>1</v>
      </c>
      <c r="D302" s="8">
        <v>274</v>
      </c>
      <c r="E302" s="8">
        <v>196.42687858332917</v>
      </c>
      <c r="F302" s="8">
        <v>77.57312141667083</v>
      </c>
      <c r="G302" s="8">
        <v>0.56860111454146622</v>
      </c>
      <c r="I302" s="8">
        <v>57.21757322175732</v>
      </c>
      <c r="J302" s="8">
        <v>274</v>
      </c>
    </row>
    <row r="303" spans="1:10" x14ac:dyDescent="0.25">
      <c r="A303">
        <v>298</v>
      </c>
      <c r="B303">
        <v>1</v>
      </c>
      <c r="D303" s="8">
        <v>275</v>
      </c>
      <c r="E303" s="8">
        <v>254.17989972545723</v>
      </c>
      <c r="F303" s="8">
        <v>20.820100274542767</v>
      </c>
      <c r="G303" s="8">
        <v>0.15260868719440226</v>
      </c>
      <c r="I303" s="8">
        <v>57.426778242677827</v>
      </c>
      <c r="J303" s="8">
        <v>275</v>
      </c>
    </row>
    <row r="304" spans="1:10" x14ac:dyDescent="0.25">
      <c r="A304">
        <v>299</v>
      </c>
      <c r="B304">
        <v>0</v>
      </c>
      <c r="D304" s="8">
        <v>276</v>
      </c>
      <c r="E304" s="8">
        <v>225.30338915439322</v>
      </c>
      <c r="F304" s="8">
        <v>50.696610845606784</v>
      </c>
      <c r="G304" s="8">
        <v>0.37159971010386761</v>
      </c>
      <c r="I304" s="8">
        <v>57.635983263598327</v>
      </c>
      <c r="J304" s="8">
        <v>276</v>
      </c>
    </row>
    <row r="305" spans="1:10" x14ac:dyDescent="0.25">
      <c r="A305">
        <v>300</v>
      </c>
      <c r="B305">
        <v>0</v>
      </c>
      <c r="D305" s="8">
        <v>277</v>
      </c>
      <c r="E305" s="8">
        <v>254.17989972545723</v>
      </c>
      <c r="F305" s="8">
        <v>22.820100274542767</v>
      </c>
      <c r="G305" s="8">
        <v>0.16726843284231352</v>
      </c>
      <c r="I305" s="8">
        <v>57.845188284518827</v>
      </c>
      <c r="J305" s="8">
        <v>277</v>
      </c>
    </row>
    <row r="306" spans="1:10" x14ac:dyDescent="0.25">
      <c r="A306">
        <v>301</v>
      </c>
      <c r="B306">
        <v>0</v>
      </c>
      <c r="D306" s="8">
        <v>278</v>
      </c>
      <c r="E306" s="8">
        <v>254.17989972545723</v>
      </c>
      <c r="F306" s="8">
        <v>23.820100274542767</v>
      </c>
      <c r="G306" s="8">
        <v>0.17459830566626916</v>
      </c>
      <c r="I306" s="8">
        <v>58.054393305439334</v>
      </c>
      <c r="J306" s="8">
        <v>278</v>
      </c>
    </row>
    <row r="307" spans="1:10" x14ac:dyDescent="0.25">
      <c r="A307">
        <v>302</v>
      </c>
      <c r="B307">
        <v>0</v>
      </c>
      <c r="D307" s="8">
        <v>279</v>
      </c>
      <c r="E307" s="8">
        <v>196.42687858332917</v>
      </c>
      <c r="F307" s="8">
        <v>82.57312141667083</v>
      </c>
      <c r="G307" s="8">
        <v>0.60525047866124448</v>
      </c>
      <c r="I307" s="8">
        <v>58.263598326359833</v>
      </c>
      <c r="J307" s="8">
        <v>279</v>
      </c>
    </row>
    <row r="308" spans="1:10" x14ac:dyDescent="0.25">
      <c r="A308">
        <v>303</v>
      </c>
      <c r="B308">
        <v>0</v>
      </c>
      <c r="D308" s="8">
        <v>280</v>
      </c>
      <c r="E308" s="8">
        <v>254.17989972545723</v>
      </c>
      <c r="F308" s="8">
        <v>25.820100274542767</v>
      </c>
      <c r="G308" s="8">
        <v>0.18925805131418041</v>
      </c>
      <c r="I308" s="8">
        <v>58.472803347280333</v>
      </c>
      <c r="J308" s="8">
        <v>280</v>
      </c>
    </row>
    <row r="309" spans="1:10" x14ac:dyDescent="0.25">
      <c r="A309">
        <v>304</v>
      </c>
      <c r="B309">
        <v>0</v>
      </c>
      <c r="D309" s="8">
        <v>281</v>
      </c>
      <c r="E309" s="8">
        <v>254.17989972545723</v>
      </c>
      <c r="F309" s="8">
        <v>26.820100274542767</v>
      </c>
      <c r="G309" s="8">
        <v>0.19658792413813606</v>
      </c>
      <c r="I309" s="8">
        <v>58.68200836820084</v>
      </c>
      <c r="J309" s="8">
        <v>281</v>
      </c>
    </row>
    <row r="310" spans="1:10" x14ac:dyDescent="0.25">
      <c r="A310">
        <v>305</v>
      </c>
      <c r="B310">
        <v>0</v>
      </c>
      <c r="D310" s="8">
        <v>282</v>
      </c>
      <c r="E310" s="8">
        <v>225.30338915439322</v>
      </c>
      <c r="F310" s="8">
        <v>56.696610845606784</v>
      </c>
      <c r="G310" s="8">
        <v>0.4155789470476014</v>
      </c>
      <c r="I310" s="8">
        <v>58.89121338912134</v>
      </c>
      <c r="J310" s="8">
        <v>282</v>
      </c>
    </row>
    <row r="311" spans="1:10" x14ac:dyDescent="0.25">
      <c r="A311">
        <v>306</v>
      </c>
      <c r="B311">
        <v>0</v>
      </c>
      <c r="D311" s="8">
        <v>283</v>
      </c>
      <c r="E311" s="8">
        <v>196.42687858332917</v>
      </c>
      <c r="F311" s="8">
        <v>86.57312141667083</v>
      </c>
      <c r="G311" s="8">
        <v>0.63456996995706694</v>
      </c>
      <c r="I311" s="8">
        <v>59.10041841004184</v>
      </c>
      <c r="J311" s="8">
        <v>283</v>
      </c>
    </row>
    <row r="312" spans="1:10" x14ac:dyDescent="0.25">
      <c r="A312">
        <v>307</v>
      </c>
      <c r="B312">
        <v>0</v>
      </c>
      <c r="D312" s="8">
        <v>284</v>
      </c>
      <c r="E312" s="8">
        <v>225.30338915439322</v>
      </c>
      <c r="F312" s="8">
        <v>58.696610845606784</v>
      </c>
      <c r="G312" s="8">
        <v>0.43023869269551268</v>
      </c>
      <c r="I312" s="8">
        <v>59.30962343096234</v>
      </c>
      <c r="J312" s="8">
        <v>284</v>
      </c>
    </row>
    <row r="313" spans="1:10" x14ac:dyDescent="0.25">
      <c r="A313">
        <v>308</v>
      </c>
      <c r="B313">
        <v>0</v>
      </c>
      <c r="D313" s="8">
        <v>285</v>
      </c>
      <c r="E313" s="8">
        <v>254.17989972545723</v>
      </c>
      <c r="F313" s="8">
        <v>30.820100274542767</v>
      </c>
      <c r="G313" s="8">
        <v>0.22590741543395859</v>
      </c>
      <c r="I313" s="8">
        <v>59.518828451882847</v>
      </c>
      <c r="J313" s="8">
        <v>285</v>
      </c>
    </row>
    <row r="314" spans="1:10" x14ac:dyDescent="0.25">
      <c r="A314">
        <v>309</v>
      </c>
      <c r="B314">
        <v>0</v>
      </c>
      <c r="D314" s="8">
        <v>286</v>
      </c>
      <c r="E314" s="8">
        <v>254.17989972545723</v>
      </c>
      <c r="F314" s="8">
        <v>31.820100274542767</v>
      </c>
      <c r="G314" s="8">
        <v>0.23323728825791423</v>
      </c>
      <c r="I314" s="8">
        <v>59.728033472803347</v>
      </c>
      <c r="J314" s="8">
        <v>286</v>
      </c>
    </row>
    <row r="315" spans="1:10" x14ac:dyDescent="0.25">
      <c r="A315">
        <v>310</v>
      </c>
      <c r="B315">
        <v>2</v>
      </c>
      <c r="D315" s="8">
        <v>287</v>
      </c>
      <c r="E315" s="8">
        <v>254.17989972545723</v>
      </c>
      <c r="F315" s="8">
        <v>32.820100274542767</v>
      </c>
      <c r="G315" s="8">
        <v>0.24056716108186987</v>
      </c>
      <c r="I315" s="8">
        <v>59.937238493723846</v>
      </c>
      <c r="J315" s="8">
        <v>287</v>
      </c>
    </row>
    <row r="316" spans="1:10" x14ac:dyDescent="0.25">
      <c r="A316">
        <v>311</v>
      </c>
      <c r="B316">
        <v>0</v>
      </c>
      <c r="D316" s="8">
        <v>288</v>
      </c>
      <c r="E316" s="8">
        <v>254.17989972545723</v>
      </c>
      <c r="F316" s="8">
        <v>33.820100274542767</v>
      </c>
      <c r="G316" s="8">
        <v>0.24789703390582549</v>
      </c>
      <c r="I316" s="8">
        <v>60.146443514644353</v>
      </c>
      <c r="J316" s="8">
        <v>288</v>
      </c>
    </row>
    <row r="317" spans="1:10" x14ac:dyDescent="0.25">
      <c r="A317">
        <v>312</v>
      </c>
      <c r="B317">
        <v>0</v>
      </c>
      <c r="D317" s="8">
        <v>289</v>
      </c>
      <c r="E317" s="8">
        <v>225.30338915439322</v>
      </c>
      <c r="F317" s="8">
        <v>63.696610845606784</v>
      </c>
      <c r="G317" s="8">
        <v>0.46688805681529083</v>
      </c>
      <c r="I317" s="8">
        <v>60.355648535564853</v>
      </c>
      <c r="J317" s="8">
        <v>289</v>
      </c>
    </row>
    <row r="318" spans="1:10" x14ac:dyDescent="0.25">
      <c r="A318">
        <v>313</v>
      </c>
      <c r="B318">
        <v>2</v>
      </c>
      <c r="D318" s="8">
        <v>290</v>
      </c>
      <c r="E318" s="8">
        <v>225.30338915439322</v>
      </c>
      <c r="F318" s="8">
        <v>64.696610845606784</v>
      </c>
      <c r="G318" s="8">
        <v>0.47421792963924647</v>
      </c>
      <c r="I318" s="8">
        <v>60.564853556485353</v>
      </c>
      <c r="J318" s="8">
        <v>290</v>
      </c>
    </row>
    <row r="319" spans="1:10" x14ac:dyDescent="0.25">
      <c r="A319">
        <v>314</v>
      </c>
      <c r="B319">
        <v>0</v>
      </c>
      <c r="D319" s="8">
        <v>291</v>
      </c>
      <c r="E319" s="8">
        <v>225.30338915439322</v>
      </c>
      <c r="F319" s="8">
        <v>65.696610845606784</v>
      </c>
      <c r="G319" s="8">
        <v>0.48154780246320211</v>
      </c>
      <c r="I319" s="8">
        <v>60.77405857740586</v>
      </c>
      <c r="J319" s="8">
        <v>291</v>
      </c>
    </row>
    <row r="320" spans="1:10" x14ac:dyDescent="0.25">
      <c r="A320">
        <v>315</v>
      </c>
      <c r="B320">
        <v>0</v>
      </c>
      <c r="D320" s="8">
        <v>292</v>
      </c>
      <c r="E320" s="8">
        <v>254.17989972545723</v>
      </c>
      <c r="F320" s="8">
        <v>37.820100274542767</v>
      </c>
      <c r="G320" s="8">
        <v>0.27721652520164802</v>
      </c>
      <c r="I320" s="8">
        <v>60.98326359832636</v>
      </c>
      <c r="J320" s="8">
        <v>292</v>
      </c>
    </row>
    <row r="321" spans="1:10" x14ac:dyDescent="0.25">
      <c r="A321">
        <v>316</v>
      </c>
      <c r="B321">
        <v>0</v>
      </c>
      <c r="D321" s="8">
        <v>293</v>
      </c>
      <c r="E321" s="8">
        <v>254.17989972545723</v>
      </c>
      <c r="F321" s="8">
        <v>38.820100274542767</v>
      </c>
      <c r="G321" s="8">
        <v>0.28454639802560366</v>
      </c>
      <c r="I321" s="8">
        <v>61.19246861924686</v>
      </c>
      <c r="J321" s="8">
        <v>293</v>
      </c>
    </row>
    <row r="322" spans="1:10" x14ac:dyDescent="0.25">
      <c r="A322">
        <v>317</v>
      </c>
      <c r="B322">
        <v>1</v>
      </c>
      <c r="D322" s="8">
        <v>294</v>
      </c>
      <c r="E322" s="8">
        <v>254.17989972545723</v>
      </c>
      <c r="F322" s="8">
        <v>39.820100274542767</v>
      </c>
      <c r="G322" s="8">
        <v>0.29187627084955931</v>
      </c>
      <c r="I322" s="8">
        <v>61.401673640167367</v>
      </c>
      <c r="J322" s="8">
        <v>294</v>
      </c>
    </row>
    <row r="323" spans="1:10" x14ac:dyDescent="0.25">
      <c r="A323">
        <v>318</v>
      </c>
      <c r="B323">
        <v>0</v>
      </c>
      <c r="D323" s="8">
        <v>295</v>
      </c>
      <c r="E323" s="8">
        <v>225.30338915439322</v>
      </c>
      <c r="F323" s="8">
        <v>69.696610845606784</v>
      </c>
      <c r="G323" s="8">
        <v>0.51086729375902462</v>
      </c>
      <c r="I323" s="8">
        <v>61.610878661087867</v>
      </c>
      <c r="J323" s="8">
        <v>295</v>
      </c>
    </row>
    <row r="324" spans="1:10" x14ac:dyDescent="0.25">
      <c r="A324">
        <v>319</v>
      </c>
      <c r="B324">
        <v>0</v>
      </c>
      <c r="D324" s="8">
        <v>296</v>
      </c>
      <c r="E324" s="8">
        <v>254.17989972545723</v>
      </c>
      <c r="F324" s="8">
        <v>41.820100274542767</v>
      </c>
      <c r="G324" s="8">
        <v>0.30653601649747059</v>
      </c>
      <c r="I324" s="8">
        <v>61.820083682008367</v>
      </c>
      <c r="J324" s="8">
        <v>296</v>
      </c>
    </row>
    <row r="325" spans="1:10" x14ac:dyDescent="0.25">
      <c r="A325">
        <v>320</v>
      </c>
      <c r="B325">
        <v>0</v>
      </c>
      <c r="D325" s="8">
        <v>297</v>
      </c>
      <c r="E325" s="8">
        <v>225.30338915439322</v>
      </c>
      <c r="F325" s="8">
        <v>71.696610845606784</v>
      </c>
      <c r="G325" s="8">
        <v>0.5255270394069359</v>
      </c>
      <c r="I325" s="8">
        <v>62.029288702928866</v>
      </c>
      <c r="J325" s="8">
        <v>297</v>
      </c>
    </row>
    <row r="326" spans="1:10" x14ac:dyDescent="0.25">
      <c r="A326">
        <v>321</v>
      </c>
      <c r="B326">
        <v>0</v>
      </c>
      <c r="D326" s="8">
        <v>298</v>
      </c>
      <c r="E326" s="8">
        <v>225.30338915439322</v>
      </c>
      <c r="F326" s="8">
        <v>72.696610845606784</v>
      </c>
      <c r="G326" s="8">
        <v>0.5328569122308916</v>
      </c>
      <c r="I326" s="8">
        <v>62.238493723849373</v>
      </c>
      <c r="J326" s="8">
        <v>298</v>
      </c>
    </row>
    <row r="327" spans="1:10" x14ac:dyDescent="0.25">
      <c r="A327">
        <v>322</v>
      </c>
      <c r="B327">
        <v>0</v>
      </c>
      <c r="D327" s="8">
        <v>299</v>
      </c>
      <c r="E327" s="8">
        <v>254.17989972545723</v>
      </c>
      <c r="F327" s="8">
        <v>44.820100274542767</v>
      </c>
      <c r="G327" s="8">
        <v>0.32852563496933745</v>
      </c>
      <c r="I327" s="8">
        <v>62.447698744769873</v>
      </c>
      <c r="J327" s="8">
        <v>299</v>
      </c>
    </row>
    <row r="328" spans="1:10" x14ac:dyDescent="0.25">
      <c r="A328">
        <v>323</v>
      </c>
      <c r="B328">
        <v>0</v>
      </c>
      <c r="D328" s="8">
        <v>300</v>
      </c>
      <c r="E328" s="8">
        <v>254.17989972545723</v>
      </c>
      <c r="F328" s="8">
        <v>45.820100274542767</v>
      </c>
      <c r="G328" s="8">
        <v>0.3358555077932931</v>
      </c>
      <c r="I328" s="8">
        <v>62.656903765690373</v>
      </c>
      <c r="J328" s="8">
        <v>300</v>
      </c>
    </row>
    <row r="329" spans="1:10" x14ac:dyDescent="0.25">
      <c r="A329">
        <v>324</v>
      </c>
      <c r="B329">
        <v>0</v>
      </c>
      <c r="D329" s="8">
        <v>301</v>
      </c>
      <c r="E329" s="8">
        <v>254.17989972545723</v>
      </c>
      <c r="F329" s="8">
        <v>46.820100274542767</v>
      </c>
      <c r="G329" s="8">
        <v>0.34318538061724874</v>
      </c>
      <c r="I329" s="8">
        <v>62.86610878661088</v>
      </c>
      <c r="J329" s="8">
        <v>301</v>
      </c>
    </row>
    <row r="330" spans="1:10" x14ac:dyDescent="0.25">
      <c r="A330">
        <v>325</v>
      </c>
      <c r="B330">
        <v>1</v>
      </c>
      <c r="D330" s="8">
        <v>302</v>
      </c>
      <c r="E330" s="8">
        <v>254.17989972545723</v>
      </c>
      <c r="F330" s="8">
        <v>47.820100274542767</v>
      </c>
      <c r="G330" s="8">
        <v>0.35051525344120438</v>
      </c>
      <c r="I330" s="8">
        <v>63.07531380753138</v>
      </c>
      <c r="J330" s="8">
        <v>302</v>
      </c>
    </row>
    <row r="331" spans="1:10" x14ac:dyDescent="0.25">
      <c r="A331">
        <v>326</v>
      </c>
      <c r="B331">
        <v>0</v>
      </c>
      <c r="D331" s="8">
        <v>303</v>
      </c>
      <c r="E331" s="8">
        <v>254.17989972545723</v>
      </c>
      <c r="F331" s="8">
        <v>48.820100274542767</v>
      </c>
      <c r="G331" s="8">
        <v>0.35784512626516002</v>
      </c>
      <c r="I331" s="8">
        <v>63.28451882845188</v>
      </c>
      <c r="J331" s="8">
        <v>303</v>
      </c>
    </row>
    <row r="332" spans="1:10" x14ac:dyDescent="0.25">
      <c r="A332">
        <v>327</v>
      </c>
      <c r="B332">
        <v>0</v>
      </c>
      <c r="D332" s="8">
        <v>304</v>
      </c>
      <c r="E332" s="8">
        <v>254.17989972545723</v>
      </c>
      <c r="F332" s="8">
        <v>49.820100274542767</v>
      </c>
      <c r="G332" s="8">
        <v>0.36517499908911566</v>
      </c>
      <c r="I332" s="8">
        <v>63.493723849372387</v>
      </c>
      <c r="J332" s="8">
        <v>304</v>
      </c>
    </row>
    <row r="333" spans="1:10" x14ac:dyDescent="0.25">
      <c r="A333">
        <v>328</v>
      </c>
      <c r="B333">
        <v>2</v>
      </c>
      <c r="D333" s="8">
        <v>305</v>
      </c>
      <c r="E333" s="8">
        <v>254.17989972545723</v>
      </c>
      <c r="F333" s="8">
        <v>50.820100274542767</v>
      </c>
      <c r="G333" s="8">
        <v>0.37250487191307124</v>
      </c>
      <c r="I333" s="8">
        <v>63.702928870292887</v>
      </c>
      <c r="J333" s="8">
        <v>305</v>
      </c>
    </row>
    <row r="334" spans="1:10" x14ac:dyDescent="0.25">
      <c r="A334">
        <v>329</v>
      </c>
      <c r="B334">
        <v>0</v>
      </c>
      <c r="D334" s="8">
        <v>306</v>
      </c>
      <c r="E334" s="8">
        <v>254.17989972545723</v>
      </c>
      <c r="F334" s="8">
        <v>51.820100274542767</v>
      </c>
      <c r="G334" s="8">
        <v>0.37983474473702689</v>
      </c>
      <c r="I334" s="8">
        <v>63.912133891213387</v>
      </c>
      <c r="J334" s="8">
        <v>306</v>
      </c>
    </row>
    <row r="335" spans="1:10" x14ac:dyDescent="0.25">
      <c r="A335">
        <v>330</v>
      </c>
      <c r="B335">
        <v>0</v>
      </c>
      <c r="D335" s="8">
        <v>307</v>
      </c>
      <c r="E335" s="8">
        <v>254.17989972545723</v>
      </c>
      <c r="F335" s="8">
        <v>52.820100274542767</v>
      </c>
      <c r="G335" s="8">
        <v>0.38716461756098253</v>
      </c>
      <c r="I335" s="8">
        <v>64.121338912133893</v>
      </c>
      <c r="J335" s="8">
        <v>307</v>
      </c>
    </row>
    <row r="336" spans="1:10" x14ac:dyDescent="0.25">
      <c r="A336">
        <v>331</v>
      </c>
      <c r="B336">
        <v>0</v>
      </c>
      <c r="D336" s="8">
        <v>308</v>
      </c>
      <c r="E336" s="8">
        <v>254.17989972545723</v>
      </c>
      <c r="F336" s="8">
        <v>53.820100274542767</v>
      </c>
      <c r="G336" s="8">
        <v>0.39449449038493817</v>
      </c>
      <c r="I336" s="8">
        <v>64.330543933054386</v>
      </c>
      <c r="J336" s="8">
        <v>308</v>
      </c>
    </row>
    <row r="337" spans="1:10" x14ac:dyDescent="0.25">
      <c r="A337">
        <v>332</v>
      </c>
      <c r="B337">
        <v>1</v>
      </c>
      <c r="D337" s="8">
        <v>309</v>
      </c>
      <c r="E337" s="8">
        <v>254.17989972545723</v>
      </c>
      <c r="F337" s="8">
        <v>54.820100274542767</v>
      </c>
      <c r="G337" s="8">
        <v>0.40182436320889381</v>
      </c>
      <c r="I337" s="8">
        <v>64.539748953974893</v>
      </c>
      <c r="J337" s="8">
        <v>309</v>
      </c>
    </row>
    <row r="338" spans="1:10" x14ac:dyDescent="0.25">
      <c r="A338">
        <v>333</v>
      </c>
      <c r="B338">
        <v>0</v>
      </c>
      <c r="D338" s="8">
        <v>310</v>
      </c>
      <c r="E338" s="8">
        <v>196.42687858332917</v>
      </c>
      <c r="F338" s="8">
        <v>113.57312141667083</v>
      </c>
      <c r="G338" s="8">
        <v>0.83247653620386908</v>
      </c>
      <c r="I338" s="8">
        <v>64.7489539748954</v>
      </c>
      <c r="J338" s="8">
        <v>310</v>
      </c>
    </row>
    <row r="339" spans="1:10" x14ac:dyDescent="0.25">
      <c r="A339">
        <v>334</v>
      </c>
      <c r="B339">
        <v>0</v>
      </c>
      <c r="D339" s="8">
        <v>311</v>
      </c>
      <c r="E339" s="8">
        <v>254.17989972545723</v>
      </c>
      <c r="F339" s="8">
        <v>56.820100274542767</v>
      </c>
      <c r="G339" s="8">
        <v>0.41648410885680509</v>
      </c>
      <c r="I339" s="8">
        <v>64.958158995815893</v>
      </c>
      <c r="J339" s="8">
        <v>311</v>
      </c>
    </row>
    <row r="340" spans="1:10" x14ac:dyDescent="0.25">
      <c r="A340">
        <v>335</v>
      </c>
      <c r="B340">
        <v>1</v>
      </c>
      <c r="D340" s="8">
        <v>312</v>
      </c>
      <c r="E340" s="8">
        <v>254.17989972545723</v>
      </c>
      <c r="F340" s="8">
        <v>57.820100274542767</v>
      </c>
      <c r="G340" s="8">
        <v>0.42381398168076068</v>
      </c>
      <c r="I340" s="8">
        <v>65.1673640167364</v>
      </c>
      <c r="J340" s="8">
        <v>312</v>
      </c>
    </row>
    <row r="341" spans="1:10" x14ac:dyDescent="0.25">
      <c r="A341">
        <v>336</v>
      </c>
      <c r="B341">
        <v>0</v>
      </c>
      <c r="D341" s="8">
        <v>313</v>
      </c>
      <c r="E341" s="8">
        <v>196.42687858332917</v>
      </c>
      <c r="F341" s="8">
        <v>116.57312141667083</v>
      </c>
      <c r="G341" s="8">
        <v>0.85446615467573594</v>
      </c>
      <c r="I341" s="8">
        <v>65.376569037656907</v>
      </c>
      <c r="J341" s="8">
        <v>313</v>
      </c>
    </row>
    <row r="342" spans="1:10" x14ac:dyDescent="0.25">
      <c r="A342">
        <v>337</v>
      </c>
      <c r="B342">
        <v>0</v>
      </c>
      <c r="D342" s="8">
        <v>314</v>
      </c>
      <c r="E342" s="8">
        <v>254.17989972545723</v>
      </c>
      <c r="F342" s="8">
        <v>59.820100274542767</v>
      </c>
      <c r="G342" s="8">
        <v>0.43847372732867196</v>
      </c>
      <c r="I342" s="8">
        <v>65.5857740585774</v>
      </c>
      <c r="J342" s="8">
        <v>314</v>
      </c>
    </row>
    <row r="343" spans="1:10" x14ac:dyDescent="0.25">
      <c r="A343">
        <v>338</v>
      </c>
      <c r="B343">
        <v>1</v>
      </c>
      <c r="D343" s="8">
        <v>315</v>
      </c>
      <c r="E343" s="8">
        <v>254.17989972545723</v>
      </c>
      <c r="F343" s="8">
        <v>60.820100274542767</v>
      </c>
      <c r="G343" s="8">
        <v>0.4458036001526276</v>
      </c>
      <c r="I343" s="8">
        <v>65.794979079497907</v>
      </c>
      <c r="J343" s="8">
        <v>315</v>
      </c>
    </row>
    <row r="344" spans="1:10" x14ac:dyDescent="0.25">
      <c r="A344">
        <v>339</v>
      </c>
      <c r="B344">
        <v>0</v>
      </c>
      <c r="D344" s="8">
        <v>316</v>
      </c>
      <c r="E344" s="8">
        <v>254.17989972545723</v>
      </c>
      <c r="F344" s="8">
        <v>61.820100274542767</v>
      </c>
      <c r="G344" s="8">
        <v>0.45313347297658324</v>
      </c>
      <c r="I344" s="8">
        <v>66.004184100418414</v>
      </c>
      <c r="J344" s="8">
        <v>316</v>
      </c>
    </row>
    <row r="345" spans="1:10" x14ac:dyDescent="0.25">
      <c r="A345">
        <v>340</v>
      </c>
      <c r="B345">
        <v>0</v>
      </c>
      <c r="D345" s="8">
        <v>317</v>
      </c>
      <c r="E345" s="8">
        <v>225.30338915439322</v>
      </c>
      <c r="F345" s="8">
        <v>91.696610845606784</v>
      </c>
      <c r="G345" s="8">
        <v>0.67212449588604861</v>
      </c>
      <c r="I345" s="8">
        <v>66.213389121338906</v>
      </c>
      <c r="J345" s="8">
        <v>317</v>
      </c>
    </row>
    <row r="346" spans="1:10" x14ac:dyDescent="0.25">
      <c r="A346">
        <v>341</v>
      </c>
      <c r="B346">
        <v>0</v>
      </c>
      <c r="D346" s="8">
        <v>318</v>
      </c>
      <c r="E346" s="8">
        <v>254.17989972545723</v>
      </c>
      <c r="F346" s="8">
        <v>63.820100274542767</v>
      </c>
      <c r="G346" s="8">
        <v>0.46779321862449452</v>
      </c>
      <c r="I346" s="8">
        <v>66.422594142259413</v>
      </c>
      <c r="J346" s="8">
        <v>318</v>
      </c>
    </row>
    <row r="347" spans="1:10" x14ac:dyDescent="0.25">
      <c r="A347">
        <v>342</v>
      </c>
      <c r="B347">
        <v>0</v>
      </c>
      <c r="D347" s="8">
        <v>319</v>
      </c>
      <c r="E347" s="8">
        <v>254.17989972545723</v>
      </c>
      <c r="F347" s="8">
        <v>64.820100274542767</v>
      </c>
      <c r="G347" s="8">
        <v>0.47512309144845016</v>
      </c>
      <c r="I347" s="8">
        <v>66.63179916317992</v>
      </c>
      <c r="J347" s="8">
        <v>319</v>
      </c>
    </row>
    <row r="348" spans="1:10" x14ac:dyDescent="0.25">
      <c r="A348">
        <v>343</v>
      </c>
      <c r="B348">
        <v>1</v>
      </c>
      <c r="D348" s="8">
        <v>320</v>
      </c>
      <c r="E348" s="8">
        <v>254.17989972545723</v>
      </c>
      <c r="F348" s="8">
        <v>65.820100274542767</v>
      </c>
      <c r="G348" s="8">
        <v>0.48245296427240575</v>
      </c>
      <c r="I348" s="8">
        <v>66.841004184100413</v>
      </c>
      <c r="J348" s="8">
        <v>320</v>
      </c>
    </row>
    <row r="349" spans="1:10" x14ac:dyDescent="0.25">
      <c r="A349">
        <v>344</v>
      </c>
      <c r="B349">
        <v>1</v>
      </c>
      <c r="D349" s="8">
        <v>321</v>
      </c>
      <c r="E349" s="8">
        <v>254.17989972545723</v>
      </c>
      <c r="F349" s="8">
        <v>66.820100274542767</v>
      </c>
      <c r="G349" s="8">
        <v>0.48978283709636139</v>
      </c>
      <c r="I349" s="8">
        <v>67.05020920502092</v>
      </c>
      <c r="J349" s="8">
        <v>321</v>
      </c>
    </row>
    <row r="350" spans="1:10" x14ac:dyDescent="0.25">
      <c r="A350">
        <v>345</v>
      </c>
      <c r="B350">
        <v>0</v>
      </c>
      <c r="D350" s="8">
        <v>322</v>
      </c>
      <c r="E350" s="8">
        <v>254.17989972545723</v>
      </c>
      <c r="F350" s="8">
        <v>67.820100274542767</v>
      </c>
      <c r="G350" s="8">
        <v>0.49711270992031703</v>
      </c>
      <c r="I350" s="8">
        <v>67.259414225941427</v>
      </c>
      <c r="J350" s="8">
        <v>322</v>
      </c>
    </row>
    <row r="351" spans="1:10" x14ac:dyDescent="0.25">
      <c r="A351">
        <v>346</v>
      </c>
      <c r="B351">
        <v>0</v>
      </c>
      <c r="D351" s="8">
        <v>323</v>
      </c>
      <c r="E351" s="8">
        <v>254.17989972545723</v>
      </c>
      <c r="F351" s="8">
        <v>68.820100274542767</v>
      </c>
      <c r="G351" s="8">
        <v>0.50444258274427267</v>
      </c>
      <c r="I351" s="8">
        <v>67.46861924686192</v>
      </c>
      <c r="J351" s="8">
        <v>323</v>
      </c>
    </row>
    <row r="352" spans="1:10" x14ac:dyDescent="0.25">
      <c r="A352">
        <v>347</v>
      </c>
      <c r="B352">
        <v>0</v>
      </c>
      <c r="D352" s="8">
        <v>324</v>
      </c>
      <c r="E352" s="8">
        <v>254.17989972545723</v>
      </c>
      <c r="F352" s="8">
        <v>69.820100274542767</v>
      </c>
      <c r="G352" s="8">
        <v>0.51177245556822826</v>
      </c>
      <c r="I352" s="8">
        <v>67.677824267782427</v>
      </c>
      <c r="J352" s="8">
        <v>324</v>
      </c>
    </row>
    <row r="353" spans="1:10" x14ac:dyDescent="0.25">
      <c r="A353">
        <v>348</v>
      </c>
      <c r="B353">
        <v>0</v>
      </c>
      <c r="D353" s="8">
        <v>325</v>
      </c>
      <c r="E353" s="8">
        <v>225.30338915439322</v>
      </c>
      <c r="F353" s="8">
        <v>99.696610845606784</v>
      </c>
      <c r="G353" s="8">
        <v>0.73076347847769363</v>
      </c>
      <c r="I353" s="8">
        <v>67.887029288702934</v>
      </c>
      <c r="J353" s="8">
        <v>325</v>
      </c>
    </row>
    <row r="354" spans="1:10" x14ac:dyDescent="0.25">
      <c r="A354">
        <v>349</v>
      </c>
      <c r="B354">
        <v>0</v>
      </c>
      <c r="D354" s="8">
        <v>326</v>
      </c>
      <c r="E354" s="8">
        <v>254.17989972545723</v>
      </c>
      <c r="F354" s="8">
        <v>71.820100274542767</v>
      </c>
      <c r="G354" s="8">
        <v>0.52643220121613954</v>
      </c>
      <c r="I354" s="8">
        <v>68.096234309623426</v>
      </c>
      <c r="J354" s="8">
        <v>326</v>
      </c>
    </row>
    <row r="355" spans="1:10" x14ac:dyDescent="0.25">
      <c r="A355">
        <v>350</v>
      </c>
      <c r="B355">
        <v>0</v>
      </c>
      <c r="D355" s="8">
        <v>327</v>
      </c>
      <c r="E355" s="8">
        <v>254.17989972545723</v>
      </c>
      <c r="F355" s="8">
        <v>72.820100274542767</v>
      </c>
      <c r="G355" s="8">
        <v>0.53376207404009524</v>
      </c>
      <c r="I355" s="8">
        <v>68.305439330543933</v>
      </c>
      <c r="J355" s="8">
        <v>327</v>
      </c>
    </row>
    <row r="356" spans="1:10" x14ac:dyDescent="0.25">
      <c r="A356">
        <v>351</v>
      </c>
      <c r="B356">
        <v>0</v>
      </c>
      <c r="D356" s="8">
        <v>328</v>
      </c>
      <c r="E356" s="8">
        <v>196.42687858332917</v>
      </c>
      <c r="F356" s="8">
        <v>131.57312141667083</v>
      </c>
      <c r="G356" s="8">
        <v>0.9644142470350705</v>
      </c>
      <c r="I356" s="8">
        <v>68.51464435146444</v>
      </c>
      <c r="J356" s="8">
        <v>328</v>
      </c>
    </row>
    <row r="357" spans="1:10" x14ac:dyDescent="0.25">
      <c r="A357">
        <v>352</v>
      </c>
      <c r="B357">
        <v>0</v>
      </c>
      <c r="D357" s="8">
        <v>329</v>
      </c>
      <c r="E357" s="8">
        <v>254.17989972545723</v>
      </c>
      <c r="F357" s="8">
        <v>74.820100274542767</v>
      </c>
      <c r="G357" s="8">
        <v>0.54842181968800652</v>
      </c>
      <c r="I357" s="8">
        <v>68.723849372384933</v>
      </c>
      <c r="J357" s="8">
        <v>329</v>
      </c>
    </row>
    <row r="358" spans="1:10" x14ac:dyDescent="0.25">
      <c r="A358">
        <v>353</v>
      </c>
      <c r="B358">
        <v>0</v>
      </c>
      <c r="D358" s="8">
        <v>330</v>
      </c>
      <c r="E358" s="8">
        <v>254.17989972545723</v>
      </c>
      <c r="F358" s="8">
        <v>75.820100274542767</v>
      </c>
      <c r="G358" s="8">
        <v>0.5557516925119621</v>
      </c>
      <c r="I358" s="8">
        <v>68.93305439330544</v>
      </c>
      <c r="J358" s="8">
        <v>330</v>
      </c>
    </row>
    <row r="359" spans="1:10" x14ac:dyDescent="0.25">
      <c r="A359">
        <v>354</v>
      </c>
      <c r="B359">
        <v>0</v>
      </c>
      <c r="D359" s="8">
        <v>331</v>
      </c>
      <c r="E359" s="8">
        <v>254.17989972545723</v>
      </c>
      <c r="F359" s="8">
        <v>76.820100274542767</v>
      </c>
      <c r="G359" s="8">
        <v>0.56308156533591769</v>
      </c>
      <c r="I359" s="8">
        <v>69.142259414225947</v>
      </c>
      <c r="J359" s="8">
        <v>331</v>
      </c>
    </row>
    <row r="360" spans="1:10" x14ac:dyDescent="0.25">
      <c r="A360">
        <v>355</v>
      </c>
      <c r="B360">
        <v>1</v>
      </c>
      <c r="D360" s="8">
        <v>332</v>
      </c>
      <c r="E360" s="8">
        <v>225.30338915439322</v>
      </c>
      <c r="F360" s="8">
        <v>106.69661084560678</v>
      </c>
      <c r="G360" s="8">
        <v>0.78207258824538306</v>
      </c>
      <c r="I360" s="8">
        <v>69.35146443514644</v>
      </c>
      <c r="J360" s="8">
        <v>332</v>
      </c>
    </row>
    <row r="361" spans="1:10" x14ac:dyDescent="0.25">
      <c r="A361">
        <v>356</v>
      </c>
      <c r="B361">
        <v>1</v>
      </c>
      <c r="D361" s="8">
        <v>333</v>
      </c>
      <c r="E361" s="8">
        <v>254.17989972545723</v>
      </c>
      <c r="F361" s="8">
        <v>78.820100274542767</v>
      </c>
      <c r="G361" s="8">
        <v>0.57774131098382897</v>
      </c>
      <c r="I361" s="8">
        <v>69.560669456066947</v>
      </c>
      <c r="J361" s="8">
        <v>333</v>
      </c>
    </row>
    <row r="362" spans="1:10" x14ac:dyDescent="0.25">
      <c r="A362">
        <v>357</v>
      </c>
      <c r="B362">
        <v>0</v>
      </c>
      <c r="D362" s="8">
        <v>334</v>
      </c>
      <c r="E362" s="8">
        <v>254.17989972545723</v>
      </c>
      <c r="F362" s="8">
        <v>79.820100274542767</v>
      </c>
      <c r="G362" s="8">
        <v>0.58507118380778467</v>
      </c>
      <c r="I362" s="8">
        <v>69.769874476987454</v>
      </c>
      <c r="J362" s="8">
        <v>334</v>
      </c>
    </row>
    <row r="363" spans="1:10" x14ac:dyDescent="0.25">
      <c r="A363">
        <v>358</v>
      </c>
      <c r="B363">
        <v>0</v>
      </c>
      <c r="D363" s="8">
        <v>335</v>
      </c>
      <c r="E363" s="8">
        <v>225.30338915439322</v>
      </c>
      <c r="F363" s="8">
        <v>109.69661084560678</v>
      </c>
      <c r="G363" s="8">
        <v>0.80406220671725004</v>
      </c>
      <c r="I363" s="8">
        <v>69.979079497907946</v>
      </c>
      <c r="J363" s="8">
        <v>335</v>
      </c>
    </row>
    <row r="364" spans="1:10" x14ac:dyDescent="0.25">
      <c r="A364">
        <v>359</v>
      </c>
      <c r="B364">
        <v>0</v>
      </c>
      <c r="D364" s="8">
        <v>336</v>
      </c>
      <c r="E364" s="8">
        <v>254.17989972545723</v>
      </c>
      <c r="F364" s="8">
        <v>81.820100274542767</v>
      </c>
      <c r="G364" s="8">
        <v>0.59973092945569595</v>
      </c>
      <c r="I364" s="8">
        <v>70.188284518828453</v>
      </c>
      <c r="J364" s="8">
        <v>336</v>
      </c>
    </row>
    <row r="365" spans="1:10" x14ac:dyDescent="0.25">
      <c r="A365">
        <v>360</v>
      </c>
      <c r="B365">
        <v>1</v>
      </c>
      <c r="D365" s="8">
        <v>337</v>
      </c>
      <c r="E365" s="8">
        <v>254.17989972545723</v>
      </c>
      <c r="F365" s="8">
        <v>82.820100274542767</v>
      </c>
      <c r="G365" s="8">
        <v>0.60706080227965153</v>
      </c>
      <c r="I365" s="8">
        <v>70.397489539748946</v>
      </c>
      <c r="J365" s="8">
        <v>337</v>
      </c>
    </row>
    <row r="366" spans="1:10" x14ac:dyDescent="0.25">
      <c r="A366">
        <v>361</v>
      </c>
      <c r="B366">
        <v>0</v>
      </c>
      <c r="D366" s="8">
        <v>338</v>
      </c>
      <c r="E366" s="8">
        <v>225.30338915439322</v>
      </c>
      <c r="F366" s="8">
        <v>112.69661084560678</v>
      </c>
      <c r="G366" s="8">
        <v>0.82605182518911691</v>
      </c>
      <c r="I366" s="8">
        <v>70.606694560669453</v>
      </c>
      <c r="J366" s="8">
        <v>338</v>
      </c>
    </row>
    <row r="367" spans="1:10" x14ac:dyDescent="0.25">
      <c r="A367">
        <v>362</v>
      </c>
      <c r="B367">
        <v>0</v>
      </c>
      <c r="D367" s="8">
        <v>339</v>
      </c>
      <c r="E367" s="8">
        <v>254.17989972545723</v>
      </c>
      <c r="F367" s="8">
        <v>84.820100274542767</v>
      </c>
      <c r="G367" s="8">
        <v>0.62172054792756282</v>
      </c>
      <c r="I367" s="8">
        <v>70.81589958158996</v>
      </c>
      <c r="J367" s="8">
        <v>339</v>
      </c>
    </row>
    <row r="368" spans="1:10" x14ac:dyDescent="0.25">
      <c r="A368">
        <v>363</v>
      </c>
      <c r="B368">
        <v>0</v>
      </c>
      <c r="D368" s="8">
        <v>340</v>
      </c>
      <c r="E368" s="8">
        <v>254.17989972545723</v>
      </c>
      <c r="F368" s="8">
        <v>85.820100274542767</v>
      </c>
      <c r="G368" s="8">
        <v>0.6290504207515184</v>
      </c>
      <c r="I368" s="8">
        <v>71.025104602510453</v>
      </c>
      <c r="J368" s="8">
        <v>340</v>
      </c>
    </row>
    <row r="369" spans="1:10" x14ac:dyDescent="0.25">
      <c r="A369">
        <v>364</v>
      </c>
      <c r="B369">
        <v>1</v>
      </c>
      <c r="D369" s="8">
        <v>341</v>
      </c>
      <c r="E369" s="8">
        <v>254.17989972545723</v>
      </c>
      <c r="F369" s="8">
        <v>86.820100274542767</v>
      </c>
      <c r="G369" s="8">
        <v>0.6363802935754741</v>
      </c>
      <c r="I369" s="8">
        <v>71.23430962343096</v>
      </c>
      <c r="J369" s="8">
        <v>341</v>
      </c>
    </row>
    <row r="370" spans="1:10" x14ac:dyDescent="0.25">
      <c r="A370">
        <v>365</v>
      </c>
      <c r="B370">
        <v>0</v>
      </c>
      <c r="D370" s="8">
        <v>342</v>
      </c>
      <c r="E370" s="8">
        <v>254.17989972545723</v>
      </c>
      <c r="F370" s="8">
        <v>87.820100274542767</v>
      </c>
      <c r="G370" s="8">
        <v>0.64371016639942968</v>
      </c>
      <c r="I370" s="8">
        <v>71.443514644351467</v>
      </c>
      <c r="J370" s="8">
        <v>342</v>
      </c>
    </row>
    <row r="371" spans="1:10" x14ac:dyDescent="0.25">
      <c r="A371">
        <v>366</v>
      </c>
      <c r="B371">
        <v>0</v>
      </c>
      <c r="D371" s="8">
        <v>343</v>
      </c>
      <c r="E371" s="8">
        <v>225.30338915439322</v>
      </c>
      <c r="F371" s="8">
        <v>117.69661084560678</v>
      </c>
      <c r="G371" s="8">
        <v>0.86270118930889506</v>
      </c>
      <c r="I371" s="8">
        <v>71.65271966527196</v>
      </c>
      <c r="J371" s="8">
        <v>343</v>
      </c>
    </row>
    <row r="372" spans="1:10" x14ac:dyDescent="0.25">
      <c r="A372">
        <v>367</v>
      </c>
      <c r="B372">
        <v>0</v>
      </c>
      <c r="D372" s="8">
        <v>344</v>
      </c>
      <c r="E372" s="8">
        <v>225.30338915439322</v>
      </c>
      <c r="F372" s="8">
        <v>118.69661084560678</v>
      </c>
      <c r="G372" s="8">
        <v>0.87003106213285064</v>
      </c>
      <c r="I372" s="8">
        <v>71.861924686192467</v>
      </c>
      <c r="J372" s="8">
        <v>344</v>
      </c>
    </row>
    <row r="373" spans="1:10" x14ac:dyDescent="0.25">
      <c r="A373">
        <v>368</v>
      </c>
      <c r="B373">
        <v>0</v>
      </c>
      <c r="D373" s="8">
        <v>345</v>
      </c>
      <c r="E373" s="8">
        <v>254.17989972545723</v>
      </c>
      <c r="F373" s="8">
        <v>90.820100274542767</v>
      </c>
      <c r="G373" s="8">
        <v>0.66569978487129666</v>
      </c>
      <c r="I373" s="8">
        <v>72.071129707112974</v>
      </c>
      <c r="J373" s="8">
        <v>345</v>
      </c>
    </row>
    <row r="374" spans="1:10" x14ac:dyDescent="0.25">
      <c r="A374">
        <v>369</v>
      </c>
      <c r="B374">
        <v>0</v>
      </c>
      <c r="D374" s="8">
        <v>346</v>
      </c>
      <c r="E374" s="8">
        <v>254.17989972545723</v>
      </c>
      <c r="F374" s="8">
        <v>91.820100274542767</v>
      </c>
      <c r="G374" s="8">
        <v>0.67302965769525225</v>
      </c>
      <c r="I374" s="8">
        <v>72.280334728033466</v>
      </c>
      <c r="J374" s="8">
        <v>346</v>
      </c>
    </row>
    <row r="375" spans="1:10" x14ac:dyDescent="0.25">
      <c r="A375">
        <v>370</v>
      </c>
      <c r="B375">
        <v>1</v>
      </c>
      <c r="D375" s="8">
        <v>347</v>
      </c>
      <c r="E375" s="8">
        <v>254.17989972545723</v>
      </c>
      <c r="F375" s="8">
        <v>92.820100274542767</v>
      </c>
      <c r="G375" s="8">
        <v>0.68035953051920783</v>
      </c>
      <c r="I375" s="8">
        <v>72.489539748953973</v>
      </c>
      <c r="J375" s="8">
        <v>347</v>
      </c>
    </row>
    <row r="376" spans="1:10" x14ac:dyDescent="0.25">
      <c r="A376">
        <v>371</v>
      </c>
      <c r="B376">
        <v>3</v>
      </c>
      <c r="D376" s="8">
        <v>348</v>
      </c>
      <c r="E376" s="8">
        <v>254.17989972545723</v>
      </c>
      <c r="F376" s="8">
        <v>93.820100274542767</v>
      </c>
      <c r="G376" s="8">
        <v>0.68768940334316353</v>
      </c>
      <c r="I376" s="8">
        <v>72.69874476987448</v>
      </c>
      <c r="J376" s="8">
        <v>348</v>
      </c>
    </row>
    <row r="377" spans="1:10" x14ac:dyDescent="0.25">
      <c r="A377">
        <v>372</v>
      </c>
      <c r="B377">
        <v>0</v>
      </c>
      <c r="D377" s="8">
        <v>349</v>
      </c>
      <c r="E377" s="8">
        <v>254.17989972545723</v>
      </c>
      <c r="F377" s="8">
        <v>94.820100274542767</v>
      </c>
      <c r="G377" s="8">
        <v>0.69501927616711912</v>
      </c>
      <c r="I377" s="8">
        <v>72.907949790794973</v>
      </c>
      <c r="J377" s="8">
        <v>349</v>
      </c>
    </row>
    <row r="378" spans="1:10" x14ac:dyDescent="0.25">
      <c r="A378">
        <v>373</v>
      </c>
      <c r="B378">
        <v>1</v>
      </c>
      <c r="D378" s="8">
        <v>350</v>
      </c>
      <c r="E378" s="8">
        <v>254.17989972545723</v>
      </c>
      <c r="F378" s="8">
        <v>95.820100274542767</v>
      </c>
      <c r="G378" s="8">
        <v>0.70234914899107481</v>
      </c>
      <c r="I378" s="8">
        <v>73.11715481171548</v>
      </c>
      <c r="J378" s="8">
        <v>350</v>
      </c>
    </row>
    <row r="379" spans="1:10" x14ac:dyDescent="0.25">
      <c r="A379">
        <v>374</v>
      </c>
      <c r="B379">
        <v>0</v>
      </c>
      <c r="D379" s="8">
        <v>351</v>
      </c>
      <c r="E379" s="8">
        <v>254.17989972545723</v>
      </c>
      <c r="F379" s="8">
        <v>96.820100274542767</v>
      </c>
      <c r="G379" s="8">
        <v>0.7096790218150304</v>
      </c>
      <c r="I379" s="8">
        <v>73.326359832635987</v>
      </c>
      <c r="J379" s="8">
        <v>351</v>
      </c>
    </row>
    <row r="380" spans="1:10" x14ac:dyDescent="0.25">
      <c r="A380">
        <v>375</v>
      </c>
      <c r="B380">
        <v>1</v>
      </c>
      <c r="D380" s="8">
        <v>352</v>
      </c>
      <c r="E380" s="8">
        <v>254.17989972545723</v>
      </c>
      <c r="F380" s="8">
        <v>97.820100274542767</v>
      </c>
      <c r="G380" s="8">
        <v>0.71700889463898609</v>
      </c>
      <c r="I380" s="8">
        <v>73.53556485355648</v>
      </c>
      <c r="J380" s="8">
        <v>352</v>
      </c>
    </row>
    <row r="381" spans="1:10" x14ac:dyDescent="0.25">
      <c r="A381">
        <v>376</v>
      </c>
      <c r="B381">
        <v>0</v>
      </c>
      <c r="D381" s="8">
        <v>353</v>
      </c>
      <c r="E381" s="8">
        <v>254.17989972545723</v>
      </c>
      <c r="F381" s="8">
        <v>98.820100274542767</v>
      </c>
      <c r="G381" s="8">
        <v>0.72433876746294168</v>
      </c>
      <c r="I381" s="8">
        <v>73.744769874476987</v>
      </c>
      <c r="J381" s="8">
        <v>353</v>
      </c>
    </row>
    <row r="382" spans="1:10" x14ac:dyDescent="0.25">
      <c r="A382">
        <v>377</v>
      </c>
      <c r="B382">
        <v>0</v>
      </c>
      <c r="D382" s="8">
        <v>354</v>
      </c>
      <c r="E382" s="8">
        <v>254.17989972545723</v>
      </c>
      <c r="F382" s="8">
        <v>99.820100274542767</v>
      </c>
      <c r="G382" s="8">
        <v>0.73166864028689726</v>
      </c>
      <c r="I382" s="8">
        <v>73.953974895397494</v>
      </c>
      <c r="J382" s="8">
        <v>354</v>
      </c>
    </row>
    <row r="383" spans="1:10" x14ac:dyDescent="0.25">
      <c r="A383">
        <v>378</v>
      </c>
      <c r="B383">
        <v>0</v>
      </c>
      <c r="D383" s="8">
        <v>355</v>
      </c>
      <c r="E383" s="8">
        <v>225.30338915439322</v>
      </c>
      <c r="F383" s="8">
        <v>129.69661084560678</v>
      </c>
      <c r="G383" s="8">
        <v>0.95065966319636264</v>
      </c>
      <c r="I383" s="8">
        <v>74.163179916317986</v>
      </c>
      <c r="J383" s="8">
        <v>355</v>
      </c>
    </row>
    <row r="384" spans="1:10" x14ac:dyDescent="0.25">
      <c r="A384">
        <v>379</v>
      </c>
      <c r="B384">
        <v>0</v>
      </c>
      <c r="D384" s="8">
        <v>356</v>
      </c>
      <c r="E384" s="8">
        <v>225.30338915439322</v>
      </c>
      <c r="F384" s="8">
        <v>130.69661084560678</v>
      </c>
      <c r="G384" s="8">
        <v>0.95798953602031833</v>
      </c>
      <c r="I384" s="8">
        <v>74.372384937238493</v>
      </c>
      <c r="J384" s="8">
        <v>356</v>
      </c>
    </row>
    <row r="385" spans="1:10" x14ac:dyDescent="0.25">
      <c r="A385">
        <v>380</v>
      </c>
      <c r="B385">
        <v>1</v>
      </c>
      <c r="D385" s="8">
        <v>357</v>
      </c>
      <c r="E385" s="8">
        <v>254.17989972545723</v>
      </c>
      <c r="F385" s="8">
        <v>102.82010027454277</v>
      </c>
      <c r="G385" s="8">
        <v>0.75365825875876424</v>
      </c>
      <c r="I385" s="8">
        <v>74.581589958159</v>
      </c>
      <c r="J385" s="8">
        <v>357</v>
      </c>
    </row>
    <row r="386" spans="1:10" x14ac:dyDescent="0.25">
      <c r="A386">
        <v>381</v>
      </c>
      <c r="B386">
        <v>0</v>
      </c>
      <c r="D386" s="8">
        <v>358</v>
      </c>
      <c r="E386" s="8">
        <v>254.17989972545723</v>
      </c>
      <c r="F386" s="8">
        <v>103.82010027454277</v>
      </c>
      <c r="G386" s="8">
        <v>0.76098813158271983</v>
      </c>
      <c r="I386" s="8">
        <v>74.790794979079493</v>
      </c>
      <c r="J386" s="8">
        <v>358</v>
      </c>
    </row>
    <row r="387" spans="1:10" x14ac:dyDescent="0.25">
      <c r="A387">
        <v>382</v>
      </c>
      <c r="B387">
        <v>0</v>
      </c>
      <c r="D387" s="8">
        <v>359</v>
      </c>
      <c r="E387" s="8">
        <v>254.17989972545723</v>
      </c>
      <c r="F387" s="8">
        <v>104.82010027454277</v>
      </c>
      <c r="G387" s="8">
        <v>0.76831800440667553</v>
      </c>
      <c r="I387" s="8">
        <v>75</v>
      </c>
      <c r="J387" s="8">
        <v>359</v>
      </c>
    </row>
    <row r="388" spans="1:10" x14ac:dyDescent="0.25">
      <c r="A388">
        <v>383</v>
      </c>
      <c r="B388">
        <v>0</v>
      </c>
      <c r="D388" s="8">
        <v>360</v>
      </c>
      <c r="E388" s="8">
        <v>225.30338915439322</v>
      </c>
      <c r="F388" s="8">
        <v>134.69661084560678</v>
      </c>
      <c r="G388" s="8">
        <v>0.98730902731614079</v>
      </c>
      <c r="I388" s="8">
        <v>75.209205020920507</v>
      </c>
      <c r="J388" s="8">
        <v>360</v>
      </c>
    </row>
    <row r="389" spans="1:10" x14ac:dyDescent="0.25">
      <c r="A389">
        <v>384</v>
      </c>
      <c r="B389">
        <v>0</v>
      </c>
      <c r="D389" s="8">
        <v>361</v>
      </c>
      <c r="E389" s="8">
        <v>254.17989972545723</v>
      </c>
      <c r="F389" s="8">
        <v>106.82010027454277</v>
      </c>
      <c r="G389" s="8">
        <v>0.78297775005458681</v>
      </c>
      <c r="I389" s="8">
        <v>75.418410041841</v>
      </c>
      <c r="J389" s="8">
        <v>361</v>
      </c>
    </row>
    <row r="390" spans="1:10" x14ac:dyDescent="0.25">
      <c r="A390">
        <v>385</v>
      </c>
      <c r="B390">
        <v>0</v>
      </c>
      <c r="D390" s="8">
        <v>362</v>
      </c>
      <c r="E390" s="8">
        <v>254.17989972545723</v>
      </c>
      <c r="F390" s="8">
        <v>107.82010027454277</v>
      </c>
      <c r="G390" s="8">
        <v>0.79030762287854239</v>
      </c>
      <c r="I390" s="8">
        <v>75.627615062761507</v>
      </c>
      <c r="J390" s="8">
        <v>362</v>
      </c>
    </row>
    <row r="391" spans="1:10" x14ac:dyDescent="0.25">
      <c r="A391">
        <v>386</v>
      </c>
      <c r="B391">
        <v>0</v>
      </c>
      <c r="D391" s="8">
        <v>363</v>
      </c>
      <c r="E391" s="8">
        <v>254.17989972545723</v>
      </c>
      <c r="F391" s="8">
        <v>108.82010027454277</v>
      </c>
      <c r="G391" s="8">
        <v>0.79763749570249798</v>
      </c>
      <c r="I391" s="8">
        <v>75.836820083682014</v>
      </c>
      <c r="J391" s="8">
        <v>363</v>
      </c>
    </row>
    <row r="392" spans="1:10" x14ac:dyDescent="0.25">
      <c r="A392">
        <v>387</v>
      </c>
      <c r="B392">
        <v>0</v>
      </c>
      <c r="D392" s="8">
        <v>364</v>
      </c>
      <c r="E392" s="8">
        <v>225.30338915439322</v>
      </c>
      <c r="F392" s="8">
        <v>138.69661084560678</v>
      </c>
      <c r="G392" s="8">
        <v>1.0166285186119635</v>
      </c>
      <c r="I392" s="8">
        <v>76.046025104602506</v>
      </c>
      <c r="J392" s="8">
        <v>364</v>
      </c>
    </row>
    <row r="393" spans="1:10" x14ac:dyDescent="0.25">
      <c r="A393">
        <v>388</v>
      </c>
      <c r="B393">
        <v>0</v>
      </c>
      <c r="D393" s="8">
        <v>365</v>
      </c>
      <c r="E393" s="8">
        <v>254.17989972545723</v>
      </c>
      <c r="F393" s="8">
        <v>110.82010027454277</v>
      </c>
      <c r="G393" s="8">
        <v>0.81229724135040926</v>
      </c>
      <c r="I393" s="8">
        <v>76.255230125523013</v>
      </c>
      <c r="J393" s="8">
        <v>365</v>
      </c>
    </row>
    <row r="394" spans="1:10" x14ac:dyDescent="0.25">
      <c r="A394">
        <v>389</v>
      </c>
      <c r="B394">
        <v>1</v>
      </c>
      <c r="D394" s="8">
        <v>366</v>
      </c>
      <c r="E394" s="8">
        <v>254.17989972545723</v>
      </c>
      <c r="F394" s="8">
        <v>111.82010027454277</v>
      </c>
      <c r="G394" s="8">
        <v>0.81962711417436496</v>
      </c>
      <c r="I394" s="8">
        <v>76.46443514644352</v>
      </c>
      <c r="J394" s="8">
        <v>366</v>
      </c>
    </row>
    <row r="395" spans="1:10" x14ac:dyDescent="0.25">
      <c r="A395">
        <v>390</v>
      </c>
      <c r="B395">
        <v>0</v>
      </c>
      <c r="D395" s="8">
        <v>367</v>
      </c>
      <c r="E395" s="8">
        <v>254.17989972545723</v>
      </c>
      <c r="F395" s="8">
        <v>112.82010027454277</v>
      </c>
      <c r="G395" s="8">
        <v>0.82695698699832054</v>
      </c>
      <c r="I395" s="8">
        <v>76.673640167364013</v>
      </c>
      <c r="J395" s="8">
        <v>367</v>
      </c>
    </row>
    <row r="396" spans="1:10" x14ac:dyDescent="0.25">
      <c r="A396">
        <v>391</v>
      </c>
      <c r="B396">
        <v>0</v>
      </c>
      <c r="D396" s="8">
        <v>368</v>
      </c>
      <c r="E396" s="8">
        <v>254.17989972545723</v>
      </c>
      <c r="F396" s="8">
        <v>113.82010027454277</v>
      </c>
      <c r="G396" s="8">
        <v>0.83428685982227624</v>
      </c>
      <c r="I396" s="8">
        <v>76.88284518828452</v>
      </c>
      <c r="J396" s="8">
        <v>368</v>
      </c>
    </row>
    <row r="397" spans="1:10" x14ac:dyDescent="0.25">
      <c r="A397">
        <v>392</v>
      </c>
      <c r="B397">
        <v>0</v>
      </c>
      <c r="D397" s="8">
        <v>369</v>
      </c>
      <c r="E397" s="8">
        <v>254.17989972545723</v>
      </c>
      <c r="F397" s="8">
        <v>114.82010027454277</v>
      </c>
      <c r="G397" s="8">
        <v>0.84161673264623182</v>
      </c>
      <c r="I397" s="8">
        <v>77.092050209205027</v>
      </c>
      <c r="J397" s="8">
        <v>369</v>
      </c>
    </row>
    <row r="398" spans="1:10" x14ac:dyDescent="0.25">
      <c r="A398">
        <v>393</v>
      </c>
      <c r="B398">
        <v>0</v>
      </c>
      <c r="D398" s="8">
        <v>370</v>
      </c>
      <c r="E398" s="8">
        <v>225.30338915439322</v>
      </c>
      <c r="F398" s="8">
        <v>144.69661084560678</v>
      </c>
      <c r="G398" s="8">
        <v>1.0606077555556972</v>
      </c>
      <c r="I398" s="8">
        <v>77.30125523012552</v>
      </c>
      <c r="J398" s="8">
        <v>370</v>
      </c>
    </row>
    <row r="399" spans="1:10" x14ac:dyDescent="0.25">
      <c r="A399">
        <v>394</v>
      </c>
      <c r="B399">
        <v>0</v>
      </c>
      <c r="D399" s="8">
        <v>371</v>
      </c>
      <c r="E399" s="8">
        <v>167.55036801226515</v>
      </c>
      <c r="F399" s="8">
        <v>203.44963198773485</v>
      </c>
      <c r="G399" s="8">
        <v>1.4912599285506725</v>
      </c>
      <c r="I399" s="8">
        <v>77.510460251046027</v>
      </c>
      <c r="J399" s="8">
        <v>371</v>
      </c>
    </row>
    <row r="400" spans="1:10" x14ac:dyDescent="0.25">
      <c r="A400">
        <v>395</v>
      </c>
      <c r="B400">
        <v>0</v>
      </c>
      <c r="D400" s="8">
        <v>372</v>
      </c>
      <c r="E400" s="8">
        <v>254.17989972545723</v>
      </c>
      <c r="F400" s="8">
        <v>117.82010027454277</v>
      </c>
      <c r="G400" s="8">
        <v>0.86360635111809869</v>
      </c>
      <c r="I400" s="8">
        <v>77.71966527196652</v>
      </c>
      <c r="J400" s="8">
        <v>372</v>
      </c>
    </row>
    <row r="401" spans="1:10" x14ac:dyDescent="0.25">
      <c r="A401">
        <v>396</v>
      </c>
      <c r="B401">
        <v>0</v>
      </c>
      <c r="D401" s="8">
        <v>373</v>
      </c>
      <c r="E401" s="8">
        <v>225.30338915439322</v>
      </c>
      <c r="F401" s="8">
        <v>147.69661084560678</v>
      </c>
      <c r="G401" s="8">
        <v>1.0825973740275641</v>
      </c>
      <c r="I401" s="8">
        <v>77.928870292887026</v>
      </c>
      <c r="J401" s="8">
        <v>373</v>
      </c>
    </row>
    <row r="402" spans="1:10" x14ac:dyDescent="0.25">
      <c r="A402">
        <v>397</v>
      </c>
      <c r="B402">
        <v>0</v>
      </c>
      <c r="D402" s="8">
        <v>374</v>
      </c>
      <c r="E402" s="8">
        <v>254.17989972545723</v>
      </c>
      <c r="F402" s="8">
        <v>119.82010027454277</v>
      </c>
      <c r="G402" s="8">
        <v>0.87826609676600997</v>
      </c>
      <c r="I402" s="8">
        <v>78.138075313807533</v>
      </c>
      <c r="J402" s="8">
        <v>374</v>
      </c>
    </row>
    <row r="403" spans="1:10" x14ac:dyDescent="0.25">
      <c r="A403">
        <v>398</v>
      </c>
      <c r="B403">
        <v>2</v>
      </c>
      <c r="D403" s="8">
        <v>375</v>
      </c>
      <c r="E403" s="8">
        <v>225.30338915439322</v>
      </c>
      <c r="F403" s="8">
        <v>149.69661084560678</v>
      </c>
      <c r="G403" s="8">
        <v>1.0972571196754752</v>
      </c>
      <c r="I403" s="8">
        <v>78.347280334728026</v>
      </c>
      <c r="J403" s="8">
        <v>375</v>
      </c>
    </row>
    <row r="404" spans="1:10" x14ac:dyDescent="0.25">
      <c r="A404">
        <v>399</v>
      </c>
      <c r="B404">
        <v>0</v>
      </c>
      <c r="D404" s="8">
        <v>376</v>
      </c>
      <c r="E404" s="8">
        <v>254.17989972545723</v>
      </c>
      <c r="F404" s="8">
        <v>121.82010027454277</v>
      </c>
      <c r="G404" s="8">
        <v>0.89292584241392126</v>
      </c>
      <c r="I404" s="8">
        <v>78.556485355648533</v>
      </c>
      <c r="J404" s="8">
        <v>376</v>
      </c>
    </row>
    <row r="405" spans="1:10" x14ac:dyDescent="0.25">
      <c r="A405">
        <v>400</v>
      </c>
      <c r="B405">
        <v>0</v>
      </c>
      <c r="D405" s="8">
        <v>377</v>
      </c>
      <c r="E405" s="8">
        <v>254.17989972545723</v>
      </c>
      <c r="F405" s="8">
        <v>122.82010027454277</v>
      </c>
      <c r="G405" s="8">
        <v>0.90025571523787684</v>
      </c>
      <c r="I405" s="8">
        <v>78.76569037656904</v>
      </c>
      <c r="J405" s="8">
        <v>377</v>
      </c>
    </row>
    <row r="406" spans="1:10" x14ac:dyDescent="0.25">
      <c r="A406">
        <v>401</v>
      </c>
      <c r="B406">
        <v>0</v>
      </c>
      <c r="D406" s="8">
        <v>378</v>
      </c>
      <c r="E406" s="8">
        <v>254.17989972545723</v>
      </c>
      <c r="F406" s="8">
        <v>123.82010027454277</v>
      </c>
      <c r="G406" s="8">
        <v>0.90758558806183254</v>
      </c>
      <c r="I406" s="8">
        <v>78.974895397489533</v>
      </c>
      <c r="J406" s="8">
        <v>378</v>
      </c>
    </row>
    <row r="407" spans="1:10" x14ac:dyDescent="0.25">
      <c r="A407">
        <v>402</v>
      </c>
      <c r="B407">
        <v>1</v>
      </c>
      <c r="D407" s="8">
        <v>379</v>
      </c>
      <c r="E407" s="8">
        <v>254.17989972545723</v>
      </c>
      <c r="F407" s="8">
        <v>124.82010027454277</v>
      </c>
      <c r="G407" s="8">
        <v>0.91491546088578812</v>
      </c>
      <c r="I407" s="8">
        <v>79.18410041841004</v>
      </c>
      <c r="J407" s="8">
        <v>379</v>
      </c>
    </row>
    <row r="408" spans="1:10" x14ac:dyDescent="0.25">
      <c r="A408">
        <v>403</v>
      </c>
      <c r="B408">
        <v>0</v>
      </c>
      <c r="D408" s="8">
        <v>380</v>
      </c>
      <c r="E408" s="8">
        <v>225.30338915439322</v>
      </c>
      <c r="F408" s="8">
        <v>154.69661084560678</v>
      </c>
      <c r="G408" s="8">
        <v>1.1339064837952535</v>
      </c>
      <c r="I408" s="8">
        <v>79.393305439330547</v>
      </c>
      <c r="J408" s="8">
        <v>380</v>
      </c>
    </row>
    <row r="409" spans="1:10" x14ac:dyDescent="0.25">
      <c r="A409">
        <v>404</v>
      </c>
      <c r="B409">
        <v>1</v>
      </c>
      <c r="D409" s="8">
        <v>381</v>
      </c>
      <c r="E409" s="8">
        <v>254.17989972545723</v>
      </c>
      <c r="F409" s="8">
        <v>126.82010027454277</v>
      </c>
      <c r="G409" s="8">
        <v>0.92957520653369941</v>
      </c>
      <c r="I409" s="8">
        <v>79.60251046025104</v>
      </c>
      <c r="J409" s="8">
        <v>381</v>
      </c>
    </row>
    <row r="410" spans="1:10" x14ac:dyDescent="0.25">
      <c r="A410">
        <v>405</v>
      </c>
      <c r="B410">
        <v>1</v>
      </c>
      <c r="D410" s="8">
        <v>382</v>
      </c>
      <c r="E410" s="8">
        <v>254.17989972545723</v>
      </c>
      <c r="F410" s="8">
        <v>127.82010027454277</v>
      </c>
      <c r="G410" s="8">
        <v>0.9369050793576551</v>
      </c>
      <c r="I410" s="8">
        <v>79.811715481171547</v>
      </c>
      <c r="J410" s="8">
        <v>382</v>
      </c>
    </row>
    <row r="411" spans="1:10" x14ac:dyDescent="0.25">
      <c r="A411">
        <v>406</v>
      </c>
      <c r="B411">
        <v>0</v>
      </c>
      <c r="D411" s="8">
        <v>383</v>
      </c>
      <c r="E411" s="8">
        <v>254.17989972545723</v>
      </c>
      <c r="F411" s="8">
        <v>128.82010027454277</v>
      </c>
      <c r="G411" s="8">
        <v>0.94423495218161069</v>
      </c>
      <c r="I411" s="8">
        <v>80.020920502092054</v>
      </c>
      <c r="J411" s="8">
        <v>383</v>
      </c>
    </row>
    <row r="412" spans="1:10" x14ac:dyDescent="0.25">
      <c r="A412">
        <v>407</v>
      </c>
      <c r="B412">
        <v>0</v>
      </c>
      <c r="D412" s="8">
        <v>384</v>
      </c>
      <c r="E412" s="8">
        <v>254.17989972545723</v>
      </c>
      <c r="F412" s="8">
        <v>129.82010027454277</v>
      </c>
      <c r="G412" s="8">
        <v>0.95156482500556627</v>
      </c>
      <c r="I412" s="8">
        <v>80.230125523012546</v>
      </c>
      <c r="J412" s="8">
        <v>384</v>
      </c>
    </row>
    <row r="413" spans="1:10" x14ac:dyDescent="0.25">
      <c r="A413">
        <v>408</v>
      </c>
      <c r="B413">
        <v>0</v>
      </c>
      <c r="D413" s="8">
        <v>385</v>
      </c>
      <c r="E413" s="8">
        <v>254.17989972545723</v>
      </c>
      <c r="F413" s="8">
        <v>130.82010027454277</v>
      </c>
      <c r="G413" s="8">
        <v>0.95889469782952197</v>
      </c>
      <c r="I413" s="8">
        <v>80.439330543933053</v>
      </c>
      <c r="J413" s="8">
        <v>385</v>
      </c>
    </row>
    <row r="414" spans="1:10" x14ac:dyDescent="0.25">
      <c r="A414">
        <v>409</v>
      </c>
      <c r="B414">
        <v>0</v>
      </c>
      <c r="D414" s="8">
        <v>386</v>
      </c>
      <c r="E414" s="8">
        <v>254.17989972545723</v>
      </c>
      <c r="F414" s="8">
        <v>131.82010027454277</v>
      </c>
      <c r="G414" s="8">
        <v>0.96622457065347755</v>
      </c>
      <c r="I414" s="8">
        <v>80.64853556485356</v>
      </c>
      <c r="J414" s="8">
        <v>386</v>
      </c>
    </row>
    <row r="415" spans="1:10" x14ac:dyDescent="0.25">
      <c r="A415">
        <v>410</v>
      </c>
      <c r="B415">
        <v>0</v>
      </c>
      <c r="D415" s="8">
        <v>387</v>
      </c>
      <c r="E415" s="8">
        <v>254.17989972545723</v>
      </c>
      <c r="F415" s="8">
        <v>132.82010027454277</v>
      </c>
      <c r="G415" s="8">
        <v>0.97355444347743325</v>
      </c>
      <c r="I415" s="8">
        <v>80.857740585774053</v>
      </c>
      <c r="J415" s="8">
        <v>387</v>
      </c>
    </row>
    <row r="416" spans="1:10" x14ac:dyDescent="0.25">
      <c r="A416">
        <v>411</v>
      </c>
      <c r="B416">
        <v>0</v>
      </c>
      <c r="D416" s="8">
        <v>388</v>
      </c>
      <c r="E416" s="8">
        <v>254.17989972545723</v>
      </c>
      <c r="F416" s="8">
        <v>133.82010027454277</v>
      </c>
      <c r="G416" s="8">
        <v>0.98088431630138884</v>
      </c>
      <c r="I416" s="8">
        <v>81.06694560669456</v>
      </c>
      <c r="J416" s="8">
        <v>388</v>
      </c>
    </row>
    <row r="417" spans="1:10" x14ac:dyDescent="0.25">
      <c r="A417">
        <v>412</v>
      </c>
      <c r="B417">
        <v>0</v>
      </c>
      <c r="D417" s="8">
        <v>389</v>
      </c>
      <c r="E417" s="8">
        <v>225.30338915439322</v>
      </c>
      <c r="F417" s="8">
        <v>163.69661084560678</v>
      </c>
      <c r="G417" s="8">
        <v>1.1998753392108543</v>
      </c>
      <c r="I417" s="8">
        <v>81.276150627615067</v>
      </c>
      <c r="J417" s="8">
        <v>389</v>
      </c>
    </row>
    <row r="418" spans="1:10" x14ac:dyDescent="0.25">
      <c r="A418">
        <v>413</v>
      </c>
      <c r="B418">
        <v>1</v>
      </c>
      <c r="D418" s="8">
        <v>390</v>
      </c>
      <c r="E418" s="8">
        <v>254.17989972545723</v>
      </c>
      <c r="F418" s="8">
        <v>135.82010027454277</v>
      </c>
      <c r="G418" s="8">
        <v>0.99554406194930012</v>
      </c>
      <c r="I418" s="8">
        <v>81.48535564853556</v>
      </c>
      <c r="J418" s="8">
        <v>390</v>
      </c>
    </row>
    <row r="419" spans="1:10" x14ac:dyDescent="0.25">
      <c r="A419">
        <v>414</v>
      </c>
      <c r="B419">
        <v>1</v>
      </c>
      <c r="D419" s="8">
        <v>391</v>
      </c>
      <c r="E419" s="8">
        <v>254.17989972545723</v>
      </c>
      <c r="F419" s="8">
        <v>136.82010027454277</v>
      </c>
      <c r="G419" s="8">
        <v>1.0028739347732558</v>
      </c>
      <c r="I419" s="8">
        <v>81.694560669456067</v>
      </c>
      <c r="J419" s="8">
        <v>391</v>
      </c>
    </row>
    <row r="420" spans="1:10" x14ac:dyDescent="0.25">
      <c r="A420">
        <v>415</v>
      </c>
      <c r="B420">
        <v>0</v>
      </c>
      <c r="D420" s="8">
        <v>392</v>
      </c>
      <c r="E420" s="8">
        <v>254.17989972545723</v>
      </c>
      <c r="F420" s="8">
        <v>137.82010027454277</v>
      </c>
      <c r="G420" s="8">
        <v>1.0102038075972113</v>
      </c>
      <c r="I420" s="8">
        <v>81.903765690376574</v>
      </c>
      <c r="J420" s="8">
        <v>392</v>
      </c>
    </row>
    <row r="421" spans="1:10" x14ac:dyDescent="0.25">
      <c r="A421">
        <v>416</v>
      </c>
      <c r="B421">
        <v>0</v>
      </c>
      <c r="D421" s="8">
        <v>393</v>
      </c>
      <c r="E421" s="8">
        <v>254.17989972545723</v>
      </c>
      <c r="F421" s="8">
        <v>138.82010027454277</v>
      </c>
      <c r="G421" s="8">
        <v>1.017533680421167</v>
      </c>
      <c r="I421" s="8">
        <v>82.112970711297066</v>
      </c>
      <c r="J421" s="8">
        <v>393</v>
      </c>
    </row>
    <row r="422" spans="1:10" x14ac:dyDescent="0.25">
      <c r="A422">
        <v>417</v>
      </c>
      <c r="B422">
        <v>0</v>
      </c>
      <c r="D422" s="8">
        <v>394</v>
      </c>
      <c r="E422" s="8">
        <v>254.17989972545723</v>
      </c>
      <c r="F422" s="8">
        <v>139.82010027454277</v>
      </c>
      <c r="G422" s="8">
        <v>1.0248635532451227</v>
      </c>
      <c r="I422" s="8">
        <v>82.322175732217573</v>
      </c>
      <c r="J422" s="8">
        <v>394</v>
      </c>
    </row>
    <row r="423" spans="1:10" x14ac:dyDescent="0.25">
      <c r="A423">
        <v>418</v>
      </c>
      <c r="B423">
        <v>0</v>
      </c>
      <c r="D423" s="8">
        <v>395</v>
      </c>
      <c r="E423" s="8">
        <v>254.17989972545723</v>
      </c>
      <c r="F423" s="8">
        <v>140.82010027454277</v>
      </c>
      <c r="G423" s="8">
        <v>1.0321934260690784</v>
      </c>
      <c r="I423" s="8">
        <v>82.53138075313808</v>
      </c>
      <c r="J423" s="8">
        <v>395</v>
      </c>
    </row>
    <row r="424" spans="1:10" x14ac:dyDescent="0.25">
      <c r="A424">
        <v>419</v>
      </c>
      <c r="B424">
        <v>0</v>
      </c>
      <c r="D424" s="8">
        <v>396</v>
      </c>
      <c r="E424" s="8">
        <v>254.17989972545723</v>
      </c>
      <c r="F424" s="8">
        <v>141.82010027454277</v>
      </c>
      <c r="G424" s="8">
        <v>1.0395232988930339</v>
      </c>
      <c r="I424" s="8">
        <v>82.740585774058573</v>
      </c>
      <c r="J424" s="8">
        <v>396</v>
      </c>
    </row>
    <row r="425" spans="1:10" x14ac:dyDescent="0.25">
      <c r="A425">
        <v>420</v>
      </c>
      <c r="B425">
        <v>0</v>
      </c>
      <c r="D425" s="8">
        <v>397</v>
      </c>
      <c r="E425" s="8">
        <v>254.17989972545723</v>
      </c>
      <c r="F425" s="8">
        <v>142.82010027454277</v>
      </c>
      <c r="G425" s="8">
        <v>1.0468531717169896</v>
      </c>
      <c r="I425" s="8">
        <v>82.94979079497908</v>
      </c>
      <c r="J425" s="8">
        <v>397</v>
      </c>
    </row>
    <row r="426" spans="1:10" x14ac:dyDescent="0.25">
      <c r="A426">
        <v>421</v>
      </c>
      <c r="B426">
        <v>1</v>
      </c>
      <c r="D426" s="8">
        <v>398</v>
      </c>
      <c r="E426" s="8">
        <v>196.42687858332917</v>
      </c>
      <c r="F426" s="8">
        <v>201.57312141667083</v>
      </c>
      <c r="G426" s="8">
        <v>1.4775053447119648</v>
      </c>
      <c r="I426" s="8">
        <v>83.158995815899587</v>
      </c>
      <c r="J426" s="8">
        <v>398</v>
      </c>
    </row>
    <row r="427" spans="1:10" x14ac:dyDescent="0.25">
      <c r="A427">
        <v>422</v>
      </c>
      <c r="B427">
        <v>0</v>
      </c>
      <c r="D427" s="8">
        <v>399</v>
      </c>
      <c r="E427" s="8">
        <v>254.17989972545723</v>
      </c>
      <c r="F427" s="8">
        <v>144.82010027454277</v>
      </c>
      <c r="G427" s="8">
        <v>1.0615129173649007</v>
      </c>
      <c r="I427" s="8">
        <v>83.36820083682008</v>
      </c>
      <c r="J427" s="8">
        <v>399</v>
      </c>
    </row>
    <row r="428" spans="1:10" x14ac:dyDescent="0.25">
      <c r="A428">
        <v>423</v>
      </c>
      <c r="B428">
        <v>0</v>
      </c>
      <c r="D428" s="8">
        <v>400</v>
      </c>
      <c r="E428" s="8">
        <v>254.17989972545723</v>
      </c>
      <c r="F428" s="8">
        <v>145.82010027454277</v>
      </c>
      <c r="G428" s="8">
        <v>1.0688427901888564</v>
      </c>
      <c r="I428" s="8">
        <v>83.577405857740587</v>
      </c>
      <c r="J428" s="8">
        <v>400</v>
      </c>
    </row>
    <row r="429" spans="1:10" x14ac:dyDescent="0.25">
      <c r="A429">
        <v>424</v>
      </c>
      <c r="B429">
        <v>0</v>
      </c>
      <c r="D429" s="8">
        <v>401</v>
      </c>
      <c r="E429" s="8">
        <v>254.17989972545723</v>
      </c>
      <c r="F429" s="8">
        <v>146.82010027454277</v>
      </c>
      <c r="G429" s="8">
        <v>1.0761726630128121</v>
      </c>
      <c r="I429" s="8">
        <v>83.786610878661079</v>
      </c>
      <c r="J429" s="8">
        <v>401</v>
      </c>
    </row>
    <row r="430" spans="1:10" x14ac:dyDescent="0.25">
      <c r="A430">
        <v>425</v>
      </c>
      <c r="B430">
        <v>0</v>
      </c>
      <c r="D430" s="8">
        <v>402</v>
      </c>
      <c r="E430" s="8">
        <v>225.30338915439322</v>
      </c>
      <c r="F430" s="8">
        <v>176.69661084560678</v>
      </c>
      <c r="G430" s="8">
        <v>1.2951636859222775</v>
      </c>
      <c r="I430" s="8">
        <v>83.995815899581586</v>
      </c>
      <c r="J430" s="8">
        <v>402</v>
      </c>
    </row>
    <row r="431" spans="1:10" x14ac:dyDescent="0.25">
      <c r="A431">
        <v>426</v>
      </c>
      <c r="B431">
        <v>0</v>
      </c>
      <c r="D431" s="8">
        <v>403</v>
      </c>
      <c r="E431" s="8">
        <v>254.17989972545723</v>
      </c>
      <c r="F431" s="8">
        <v>148.82010027454277</v>
      </c>
      <c r="G431" s="8">
        <v>1.0908324086607233</v>
      </c>
      <c r="I431" s="8">
        <v>84.205020920502093</v>
      </c>
      <c r="J431" s="8">
        <v>403</v>
      </c>
    </row>
    <row r="432" spans="1:10" x14ac:dyDescent="0.25">
      <c r="A432">
        <v>427</v>
      </c>
      <c r="B432">
        <v>1</v>
      </c>
      <c r="D432" s="8">
        <v>404</v>
      </c>
      <c r="E432" s="8">
        <v>225.30338915439322</v>
      </c>
      <c r="F432" s="8">
        <v>178.69661084560678</v>
      </c>
      <c r="G432" s="8">
        <v>1.3098234315701887</v>
      </c>
      <c r="I432" s="8">
        <v>84.414225941422586</v>
      </c>
      <c r="J432" s="8">
        <v>404</v>
      </c>
    </row>
    <row r="433" spans="1:10" x14ac:dyDescent="0.25">
      <c r="A433">
        <v>428</v>
      </c>
      <c r="B433">
        <v>0</v>
      </c>
      <c r="D433" s="8">
        <v>405</v>
      </c>
      <c r="E433" s="8">
        <v>225.30338915439322</v>
      </c>
      <c r="F433" s="8">
        <v>179.69661084560678</v>
      </c>
      <c r="G433" s="8">
        <v>1.3171533043941444</v>
      </c>
      <c r="I433" s="8">
        <v>84.623430962343093</v>
      </c>
      <c r="J433" s="8">
        <v>405</v>
      </c>
    </row>
    <row r="434" spans="1:10" x14ac:dyDescent="0.25">
      <c r="A434">
        <v>429</v>
      </c>
      <c r="B434">
        <v>0</v>
      </c>
      <c r="D434" s="8">
        <v>406</v>
      </c>
      <c r="E434" s="8">
        <v>254.17989972545723</v>
      </c>
      <c r="F434" s="8">
        <v>151.82010027454277</v>
      </c>
      <c r="G434" s="8">
        <v>1.1128220271325904</v>
      </c>
      <c r="I434" s="8">
        <v>84.8326359832636</v>
      </c>
      <c r="J434" s="8">
        <v>406</v>
      </c>
    </row>
    <row r="435" spans="1:10" x14ac:dyDescent="0.25">
      <c r="A435">
        <v>430</v>
      </c>
      <c r="B435">
        <v>0</v>
      </c>
      <c r="D435" s="8">
        <v>407</v>
      </c>
      <c r="E435" s="8">
        <v>254.17989972545723</v>
      </c>
      <c r="F435" s="8">
        <v>152.82010027454277</v>
      </c>
      <c r="G435" s="8">
        <v>1.1201518999565458</v>
      </c>
      <c r="I435" s="8">
        <v>85.041841004184093</v>
      </c>
      <c r="J435" s="8">
        <v>407</v>
      </c>
    </row>
    <row r="436" spans="1:10" x14ac:dyDescent="0.25">
      <c r="A436">
        <v>431</v>
      </c>
      <c r="B436">
        <v>0</v>
      </c>
      <c r="D436" s="8">
        <v>408</v>
      </c>
      <c r="E436" s="8">
        <v>254.17989972545723</v>
      </c>
      <c r="F436" s="8">
        <v>153.82010027454277</v>
      </c>
      <c r="G436" s="8">
        <v>1.1274817727805015</v>
      </c>
      <c r="I436" s="8">
        <v>85.2510460251046</v>
      </c>
      <c r="J436" s="8">
        <v>408</v>
      </c>
    </row>
    <row r="437" spans="1:10" x14ac:dyDescent="0.25">
      <c r="A437">
        <v>432</v>
      </c>
      <c r="B437">
        <v>0</v>
      </c>
      <c r="D437" s="8">
        <v>409</v>
      </c>
      <c r="E437" s="8">
        <v>254.17989972545723</v>
      </c>
      <c r="F437" s="8">
        <v>154.82010027454277</v>
      </c>
      <c r="G437" s="8">
        <v>1.1348116456044572</v>
      </c>
      <c r="I437" s="8">
        <v>85.460251046025107</v>
      </c>
      <c r="J437" s="8">
        <v>409</v>
      </c>
    </row>
    <row r="438" spans="1:10" x14ac:dyDescent="0.25">
      <c r="A438">
        <v>433</v>
      </c>
      <c r="B438">
        <v>0</v>
      </c>
      <c r="D438" s="8">
        <v>410</v>
      </c>
      <c r="E438" s="8">
        <v>254.17989972545723</v>
      </c>
      <c r="F438" s="8">
        <v>155.82010027454277</v>
      </c>
      <c r="G438" s="8">
        <v>1.1421415184284127</v>
      </c>
      <c r="I438" s="8">
        <v>85.6694560669456</v>
      </c>
      <c r="J438" s="8">
        <v>410</v>
      </c>
    </row>
    <row r="439" spans="1:10" x14ac:dyDescent="0.25">
      <c r="A439">
        <v>434</v>
      </c>
      <c r="B439">
        <v>0</v>
      </c>
      <c r="D439" s="8">
        <v>411</v>
      </c>
      <c r="E439" s="8">
        <v>254.17989972545723</v>
      </c>
      <c r="F439" s="8">
        <v>156.82010027454277</v>
      </c>
      <c r="G439" s="8">
        <v>1.1494713912523684</v>
      </c>
      <c r="I439" s="8">
        <v>85.878661087866107</v>
      </c>
      <c r="J439" s="8">
        <v>411</v>
      </c>
    </row>
    <row r="440" spans="1:10" x14ac:dyDescent="0.25">
      <c r="A440">
        <v>435</v>
      </c>
      <c r="B440">
        <v>1</v>
      </c>
      <c r="D440" s="8">
        <v>412</v>
      </c>
      <c r="E440" s="8">
        <v>254.17989972545723</v>
      </c>
      <c r="F440" s="8">
        <v>157.82010027454277</v>
      </c>
      <c r="G440" s="8">
        <v>1.1568012640763241</v>
      </c>
      <c r="I440" s="8">
        <v>86.087866108786613</v>
      </c>
      <c r="J440" s="8">
        <v>412</v>
      </c>
    </row>
    <row r="441" spans="1:10" x14ac:dyDescent="0.25">
      <c r="A441">
        <v>436</v>
      </c>
      <c r="B441">
        <v>1</v>
      </c>
      <c r="D441" s="8">
        <v>413</v>
      </c>
      <c r="E441" s="8">
        <v>225.30338915439322</v>
      </c>
      <c r="F441" s="8">
        <v>187.69661084560678</v>
      </c>
      <c r="G441" s="8">
        <v>1.3757922869857895</v>
      </c>
      <c r="I441" s="8">
        <v>86.297071129707106</v>
      </c>
      <c r="J441" s="8">
        <v>413</v>
      </c>
    </row>
    <row r="442" spans="1:10" x14ac:dyDescent="0.25">
      <c r="A442">
        <v>437</v>
      </c>
      <c r="B442">
        <v>1</v>
      </c>
      <c r="D442" s="8">
        <v>414</v>
      </c>
      <c r="E442" s="8">
        <v>225.30338915439322</v>
      </c>
      <c r="F442" s="8">
        <v>188.69661084560678</v>
      </c>
      <c r="G442" s="8">
        <v>1.383122159809745</v>
      </c>
      <c r="I442" s="8">
        <v>86.506276150627613</v>
      </c>
      <c r="J442" s="8">
        <v>414</v>
      </c>
    </row>
    <row r="443" spans="1:10" x14ac:dyDescent="0.25">
      <c r="A443">
        <v>438</v>
      </c>
      <c r="B443">
        <v>1</v>
      </c>
      <c r="D443" s="8">
        <v>415</v>
      </c>
      <c r="E443" s="8">
        <v>254.17989972545723</v>
      </c>
      <c r="F443" s="8">
        <v>160.82010027454277</v>
      </c>
      <c r="G443" s="8">
        <v>1.178790882548191</v>
      </c>
      <c r="I443" s="8">
        <v>86.71548117154812</v>
      </c>
      <c r="J443" s="8">
        <v>415</v>
      </c>
    </row>
    <row r="444" spans="1:10" x14ac:dyDescent="0.25">
      <c r="A444">
        <v>439</v>
      </c>
      <c r="B444">
        <v>0</v>
      </c>
      <c r="D444" s="8">
        <v>416</v>
      </c>
      <c r="E444" s="8">
        <v>254.17989972545723</v>
      </c>
      <c r="F444" s="8">
        <v>161.82010027454277</v>
      </c>
      <c r="G444" s="8">
        <v>1.1861207553721467</v>
      </c>
      <c r="I444" s="8">
        <v>86.924686192468613</v>
      </c>
      <c r="J444" s="8">
        <v>416</v>
      </c>
    </row>
    <row r="445" spans="1:10" x14ac:dyDescent="0.25">
      <c r="A445">
        <v>440</v>
      </c>
      <c r="B445">
        <v>2</v>
      </c>
      <c r="D445" s="8">
        <v>417</v>
      </c>
      <c r="E445" s="8">
        <v>254.17989972545723</v>
      </c>
      <c r="F445" s="8">
        <v>162.82010027454277</v>
      </c>
      <c r="G445" s="8">
        <v>1.1934506281961021</v>
      </c>
      <c r="I445" s="8">
        <v>87.13389121338912</v>
      </c>
      <c r="J445" s="8">
        <v>417</v>
      </c>
    </row>
    <row r="446" spans="1:10" x14ac:dyDescent="0.25">
      <c r="A446">
        <v>441</v>
      </c>
      <c r="B446">
        <v>0</v>
      </c>
      <c r="D446" s="8">
        <v>418</v>
      </c>
      <c r="E446" s="8">
        <v>254.17989972545723</v>
      </c>
      <c r="F446" s="8">
        <v>163.82010027454277</v>
      </c>
      <c r="G446" s="8">
        <v>1.2007805010200578</v>
      </c>
      <c r="I446" s="8">
        <v>87.343096234309627</v>
      </c>
      <c r="J446" s="8">
        <v>418</v>
      </c>
    </row>
    <row r="447" spans="1:10" x14ac:dyDescent="0.25">
      <c r="A447">
        <v>442</v>
      </c>
      <c r="B447">
        <v>0</v>
      </c>
      <c r="D447" s="8">
        <v>419</v>
      </c>
      <c r="E447" s="8">
        <v>254.17989972545723</v>
      </c>
      <c r="F447" s="8">
        <v>164.82010027454277</v>
      </c>
      <c r="G447" s="8">
        <v>1.2081103738440135</v>
      </c>
      <c r="I447" s="8">
        <v>87.55230125523012</v>
      </c>
      <c r="J447" s="8">
        <v>419</v>
      </c>
    </row>
    <row r="448" spans="1:10" x14ac:dyDescent="0.25">
      <c r="A448">
        <v>443</v>
      </c>
      <c r="B448">
        <v>0</v>
      </c>
      <c r="D448" s="8">
        <v>420</v>
      </c>
      <c r="E448" s="8">
        <v>254.17989972545723</v>
      </c>
      <c r="F448" s="8">
        <v>165.82010027454277</v>
      </c>
      <c r="G448" s="8">
        <v>1.2154402466679692</v>
      </c>
      <c r="I448" s="8">
        <v>87.761506276150627</v>
      </c>
      <c r="J448" s="8">
        <v>420</v>
      </c>
    </row>
    <row r="449" spans="1:10" x14ac:dyDescent="0.25">
      <c r="A449">
        <v>444</v>
      </c>
      <c r="B449">
        <v>0</v>
      </c>
      <c r="D449" s="8">
        <v>421</v>
      </c>
      <c r="E449" s="8">
        <v>225.30338915439322</v>
      </c>
      <c r="F449" s="8">
        <v>195.69661084560678</v>
      </c>
      <c r="G449" s="8">
        <v>1.4344312695774344</v>
      </c>
      <c r="I449" s="8">
        <v>87.970711297071134</v>
      </c>
      <c r="J449" s="8">
        <v>421</v>
      </c>
    </row>
    <row r="450" spans="1:10" x14ac:dyDescent="0.25">
      <c r="A450">
        <v>445</v>
      </c>
      <c r="B450">
        <v>0</v>
      </c>
      <c r="D450" s="8">
        <v>422</v>
      </c>
      <c r="E450" s="8">
        <v>254.17989972545723</v>
      </c>
      <c r="F450" s="8">
        <v>167.82010027454277</v>
      </c>
      <c r="G450" s="8">
        <v>1.2300999923158804</v>
      </c>
      <c r="I450" s="8">
        <v>88.179916317991626</v>
      </c>
      <c r="J450" s="8">
        <v>422</v>
      </c>
    </row>
    <row r="451" spans="1:10" x14ac:dyDescent="0.25">
      <c r="A451">
        <v>446</v>
      </c>
      <c r="B451">
        <v>0</v>
      </c>
      <c r="D451" s="8">
        <v>423</v>
      </c>
      <c r="E451" s="8">
        <v>254.17989972545723</v>
      </c>
      <c r="F451" s="8">
        <v>168.82010027454277</v>
      </c>
      <c r="G451" s="8">
        <v>1.2374298651398361</v>
      </c>
      <c r="I451" s="8">
        <v>88.389121338912133</v>
      </c>
      <c r="J451" s="8">
        <v>423</v>
      </c>
    </row>
    <row r="452" spans="1:10" x14ac:dyDescent="0.25">
      <c r="A452">
        <v>447</v>
      </c>
      <c r="B452">
        <v>0</v>
      </c>
      <c r="D452" s="8">
        <v>424</v>
      </c>
      <c r="E452" s="8">
        <v>254.17989972545723</v>
      </c>
      <c r="F452" s="8">
        <v>169.82010027454277</v>
      </c>
      <c r="G452" s="8">
        <v>1.2447597379637916</v>
      </c>
      <c r="I452" s="8">
        <v>88.59832635983264</v>
      </c>
      <c r="J452" s="8">
        <v>424</v>
      </c>
    </row>
    <row r="453" spans="1:10" x14ac:dyDescent="0.25">
      <c r="A453">
        <v>448</v>
      </c>
      <c r="B453">
        <v>1</v>
      </c>
      <c r="D453" s="8">
        <v>425</v>
      </c>
      <c r="E453" s="8">
        <v>254.17989972545723</v>
      </c>
      <c r="F453" s="8">
        <v>170.82010027454277</v>
      </c>
      <c r="G453" s="8">
        <v>1.2520896107877473</v>
      </c>
      <c r="I453" s="8">
        <v>88.807531380753133</v>
      </c>
      <c r="J453" s="8">
        <v>425</v>
      </c>
    </row>
    <row r="454" spans="1:10" x14ac:dyDescent="0.25">
      <c r="A454">
        <v>449</v>
      </c>
      <c r="B454">
        <v>0</v>
      </c>
      <c r="D454" s="8">
        <v>426</v>
      </c>
      <c r="E454" s="8">
        <v>254.17989972545723</v>
      </c>
      <c r="F454" s="8">
        <v>171.82010027454277</v>
      </c>
      <c r="G454" s="8">
        <v>1.259419483611703</v>
      </c>
      <c r="I454" s="8">
        <v>89.01673640167364</v>
      </c>
      <c r="J454" s="8">
        <v>426</v>
      </c>
    </row>
    <row r="455" spans="1:10" x14ac:dyDescent="0.25">
      <c r="A455">
        <v>450</v>
      </c>
      <c r="B455">
        <v>0</v>
      </c>
      <c r="D455" s="8">
        <v>427</v>
      </c>
      <c r="E455" s="8">
        <v>225.30338915439322</v>
      </c>
      <c r="F455" s="8">
        <v>201.69661084560678</v>
      </c>
      <c r="G455" s="8">
        <v>1.4784105065211683</v>
      </c>
      <c r="I455" s="8">
        <v>89.225941422594147</v>
      </c>
      <c r="J455" s="8">
        <v>427</v>
      </c>
    </row>
    <row r="456" spans="1:10" x14ac:dyDescent="0.25">
      <c r="A456">
        <v>451</v>
      </c>
      <c r="B456">
        <v>1</v>
      </c>
      <c r="D456" s="8">
        <v>428</v>
      </c>
      <c r="E456" s="8">
        <v>254.17989972545723</v>
      </c>
      <c r="F456" s="8">
        <v>173.82010027454277</v>
      </c>
      <c r="G456" s="8">
        <v>1.2740792292596141</v>
      </c>
      <c r="I456" s="8">
        <v>89.43514644351464</v>
      </c>
      <c r="J456" s="8">
        <v>428</v>
      </c>
    </row>
    <row r="457" spans="1:10" x14ac:dyDescent="0.25">
      <c r="A457">
        <v>452</v>
      </c>
      <c r="B457">
        <v>0</v>
      </c>
      <c r="D457" s="8">
        <v>429</v>
      </c>
      <c r="E457" s="8">
        <v>254.17989972545723</v>
      </c>
      <c r="F457" s="8">
        <v>174.82010027454277</v>
      </c>
      <c r="G457" s="8">
        <v>1.2814091020835698</v>
      </c>
      <c r="I457" s="8">
        <v>89.644351464435147</v>
      </c>
      <c r="J457" s="8">
        <v>429</v>
      </c>
    </row>
    <row r="458" spans="1:10" x14ac:dyDescent="0.25">
      <c r="A458">
        <v>453</v>
      </c>
      <c r="B458">
        <v>1</v>
      </c>
      <c r="D458" s="8">
        <v>430</v>
      </c>
      <c r="E458" s="8">
        <v>254.17989972545723</v>
      </c>
      <c r="F458" s="8">
        <v>175.82010027454277</v>
      </c>
      <c r="G458" s="8">
        <v>1.2887389749075255</v>
      </c>
      <c r="I458" s="8">
        <v>89.853556485355654</v>
      </c>
      <c r="J458" s="8">
        <v>430</v>
      </c>
    </row>
    <row r="459" spans="1:10" x14ac:dyDescent="0.25">
      <c r="A459">
        <v>454</v>
      </c>
      <c r="B459">
        <v>0</v>
      </c>
      <c r="D459" s="8">
        <v>431</v>
      </c>
      <c r="E459" s="8">
        <v>254.17989972545723</v>
      </c>
      <c r="F459" s="8">
        <v>176.82010027454277</v>
      </c>
      <c r="G459" s="8">
        <v>1.296068847731481</v>
      </c>
      <c r="I459" s="8">
        <v>90.062761506276146</v>
      </c>
      <c r="J459" s="8">
        <v>431</v>
      </c>
    </row>
    <row r="460" spans="1:10" x14ac:dyDescent="0.25">
      <c r="A460">
        <v>455</v>
      </c>
      <c r="B460">
        <v>0</v>
      </c>
      <c r="D460" s="8">
        <v>432</v>
      </c>
      <c r="E460" s="8">
        <v>254.17989972545723</v>
      </c>
      <c r="F460" s="8">
        <v>177.82010027454277</v>
      </c>
      <c r="G460" s="8">
        <v>1.3033987205554367</v>
      </c>
      <c r="I460" s="8">
        <v>90.271966527196653</v>
      </c>
      <c r="J460" s="8">
        <v>432</v>
      </c>
    </row>
    <row r="461" spans="1:10" x14ac:dyDescent="0.25">
      <c r="A461">
        <v>456</v>
      </c>
      <c r="B461">
        <v>1</v>
      </c>
      <c r="D461" s="8">
        <v>433</v>
      </c>
      <c r="E461" s="8">
        <v>254.17989972545723</v>
      </c>
      <c r="F461" s="8">
        <v>178.82010027454277</v>
      </c>
      <c r="G461" s="8">
        <v>1.3107285933793924</v>
      </c>
      <c r="I461" s="8">
        <v>90.48117154811716</v>
      </c>
      <c r="J461" s="8">
        <v>433</v>
      </c>
    </row>
    <row r="462" spans="1:10" x14ac:dyDescent="0.25">
      <c r="A462">
        <v>457</v>
      </c>
      <c r="B462">
        <v>0</v>
      </c>
      <c r="D462" s="8">
        <v>434</v>
      </c>
      <c r="E462" s="8">
        <v>254.17989972545723</v>
      </c>
      <c r="F462" s="8">
        <v>179.82010027454277</v>
      </c>
      <c r="G462" s="8">
        <v>1.3180584662033481</v>
      </c>
      <c r="I462" s="8">
        <v>90.690376569037653</v>
      </c>
      <c r="J462" s="8">
        <v>434</v>
      </c>
    </row>
    <row r="463" spans="1:10" x14ac:dyDescent="0.25">
      <c r="A463">
        <v>458</v>
      </c>
      <c r="B463">
        <v>0</v>
      </c>
      <c r="D463" s="8">
        <v>435</v>
      </c>
      <c r="E463" s="8">
        <v>225.30338915439322</v>
      </c>
      <c r="F463" s="8">
        <v>209.69661084560678</v>
      </c>
      <c r="G463" s="8">
        <v>1.5370494891128132</v>
      </c>
      <c r="I463" s="8">
        <v>90.89958158995816</v>
      </c>
      <c r="J463" s="8">
        <v>435</v>
      </c>
    </row>
    <row r="464" spans="1:10" x14ac:dyDescent="0.25">
      <c r="A464">
        <v>459</v>
      </c>
      <c r="B464">
        <v>0</v>
      </c>
      <c r="D464" s="8">
        <v>436</v>
      </c>
      <c r="E464" s="8">
        <v>225.30338915439322</v>
      </c>
      <c r="F464" s="8">
        <v>210.69661084560678</v>
      </c>
      <c r="G464" s="8">
        <v>1.5443793619367689</v>
      </c>
      <c r="I464" s="8">
        <v>91.108786610878653</v>
      </c>
      <c r="J464" s="8">
        <v>436</v>
      </c>
    </row>
    <row r="465" spans="1:10" x14ac:dyDescent="0.25">
      <c r="A465">
        <v>460</v>
      </c>
      <c r="B465">
        <v>1</v>
      </c>
      <c r="D465" s="8">
        <v>437</v>
      </c>
      <c r="E465" s="8">
        <v>225.30338915439322</v>
      </c>
      <c r="F465" s="8">
        <v>211.69661084560678</v>
      </c>
      <c r="G465" s="8">
        <v>1.5517092347607246</v>
      </c>
      <c r="I465" s="8">
        <v>91.31799163179916</v>
      </c>
      <c r="J465" s="8">
        <v>437</v>
      </c>
    </row>
    <row r="466" spans="1:10" x14ac:dyDescent="0.25">
      <c r="A466">
        <v>461</v>
      </c>
      <c r="B466">
        <v>0</v>
      </c>
      <c r="D466" s="8">
        <v>438</v>
      </c>
      <c r="E466" s="8">
        <v>225.30338915439322</v>
      </c>
      <c r="F466" s="8">
        <v>212.69661084560678</v>
      </c>
      <c r="G466" s="8">
        <v>1.5590391075846803</v>
      </c>
      <c r="I466" s="8">
        <v>91.527196652719667</v>
      </c>
      <c r="J466" s="8">
        <v>438</v>
      </c>
    </row>
    <row r="467" spans="1:10" x14ac:dyDescent="0.25">
      <c r="A467">
        <v>462</v>
      </c>
      <c r="B467">
        <v>0</v>
      </c>
      <c r="D467" s="8">
        <v>439</v>
      </c>
      <c r="E467" s="8">
        <v>254.17989972545723</v>
      </c>
      <c r="F467" s="8">
        <v>184.82010027454277</v>
      </c>
      <c r="G467" s="8">
        <v>1.3547078303231261</v>
      </c>
      <c r="I467" s="8">
        <v>91.73640167364016</v>
      </c>
      <c r="J467" s="8">
        <v>439</v>
      </c>
    </row>
    <row r="468" spans="1:10" x14ac:dyDescent="0.25">
      <c r="A468">
        <v>463</v>
      </c>
      <c r="B468">
        <v>1</v>
      </c>
      <c r="D468" s="8">
        <v>440</v>
      </c>
      <c r="E468" s="8">
        <v>196.42687858332917</v>
      </c>
      <c r="F468" s="8">
        <v>243.57312141667083</v>
      </c>
      <c r="G468" s="8">
        <v>1.7853600033181014</v>
      </c>
      <c r="I468" s="8">
        <v>91.945606694560666</v>
      </c>
      <c r="J468" s="8">
        <v>440</v>
      </c>
    </row>
    <row r="469" spans="1:10" x14ac:dyDescent="0.25">
      <c r="A469">
        <v>464</v>
      </c>
      <c r="B469">
        <v>1</v>
      </c>
      <c r="D469" s="8">
        <v>441</v>
      </c>
      <c r="E469" s="8">
        <v>254.17989972545723</v>
      </c>
      <c r="F469" s="8">
        <v>186.82010027454277</v>
      </c>
      <c r="G469" s="8">
        <v>1.3693675759710375</v>
      </c>
      <c r="I469" s="8">
        <v>92.154811715481173</v>
      </c>
      <c r="J469" s="8">
        <v>441</v>
      </c>
    </row>
    <row r="470" spans="1:10" x14ac:dyDescent="0.25">
      <c r="A470">
        <v>465</v>
      </c>
      <c r="B470">
        <v>0</v>
      </c>
      <c r="D470" s="8">
        <v>442</v>
      </c>
      <c r="E470" s="8">
        <v>254.17989972545723</v>
      </c>
      <c r="F470" s="8">
        <v>187.82010027454277</v>
      </c>
      <c r="G470" s="8">
        <v>1.376697448794993</v>
      </c>
      <c r="I470" s="8">
        <v>92.364016736401666</v>
      </c>
      <c r="J470" s="8">
        <v>442</v>
      </c>
    </row>
    <row r="471" spans="1:10" x14ac:dyDescent="0.25">
      <c r="A471">
        <v>466</v>
      </c>
      <c r="B471">
        <v>0</v>
      </c>
      <c r="D471" s="8">
        <v>443</v>
      </c>
      <c r="E471" s="8">
        <v>254.17989972545723</v>
      </c>
      <c r="F471" s="8">
        <v>188.82010027454277</v>
      </c>
      <c r="G471" s="8">
        <v>1.3840273216189487</v>
      </c>
      <c r="I471" s="8">
        <v>92.573221757322173</v>
      </c>
      <c r="J471" s="8">
        <v>443</v>
      </c>
    </row>
    <row r="472" spans="1:10" x14ac:dyDescent="0.25">
      <c r="A472">
        <v>467</v>
      </c>
      <c r="B472">
        <v>0</v>
      </c>
      <c r="D472" s="8">
        <v>444</v>
      </c>
      <c r="E472" s="8">
        <v>254.17989972545723</v>
      </c>
      <c r="F472" s="8">
        <v>189.82010027454277</v>
      </c>
      <c r="G472" s="8">
        <v>1.3913571944429044</v>
      </c>
      <c r="I472" s="8">
        <v>92.78242677824268</v>
      </c>
      <c r="J472" s="8">
        <v>444</v>
      </c>
    </row>
    <row r="473" spans="1:10" x14ac:dyDescent="0.25">
      <c r="A473">
        <v>468</v>
      </c>
      <c r="B473">
        <v>0</v>
      </c>
      <c r="D473" s="8">
        <v>445</v>
      </c>
      <c r="E473" s="8">
        <v>254.17989972545723</v>
      </c>
      <c r="F473" s="8">
        <v>190.82010027454277</v>
      </c>
      <c r="G473" s="8">
        <v>1.3986870672668599</v>
      </c>
      <c r="I473" s="8">
        <v>92.991631799163173</v>
      </c>
      <c r="J473" s="8">
        <v>445</v>
      </c>
    </row>
    <row r="474" spans="1:10" x14ac:dyDescent="0.25">
      <c r="A474">
        <v>469</v>
      </c>
      <c r="B474">
        <v>0</v>
      </c>
      <c r="D474" s="8">
        <v>446</v>
      </c>
      <c r="E474" s="8">
        <v>254.17989972545723</v>
      </c>
      <c r="F474" s="8">
        <v>191.82010027454277</v>
      </c>
      <c r="G474" s="8">
        <v>1.4060169400908156</v>
      </c>
      <c r="I474" s="8">
        <v>93.20083682008368</v>
      </c>
      <c r="J474" s="8">
        <v>446</v>
      </c>
    </row>
    <row r="475" spans="1:10" x14ac:dyDescent="0.25">
      <c r="A475">
        <v>470</v>
      </c>
      <c r="B475">
        <v>0</v>
      </c>
      <c r="D475" s="8">
        <v>447</v>
      </c>
      <c r="E475" s="8">
        <v>254.17989972545723</v>
      </c>
      <c r="F475" s="8">
        <v>192.82010027454277</v>
      </c>
      <c r="G475" s="8">
        <v>1.4133468129147713</v>
      </c>
      <c r="I475" s="8">
        <v>93.410041841004187</v>
      </c>
      <c r="J475" s="8">
        <v>447</v>
      </c>
    </row>
    <row r="476" spans="1:10" x14ac:dyDescent="0.25">
      <c r="A476">
        <v>471</v>
      </c>
      <c r="B476">
        <v>0</v>
      </c>
      <c r="D476" s="8">
        <v>448</v>
      </c>
      <c r="E476" s="8">
        <v>225.30338915439322</v>
      </c>
      <c r="F476" s="8">
        <v>222.69661084560678</v>
      </c>
      <c r="G476" s="8">
        <v>1.6323378358242366</v>
      </c>
      <c r="I476" s="8">
        <v>93.61924686192468</v>
      </c>
      <c r="J476" s="8">
        <v>448</v>
      </c>
    </row>
    <row r="477" spans="1:10" x14ac:dyDescent="0.25">
      <c r="A477">
        <v>472</v>
      </c>
      <c r="B477">
        <v>0</v>
      </c>
      <c r="D477" s="8">
        <v>449</v>
      </c>
      <c r="E477" s="8">
        <v>254.17989972545723</v>
      </c>
      <c r="F477" s="8">
        <v>194.82010027454277</v>
      </c>
      <c r="G477" s="8">
        <v>1.4280065585626824</v>
      </c>
      <c r="I477" s="8">
        <v>93.828451882845187</v>
      </c>
      <c r="J477" s="8">
        <v>449</v>
      </c>
    </row>
    <row r="478" spans="1:10" x14ac:dyDescent="0.25">
      <c r="A478">
        <v>473</v>
      </c>
      <c r="B478">
        <v>1</v>
      </c>
      <c r="D478" s="8">
        <v>450</v>
      </c>
      <c r="E478" s="8">
        <v>254.17989972545723</v>
      </c>
      <c r="F478" s="8">
        <v>195.82010027454277</v>
      </c>
      <c r="G478" s="8">
        <v>1.4353364313866381</v>
      </c>
      <c r="I478" s="8">
        <v>94.037656903765694</v>
      </c>
      <c r="J478" s="8">
        <v>450</v>
      </c>
    </row>
    <row r="479" spans="1:10" x14ac:dyDescent="0.25">
      <c r="A479">
        <v>474</v>
      </c>
      <c r="B479">
        <v>0</v>
      </c>
      <c r="D479" s="8">
        <v>451</v>
      </c>
      <c r="E479" s="8">
        <v>225.30338915439322</v>
      </c>
      <c r="F479" s="8">
        <v>225.69661084560678</v>
      </c>
      <c r="G479" s="8">
        <v>1.6543274542961035</v>
      </c>
      <c r="I479" s="8">
        <v>94.246861924686186</v>
      </c>
      <c r="J479" s="8">
        <v>451</v>
      </c>
    </row>
    <row r="480" spans="1:10" x14ac:dyDescent="0.25">
      <c r="A480">
        <v>475</v>
      </c>
      <c r="B480">
        <v>0</v>
      </c>
      <c r="D480" s="8">
        <v>452</v>
      </c>
      <c r="E480" s="8">
        <v>254.17989972545723</v>
      </c>
      <c r="F480" s="8">
        <v>197.82010027454277</v>
      </c>
      <c r="G480" s="8">
        <v>1.4499961770345495</v>
      </c>
      <c r="I480" s="8">
        <v>94.456066945606693</v>
      </c>
      <c r="J480" s="8">
        <v>452</v>
      </c>
    </row>
    <row r="481" spans="1:10" x14ac:dyDescent="0.25">
      <c r="A481">
        <v>476</v>
      </c>
      <c r="B481">
        <v>0</v>
      </c>
      <c r="D481" s="8">
        <v>453</v>
      </c>
      <c r="E481" s="8">
        <v>225.30338915439322</v>
      </c>
      <c r="F481" s="8">
        <v>227.69661084560678</v>
      </c>
      <c r="G481" s="8">
        <v>1.6689871999440147</v>
      </c>
      <c r="I481" s="8">
        <v>94.6652719665272</v>
      </c>
      <c r="J481" s="8">
        <v>453</v>
      </c>
    </row>
    <row r="482" spans="1:10" x14ac:dyDescent="0.25">
      <c r="A482">
        <v>477</v>
      </c>
      <c r="B482">
        <v>0</v>
      </c>
      <c r="D482" s="8">
        <v>454</v>
      </c>
      <c r="E482" s="8">
        <v>254.17989972545723</v>
      </c>
      <c r="F482" s="8">
        <v>199.82010027454277</v>
      </c>
      <c r="G482" s="8">
        <v>1.4646559226824607</v>
      </c>
      <c r="I482" s="8">
        <v>94.874476987447693</v>
      </c>
      <c r="J482" s="8">
        <v>454</v>
      </c>
    </row>
    <row r="483" spans="1:10" x14ac:dyDescent="0.25">
      <c r="A483">
        <v>478</v>
      </c>
      <c r="B483">
        <v>1</v>
      </c>
      <c r="D483" s="8">
        <v>455</v>
      </c>
      <c r="E483" s="8">
        <v>254.17989972545723</v>
      </c>
      <c r="F483" s="8">
        <v>200.82010027454277</v>
      </c>
      <c r="G483" s="8">
        <v>1.4719857955064164</v>
      </c>
      <c r="I483" s="8">
        <v>95.0836820083682</v>
      </c>
      <c r="J483" s="8">
        <v>455</v>
      </c>
    </row>
    <row r="484" spans="1:10" x14ac:dyDescent="0.25">
      <c r="D484" s="8">
        <v>456</v>
      </c>
      <c r="E484" s="8">
        <v>225.30338915439322</v>
      </c>
      <c r="F484" s="8">
        <v>230.69661084560678</v>
      </c>
      <c r="G484" s="8">
        <v>1.6909768184158818</v>
      </c>
      <c r="I484" s="8">
        <v>95.292887029288707</v>
      </c>
      <c r="J484" s="8">
        <v>456</v>
      </c>
    </row>
    <row r="485" spans="1:10" x14ac:dyDescent="0.25">
      <c r="D485" s="8">
        <v>457</v>
      </c>
      <c r="E485" s="8">
        <v>254.17989972545723</v>
      </c>
      <c r="F485" s="8">
        <v>202.82010027454277</v>
      </c>
      <c r="G485" s="8">
        <v>1.4866455411543276</v>
      </c>
      <c r="I485" s="8">
        <v>95.5020920502092</v>
      </c>
      <c r="J485" s="8">
        <v>457</v>
      </c>
    </row>
    <row r="486" spans="1:10" x14ac:dyDescent="0.25">
      <c r="D486" s="8">
        <v>458</v>
      </c>
      <c r="E486" s="8">
        <v>254.17989972545723</v>
      </c>
      <c r="F486" s="8">
        <v>203.82010027454277</v>
      </c>
      <c r="G486" s="8">
        <v>1.4939754139782833</v>
      </c>
      <c r="I486" s="8">
        <v>95.711297071129707</v>
      </c>
      <c r="J486" s="8">
        <v>458</v>
      </c>
    </row>
    <row r="487" spans="1:10" x14ac:dyDescent="0.25">
      <c r="D487" s="8">
        <v>459</v>
      </c>
      <c r="E487" s="8">
        <v>254.17989972545723</v>
      </c>
      <c r="F487" s="8">
        <v>204.82010027454277</v>
      </c>
      <c r="G487" s="8">
        <v>1.501305286802239</v>
      </c>
      <c r="I487" s="8">
        <v>95.920502092050214</v>
      </c>
      <c r="J487" s="8">
        <v>459</v>
      </c>
    </row>
    <row r="488" spans="1:10" x14ac:dyDescent="0.25">
      <c r="D488" s="8">
        <v>460</v>
      </c>
      <c r="E488" s="8">
        <v>225.30338915439322</v>
      </c>
      <c r="F488" s="8">
        <v>234.69661084560678</v>
      </c>
      <c r="G488" s="8">
        <v>1.7202963097117041</v>
      </c>
      <c r="I488" s="8">
        <v>96.129707112970706</v>
      </c>
      <c r="J488" s="8">
        <v>460</v>
      </c>
    </row>
    <row r="489" spans="1:10" x14ac:dyDescent="0.25">
      <c r="D489" s="8">
        <v>461</v>
      </c>
      <c r="E489" s="8">
        <v>254.17989972545723</v>
      </c>
      <c r="F489" s="8">
        <v>206.82010027454277</v>
      </c>
      <c r="G489" s="8">
        <v>1.5159650324501501</v>
      </c>
      <c r="I489" s="8">
        <v>96.338912133891213</v>
      </c>
      <c r="J489" s="8">
        <v>461</v>
      </c>
    </row>
    <row r="490" spans="1:10" x14ac:dyDescent="0.25">
      <c r="D490" s="8">
        <v>462</v>
      </c>
      <c r="E490" s="8">
        <v>254.17989972545723</v>
      </c>
      <c r="F490" s="8">
        <v>207.82010027454277</v>
      </c>
      <c r="G490" s="8">
        <v>1.5232949052741058</v>
      </c>
      <c r="I490" s="8">
        <v>96.54811715481172</v>
      </c>
      <c r="J490" s="8">
        <v>462</v>
      </c>
    </row>
    <row r="491" spans="1:10" x14ac:dyDescent="0.25">
      <c r="D491" s="8">
        <v>463</v>
      </c>
      <c r="E491" s="8">
        <v>225.30338915439322</v>
      </c>
      <c r="F491" s="8">
        <v>237.69661084560678</v>
      </c>
      <c r="G491" s="8">
        <v>1.7422859281835712</v>
      </c>
      <c r="I491" s="8">
        <v>96.757322175732213</v>
      </c>
      <c r="J491" s="8">
        <v>463</v>
      </c>
    </row>
    <row r="492" spans="1:10" x14ac:dyDescent="0.25">
      <c r="D492" s="8">
        <v>464</v>
      </c>
      <c r="E492" s="8">
        <v>225.30338915439322</v>
      </c>
      <c r="F492" s="8">
        <v>238.69661084560678</v>
      </c>
      <c r="G492" s="8">
        <v>1.7496158010075267</v>
      </c>
      <c r="I492" s="8">
        <v>96.96652719665272</v>
      </c>
      <c r="J492" s="8">
        <v>464</v>
      </c>
    </row>
    <row r="493" spans="1:10" x14ac:dyDescent="0.25">
      <c r="D493" s="8">
        <v>465</v>
      </c>
      <c r="E493" s="8">
        <v>254.17989972545723</v>
      </c>
      <c r="F493" s="8">
        <v>210.82010027454277</v>
      </c>
      <c r="G493" s="8">
        <v>1.5452845237459727</v>
      </c>
      <c r="I493" s="8">
        <v>97.175732217573213</v>
      </c>
      <c r="J493" s="8">
        <v>465</v>
      </c>
    </row>
    <row r="494" spans="1:10" x14ac:dyDescent="0.25">
      <c r="D494" s="8">
        <v>466</v>
      </c>
      <c r="E494" s="8">
        <v>254.17989972545723</v>
      </c>
      <c r="F494" s="8">
        <v>211.82010027454277</v>
      </c>
      <c r="G494" s="8">
        <v>1.5526143965699284</v>
      </c>
      <c r="I494" s="8">
        <v>97.38493723849372</v>
      </c>
      <c r="J494" s="8">
        <v>466</v>
      </c>
    </row>
    <row r="495" spans="1:10" x14ac:dyDescent="0.25">
      <c r="D495" s="8">
        <v>467</v>
      </c>
      <c r="E495" s="8">
        <v>254.17989972545723</v>
      </c>
      <c r="F495" s="8">
        <v>212.82010027454277</v>
      </c>
      <c r="G495" s="8">
        <v>1.5599442693938839</v>
      </c>
      <c r="I495" s="8">
        <v>97.594142259414227</v>
      </c>
      <c r="J495" s="8">
        <v>467</v>
      </c>
    </row>
    <row r="496" spans="1:10" x14ac:dyDescent="0.25">
      <c r="D496" s="8">
        <v>468</v>
      </c>
      <c r="E496" s="8">
        <v>254.17989972545723</v>
      </c>
      <c r="F496" s="8">
        <v>213.82010027454277</v>
      </c>
      <c r="G496" s="8">
        <v>1.5672741422178396</v>
      </c>
      <c r="I496" s="8">
        <v>97.803347280334719</v>
      </c>
      <c r="J496" s="8">
        <v>468</v>
      </c>
    </row>
    <row r="497" spans="4:10" x14ac:dyDescent="0.25">
      <c r="D497" s="8">
        <v>469</v>
      </c>
      <c r="E497" s="8">
        <v>254.17989972545723</v>
      </c>
      <c r="F497" s="8">
        <v>214.82010027454277</v>
      </c>
      <c r="G497" s="8">
        <v>1.5746040150417953</v>
      </c>
      <c r="I497" s="8">
        <v>98.012552301255226</v>
      </c>
      <c r="J497" s="8">
        <v>469</v>
      </c>
    </row>
    <row r="498" spans="4:10" x14ac:dyDescent="0.25">
      <c r="D498" s="8">
        <v>470</v>
      </c>
      <c r="E498" s="8">
        <v>254.17989972545723</v>
      </c>
      <c r="F498" s="8">
        <v>215.82010027454277</v>
      </c>
      <c r="G498" s="8">
        <v>1.5819338878657507</v>
      </c>
      <c r="I498" s="8">
        <v>98.221757322175733</v>
      </c>
      <c r="J498" s="8">
        <v>470</v>
      </c>
    </row>
    <row r="499" spans="4:10" x14ac:dyDescent="0.25">
      <c r="D499" s="8">
        <v>471</v>
      </c>
      <c r="E499" s="8">
        <v>254.17989972545723</v>
      </c>
      <c r="F499" s="8">
        <v>216.82010027454277</v>
      </c>
      <c r="G499" s="8">
        <v>1.5892637606897064</v>
      </c>
      <c r="I499" s="8">
        <v>98.430962343096226</v>
      </c>
      <c r="J499" s="8">
        <v>471</v>
      </c>
    </row>
    <row r="500" spans="4:10" x14ac:dyDescent="0.25">
      <c r="D500" s="8">
        <v>472</v>
      </c>
      <c r="E500" s="8">
        <v>254.17989972545723</v>
      </c>
      <c r="F500" s="8">
        <v>217.82010027454277</v>
      </c>
      <c r="G500" s="8">
        <v>1.5965936335136621</v>
      </c>
      <c r="I500" s="8">
        <v>98.640167364016733</v>
      </c>
      <c r="J500" s="8">
        <v>472</v>
      </c>
    </row>
    <row r="501" spans="4:10" x14ac:dyDescent="0.25">
      <c r="D501" s="8">
        <v>473</v>
      </c>
      <c r="E501" s="8">
        <v>225.30338915439322</v>
      </c>
      <c r="F501" s="8">
        <v>247.69661084560678</v>
      </c>
      <c r="G501" s="8">
        <v>1.8155846564231275</v>
      </c>
      <c r="I501" s="8">
        <v>98.84937238493724</v>
      </c>
      <c r="J501" s="8">
        <v>473</v>
      </c>
    </row>
    <row r="502" spans="4:10" x14ac:dyDescent="0.25">
      <c r="D502" s="8">
        <v>474</v>
      </c>
      <c r="E502" s="8">
        <v>254.17989972545723</v>
      </c>
      <c r="F502" s="8">
        <v>219.82010027454277</v>
      </c>
      <c r="G502" s="8">
        <v>1.6112533791615733</v>
      </c>
      <c r="I502" s="8">
        <v>99.058577405857733</v>
      </c>
      <c r="J502" s="8">
        <v>474</v>
      </c>
    </row>
    <row r="503" spans="4:10" x14ac:dyDescent="0.25">
      <c r="D503" s="8">
        <v>475</v>
      </c>
      <c r="E503" s="8">
        <v>254.17989972545723</v>
      </c>
      <c r="F503" s="8">
        <v>220.82010027454277</v>
      </c>
      <c r="G503" s="8">
        <v>1.618583251985529</v>
      </c>
      <c r="I503" s="8">
        <v>99.26778242677824</v>
      </c>
      <c r="J503" s="8">
        <v>475</v>
      </c>
    </row>
    <row r="504" spans="4:10" x14ac:dyDescent="0.25">
      <c r="D504" s="8">
        <v>476</v>
      </c>
      <c r="E504" s="8">
        <v>254.17989972545723</v>
      </c>
      <c r="F504" s="8">
        <v>221.82010027454277</v>
      </c>
      <c r="G504" s="8">
        <v>1.6259131248094847</v>
      </c>
      <c r="I504" s="8">
        <v>99.476987447698747</v>
      </c>
      <c r="J504" s="8">
        <v>476</v>
      </c>
    </row>
    <row r="505" spans="4:10" x14ac:dyDescent="0.25">
      <c r="D505" s="8">
        <v>477</v>
      </c>
      <c r="E505" s="8">
        <v>254.17989972545723</v>
      </c>
      <c r="F505" s="8">
        <v>222.82010027454277</v>
      </c>
      <c r="G505" s="8">
        <v>1.6332429976334402</v>
      </c>
      <c r="I505" s="8">
        <v>99.68619246861924</v>
      </c>
      <c r="J505" s="8">
        <v>477</v>
      </c>
    </row>
    <row r="506" spans="4:10" ht="15.75" thickBot="1" x14ac:dyDescent="0.3">
      <c r="D506" s="9">
        <v>478</v>
      </c>
      <c r="E506" s="9">
        <v>225.30338915439322</v>
      </c>
      <c r="F506" s="9">
        <v>252.69661084560678</v>
      </c>
      <c r="G506" s="9">
        <v>1.8522340205429055</v>
      </c>
      <c r="I506" s="9">
        <v>99.895397489539747</v>
      </c>
      <c r="J506" s="9">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4" t="s">
        <v>1130</v>
      </c>
      <c r="B1" t="s">
        <v>1078</v>
      </c>
    </row>
    <row r="3" spans="1:4" x14ac:dyDescent="0.25">
      <c r="A3" s="4" t="s">
        <v>1147</v>
      </c>
      <c r="B3" t="s">
        <v>1268</v>
      </c>
      <c r="C3" t="s">
        <v>1269</v>
      </c>
      <c r="D3" t="s">
        <v>1270</v>
      </c>
    </row>
    <row r="4" spans="1:4" x14ac:dyDescent="0.25">
      <c r="A4" s="5" t="s">
        <v>1166</v>
      </c>
      <c r="B4" s="2">
        <v>13977020</v>
      </c>
      <c r="C4" s="2">
        <v>2826020</v>
      </c>
      <c r="D4" s="2">
        <v>2801680</v>
      </c>
    </row>
    <row r="5" spans="1:4" x14ac:dyDescent="0.25">
      <c r="A5" s="7" t="s">
        <v>1167</v>
      </c>
      <c r="B5" s="2">
        <v>385140</v>
      </c>
      <c r="C5" s="2">
        <v>82740</v>
      </c>
      <c r="D5" s="2">
        <v>84120</v>
      </c>
    </row>
    <row r="6" spans="1:4" x14ac:dyDescent="0.25">
      <c r="A6" s="7" t="s">
        <v>1168</v>
      </c>
      <c r="B6" s="2">
        <v>132190</v>
      </c>
      <c r="C6" s="2">
        <v>19080</v>
      </c>
      <c r="D6" s="2">
        <v>27760</v>
      </c>
    </row>
    <row r="7" spans="1:4" x14ac:dyDescent="0.25">
      <c r="A7" s="7" t="s">
        <v>1169</v>
      </c>
      <c r="B7" s="2">
        <v>594900</v>
      </c>
      <c r="C7" s="2">
        <v>108150</v>
      </c>
      <c r="D7" s="2">
        <v>111270</v>
      </c>
    </row>
    <row r="8" spans="1:4" x14ac:dyDescent="0.25">
      <c r="A8" s="7" t="s">
        <v>1170</v>
      </c>
      <c r="B8" s="2">
        <v>397560</v>
      </c>
      <c r="C8" s="2">
        <v>102620</v>
      </c>
      <c r="D8" s="2">
        <v>84990</v>
      </c>
    </row>
    <row r="9" spans="1:4" x14ac:dyDescent="0.25">
      <c r="A9" s="7" t="s">
        <v>1171</v>
      </c>
      <c r="B9" s="2">
        <v>94990</v>
      </c>
      <c r="C9" s="2">
        <v>23100</v>
      </c>
      <c r="D9" s="2">
        <v>15120</v>
      </c>
    </row>
    <row r="10" spans="1:4" x14ac:dyDescent="0.25">
      <c r="A10" s="7" t="s">
        <v>1172</v>
      </c>
      <c r="B10" s="2">
        <v>666320</v>
      </c>
      <c r="C10" s="2">
        <v>116880</v>
      </c>
      <c r="D10" s="2">
        <v>130690</v>
      </c>
    </row>
    <row r="11" spans="1:4" x14ac:dyDescent="0.25">
      <c r="A11" s="7" t="s">
        <v>1173</v>
      </c>
      <c r="B11" s="2">
        <v>927030</v>
      </c>
      <c r="C11" s="2">
        <v>192910</v>
      </c>
      <c r="D11" s="2">
        <v>157560</v>
      </c>
    </row>
    <row r="12" spans="1:4" x14ac:dyDescent="0.25">
      <c r="A12" s="7" t="s">
        <v>1174</v>
      </c>
      <c r="B12" s="2">
        <v>657980</v>
      </c>
      <c r="C12" s="2">
        <v>145400</v>
      </c>
      <c r="D12" s="2">
        <v>118120</v>
      </c>
    </row>
    <row r="13" spans="1:4" x14ac:dyDescent="0.25">
      <c r="A13" s="7" t="s">
        <v>1175</v>
      </c>
      <c r="B13" s="2">
        <v>461430</v>
      </c>
      <c r="C13" s="2">
        <v>89370</v>
      </c>
      <c r="D13" s="2">
        <v>84520</v>
      </c>
    </row>
    <row r="14" spans="1:4" x14ac:dyDescent="0.25">
      <c r="A14" s="7" t="s">
        <v>1176</v>
      </c>
      <c r="B14" s="2">
        <v>538860</v>
      </c>
      <c r="C14" s="2">
        <v>110110</v>
      </c>
      <c r="D14" s="2">
        <v>97130</v>
      </c>
    </row>
    <row r="15" spans="1:4" x14ac:dyDescent="0.25">
      <c r="A15" s="7" t="s">
        <v>1177</v>
      </c>
      <c r="B15" s="2">
        <v>313780</v>
      </c>
      <c r="C15" s="2">
        <v>74150</v>
      </c>
      <c r="D15" s="2">
        <v>56970</v>
      </c>
    </row>
    <row r="16" spans="1:4" x14ac:dyDescent="0.25">
      <c r="A16" s="7" t="s">
        <v>1178</v>
      </c>
      <c r="B16" s="2">
        <v>561740</v>
      </c>
      <c r="C16" s="2">
        <v>122570</v>
      </c>
      <c r="D16" s="2">
        <v>110550</v>
      </c>
    </row>
    <row r="17" spans="1:4" x14ac:dyDescent="0.25">
      <c r="A17" s="7" t="s">
        <v>1179</v>
      </c>
      <c r="B17" s="2">
        <v>448090</v>
      </c>
      <c r="C17" s="2">
        <v>76330</v>
      </c>
      <c r="D17" s="2">
        <v>105170</v>
      </c>
    </row>
    <row r="18" spans="1:4" x14ac:dyDescent="0.25">
      <c r="A18" s="7" t="s">
        <v>1180</v>
      </c>
      <c r="B18" s="2">
        <v>541660</v>
      </c>
      <c r="C18" s="2">
        <v>100200</v>
      </c>
      <c r="D18" s="2">
        <v>114470</v>
      </c>
    </row>
    <row r="19" spans="1:4" x14ac:dyDescent="0.25">
      <c r="A19" s="7" t="s">
        <v>1181</v>
      </c>
      <c r="B19" s="2">
        <v>338760</v>
      </c>
      <c r="C19" s="2">
        <v>60740</v>
      </c>
      <c r="D19" s="2">
        <v>74260</v>
      </c>
    </row>
    <row r="20" spans="1:4" x14ac:dyDescent="0.25">
      <c r="A20" s="7" t="s">
        <v>1182</v>
      </c>
      <c r="B20" s="2">
        <v>496920</v>
      </c>
      <c r="C20" s="2">
        <v>91680</v>
      </c>
      <c r="D20" s="2">
        <v>96510</v>
      </c>
    </row>
    <row r="21" spans="1:4" x14ac:dyDescent="0.25">
      <c r="A21" s="7" t="s">
        <v>1183</v>
      </c>
      <c r="B21" s="2">
        <v>498520</v>
      </c>
      <c r="C21" s="2">
        <v>106010</v>
      </c>
      <c r="D21" s="2">
        <v>119330</v>
      </c>
    </row>
    <row r="22" spans="1:4" x14ac:dyDescent="0.25">
      <c r="A22" s="7" t="s">
        <v>1184</v>
      </c>
      <c r="B22" s="2">
        <v>423400</v>
      </c>
      <c r="C22" s="2">
        <v>95040</v>
      </c>
      <c r="D22" s="2">
        <v>85730</v>
      </c>
    </row>
    <row r="23" spans="1:4" x14ac:dyDescent="0.25">
      <c r="A23" s="7" t="s">
        <v>1185</v>
      </c>
      <c r="B23" s="2">
        <v>483430</v>
      </c>
      <c r="C23" s="2">
        <v>92210</v>
      </c>
      <c r="D23" s="2">
        <v>95280</v>
      </c>
    </row>
    <row r="24" spans="1:4" x14ac:dyDescent="0.25">
      <c r="A24" s="7" t="s">
        <v>1186</v>
      </c>
      <c r="B24" s="2">
        <v>381110</v>
      </c>
      <c r="C24" s="2">
        <v>73390</v>
      </c>
      <c r="D24" s="2">
        <v>64370</v>
      </c>
    </row>
    <row r="25" spans="1:4" x14ac:dyDescent="0.25">
      <c r="A25" s="7" t="s">
        <v>1187</v>
      </c>
      <c r="B25" s="2">
        <v>532240</v>
      </c>
      <c r="C25" s="2">
        <v>107820</v>
      </c>
      <c r="D25" s="2">
        <v>117640</v>
      </c>
    </row>
    <row r="26" spans="1:4" x14ac:dyDescent="0.25">
      <c r="A26" s="7" t="s">
        <v>1188</v>
      </c>
      <c r="B26" s="2">
        <v>532230</v>
      </c>
      <c r="C26" s="2">
        <v>103120</v>
      </c>
      <c r="D26" s="2">
        <v>109120</v>
      </c>
    </row>
    <row r="27" spans="1:4" x14ac:dyDescent="0.25">
      <c r="A27" s="7" t="s">
        <v>1189</v>
      </c>
      <c r="B27" s="2">
        <v>405030</v>
      </c>
      <c r="C27" s="2">
        <v>82290</v>
      </c>
      <c r="D27" s="2">
        <v>84520</v>
      </c>
    </row>
    <row r="28" spans="1:4" x14ac:dyDescent="0.25">
      <c r="A28" s="7" t="s">
        <v>1190</v>
      </c>
      <c r="B28" s="2">
        <v>568080</v>
      </c>
      <c r="C28" s="2">
        <v>125740</v>
      </c>
      <c r="D28" s="2">
        <v>122870</v>
      </c>
    </row>
    <row r="29" spans="1:4" x14ac:dyDescent="0.25">
      <c r="A29" s="7" t="s">
        <v>1191</v>
      </c>
      <c r="B29" s="2">
        <v>299790</v>
      </c>
      <c r="C29" s="2">
        <v>64690</v>
      </c>
      <c r="D29" s="2">
        <v>56980</v>
      </c>
    </row>
    <row r="30" spans="1:4" x14ac:dyDescent="0.25">
      <c r="A30" s="7" t="s">
        <v>1192</v>
      </c>
      <c r="B30" s="2">
        <v>196950</v>
      </c>
      <c r="C30" s="2">
        <v>26420</v>
      </c>
      <c r="D30" s="2">
        <v>40820</v>
      </c>
    </row>
    <row r="31" spans="1:4" x14ac:dyDescent="0.25">
      <c r="A31" s="7" t="s">
        <v>1193</v>
      </c>
      <c r="B31" s="2">
        <v>382100</v>
      </c>
      <c r="C31" s="2">
        <v>98460</v>
      </c>
      <c r="D31" s="2">
        <v>90520</v>
      </c>
    </row>
    <row r="32" spans="1:4" x14ac:dyDescent="0.25">
      <c r="A32" s="7" t="s">
        <v>1194</v>
      </c>
      <c r="B32" s="2">
        <v>372550</v>
      </c>
      <c r="C32" s="2">
        <v>68160</v>
      </c>
      <c r="D32" s="2">
        <v>70560</v>
      </c>
    </row>
    <row r="33" spans="1:4" x14ac:dyDescent="0.25">
      <c r="A33" s="7" t="s">
        <v>1195</v>
      </c>
      <c r="B33" s="2">
        <v>231550</v>
      </c>
      <c r="C33" s="2">
        <v>38740</v>
      </c>
      <c r="D33" s="2">
        <v>36440</v>
      </c>
    </row>
    <row r="34" spans="1:4" x14ac:dyDescent="0.25">
      <c r="A34" s="7" t="s">
        <v>1196</v>
      </c>
      <c r="B34" s="2">
        <v>617920</v>
      </c>
      <c r="C34" s="2">
        <v>140270</v>
      </c>
      <c r="D34" s="2">
        <v>154300</v>
      </c>
    </row>
    <row r="35" spans="1:4" x14ac:dyDescent="0.25">
      <c r="A35" s="7" t="s">
        <v>1197</v>
      </c>
      <c r="B35" s="2">
        <v>494770</v>
      </c>
      <c r="C35" s="2">
        <v>87630</v>
      </c>
      <c r="D35" s="2">
        <v>83990</v>
      </c>
    </row>
    <row r="36" spans="1:4" x14ac:dyDescent="0.25">
      <c r="A36" s="5" t="s">
        <v>1198</v>
      </c>
      <c r="B36" s="2">
        <v>12899010</v>
      </c>
      <c r="C36" s="2">
        <v>2386760</v>
      </c>
      <c r="D36" s="2">
        <v>2530330</v>
      </c>
    </row>
    <row r="37" spans="1:4" x14ac:dyDescent="0.25">
      <c r="A37" s="7" t="s">
        <v>1199</v>
      </c>
      <c r="B37" s="2">
        <v>423280</v>
      </c>
      <c r="C37" s="2">
        <v>75990</v>
      </c>
      <c r="D37" s="2">
        <v>77950</v>
      </c>
    </row>
    <row r="38" spans="1:4" x14ac:dyDescent="0.25">
      <c r="A38" s="7" t="s">
        <v>1200</v>
      </c>
      <c r="B38" s="2">
        <v>567720</v>
      </c>
      <c r="C38" s="2">
        <v>114830</v>
      </c>
      <c r="D38" s="2">
        <v>118850</v>
      </c>
    </row>
    <row r="39" spans="1:4" x14ac:dyDescent="0.25">
      <c r="A39" s="7" t="s">
        <v>1201</v>
      </c>
      <c r="B39" s="2">
        <v>274240</v>
      </c>
      <c r="C39" s="2">
        <v>47140</v>
      </c>
      <c r="D39" s="2">
        <v>56250</v>
      </c>
    </row>
    <row r="40" spans="1:4" x14ac:dyDescent="0.25">
      <c r="A40" s="7" t="s">
        <v>1202</v>
      </c>
      <c r="B40" s="2">
        <v>556630</v>
      </c>
      <c r="C40" s="2">
        <v>109590</v>
      </c>
      <c r="D40" s="2">
        <v>107530</v>
      </c>
    </row>
    <row r="41" spans="1:4" x14ac:dyDescent="0.25">
      <c r="A41" s="7" t="s">
        <v>1203</v>
      </c>
      <c r="B41" s="2">
        <v>441040</v>
      </c>
      <c r="C41" s="2">
        <v>81590</v>
      </c>
      <c r="D41" s="2">
        <v>88870</v>
      </c>
    </row>
    <row r="42" spans="1:4" x14ac:dyDescent="0.25">
      <c r="A42" s="7" t="s">
        <v>1204</v>
      </c>
      <c r="B42" s="2">
        <v>689620</v>
      </c>
      <c r="C42" s="2">
        <v>141240</v>
      </c>
      <c r="D42" s="2">
        <v>129480</v>
      </c>
    </row>
    <row r="43" spans="1:4" x14ac:dyDescent="0.25">
      <c r="A43" s="7" t="s">
        <v>1205</v>
      </c>
      <c r="B43" s="2">
        <v>186670</v>
      </c>
      <c r="C43" s="2">
        <v>37170</v>
      </c>
      <c r="D43" s="2">
        <v>46510</v>
      </c>
    </row>
    <row r="44" spans="1:4" x14ac:dyDescent="0.25">
      <c r="A44" s="7" t="s">
        <v>1206</v>
      </c>
      <c r="B44" s="2">
        <v>273520</v>
      </c>
      <c r="C44" s="2">
        <v>44870</v>
      </c>
      <c r="D44" s="2">
        <v>52030</v>
      </c>
    </row>
    <row r="45" spans="1:4" x14ac:dyDescent="0.25">
      <c r="A45" s="7" t="s">
        <v>1207</v>
      </c>
      <c r="B45" s="2">
        <v>406600</v>
      </c>
      <c r="C45" s="2">
        <v>66930</v>
      </c>
      <c r="D45" s="2">
        <v>70470</v>
      </c>
    </row>
    <row r="46" spans="1:4" x14ac:dyDescent="0.25">
      <c r="A46" s="7" t="s">
        <v>1208</v>
      </c>
      <c r="B46" s="2">
        <v>255020</v>
      </c>
      <c r="C46" s="2">
        <v>43990</v>
      </c>
      <c r="D46" s="2">
        <v>35410</v>
      </c>
    </row>
    <row r="47" spans="1:4" x14ac:dyDescent="0.25">
      <c r="A47" s="7" t="s">
        <v>1209</v>
      </c>
      <c r="B47" s="2">
        <v>342240</v>
      </c>
      <c r="C47" s="2">
        <v>48690</v>
      </c>
      <c r="D47" s="2">
        <v>55900</v>
      </c>
    </row>
    <row r="48" spans="1:4" x14ac:dyDescent="0.25">
      <c r="A48" s="7" t="s">
        <v>1210</v>
      </c>
      <c r="B48" s="2">
        <v>550190</v>
      </c>
      <c r="C48" s="2">
        <v>99170</v>
      </c>
      <c r="D48" s="2">
        <v>115970</v>
      </c>
    </row>
    <row r="49" spans="1:4" x14ac:dyDescent="0.25">
      <c r="A49" s="7" t="s">
        <v>1211</v>
      </c>
      <c r="B49" s="2">
        <v>448130</v>
      </c>
      <c r="C49" s="2">
        <v>76880</v>
      </c>
      <c r="D49" s="2">
        <v>81210</v>
      </c>
    </row>
    <row r="50" spans="1:4" x14ac:dyDescent="0.25">
      <c r="A50" s="7" t="s">
        <v>1212</v>
      </c>
      <c r="B50" s="2">
        <v>455300</v>
      </c>
      <c r="C50" s="2">
        <v>97540</v>
      </c>
      <c r="D50" s="2">
        <v>96860</v>
      </c>
    </row>
    <row r="51" spans="1:4" x14ac:dyDescent="0.25">
      <c r="A51" s="7" t="s">
        <v>1213</v>
      </c>
      <c r="B51" s="2">
        <v>644360</v>
      </c>
      <c r="C51" s="2">
        <v>90740</v>
      </c>
      <c r="D51" s="2">
        <v>120150</v>
      </c>
    </row>
    <row r="52" spans="1:4" x14ac:dyDescent="0.25">
      <c r="A52" s="7" t="s">
        <v>1214</v>
      </c>
      <c r="B52" s="2">
        <v>397600</v>
      </c>
      <c r="C52" s="2">
        <v>91160</v>
      </c>
      <c r="D52" s="2">
        <v>73520</v>
      </c>
    </row>
    <row r="53" spans="1:4" x14ac:dyDescent="0.25">
      <c r="A53" s="7" t="s">
        <v>1215</v>
      </c>
      <c r="B53" s="2">
        <v>783690</v>
      </c>
      <c r="C53" s="2">
        <v>152050</v>
      </c>
      <c r="D53" s="2">
        <v>180930</v>
      </c>
    </row>
    <row r="54" spans="1:4" x14ac:dyDescent="0.25">
      <c r="A54" s="7" t="s">
        <v>1216</v>
      </c>
      <c r="B54" s="2">
        <v>520980</v>
      </c>
      <c r="C54" s="2">
        <v>98870</v>
      </c>
      <c r="D54" s="2">
        <v>107740</v>
      </c>
    </row>
    <row r="55" spans="1:4" x14ac:dyDescent="0.25">
      <c r="A55" s="7" t="s">
        <v>1217</v>
      </c>
      <c r="B55" s="2">
        <v>218190</v>
      </c>
      <c r="C55" s="2">
        <v>35940</v>
      </c>
      <c r="D55" s="2">
        <v>47830</v>
      </c>
    </row>
    <row r="56" spans="1:4" x14ac:dyDescent="0.25">
      <c r="A56" s="7" t="s">
        <v>1218</v>
      </c>
      <c r="B56" s="2">
        <v>384640</v>
      </c>
      <c r="C56" s="2">
        <v>73780</v>
      </c>
      <c r="D56" s="2">
        <v>67230</v>
      </c>
    </row>
    <row r="57" spans="1:4" x14ac:dyDescent="0.25">
      <c r="A57" s="7" t="s">
        <v>1219</v>
      </c>
      <c r="B57" s="2">
        <v>497250</v>
      </c>
      <c r="C57" s="2">
        <v>101560</v>
      </c>
      <c r="D57" s="2">
        <v>111890</v>
      </c>
    </row>
    <row r="58" spans="1:4" x14ac:dyDescent="0.25">
      <c r="A58" s="7" t="s">
        <v>1220</v>
      </c>
      <c r="B58" s="2">
        <v>608630</v>
      </c>
      <c r="C58" s="2">
        <v>106110</v>
      </c>
      <c r="D58" s="2">
        <v>115790</v>
      </c>
    </row>
    <row r="59" spans="1:4" x14ac:dyDescent="0.25">
      <c r="A59" s="7" t="s">
        <v>1221</v>
      </c>
      <c r="B59" s="2">
        <v>664780</v>
      </c>
      <c r="C59" s="2">
        <v>136650</v>
      </c>
      <c r="D59" s="2">
        <v>147680</v>
      </c>
    </row>
    <row r="60" spans="1:4" x14ac:dyDescent="0.25">
      <c r="A60" s="7" t="s">
        <v>1222</v>
      </c>
      <c r="B60" s="2">
        <v>499810</v>
      </c>
      <c r="C60" s="2">
        <v>91350</v>
      </c>
      <c r="D60" s="2">
        <v>89480</v>
      </c>
    </row>
    <row r="61" spans="1:4" x14ac:dyDescent="0.25">
      <c r="A61" s="7" t="s">
        <v>1223</v>
      </c>
      <c r="B61" s="2">
        <v>598000</v>
      </c>
      <c r="C61" s="2">
        <v>89460</v>
      </c>
      <c r="D61" s="2">
        <v>94830</v>
      </c>
    </row>
    <row r="62" spans="1:4" x14ac:dyDescent="0.25">
      <c r="A62" s="7" t="s">
        <v>1224</v>
      </c>
      <c r="B62" s="2">
        <v>351360</v>
      </c>
      <c r="C62" s="2">
        <v>57130</v>
      </c>
      <c r="D62" s="2">
        <v>81870</v>
      </c>
    </row>
    <row r="63" spans="1:4" x14ac:dyDescent="0.25">
      <c r="A63" s="7" t="s">
        <v>1225</v>
      </c>
      <c r="B63" s="2">
        <v>327490</v>
      </c>
      <c r="C63" s="2">
        <v>76180</v>
      </c>
      <c r="D63" s="2">
        <v>78040</v>
      </c>
    </row>
    <row r="64" spans="1:4" x14ac:dyDescent="0.25">
      <c r="A64" s="7" t="s">
        <v>1226</v>
      </c>
      <c r="B64" s="2">
        <v>532030</v>
      </c>
      <c r="C64" s="2">
        <v>100160</v>
      </c>
      <c r="D64" s="2">
        <v>80060</v>
      </c>
    </row>
    <row r="65" spans="1:4" x14ac:dyDescent="0.25">
      <c r="A65" s="5" t="s">
        <v>1227</v>
      </c>
      <c r="B65" s="2">
        <v>26876030</v>
      </c>
      <c r="C65" s="2">
        <v>5212780</v>
      </c>
      <c r="D65" s="2">
        <v>5332010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7"/>
  <sheetViews>
    <sheetView workbookViewId="0">
      <selection activeCell="F24" sqref="F24"/>
    </sheetView>
  </sheetViews>
  <sheetFormatPr baseColWidth="10" defaultRowHeight="15" x14ac:dyDescent="0.25"/>
  <cols>
    <col min="1" max="1" width="14.7109375" bestFit="1" customWidth="1"/>
    <col min="2" max="2" width="25.28515625" bestFit="1" customWidth="1"/>
    <col min="3" max="3" width="4.140625" customWidth="1"/>
    <col min="5" max="5" width="29.7109375" bestFit="1" customWidth="1"/>
  </cols>
  <sheetData>
    <row r="1" spans="1:5" x14ac:dyDescent="0.25">
      <c r="A1" s="4" t="s">
        <v>1130</v>
      </c>
      <c r="B1" t="s">
        <v>1078</v>
      </c>
    </row>
    <row r="3" spans="1:5" x14ac:dyDescent="0.25">
      <c r="A3" s="4" t="s">
        <v>1121</v>
      </c>
      <c r="B3" t="s">
        <v>1236</v>
      </c>
      <c r="E3" t="str">
        <f>B3</f>
        <v>Sum of Total Claim Amount</v>
      </c>
    </row>
    <row r="4" spans="1:5" x14ac:dyDescent="0.25">
      <c r="A4" s="5" t="s">
        <v>1276</v>
      </c>
      <c r="B4" s="2">
        <v>12738600</v>
      </c>
      <c r="C4" s="2"/>
      <c r="D4" t="str">
        <f>A4</f>
        <v>Ohio</v>
      </c>
      <c r="E4">
        <f>GETPIVOTDATA("Total Claim Amount",$A$3,"Policy State","Ohio")</f>
        <v>12738600</v>
      </c>
    </row>
    <row r="5" spans="1:5" x14ac:dyDescent="0.25">
      <c r="A5" s="5" t="s">
        <v>1277</v>
      </c>
      <c r="B5" s="2">
        <v>11433190</v>
      </c>
      <c r="C5" s="2"/>
      <c r="D5" t="str">
        <f t="shared" ref="D5:D6" si="0">A5</f>
        <v>Indiana</v>
      </c>
      <c r="E5">
        <f>GETPIVOTDATA("Total Claim Amount",$A$3,"Policy State","Indiana")</f>
        <v>11433190</v>
      </c>
    </row>
    <row r="6" spans="1:5" x14ac:dyDescent="0.25">
      <c r="A6" s="5" t="s">
        <v>1275</v>
      </c>
      <c r="B6" s="2">
        <v>13249030</v>
      </c>
      <c r="C6" s="2"/>
      <c r="D6" t="str">
        <f t="shared" si="0"/>
        <v>Illinois</v>
      </c>
      <c r="E6">
        <f>GETPIVOTDATA("Total Claim Amount",$A$3,"Policy State","Illinois")</f>
        <v>13249030</v>
      </c>
    </row>
    <row r="7" spans="1:5" x14ac:dyDescent="0.25">
      <c r="A7" s="5" t="s">
        <v>1227</v>
      </c>
      <c r="B7" s="2">
        <v>37420820</v>
      </c>
      <c r="C7" s="2"/>
      <c r="D7" t="str">
        <f>A7</f>
        <v>Total</v>
      </c>
      <c r="E7">
        <f>GETPIVOTDATA("Total Claim Amount",$A$3)</f>
        <v>37420820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4" t="s">
        <v>1163</v>
      </c>
      <c r="B3" t="s">
        <v>1260</v>
      </c>
      <c r="F3" s="6" t="s">
        <v>1163</v>
      </c>
      <c r="G3" s="6" t="s">
        <v>1078</v>
      </c>
      <c r="H3" s="6" t="s">
        <v>1238</v>
      </c>
      <c r="I3" s="6" t="s">
        <v>1077</v>
      </c>
      <c r="J3" s="6" t="s">
        <v>1239</v>
      </c>
      <c r="K3" s="6" t="s">
        <v>1227</v>
      </c>
    </row>
    <row r="4" spans="1:11" x14ac:dyDescent="0.25">
      <c r="A4" s="5" t="s">
        <v>1228</v>
      </c>
      <c r="B4" s="2">
        <v>10</v>
      </c>
      <c r="F4" s="5" t="s">
        <v>1228</v>
      </c>
      <c r="G4" s="2">
        <v>10</v>
      </c>
      <c r="H4" s="14">
        <f>G4/$G$9</f>
        <v>1.3422818791946308E-2</v>
      </c>
      <c r="I4" s="2">
        <v>6</v>
      </c>
      <c r="J4" s="14">
        <f>I4/$I$9</f>
        <v>2.4691358024691357E-2</v>
      </c>
      <c r="K4" s="2">
        <v>16</v>
      </c>
    </row>
    <row r="5" spans="1:11" x14ac:dyDescent="0.25">
      <c r="A5" s="5" t="s">
        <v>1229</v>
      </c>
      <c r="B5" s="2">
        <v>220</v>
      </c>
      <c r="F5" s="5" t="s">
        <v>1229</v>
      </c>
      <c r="G5" s="2">
        <v>220</v>
      </c>
      <c r="H5" s="14">
        <f>G5/$G$9</f>
        <v>0.29530201342281881</v>
      </c>
      <c r="I5" s="2">
        <v>76</v>
      </c>
      <c r="J5" s="14">
        <f>I5/$I$9</f>
        <v>0.31275720164609055</v>
      </c>
      <c r="K5" s="2">
        <v>296</v>
      </c>
    </row>
    <row r="6" spans="1:11" x14ac:dyDescent="0.25">
      <c r="A6" s="5" t="s">
        <v>1230</v>
      </c>
      <c r="B6" s="2">
        <v>331</v>
      </c>
      <c r="F6" s="5" t="s">
        <v>1230</v>
      </c>
      <c r="G6" s="2">
        <v>331</v>
      </c>
      <c r="H6" s="14">
        <f>G6/$G$9</f>
        <v>0.44429530201342282</v>
      </c>
      <c r="I6" s="2">
        <v>100</v>
      </c>
      <c r="J6" s="14">
        <f>I6/$I$9</f>
        <v>0.41152263374485598</v>
      </c>
      <c r="K6" s="2">
        <v>431</v>
      </c>
    </row>
    <row r="7" spans="1:11" x14ac:dyDescent="0.25">
      <c r="A7" s="5" t="s">
        <v>1231</v>
      </c>
      <c r="B7" s="2">
        <v>132</v>
      </c>
      <c r="F7" s="5" t="s">
        <v>1231</v>
      </c>
      <c r="G7" s="2">
        <v>132</v>
      </c>
      <c r="H7" s="14">
        <f>G7/$G$9</f>
        <v>0.17718120805369128</v>
      </c>
      <c r="I7" s="2">
        <v>36</v>
      </c>
      <c r="J7" s="14">
        <f>I7/$I$9</f>
        <v>0.14814814814814814</v>
      </c>
      <c r="K7" s="2">
        <v>168</v>
      </c>
    </row>
    <row r="8" spans="1:11" x14ac:dyDescent="0.25">
      <c r="A8" s="5" t="s">
        <v>1232</v>
      </c>
      <c r="B8" s="2">
        <v>52</v>
      </c>
      <c r="F8" s="5" t="s">
        <v>1232</v>
      </c>
      <c r="G8" s="2">
        <v>52</v>
      </c>
      <c r="H8" s="14">
        <f>G8/$G$9</f>
        <v>6.9798657718120799E-2</v>
      </c>
      <c r="I8" s="2">
        <v>25</v>
      </c>
      <c r="J8" s="14">
        <f>I8/$I$9</f>
        <v>0.102880658436214</v>
      </c>
      <c r="K8" s="2">
        <v>77</v>
      </c>
    </row>
    <row r="9" spans="1:11" x14ac:dyDescent="0.25">
      <c r="A9" s="5" t="s">
        <v>1227</v>
      </c>
      <c r="B9" s="2">
        <v>745</v>
      </c>
      <c r="F9" s="12" t="s">
        <v>1227</v>
      </c>
      <c r="G9" s="13">
        <v>745</v>
      </c>
      <c r="H9" s="13"/>
      <c r="I9" s="13">
        <v>243</v>
      </c>
      <c r="J9" s="13"/>
      <c r="K9" s="13">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4" t="s">
        <v>1143</v>
      </c>
      <c r="B3" t="s">
        <v>1271</v>
      </c>
      <c r="D3" s="6" t="s">
        <v>1143</v>
      </c>
      <c r="E3" s="6" t="s">
        <v>1271</v>
      </c>
      <c r="G3" s="6" t="s">
        <v>1163</v>
      </c>
      <c r="H3" s="6" t="s">
        <v>1078</v>
      </c>
      <c r="I3" s="6" t="s">
        <v>1238</v>
      </c>
      <c r="J3" s="6" t="s">
        <v>1077</v>
      </c>
      <c r="K3" s="6" t="s">
        <v>1239</v>
      </c>
      <c r="L3" s="6" t="s">
        <v>1227</v>
      </c>
    </row>
    <row r="4" spans="1:12" x14ac:dyDescent="0.25">
      <c r="A4" s="5" t="s">
        <v>1159</v>
      </c>
      <c r="B4" s="2">
        <v>246</v>
      </c>
      <c r="D4" s="5" t="s">
        <v>1161</v>
      </c>
      <c r="E4" s="2">
        <f>GETPIVOTDATA("Total Claim Amount",$A$3,"Insured Relationship","Single")</f>
        <v>254</v>
      </c>
      <c r="G4" s="5" t="s">
        <v>1161</v>
      </c>
      <c r="H4" s="2">
        <v>254</v>
      </c>
      <c r="I4" s="14">
        <f>H4/$H$8</f>
        <v>0.34093959731543622</v>
      </c>
      <c r="J4" s="2">
        <v>96</v>
      </c>
      <c r="K4" s="14">
        <f>J4/$J$8</f>
        <v>0.39506172839506171</v>
      </c>
      <c r="L4" s="2">
        <v>16</v>
      </c>
    </row>
    <row r="5" spans="1:12" x14ac:dyDescent="0.25">
      <c r="A5" s="5" t="s">
        <v>1162</v>
      </c>
      <c r="B5" s="2">
        <v>105</v>
      </c>
      <c r="D5" s="5" t="s">
        <v>1159</v>
      </c>
      <c r="E5" s="2">
        <f>GETPIVOTDATA("Total Claim Amount",$A$3,"Insured Relationship","Married")</f>
        <v>246</v>
      </c>
      <c r="G5" s="5" t="s">
        <v>1159</v>
      </c>
      <c r="H5" s="2">
        <v>246</v>
      </c>
      <c r="I5" s="14">
        <f t="shared" ref="I5:I7" si="0">H5/$H$8</f>
        <v>0.3302013422818792</v>
      </c>
      <c r="J5" s="2">
        <v>74</v>
      </c>
      <c r="K5" s="14">
        <f t="shared" ref="K5:K7" si="1">J5/$J$8</f>
        <v>0.30452674897119342</v>
      </c>
      <c r="L5" s="2">
        <v>296</v>
      </c>
    </row>
    <row r="6" spans="1:12" x14ac:dyDescent="0.25">
      <c r="A6" s="5" t="s">
        <v>1161</v>
      </c>
      <c r="B6" s="2">
        <v>254</v>
      </c>
      <c r="D6" s="5" t="s">
        <v>1162</v>
      </c>
      <c r="E6" s="2">
        <f>GETPIVOTDATA("Total Claim Amount",$A$3,"Insured Relationship","Relationship")</f>
        <v>105</v>
      </c>
      <c r="G6" s="5" t="s">
        <v>1162</v>
      </c>
      <c r="H6" s="2">
        <v>105</v>
      </c>
      <c r="I6" s="14">
        <f t="shared" si="0"/>
        <v>0.14093959731543623</v>
      </c>
      <c r="J6" s="2">
        <v>34</v>
      </c>
      <c r="K6" s="14">
        <f t="shared" si="1"/>
        <v>0.13991769547325103</v>
      </c>
      <c r="L6" s="2">
        <v>431</v>
      </c>
    </row>
    <row r="7" spans="1:12" x14ac:dyDescent="0.25">
      <c r="A7" s="5" t="s">
        <v>1160</v>
      </c>
      <c r="B7" s="2">
        <v>140</v>
      </c>
      <c r="D7" s="5" t="s">
        <v>1160</v>
      </c>
      <c r="E7" s="2">
        <f>GETPIVOTDATA("Total Claim Amount",$A$3,"Insured Relationship","Single Parent")</f>
        <v>140</v>
      </c>
      <c r="G7" s="5" t="s">
        <v>1160</v>
      </c>
      <c r="H7" s="2">
        <v>140</v>
      </c>
      <c r="I7" s="14">
        <f t="shared" si="0"/>
        <v>0.18791946308724833</v>
      </c>
      <c r="J7" s="2">
        <v>39</v>
      </c>
      <c r="K7" s="14">
        <f t="shared" si="1"/>
        <v>0.16049382716049382</v>
      </c>
      <c r="L7" s="2">
        <v>168</v>
      </c>
    </row>
    <row r="8" spans="1:12" x14ac:dyDescent="0.25">
      <c r="A8" s="5" t="s">
        <v>1227</v>
      </c>
      <c r="B8" s="2">
        <v>745</v>
      </c>
      <c r="D8" s="12" t="s">
        <v>1227</v>
      </c>
      <c r="E8" s="13">
        <f>GETPIVOTDATA("Total Claim Amount",$A$3)</f>
        <v>745</v>
      </c>
      <c r="G8" s="12" t="s">
        <v>1227</v>
      </c>
      <c r="H8" s="13">
        <v>745</v>
      </c>
      <c r="I8" s="13"/>
      <c r="J8" s="13">
        <v>243</v>
      </c>
      <c r="K8" s="13"/>
      <c r="L8" s="13">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t="s">
        <v>1086</v>
      </c>
      <c r="B4" s="2">
        <v>406</v>
      </c>
    </row>
    <row r="5" spans="1:2" x14ac:dyDescent="0.25">
      <c r="A5" s="5" t="s">
        <v>1079</v>
      </c>
      <c r="B5" s="2">
        <v>339</v>
      </c>
    </row>
    <row r="6" spans="1:2" x14ac:dyDescent="0.25">
      <c r="A6" s="5" t="s">
        <v>1165</v>
      </c>
      <c r="B6" s="2">
        <v>745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4" t="s">
        <v>1128</v>
      </c>
      <c r="B3" t="s">
        <v>1260</v>
      </c>
    </row>
    <row r="4" spans="1:2" x14ac:dyDescent="0.25">
      <c r="A4" s="5" t="s">
        <v>1114</v>
      </c>
      <c r="B4" s="2">
        <v>54</v>
      </c>
    </row>
    <row r="5" spans="1:2" x14ac:dyDescent="0.25">
      <c r="A5" s="5" t="s">
        <v>1090</v>
      </c>
      <c r="B5" s="2">
        <v>51</v>
      </c>
    </row>
    <row r="6" spans="1:2" x14ac:dyDescent="0.25">
      <c r="A6" s="5" t="s">
        <v>1080</v>
      </c>
      <c r="B6" s="2">
        <v>52</v>
      </c>
    </row>
    <row r="7" spans="1:2" x14ac:dyDescent="0.25">
      <c r="A7" s="5" t="s">
        <v>1099</v>
      </c>
      <c r="B7" s="2">
        <v>47</v>
      </c>
    </row>
    <row r="8" spans="1:2" x14ac:dyDescent="0.25">
      <c r="A8" s="5" t="s">
        <v>1115</v>
      </c>
      <c r="B8" s="2">
        <v>37</v>
      </c>
    </row>
    <row r="9" spans="1:2" x14ac:dyDescent="0.25">
      <c r="A9" s="5" t="s">
        <v>1107</v>
      </c>
      <c r="B9" s="2">
        <v>42</v>
      </c>
    </row>
    <row r="10" spans="1:2" x14ac:dyDescent="0.25">
      <c r="A10" s="5" t="s">
        <v>1082</v>
      </c>
      <c r="B10" s="2">
        <v>70</v>
      </c>
    </row>
    <row r="11" spans="1:2" x14ac:dyDescent="0.25">
      <c r="A11" s="5" t="s">
        <v>1095</v>
      </c>
      <c r="B11" s="2">
        <v>59</v>
      </c>
    </row>
    <row r="12" spans="1:2" x14ac:dyDescent="0.25">
      <c r="A12" s="5" t="s">
        <v>1097</v>
      </c>
      <c r="B12" s="2">
        <v>59</v>
      </c>
    </row>
    <row r="13" spans="1:2" x14ac:dyDescent="0.25">
      <c r="A13" s="5" t="s">
        <v>1093</v>
      </c>
      <c r="B13" s="2">
        <v>67</v>
      </c>
    </row>
    <row r="14" spans="1:2" x14ac:dyDescent="0.25">
      <c r="A14" s="5" t="s">
        <v>1102</v>
      </c>
      <c r="B14" s="2">
        <v>47</v>
      </c>
    </row>
    <row r="15" spans="1:2" x14ac:dyDescent="0.25">
      <c r="A15" s="5" t="s">
        <v>1087</v>
      </c>
      <c r="B15" s="2">
        <v>54</v>
      </c>
    </row>
    <row r="16" spans="1:2" x14ac:dyDescent="0.25">
      <c r="A16" s="5" t="s">
        <v>1091</v>
      </c>
      <c r="B16" s="2">
        <v>56</v>
      </c>
    </row>
    <row r="17" spans="1:2" x14ac:dyDescent="0.25">
      <c r="A17" s="5" t="s">
        <v>1103</v>
      </c>
      <c r="B17" s="2">
        <v>50</v>
      </c>
    </row>
    <row r="18" spans="1:2" x14ac:dyDescent="0.25">
      <c r="A18" s="5" t="s">
        <v>1165</v>
      </c>
      <c r="B18" s="2">
        <v>745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4" t="s">
        <v>1148</v>
      </c>
      <c r="B3" t="s">
        <v>1271</v>
      </c>
      <c r="D3" s="6" t="s">
        <v>1148</v>
      </c>
      <c r="E3" s="6" t="s">
        <v>1237</v>
      </c>
    </row>
    <row r="4" spans="1:5" x14ac:dyDescent="0.25">
      <c r="A4" s="5" t="s">
        <v>1089</v>
      </c>
      <c r="B4" s="2">
        <v>298</v>
      </c>
      <c r="D4" s="5" t="s">
        <v>1</v>
      </c>
      <c r="E4" s="2">
        <f>GETPIVOTDATA("Total Claim Amount",$A$3,"Incident Type","Single Vehicle Collision")</f>
        <v>285</v>
      </c>
    </row>
    <row r="5" spans="1:5" x14ac:dyDescent="0.25">
      <c r="A5" s="5" t="s">
        <v>62</v>
      </c>
      <c r="B5" s="2">
        <v>76</v>
      </c>
      <c r="D5" s="5" t="s">
        <v>1089</v>
      </c>
      <c r="E5" s="2">
        <f>GETPIVOTDATA("Total Claim Amount",$A$3,"Incident Type","Multi Vehicle Collision")</f>
        <v>298</v>
      </c>
    </row>
    <row r="6" spans="1:5" x14ac:dyDescent="0.25">
      <c r="A6" s="5" t="s">
        <v>1</v>
      </c>
      <c r="B6" s="2">
        <v>285</v>
      </c>
      <c r="D6" s="5" t="s">
        <v>10</v>
      </c>
      <c r="E6" s="2">
        <f>GETPIVOTDATA("Total Claim Amount",$A$3,"Incident Type","Vehicle Theft")</f>
        <v>86</v>
      </c>
    </row>
    <row r="7" spans="1:5" x14ac:dyDescent="0.25">
      <c r="A7" s="5" t="s">
        <v>10</v>
      </c>
      <c r="B7" s="2">
        <v>86</v>
      </c>
      <c r="D7" s="5" t="s">
        <v>62</v>
      </c>
      <c r="E7" s="2">
        <f>GETPIVOTDATA("Total Claim Amount",$A$3,"Incident Type","Parked Car")</f>
        <v>76</v>
      </c>
    </row>
    <row r="8" spans="1:5" x14ac:dyDescent="0.25">
      <c r="A8" s="5" t="s">
        <v>1165</v>
      </c>
      <c r="B8" s="2">
        <v>745</v>
      </c>
      <c r="D8" s="12" t="s">
        <v>1165</v>
      </c>
      <c r="E8" s="13">
        <f>GETPIVOTDATA("Total Claim Amount",$A$3)</f>
        <v>745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t="s">
        <v>3</v>
      </c>
      <c r="B4" s="2">
        <v>105</v>
      </c>
    </row>
    <row r="5" spans="1:2" x14ac:dyDescent="0.25">
      <c r="A5" s="5" t="s">
        <v>11</v>
      </c>
      <c r="B5" s="2">
        <v>313</v>
      </c>
    </row>
    <row r="6" spans="1:2" x14ac:dyDescent="0.25">
      <c r="A6" s="5" t="s">
        <v>41</v>
      </c>
      <c r="B6" s="2">
        <v>243</v>
      </c>
    </row>
    <row r="7" spans="1:2" x14ac:dyDescent="0.25">
      <c r="A7" s="5" t="s">
        <v>121</v>
      </c>
      <c r="B7" s="2">
        <v>84</v>
      </c>
    </row>
    <row r="8" spans="1:2" x14ac:dyDescent="0.25">
      <c r="A8" s="5" t="s">
        <v>1165</v>
      </c>
      <c r="B8" s="2">
        <v>745</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v>0</v>
      </c>
      <c r="B4" s="2">
        <v>197</v>
      </c>
    </row>
    <row r="5" spans="1:2" x14ac:dyDescent="0.25">
      <c r="A5" s="5">
        <v>1</v>
      </c>
      <c r="B5" s="2">
        <v>193</v>
      </c>
    </row>
    <row r="6" spans="1:2" x14ac:dyDescent="0.25">
      <c r="A6" s="5">
        <v>2</v>
      </c>
      <c r="B6" s="2">
        <v>173</v>
      </c>
    </row>
    <row r="7" spans="1:2" x14ac:dyDescent="0.25">
      <c r="A7" s="5">
        <v>3</v>
      </c>
      <c r="B7" s="2">
        <v>182</v>
      </c>
    </row>
    <row r="8" spans="1:2" x14ac:dyDescent="0.25">
      <c r="A8" s="5" t="s">
        <v>1165</v>
      </c>
      <c r="B8" s="2">
        <v>745</v>
      </c>
    </row>
  </sheetData>
  <pageMargins left="0.7" right="0.7" top="0.78740157499999996" bottom="0.78740157499999996"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4" t="s">
        <v>1164</v>
      </c>
      <c r="B3" t="s">
        <v>1237</v>
      </c>
      <c r="D3" t="s">
        <v>1164</v>
      </c>
      <c r="E3" t="s">
        <v>1237</v>
      </c>
    </row>
    <row r="4" spans="1:5" x14ac:dyDescent="0.25">
      <c r="A4" s="5" t="s">
        <v>29</v>
      </c>
      <c r="B4" s="2">
        <v>109</v>
      </c>
      <c r="D4" t="s">
        <v>57</v>
      </c>
      <c r="E4">
        <f>GETPIVOTDATA("Total Claim Amount",$A$3,"Insured Education Level","High School")</f>
        <v>123</v>
      </c>
    </row>
    <row r="5" spans="1:5" x14ac:dyDescent="0.25">
      <c r="A5" s="5" t="s">
        <v>65</v>
      </c>
      <c r="B5" s="2">
        <v>90</v>
      </c>
      <c r="D5" t="s">
        <v>65</v>
      </c>
      <c r="E5">
        <f>GETPIVOTDATA("Total Claim Amount",$A$3,"Insured Education Level","College")</f>
        <v>90</v>
      </c>
    </row>
    <row r="6" spans="1:5" x14ac:dyDescent="0.25">
      <c r="A6" s="5" t="s">
        <v>1142</v>
      </c>
      <c r="B6" s="2">
        <v>118</v>
      </c>
      <c r="D6" t="s">
        <v>1139</v>
      </c>
      <c r="E6">
        <f>GETPIVOTDATA("Total Claim Amount",$A$3,"Insured Education Level","Master")</f>
        <v>110</v>
      </c>
    </row>
    <row r="7" spans="1:5" x14ac:dyDescent="0.25">
      <c r="A7" s="5" t="s">
        <v>1140</v>
      </c>
      <c r="B7" s="2">
        <v>104</v>
      </c>
      <c r="D7" s="5" t="s">
        <v>29</v>
      </c>
      <c r="E7">
        <f>GETPIVOTDATA("Total Claim Amount",$A$3,"Insured Education Level","Associate")</f>
        <v>109</v>
      </c>
    </row>
    <row r="8" spans="1:5" x14ac:dyDescent="0.25">
      <c r="A8" s="5" t="s">
        <v>1141</v>
      </c>
      <c r="B8" s="2">
        <v>91</v>
      </c>
      <c r="D8" s="5" t="s">
        <v>1142</v>
      </c>
      <c r="E8">
        <f>GETPIVOTDATA("Total Claim Amount",$A$3,"Insured Education Level","Doctor (JD)")</f>
        <v>118</v>
      </c>
    </row>
    <row r="9" spans="1:5" x14ac:dyDescent="0.25">
      <c r="A9" s="5" t="s">
        <v>57</v>
      </c>
      <c r="B9" s="2">
        <v>123</v>
      </c>
      <c r="D9" s="5" t="s">
        <v>1140</v>
      </c>
      <c r="E9">
        <f>GETPIVOTDATA("Total Claim Amount",$A$3,"Insured Education Level","Doctor (MD)")</f>
        <v>104</v>
      </c>
    </row>
    <row r="10" spans="1:5" x14ac:dyDescent="0.25">
      <c r="A10" s="5" t="s">
        <v>1139</v>
      </c>
      <c r="B10" s="2">
        <v>110</v>
      </c>
      <c r="D10" s="5" t="s">
        <v>1141</v>
      </c>
      <c r="E10">
        <f>GETPIVOTDATA("Total Claim Amount",$A$3,"Insured Education Level","Doctor (PhD)")</f>
        <v>91</v>
      </c>
    </row>
    <row r="11" spans="1:5" x14ac:dyDescent="0.25">
      <c r="A11" s="5" t="s">
        <v>1165</v>
      </c>
      <c r="B11" s="2">
        <v>745</v>
      </c>
      <c r="D11" t="s">
        <v>1165</v>
      </c>
      <c r="E11">
        <f>GETPIVOTDATA("Total Claim Amount",$A$3)</f>
        <v>745</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v>1</v>
      </c>
      <c r="B4" s="2">
        <v>447</v>
      </c>
    </row>
    <row r="5" spans="1:2" x14ac:dyDescent="0.25">
      <c r="A5" s="5">
        <v>2</v>
      </c>
      <c r="B5" s="2">
        <v>19</v>
      </c>
    </row>
    <row r="6" spans="1:2" x14ac:dyDescent="0.25">
      <c r="A6" s="5">
        <v>3</v>
      </c>
      <c r="B6" s="2">
        <v>261</v>
      </c>
    </row>
    <row r="7" spans="1:2" x14ac:dyDescent="0.25">
      <c r="A7" s="5">
        <v>4</v>
      </c>
      <c r="B7" s="2">
        <v>18</v>
      </c>
    </row>
    <row r="8" spans="1:2" x14ac:dyDescent="0.25">
      <c r="A8" s="5" t="s">
        <v>1165</v>
      </c>
      <c r="B8" s="2">
        <v>745</v>
      </c>
    </row>
  </sheetData>
  <pageMargins left="0.7" right="0.7" top="0.78740157499999996" bottom="0.78740157499999996"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t="s">
        <v>1094</v>
      </c>
      <c r="B4" s="2">
        <v>36</v>
      </c>
    </row>
    <row r="5" spans="1:2" x14ac:dyDescent="0.25">
      <c r="A5" s="5" t="s">
        <v>1112</v>
      </c>
      <c r="B5" s="2">
        <v>28</v>
      </c>
    </row>
    <row r="6" spans="1:2" x14ac:dyDescent="0.25">
      <c r="A6" s="5" t="s">
        <v>1088</v>
      </c>
      <c r="B6" s="2">
        <v>34</v>
      </c>
    </row>
    <row r="7" spans="1:2" x14ac:dyDescent="0.25">
      <c r="A7" s="5" t="s">
        <v>1092</v>
      </c>
      <c r="B7" s="2">
        <v>47</v>
      </c>
    </row>
    <row r="8" spans="1:2" x14ac:dyDescent="0.25">
      <c r="A8" s="5" t="s">
        <v>1098</v>
      </c>
      <c r="B8" s="2">
        <v>48</v>
      </c>
    </row>
    <row r="9" spans="1:2" x14ac:dyDescent="0.25">
      <c r="A9" s="5" t="s">
        <v>1109</v>
      </c>
      <c r="B9" s="2">
        <v>8</v>
      </c>
    </row>
    <row r="10" spans="1:2" x14ac:dyDescent="0.25">
      <c r="A10" s="5" t="s">
        <v>1116</v>
      </c>
      <c r="B10" s="2">
        <v>8</v>
      </c>
    </row>
    <row r="11" spans="1:2" x14ac:dyDescent="0.25">
      <c r="A11" s="5" t="s">
        <v>1100</v>
      </c>
      <c r="B11" s="2">
        <v>38</v>
      </c>
    </row>
    <row r="12" spans="1:2" x14ac:dyDescent="0.25">
      <c r="A12" s="5" t="s">
        <v>1117</v>
      </c>
      <c r="B12" s="2">
        <v>46</v>
      </c>
    </row>
    <row r="13" spans="1:2" x14ac:dyDescent="0.25">
      <c r="A13" s="5" t="s">
        <v>1096</v>
      </c>
      <c r="B13" s="2">
        <v>48</v>
      </c>
    </row>
    <row r="14" spans="1:2" x14ac:dyDescent="0.25">
      <c r="A14" s="5" t="s">
        <v>1105</v>
      </c>
      <c r="B14" s="2">
        <v>40</v>
      </c>
    </row>
    <row r="15" spans="1:2" x14ac:dyDescent="0.25">
      <c r="A15" s="5" t="s">
        <v>1110</v>
      </c>
      <c r="B15" s="2">
        <v>48</v>
      </c>
    </row>
    <row r="16" spans="1:2" x14ac:dyDescent="0.25">
      <c r="A16" s="5" t="s">
        <v>1104</v>
      </c>
      <c r="B16" s="2">
        <v>46</v>
      </c>
    </row>
    <row r="17" spans="1:2" x14ac:dyDescent="0.25">
      <c r="A17" s="5" t="s">
        <v>1108</v>
      </c>
      <c r="B17" s="2">
        <v>44</v>
      </c>
    </row>
    <row r="18" spans="1:2" x14ac:dyDescent="0.25">
      <c r="A18" s="5" t="s">
        <v>1111</v>
      </c>
      <c r="B18" s="2">
        <v>33</v>
      </c>
    </row>
    <row r="19" spans="1:2" x14ac:dyDescent="0.25">
      <c r="A19" s="5" t="s">
        <v>1083</v>
      </c>
      <c r="B19" s="2">
        <v>46</v>
      </c>
    </row>
    <row r="20" spans="1:2" x14ac:dyDescent="0.25">
      <c r="A20" s="5" t="s">
        <v>1101</v>
      </c>
      <c r="B20" s="2">
        <v>38</v>
      </c>
    </row>
    <row r="21" spans="1:2" x14ac:dyDescent="0.25">
      <c r="A21" s="5" t="s">
        <v>1081</v>
      </c>
      <c r="B21" s="2">
        <v>33</v>
      </c>
    </row>
    <row r="22" spans="1:2" x14ac:dyDescent="0.25">
      <c r="A22" s="5" t="s">
        <v>1113</v>
      </c>
      <c r="B22" s="2">
        <v>40</v>
      </c>
    </row>
    <row r="23" spans="1:2" x14ac:dyDescent="0.25">
      <c r="A23" s="5" t="s">
        <v>1106</v>
      </c>
      <c r="B23" s="2">
        <v>36</v>
      </c>
    </row>
    <row r="24" spans="1:2" x14ac:dyDescent="0.25">
      <c r="A24" s="5" t="s">
        <v>1165</v>
      </c>
      <c r="B24" s="2">
        <v>745</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v>0</v>
      </c>
      <c r="B4" s="2">
        <v>258</v>
      </c>
    </row>
    <row r="5" spans="1:2" x14ac:dyDescent="0.25">
      <c r="A5" s="5">
        <v>1</v>
      </c>
      <c r="B5" s="2">
        <v>248</v>
      </c>
    </row>
    <row r="6" spans="1:2" x14ac:dyDescent="0.25">
      <c r="A6" s="5">
        <v>2</v>
      </c>
      <c r="B6" s="2">
        <v>239</v>
      </c>
    </row>
    <row r="7" spans="1:2" x14ac:dyDescent="0.25">
      <c r="A7" s="5" t="s">
        <v>1165</v>
      </c>
      <c r="B7" s="2">
        <v>745</v>
      </c>
    </row>
  </sheetData>
  <pageMargins left="0.7" right="0.7" top="0.78740157499999996" bottom="0.78740157499999996"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t="s">
        <v>1078</v>
      </c>
      <c r="B4" s="2">
        <v>269</v>
      </c>
    </row>
    <row r="5" spans="1:2" x14ac:dyDescent="0.25">
      <c r="A5" s="5" t="s">
        <v>1085</v>
      </c>
      <c r="B5" s="2">
        <v>255</v>
      </c>
    </row>
    <row r="6" spans="1:2" x14ac:dyDescent="0.25">
      <c r="A6" s="5" t="s">
        <v>1077</v>
      </c>
      <c r="B6" s="2">
        <v>221</v>
      </c>
    </row>
    <row r="7" spans="1:2" x14ac:dyDescent="0.25">
      <c r="A7" s="5" t="s">
        <v>1165</v>
      </c>
      <c r="B7" s="2">
        <v>745</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4" t="s">
        <v>1164</v>
      </c>
      <c r="B3" t="s">
        <v>1237</v>
      </c>
    </row>
    <row r="4" spans="1:2" x14ac:dyDescent="0.25">
      <c r="A4" s="5">
        <v>0</v>
      </c>
      <c r="B4" s="2">
        <v>40</v>
      </c>
    </row>
    <row r="5" spans="1:2" x14ac:dyDescent="0.25">
      <c r="A5" s="5">
        <v>1</v>
      </c>
      <c r="B5" s="2">
        <v>20</v>
      </c>
    </row>
    <row r="6" spans="1:2" x14ac:dyDescent="0.25">
      <c r="A6" s="5">
        <v>2</v>
      </c>
      <c r="B6" s="2">
        <v>19</v>
      </c>
    </row>
    <row r="7" spans="1:2" x14ac:dyDescent="0.25">
      <c r="A7" s="5">
        <v>3</v>
      </c>
      <c r="B7" s="2">
        <v>41</v>
      </c>
    </row>
    <row r="8" spans="1:2" x14ac:dyDescent="0.25">
      <c r="A8" s="5">
        <v>4</v>
      </c>
      <c r="B8" s="2">
        <v>37</v>
      </c>
    </row>
    <row r="9" spans="1:2" x14ac:dyDescent="0.25">
      <c r="A9" s="5">
        <v>5</v>
      </c>
      <c r="B9" s="2">
        <v>24</v>
      </c>
    </row>
    <row r="10" spans="1:2" x14ac:dyDescent="0.25">
      <c r="A10" s="5">
        <v>6</v>
      </c>
      <c r="B10" s="2">
        <v>30</v>
      </c>
    </row>
    <row r="11" spans="1:2" x14ac:dyDescent="0.25">
      <c r="A11" s="5">
        <v>7</v>
      </c>
      <c r="B11" s="2">
        <v>32</v>
      </c>
    </row>
    <row r="12" spans="1:2" x14ac:dyDescent="0.25">
      <c r="A12" s="5">
        <v>8</v>
      </c>
      <c r="B12" s="2">
        <v>30</v>
      </c>
    </row>
    <row r="13" spans="1:2" x14ac:dyDescent="0.25">
      <c r="A13" s="5">
        <v>9</v>
      </c>
      <c r="B13" s="2">
        <v>39</v>
      </c>
    </row>
    <row r="14" spans="1:2" x14ac:dyDescent="0.25">
      <c r="A14" s="5">
        <v>10</v>
      </c>
      <c r="B14" s="2">
        <v>31</v>
      </c>
    </row>
    <row r="15" spans="1:2" x14ac:dyDescent="0.25">
      <c r="A15" s="5">
        <v>11</v>
      </c>
      <c r="B15" s="2">
        <v>18</v>
      </c>
    </row>
    <row r="16" spans="1:2" x14ac:dyDescent="0.25">
      <c r="A16" s="5">
        <v>12</v>
      </c>
      <c r="B16" s="2">
        <v>32</v>
      </c>
    </row>
    <row r="17" spans="1:2" x14ac:dyDescent="0.25">
      <c r="A17" s="5">
        <v>13</v>
      </c>
      <c r="B17" s="2">
        <v>37</v>
      </c>
    </row>
    <row r="18" spans="1:2" x14ac:dyDescent="0.25">
      <c r="A18" s="5">
        <v>14</v>
      </c>
      <c r="B18" s="2">
        <v>28</v>
      </c>
    </row>
    <row r="19" spans="1:2" x14ac:dyDescent="0.25">
      <c r="A19" s="5">
        <v>15</v>
      </c>
      <c r="B19" s="2">
        <v>26</v>
      </c>
    </row>
    <row r="20" spans="1:2" x14ac:dyDescent="0.25">
      <c r="A20" s="5">
        <v>16</v>
      </c>
      <c r="B20" s="2">
        <v>33</v>
      </c>
    </row>
    <row r="21" spans="1:2" x14ac:dyDescent="0.25">
      <c r="A21" s="5">
        <v>17</v>
      </c>
      <c r="B21" s="2">
        <v>45</v>
      </c>
    </row>
    <row r="22" spans="1:2" x14ac:dyDescent="0.25">
      <c r="A22" s="5">
        <v>18</v>
      </c>
      <c r="B22" s="2">
        <v>26</v>
      </c>
    </row>
    <row r="23" spans="1:2" x14ac:dyDescent="0.25">
      <c r="A23" s="5">
        <v>19</v>
      </c>
      <c r="B23" s="2">
        <v>31</v>
      </c>
    </row>
    <row r="24" spans="1:2" x14ac:dyDescent="0.25">
      <c r="A24" s="5">
        <v>20</v>
      </c>
      <c r="B24" s="2">
        <v>25</v>
      </c>
    </row>
    <row r="25" spans="1:2" x14ac:dyDescent="0.25">
      <c r="A25" s="5">
        <v>21</v>
      </c>
      <c r="B25" s="2">
        <v>32</v>
      </c>
    </row>
    <row r="26" spans="1:2" x14ac:dyDescent="0.25">
      <c r="A26" s="5">
        <v>22</v>
      </c>
      <c r="B26" s="2">
        <v>32</v>
      </c>
    </row>
    <row r="27" spans="1:2" x14ac:dyDescent="0.25">
      <c r="A27" s="5">
        <v>23</v>
      </c>
      <c r="B27" s="2">
        <v>37</v>
      </c>
    </row>
    <row r="28" spans="1:2" x14ac:dyDescent="0.25">
      <c r="A28" s="5" t="s">
        <v>1165</v>
      </c>
      <c r="B28" s="2">
        <v>745</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U12"/>
  <sheetViews>
    <sheetView showGridLines="0" tabSelected="1" zoomScale="85" zoomScaleNormal="85" workbookViewId="0">
      <selection activeCell="A36" sqref="A36"/>
    </sheetView>
  </sheetViews>
  <sheetFormatPr baseColWidth="10" defaultRowHeight="15" x14ac:dyDescent="0.25"/>
  <sheetData>
    <row r="12" spans="21:21" x14ac:dyDescent="0.25">
      <c r="U12" s="17"/>
    </row>
  </sheetData>
  <pageMargins left="0.7" right="0.7" top="0.78740157499999996" bottom="0.78740157499999996"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28247E9-A723-400D-8780-00267F310704}">
  <ds:schemaRefs/>
</ds:datastoreItem>
</file>

<file path=customXml/itemProps2.xml><?xml version="1.0" encoding="utf-8"?>
<ds:datastoreItem xmlns:ds="http://schemas.openxmlformats.org/officeDocument/2006/customXml" ds:itemID="{C7745D56-96BD-4C4F-8C91-85BD7489545B}">
  <ds:schemaRefs/>
</ds:datastoreItem>
</file>

<file path=customXml/itemProps3.xml><?xml version="1.0" encoding="utf-8"?>
<ds:datastoreItem xmlns:ds="http://schemas.openxmlformats.org/officeDocument/2006/customXml" ds:itemID="{01E05B19-EB9F-409C-8FC1-D69ECF692ED4}">
  <ds:schemaRefs/>
</ds:datastoreItem>
</file>

<file path=customXml/itemProps4.xml><?xml version="1.0" encoding="utf-8"?>
<ds:datastoreItem xmlns:ds="http://schemas.openxmlformats.org/officeDocument/2006/customXml" ds:itemID="{2080A33E-524F-4491-890D-802738ED8380}">
  <ds:schemaRefs/>
</ds:datastoreItem>
</file>

<file path=customXml/itemProps5.xml><?xml version="1.0" encoding="utf-8"?>
<ds:datastoreItem xmlns:ds="http://schemas.openxmlformats.org/officeDocument/2006/customXml" ds:itemID="{600E22C5-E890-4E23-AB2D-EF3EE635EDB7}">
  <ds:schemaRefs/>
</ds:datastoreItem>
</file>

<file path=customXml/itemProps6.xml><?xml version="1.0" encoding="utf-8"?>
<ds:datastoreItem xmlns:ds="http://schemas.openxmlformats.org/officeDocument/2006/customXml" ds:itemID="{706B4F70-8ECD-4983-BA74-C335A43CFABE}">
  <ds:schemaRefs/>
</ds:datastoreItem>
</file>

<file path=customXml/itemProps7.xml><?xml version="1.0" encoding="utf-8"?>
<ds:datastoreItem xmlns:ds="http://schemas.openxmlformats.org/officeDocument/2006/customXml" ds:itemID="{65C90229-228E-49A2-ABEC-129E394E3B0F}">
  <ds:schemaRefs/>
</ds:datastoreItem>
</file>

<file path=customXml/itemProps8.xml><?xml version="1.0" encoding="utf-8"?>
<ds:datastoreItem xmlns:ds="http://schemas.openxmlformats.org/officeDocument/2006/customXml" ds:itemID="{1FDB08B6-6A3B-4FB8-B87A-B0565BB9A7AA}">
  <ds:schemaRefs/>
</ds:datastoreItem>
</file>

<file path=customXml/itemProps9.xml><?xml version="1.0" encoding="utf-8"?>
<ds:datastoreItem xmlns:ds="http://schemas.openxmlformats.org/officeDocument/2006/customXml" ds:itemID="{B6E39958-5F09-4FB0-9D55-EEFA67DEC2E7}">
  <ds:schemaRefs/>
</ds:datastoreItem>
</file>

<file path=customXml/itemProps10.xml><?xml version="1.0" encoding="utf-8"?>
<ds:datastoreItem xmlns:ds="http://schemas.openxmlformats.org/officeDocument/2006/customXml" ds:itemID="{76B354CF-27CA-4324-AD21-D5958EDCB1A9}">
  <ds:schemaRefs/>
</ds:datastoreItem>
</file>

<file path=customXml/itemProps11.xml><?xml version="1.0" encoding="utf-8"?>
<ds:datastoreItem xmlns:ds="http://schemas.openxmlformats.org/officeDocument/2006/customXml" ds:itemID="{489A5A63-A772-42EE-BADC-5F78F25D8A0B}">
  <ds:schemaRefs/>
</ds:datastoreItem>
</file>

<file path=customXml/itemProps12.xml><?xml version="1.0" encoding="utf-8"?>
<ds:datastoreItem xmlns:ds="http://schemas.openxmlformats.org/officeDocument/2006/customXml" ds:itemID="{2CAADBC7-3E4B-402D-81DD-479509C6E2D3}">
  <ds:schemaRefs>
    <ds:schemaRef ds:uri="http://schemas.microsoft.com/DataMashup"/>
  </ds:schemaRefs>
</ds:datastoreItem>
</file>

<file path=customXml/itemProps13.xml><?xml version="1.0" encoding="utf-8"?>
<ds:datastoreItem xmlns:ds="http://schemas.openxmlformats.org/officeDocument/2006/customXml" ds:itemID="{75505B31-88A0-40F6-A2F0-74B4C0CAE486}">
  <ds:schemaRefs/>
</ds:datastoreItem>
</file>

<file path=customXml/itemProps14.xml><?xml version="1.0" encoding="utf-8"?>
<ds:datastoreItem xmlns:ds="http://schemas.openxmlformats.org/officeDocument/2006/customXml" ds:itemID="{F2513260-5C72-418F-9F43-1761F4682905}">
  <ds:schemaRefs/>
</ds:datastoreItem>
</file>

<file path=customXml/itemProps15.xml><?xml version="1.0" encoding="utf-8"?>
<ds:datastoreItem xmlns:ds="http://schemas.openxmlformats.org/officeDocument/2006/customXml" ds:itemID="{8146202D-006E-4A10-A7D6-7D76B69BB7A8}">
  <ds:schemaRefs/>
</ds:datastoreItem>
</file>

<file path=customXml/itemProps16.xml><?xml version="1.0" encoding="utf-8"?>
<ds:datastoreItem xmlns:ds="http://schemas.openxmlformats.org/officeDocument/2006/customXml" ds:itemID="{69A3A057-7B88-4085-9166-EDDC387382DF}">
  <ds:schemaRefs/>
</ds:datastoreItem>
</file>

<file path=customXml/itemProps17.xml><?xml version="1.0" encoding="utf-8"?>
<ds:datastoreItem xmlns:ds="http://schemas.openxmlformats.org/officeDocument/2006/customXml" ds:itemID="{0BEF45E0-4052-4771-8066-92115117AF3F}">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18</vt:i4>
      </vt:variant>
    </vt:vector>
  </HeadingPairs>
  <TitlesOfParts>
    <vt:vector size="18" baseType="lpstr">
      <vt:lpstr>Data</vt:lpstr>
      <vt:lpstr>Months-Claims</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2023-05-08T01:52:15Z</dcterms:modified>
</cp:coreProperties>
</file>