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blackcrowX\Documents\ME- Data Analyst\Portfolio\Project I\"/>
    </mc:Choice>
  </mc:AlternateContent>
  <xr:revisionPtr revIDLastSave="0" documentId="13_ncr:1_{679E65D9-409E-401F-BF23-A48C45C4EA71}" xr6:coauthVersionLast="45" xr6:coauthVersionMax="47" xr10:uidLastSave="{00000000-0000-0000-0000-000000000000}"/>
  <bookViews>
    <workbookView xWindow="-120" yWindow="-120" windowWidth="29040" windowHeight="15840" tabRatio="536" activeTab="18" xr2:uid="{9680ADA8-F606-4186-95FA-6A5C2D51185D}"/>
  </bookViews>
  <sheets>
    <sheet name="Data" sheetId="4" r:id="rId1"/>
    <sheet name="Correlation-Non-Fraud" sheetId="42" r:id="rId2"/>
    <sheet name="Correlation-Fraud" sheetId="28" r:id="rId3"/>
    <sheet name="SC-Time" sheetId="10" state="hidden" r:id="rId4"/>
    <sheet name="SC-State" sheetId="11" state="hidden" r:id="rId5"/>
    <sheet name="AC-Age" sheetId="12" state="hidden" r:id="rId6"/>
    <sheet name="AC-Relationship" sheetId="30" state="hidden" r:id="rId7"/>
    <sheet name="AC-Gender" sheetId="29" state="hidden" r:id="rId8"/>
    <sheet name="AC-Occupation" sheetId="13" state="hidden" r:id="rId9"/>
    <sheet name="AC-IncidentType" sheetId="15" state="hidden" r:id="rId10"/>
    <sheet name="AC-IncSev" sheetId="39" state="hidden" r:id="rId11"/>
    <sheet name="AC-Witnesses" sheetId="38" state="hidden" r:id="rId12"/>
    <sheet name="AC-Degree" sheetId="40" state="hidden" r:id="rId13"/>
    <sheet name="AC-Vehicles" sheetId="37" state="hidden" r:id="rId14"/>
    <sheet name="AC-Hobby" sheetId="41" state="hidden" r:id="rId15"/>
    <sheet name="AC-IncPerDmg" sheetId="36" state="hidden" r:id="rId16"/>
    <sheet name="AC-IncPropDmg" sheetId="35" state="hidden" r:id="rId17"/>
    <sheet name="AC-IncHour" sheetId="34" state="hidden" r:id="rId18"/>
    <sheet name="Dashboard" sheetId="33" r:id="rId19"/>
  </sheets>
  <definedNames>
    <definedName name="_xlchart.v5.0" hidden="1">'SC-State'!$D$3</definedName>
    <definedName name="_xlchart.v5.1" hidden="1">'SC-State'!$D$4:$D$6</definedName>
    <definedName name="_xlchart.v5.2" hidden="1">'SC-State'!$E$3</definedName>
    <definedName name="_xlchart.v5.3" hidden="1">'SC-State'!$E$4:$E$6</definedName>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J5" i="12"/>
  <c r="J6" i="12"/>
  <c r="J7" i="12"/>
  <c r="J8" i="12"/>
  <c r="J4" i="12"/>
  <c r="H5" i="12"/>
  <c r="H6" i="12"/>
  <c r="H7" i="12"/>
  <c r="H8" i="12"/>
  <c r="H4" i="12"/>
  <c r="E5" i="30"/>
  <c r="E7" i="15"/>
  <c r="E8" i="40"/>
  <c r="E8" i="30"/>
  <c r="E5" i="15"/>
  <c r="E11" i="40"/>
  <c r="E6" i="40"/>
  <c r="E6" i="30"/>
  <c r="E7" i="40"/>
  <c r="E4" i="15"/>
  <c r="E4" i="11"/>
  <c r="E6" i="15"/>
  <c r="E7" i="30"/>
  <c r="E5" i="40"/>
  <c r="E9" i="40"/>
  <c r="E10" i="40"/>
  <c r="E4" i="30"/>
  <c r="E4" i="40"/>
  <c r="E5" i="11"/>
  <c r="E8" i="15"/>
  <c r="E6" i="11"/>
  <c r="D7" i="11" l="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<sst xmlns="http://schemas.openxmlformats.org/spreadsheetml/2006/main" count="19130" uniqueCount="1280">
  <si>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</si>
  <si>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</si>
  <si>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</si>
  <si>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</si>
  <si>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</si>
  <si>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</si>
  <si>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</si>
  <si>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</si>
  <si>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</si>
  <si>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</si>
  <si>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</si>
  <si>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</si>
  <si>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</si>
  <si>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</si>
  <si>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</si>
  <si>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</si>
  <si>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</si>
  <si>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</si>
  <si>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</si>
  <si>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</si>
  <si>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</si>
  <si>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</si>
  <si>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</si>
  <si>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</si>
  <si>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</si>
  <si>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</si>
  <si>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</si>
  <si>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</si>
  <si>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</si>
  <si>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</si>
  <si>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</si>
  <si>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</si>
  <si>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</si>
  <si>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</si>
  <si>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</si>
  <si>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</si>
  <si>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</si>
  <si>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</si>
  <si>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</si>
  <si>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</si>
  <si>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</si>
  <si>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</si>
  <si>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</si>
  <si>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</si>
  <si>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</si>
  <si>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</si>
  <si>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</si>
  <si>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</si>
  <si>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</si>
  <si>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</si>
  <si>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</si>
  <si>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</si>
  <si>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</si>
  <si>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</si>
  <si>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</si>
  <si>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</si>
  <si>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</si>
  <si>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</si>
  <si>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</si>
  <si>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</si>
  <si>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</si>
  <si>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</si>
  <si>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</si>
  <si>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</si>
  <si>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</si>
  <si>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</si>
  <si>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</si>
  <si>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</si>
  <si>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</si>
  <si>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</si>
  <si>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</si>
  <si>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</si>
  <si>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</si>
  <si>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</si>
  <si>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</si>
  <si>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</si>
  <si>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</si>
  <si>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</si>
  <si>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</si>
  <si>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</si>
  <si>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</si>
  <si>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</si>
  <si>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</si>
  <si>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</si>
  <si>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</si>
  <si>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</si>
  <si>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</si>
  <si>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</si>
  <si>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</si>
  <si>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</si>
  <si>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</si>
  <si>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</si>
  <si>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</si>
  <si>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</si>
  <si>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</si>
  <si>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</si>
  <si>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</si>
  <si>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</si>
  <si>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</si>
  <si>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</si>
  <si>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</si>
  <si>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</si>
  <si>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</si>
  <si>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</si>
  <si>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</si>
  <si>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</si>
  <si>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</si>
  <si>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</si>
  <si>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</si>
  <si>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</si>
  <si>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</si>
  <si>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</si>
  <si>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</si>
  <si>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</si>
  <si>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</si>
  <si>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</si>
  <si>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</si>
  <si>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</si>
  <si>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</si>
  <si>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</si>
  <si>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</si>
  <si>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</si>
  <si>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</si>
  <si>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</si>
  <si>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</si>
  <si>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</si>
  <si>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</si>
  <si>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</si>
  <si>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</si>
  <si>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</si>
  <si>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</si>
  <si>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</si>
  <si>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</si>
  <si>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</si>
  <si>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</si>
  <si>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</si>
  <si>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</si>
  <si>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</si>
  <si>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</si>
  <si>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</si>
  <si>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</si>
  <si>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</si>
  <si>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</si>
  <si>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</si>
  <si>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</si>
  <si>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</si>
  <si>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</si>
  <si>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</si>
  <si>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</si>
  <si>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</si>
  <si>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</si>
  <si>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</si>
  <si>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</si>
  <si>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</si>
  <si>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</si>
  <si>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</si>
  <si>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</si>
  <si>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</si>
  <si>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</si>
  <si>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</si>
  <si>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</si>
  <si>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</si>
  <si>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</si>
  <si>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</si>
  <si>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</si>
  <si>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</si>
  <si>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</si>
  <si>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</si>
  <si>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</si>
  <si>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</si>
  <si>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</si>
  <si>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</si>
  <si>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</si>
  <si>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</si>
  <si>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</si>
  <si>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</si>
  <si>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</si>
  <si>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</si>
  <si>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</si>
  <si>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</si>
  <si>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</si>
  <si>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</si>
  <si>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</si>
  <si>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</si>
  <si>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</si>
  <si>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</si>
  <si>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</si>
  <si>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</si>
  <si>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</si>
  <si>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</si>
  <si>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</si>
  <si>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</si>
  <si>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</si>
  <si>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</si>
  <si>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</si>
  <si>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</si>
  <si>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</si>
  <si>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</si>
  <si>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</si>
  <si>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</si>
  <si>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</si>
  <si>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</si>
  <si>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</si>
  <si>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</si>
  <si>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</si>
  <si>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</si>
  <si>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</si>
  <si>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</si>
  <si>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</si>
  <si>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</si>
  <si>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</si>
  <si>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</si>
  <si>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</si>
  <si>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</si>
  <si>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</si>
  <si>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</si>
  <si>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</si>
  <si>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</si>
  <si>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</si>
  <si>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</si>
  <si>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</si>
  <si>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</si>
  <si>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</si>
  <si>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</si>
  <si>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</si>
  <si>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</si>
  <si>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</si>
  <si>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</si>
  <si>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</si>
  <si>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</si>
  <si>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</si>
  <si>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</si>
  <si>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</si>
  <si>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</si>
  <si>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</si>
  <si>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</si>
  <si>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</si>
  <si>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</si>
  <si>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</si>
  <si>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</si>
  <si>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</si>
  <si>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</si>
  <si>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</si>
  <si>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</si>
  <si>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</si>
  <si>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</si>
  <si>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</si>
  <si>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</si>
  <si>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</si>
  <si>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</si>
  <si>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</si>
  <si>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</si>
  <si>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</si>
  <si>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</si>
  <si>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</si>
  <si>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</si>
  <si>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</si>
  <si>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</si>
  <si>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</si>
  <si>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</si>
  <si>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</si>
  <si>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</si>
  <si>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</si>
  <si>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</si>
  <si>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</si>
  <si>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</si>
  <si>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</si>
  <si>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</si>
  <si>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</si>
  <si>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</si>
  <si>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</si>
  <si>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</si>
  <si>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</si>
  <si>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</si>
  <si>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</si>
  <si>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</si>
  <si>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</si>
  <si>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</si>
  <si>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</si>
  <si>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</si>
  <si>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</si>
  <si>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</si>
  <si>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</si>
  <si>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</si>
  <si>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</si>
  <si>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</si>
  <si>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</si>
  <si>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</si>
  <si>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</si>
  <si>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</si>
  <si>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</si>
  <si>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</si>
  <si>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</si>
  <si>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</si>
  <si>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</si>
  <si>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</si>
  <si>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</si>
  <si>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</si>
  <si>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</si>
  <si>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</si>
  <si>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</si>
  <si>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</si>
  <si>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</si>
  <si>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</si>
  <si>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</si>
  <si>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</si>
  <si>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</si>
  <si>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</si>
  <si>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</si>
  <si>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</si>
  <si>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</si>
  <si>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</si>
  <si>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</si>
  <si>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</si>
  <si>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</si>
  <si>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</si>
  <si>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</si>
  <si>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</si>
  <si>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</si>
  <si>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</si>
  <si>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</si>
  <si>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</si>
  <si>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</si>
  <si>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</si>
  <si>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</si>
  <si>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</si>
  <si>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</si>
  <si>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</si>
  <si>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</si>
  <si>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</si>
  <si>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</si>
  <si>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</si>
  <si>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</si>
  <si>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</si>
  <si>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</si>
  <si>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</si>
  <si>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</si>
  <si>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</si>
  <si>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</si>
  <si>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</si>
  <si>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</si>
  <si>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</si>
  <si>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</si>
  <si>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</si>
  <si>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</si>
  <si>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</si>
  <si>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</si>
  <si>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</si>
  <si>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</si>
  <si>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</si>
  <si>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</si>
  <si>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</si>
  <si>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</si>
  <si>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</si>
  <si>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</si>
  <si>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</si>
  <si>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</si>
  <si>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</si>
  <si>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</si>
  <si>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</si>
  <si>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</si>
  <si>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</si>
  <si>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</si>
  <si>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</si>
  <si>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</si>
  <si>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</si>
  <si>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</si>
  <si>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</si>
  <si>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</si>
  <si>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</si>
  <si>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</si>
  <si>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</si>
  <si>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</si>
  <si>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</si>
  <si>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</si>
  <si>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</si>
  <si>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</si>
  <si>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</si>
  <si>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</si>
  <si>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</si>
  <si>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</si>
  <si>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</si>
  <si>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</si>
  <si>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</si>
  <si>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</si>
  <si>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</si>
  <si>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</si>
  <si>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</si>
  <si>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</si>
  <si>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</si>
  <si>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</si>
  <si>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</si>
  <si>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</si>
  <si>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</si>
  <si>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</si>
  <si>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</si>
  <si>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</si>
  <si>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</si>
  <si>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</si>
  <si>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</si>
  <si>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</si>
  <si>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</si>
  <si>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</si>
  <si>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</si>
  <si>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</si>
  <si>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</si>
  <si>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</si>
  <si>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</si>
  <si>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</si>
  <si>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</si>
  <si>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</si>
  <si>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</si>
  <si>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</si>
  <si>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</si>
  <si>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</si>
  <si>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</si>
  <si>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</si>
  <si>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</si>
  <si>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</si>
  <si>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</si>
  <si>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</si>
  <si>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</si>
  <si>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</si>
  <si>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</si>
  <si>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</si>
  <si>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</si>
  <si>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</si>
  <si>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</si>
  <si>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</si>
  <si>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</si>
  <si>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</si>
  <si>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</si>
  <si>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</si>
  <si>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</si>
  <si>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</si>
  <si>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</si>
  <si>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</si>
  <si>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</si>
  <si>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</si>
  <si>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</si>
  <si>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</si>
  <si>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</si>
  <si>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</si>
  <si>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</si>
  <si>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</si>
  <si>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</si>
  <si>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</si>
  <si>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</si>
  <si>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</si>
  <si>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</si>
  <si>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</si>
  <si>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</si>
  <si>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</si>
  <si>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</si>
  <si>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</si>
  <si>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</si>
  <si>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</si>
  <si>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</si>
  <si>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</si>
  <si>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</si>
  <si>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</si>
  <si>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</si>
  <si>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</si>
  <si>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</si>
  <si>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</si>
  <si>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</si>
  <si>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</si>
  <si>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</si>
  <si>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</si>
  <si>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</si>
  <si>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</si>
  <si>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</si>
  <si>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</si>
  <si>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</si>
  <si>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</si>
  <si>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</si>
  <si>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</si>
  <si>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</si>
  <si>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</si>
  <si>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</si>
  <si>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</si>
  <si>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</si>
  <si>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</si>
  <si>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</si>
  <si>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</si>
  <si>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</si>
  <si>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</si>
  <si>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</si>
  <si>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</si>
  <si>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</si>
  <si>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</si>
  <si>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</si>
  <si>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</si>
  <si>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</si>
  <si>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</si>
  <si>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</si>
  <si>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</si>
  <si>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</si>
  <si>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</si>
  <si>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</si>
  <si>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</si>
  <si>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</si>
  <si>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</si>
  <si>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</si>
  <si>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</si>
  <si>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</si>
  <si>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</si>
  <si>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</si>
  <si>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</si>
  <si>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</si>
  <si>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</si>
  <si>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</si>
  <si>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</si>
  <si>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</si>
  <si>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</si>
  <si>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</si>
  <si>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</si>
  <si>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</si>
  <si>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</si>
  <si>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</si>
  <si>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</si>
  <si>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</si>
  <si>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</si>
  <si>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</si>
  <si>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</si>
  <si>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</si>
  <si>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</si>
  <si>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</si>
  <si>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</si>
  <si>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</si>
  <si>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</si>
  <si>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</si>
  <si>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</si>
  <si>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</si>
  <si>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</si>
  <si>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</si>
  <si>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</si>
  <si>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</si>
  <si>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</si>
  <si>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</si>
  <si>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</si>
  <si>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</si>
  <si>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</si>
  <si>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</si>
  <si>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</si>
  <si>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</si>
  <si>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</si>
  <si>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</si>
  <si>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</si>
  <si>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</si>
  <si>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</si>
  <si>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</si>
  <si>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</si>
  <si>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</si>
  <si>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</si>
  <si>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</si>
  <si>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</si>
  <si>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</si>
  <si>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</si>
  <si>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</si>
  <si>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</si>
  <si>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</si>
  <si>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</si>
  <si>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</si>
  <si>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</si>
  <si>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</si>
  <si>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</si>
  <si>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</si>
  <si>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</si>
  <si>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</si>
  <si>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</si>
  <si>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</si>
  <si>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</si>
  <si>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</si>
  <si>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</si>
  <si>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</si>
  <si>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</si>
  <si>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</si>
  <si>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</si>
  <si>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</si>
  <si>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</si>
  <si>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</si>
  <si>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</si>
  <si>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</si>
  <si>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</si>
  <si>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</si>
  <si>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</si>
  <si>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</si>
  <si>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</si>
  <si>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</si>
  <si>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</si>
  <si>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</si>
  <si>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</si>
  <si>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</si>
  <si>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</si>
  <si>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</si>
  <si>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</si>
  <si>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</si>
  <si>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</si>
  <si>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</si>
  <si>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</si>
  <si>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</si>
  <si>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</si>
  <si>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</si>
  <si>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</si>
  <si>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</si>
  <si>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</si>
  <si>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</si>
  <si>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</si>
  <si>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</si>
  <si>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</si>
  <si>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</si>
  <si>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</si>
  <si>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</si>
  <si>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</si>
  <si>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</si>
  <si>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</si>
  <si>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</si>
  <si>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</si>
  <si>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</si>
  <si>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</si>
  <si>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</si>
  <si>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</si>
  <si>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</si>
  <si>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</si>
  <si>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</si>
  <si>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</si>
  <si>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</si>
  <si>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</si>
  <si>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</si>
  <si>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</si>
  <si>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</si>
  <si>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</si>
  <si>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</si>
  <si>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</si>
  <si>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</si>
  <si>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</si>
  <si>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</si>
  <si>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</si>
  <si>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</si>
  <si>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</si>
  <si>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</si>
  <si>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</si>
  <si>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</si>
  <si>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</si>
  <si>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</si>
  <si>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</si>
  <si>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</si>
  <si>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</si>
  <si>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</si>
  <si>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</si>
  <si>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</si>
  <si>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</si>
  <si>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</si>
  <si>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</si>
  <si>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</si>
  <si>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</si>
  <si>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</si>
  <si>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</si>
  <si>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</si>
  <si>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</si>
  <si>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</si>
  <si>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</si>
  <si>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</si>
  <si>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</si>
  <si>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</si>
  <si>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</si>
  <si>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</si>
  <si>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</si>
  <si>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</si>
  <si>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</si>
  <si>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</si>
  <si>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</si>
  <si>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</si>
  <si>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</si>
  <si>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</si>
  <si>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</si>
  <si>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</si>
  <si>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</si>
  <si>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</si>
  <si>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</si>
  <si>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</si>
  <si>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</si>
  <si>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</si>
  <si>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</si>
  <si>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</si>
  <si>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</si>
  <si>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</si>
  <si>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</si>
  <si>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</si>
  <si>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</si>
  <si>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</si>
  <si>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</si>
  <si>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</si>
  <si>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</si>
  <si>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</si>
  <si>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</si>
  <si>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</si>
  <si>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</si>
  <si>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</si>
  <si>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</si>
  <si>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</si>
  <si>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</si>
  <si>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</si>
  <si>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</si>
  <si>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</si>
  <si>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</si>
  <si>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</si>
  <si>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</si>
  <si>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</si>
  <si>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</si>
  <si>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</si>
  <si>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</si>
  <si>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</si>
  <si>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</si>
  <si>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</si>
  <si>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</si>
  <si>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</si>
  <si>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</si>
  <si>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</si>
  <si>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</si>
  <si>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</si>
  <si>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</si>
  <si>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</si>
  <si>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</si>
  <si>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</si>
  <si>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</si>
  <si>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</si>
  <si>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</si>
  <si>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</si>
  <si>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</si>
  <si>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</si>
  <si>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</si>
  <si>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</si>
  <si>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</si>
  <si>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</si>
  <si>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</si>
  <si>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</si>
  <si>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</si>
  <si>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</si>
  <si>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</si>
  <si>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</si>
  <si>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</si>
  <si>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</si>
  <si>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</si>
  <si>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</si>
  <si>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</si>
  <si>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</si>
  <si>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</si>
  <si>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</si>
  <si>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</si>
  <si>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</si>
  <si>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</si>
  <si>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</si>
  <si>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</si>
  <si>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</si>
  <si>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</si>
  <si>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</si>
  <si>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</si>
  <si>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</si>
  <si>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</si>
  <si>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</si>
  <si>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</si>
  <si>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</si>
  <si>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</si>
  <si>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</si>
  <si>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</si>
  <si>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</si>
  <si>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</si>
  <si>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</si>
  <si>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</si>
  <si>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</si>
  <si>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</si>
  <si>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</si>
  <si>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</si>
  <si>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</si>
  <si>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</si>
  <si>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</si>
  <si>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</si>
  <si>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</si>
  <si>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</si>
  <si>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</si>
  <si>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</si>
  <si>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</si>
  <si>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</si>
  <si>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</si>
  <si>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</si>
  <si>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</si>
  <si>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</si>
  <si>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</si>
  <si>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</si>
  <si>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</si>
  <si>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</si>
  <si>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</si>
  <si>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</si>
  <si>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</si>
  <si>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</si>
  <si>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</si>
  <si>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</si>
  <si>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</si>
  <si>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</si>
  <si>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</si>
  <si>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</si>
  <si>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</si>
  <si>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</si>
  <si>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</si>
  <si>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</si>
  <si>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</si>
  <si>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</si>
  <si>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</si>
  <si>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</si>
  <si>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</si>
  <si>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</si>
  <si>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</si>
  <si>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</si>
  <si>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</si>
  <si>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</si>
  <si>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</si>
  <si>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</si>
  <si>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</si>
  <si>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</si>
  <si>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</si>
  <si>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</si>
  <si>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</si>
  <si>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</si>
  <si>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</si>
  <si>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</si>
  <si>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</si>
  <si>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</si>
  <si>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</si>
  <si>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</si>
  <si>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</si>
  <si>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</si>
  <si>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</si>
  <si>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</si>
  <si>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</si>
  <si>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</si>
  <si>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</si>
  <si>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</si>
  <si>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</si>
  <si>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</si>
  <si>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</si>
  <si>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</si>
  <si>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</si>
  <si>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</si>
  <si>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</si>
  <si>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</si>
  <si>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</si>
  <si>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</si>
  <si>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</si>
  <si>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</si>
  <si>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</si>
  <si>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</si>
  <si>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</si>
  <si>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</si>
  <si>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</si>
  <si>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</si>
  <si>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</si>
  <si>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</si>
  <si>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</si>
  <si>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</si>
  <si>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</si>
  <si>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</si>
  <si>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</si>
  <si>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</si>
  <si>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</si>
  <si>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</si>
  <si>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</si>
  <si>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</si>
  <si>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</si>
  <si>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</si>
  <si>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</si>
  <si>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</si>
  <si>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</si>
  <si>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</si>
  <si>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</si>
  <si>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</si>
  <si>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</si>
  <si>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</si>
  <si>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</si>
  <si>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</si>
  <si>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</si>
  <si>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</si>
  <si>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</si>
  <si>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</si>
  <si>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</si>
  <si>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</si>
  <si>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</si>
  <si>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</si>
  <si>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</si>
  <si>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</si>
  <si>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</si>
  <si>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</si>
  <si>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</si>
  <si>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</si>
  <si>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</si>
  <si>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</si>
  <si>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</si>
  <si>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</si>
  <si>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</si>
  <si>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</si>
  <si>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</si>
  <si>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</si>
  <si>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</si>
  <si>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</si>
  <si>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</si>
  <si>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</si>
  <si>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</si>
  <si>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</si>
  <si>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</si>
  <si>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</si>
  <si>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</si>
  <si>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</si>
  <si>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</si>
  <si>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</si>
  <si>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</si>
  <si>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</si>
  <si>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</si>
  <si>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</si>
  <si>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</si>
  <si>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</si>
  <si>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</si>
  <si>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</si>
  <si>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</si>
  <si>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</si>
  <si>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</si>
  <si>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</si>
  <si>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</si>
  <si>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</si>
  <si>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</si>
  <si>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</si>
  <si>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</si>
  <si>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</si>
  <si>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</si>
  <si>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</si>
  <si>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</si>
  <si>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</si>
  <si>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</si>
  <si>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</si>
  <si>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</si>
  <si>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</si>
  <si>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</si>
  <si>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</si>
  <si>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</si>
  <si>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</si>
  <si>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</si>
  <si>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</si>
  <si>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</si>
  <si>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</si>
  <si>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</si>
  <si>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</si>
  <si>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</si>
  <si>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</si>
  <si>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</si>
  <si>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</si>
  <si>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</si>
  <si>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</si>
  <si>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</si>
  <si>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</si>
  <si>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</si>
  <si>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</si>
  <si>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</si>
  <si>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</si>
  <si>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</si>
  <si>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</si>
  <si>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</si>
  <si>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</si>
  <si>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</si>
  <si>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</si>
  <si>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</si>
  <si>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</si>
  <si>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</si>
  <si>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</si>
  <si>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</si>
  <si>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</si>
  <si>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</si>
  <si>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</si>
  <si>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</si>
  <si>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</si>
  <si>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</si>
  <si>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</si>
  <si>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</si>
  <si>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</si>
  <si>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</si>
  <si>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</si>
  <si>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</si>
  <si>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</si>
  <si>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</si>
  <si>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</si>
  <si>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</si>
  <si>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</si>
  <si>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</si>
  <si>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</si>
  <si>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</si>
  <si>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</si>
  <si>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</si>
  <si>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</si>
  <si>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</si>
  <si>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</si>
  <si>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</si>
  <si>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</si>
  <si>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</si>
  <si>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</si>
  <si>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</si>
  <si>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</si>
  <si>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</si>
  <si>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</si>
  <si>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</si>
  <si>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</si>
  <si>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</si>
  <si>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</si>
  <si>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</si>
  <si>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</si>
  <si>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</si>
  <si>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</si>
  <si>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</si>
  <si>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</si>
  <si>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</si>
  <si>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</si>
  <si>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</si>
  <si>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</si>
  <si>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</si>
  <si>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</si>
  <si>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</si>
  <si>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</si>
  <si>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</si>
  <si>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</si>
  <si>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</si>
  <si>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</si>
  <si>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</si>
  <si>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</si>
  <si>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</si>
  <si>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</si>
  <si>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</si>
  <si>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</si>
  <si>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</si>
  <si>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</si>
  <si>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</si>
  <si>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</si>
  <si>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</si>
  <si>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</si>
  <si>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</si>
  <si>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</si>
  <si>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</si>
  <si>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</si>
  <si>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</si>
  <si>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</si>
  <si>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</si>
  <si>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</si>
  <si>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</si>
  <si>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</si>
  <si>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</si>
  <si>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</si>
  <si>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</si>
  <si>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</si>
  <si>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</si>
  <si>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</si>
  <si>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</si>
  <si>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</si>
  <si>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</si>
  <si>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</si>
  <si>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</si>
  <si>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</si>
  <si>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</si>
  <si>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</si>
  <si>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</si>
  <si>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</si>
  <si>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</si>
  <si>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</si>
  <si>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</si>
  <si>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</si>
  <si>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</si>
  <si>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</si>
  <si>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</si>
  <si>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</si>
  <si>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</si>
  <si>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</si>
  <si>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</si>
  <si>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</si>
  <si>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</si>
  <si>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</si>
  <si>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</si>
  <si>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</si>
  <si>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</si>
  <si>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</si>
  <si>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</si>
  <si>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</si>
  <si>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</si>
  <si>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</si>
  <si>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</si>
  <si>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</si>
  <si>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</si>
  <si>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</si>
  <si>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</si>
  <si>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</si>
  <si>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</si>
  <si>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</si>
  <si>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</si>
  <si>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</si>
  <si>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</si>
  <si>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</si>
  <si>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</si>
  <si>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</si>
  <si>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</si>
  <si>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</si>
  <si>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</si>
  <si>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</si>
  <si>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</si>
  <si>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</si>
  <si>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</si>
  <si>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</si>
  <si>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</si>
  <si>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</si>
  <si>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</si>
  <si>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</si>
  <si>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</si>
  <si>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</si>
  <si>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</si>
  <si>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</si>
  <si>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</si>
  <si>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</si>
  <si>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</si>
  <si>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</si>
  <si>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</si>
  <si>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</si>
  <si>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</si>
  <si>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</si>
  <si>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</si>
  <si>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</si>
  <si>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</si>
  <si>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</si>
  <si>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</si>
  <si>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</si>
  <si>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</si>
  <si>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</si>
  <si>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</si>
  <si>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</si>
  <si>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</si>
  <si>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</si>
  <si>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</si>
  <si>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</si>
  <si>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</si>
  <si>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</si>
  <si>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</si>
  <si>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</si>
  <si>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</si>
  <si>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</si>
  <si>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</si>
  <si>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</si>
  <si>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</si>
  <si>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</si>
  <si>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</si>
  <si>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</si>
  <si>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</si>
  <si>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</si>
  <si>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</si>
  <si>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</si>
  <si>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</si>
  <si>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</si>
  <si>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</si>
  <si>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</si>
  <si>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</si>
  <si>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</si>
  <si>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</si>
  <si>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</si>
  <si>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</si>
  <si>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</si>
  <si>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</si>
  <si>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</si>
  <si>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</si>
  <si>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</si>
  <si>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</si>
  <si>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</si>
  <si>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</si>
  <si>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</si>
  <si>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</si>
  <si>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</si>
  <si>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</si>
  <si>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</si>
  <si>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</si>
  <si>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</si>
  <si>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</si>
  <si>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</si>
  <si>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</si>
  <si>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</si>
  <si>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</si>
  <si>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</si>
  <si>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</si>
  <si>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</si>
  <si>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</si>
  <si>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</si>
  <si>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</si>
  <si>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</si>
  <si>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</si>
  <si>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</si>
  <si>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</si>
  <si>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</si>
  <si>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</si>
  <si>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</si>
  <si>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</si>
  <si>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</si>
  <si>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</si>
  <si>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</si>
  <si>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</si>
  <si>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</si>
  <si>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</si>
  <si>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</si>
  <si>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</si>
  <si>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</si>
  <si>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</si>
  <si>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</si>
  <si>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</si>
  <si>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</si>
  <si>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</si>
  <si>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</si>
  <si>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</si>
  <si>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</si>
  <si>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</si>
  <si>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</si>
  <si>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</si>
  <si>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</si>
  <si>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</si>
  <si>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</si>
  <si>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</si>
  <si>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</si>
  <si>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</si>
  <si>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</si>
  <si>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</si>
  <si>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</si>
  <si>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</si>
  <si>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</si>
  <si>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</si>
  <si>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</si>
  <si>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</si>
  <si>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</si>
  <si>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</si>
  <si>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Anzahl von Total Claim Amount</t>
  </si>
  <si>
    <t>% No</t>
  </si>
  <si>
    <t>% Yes</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</si>
  <si>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</si>
  <si>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</si>
  <si>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</si>
  <si>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</si>
  <si>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</si>
  <si>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</si>
  <si>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</si>
  <si>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</si>
  <si>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</si>
  <si>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</si>
  <si>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</si>
  <si>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</si>
  <si>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</si>
  <si>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</si>
  <si>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</si>
  <si>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</si>
  <si>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</si>
  <si>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</si>
  <si>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</si>
  <si>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</si>
  <si>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</si>
  <si>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</si>
  <si>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</si>
  <si>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</si>
  <si>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</si>
  <si>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</si>
  <si>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</si>
  <si>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</si>
  <si>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</si>
  <si>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</si>
  <si>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</si>
  <si>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</si>
  <si>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</si>
  <si>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Illinois</t>
  </si>
  <si>
    <t>Ohio</t>
  </si>
  <si>
    <t>Indiana</t>
  </si>
  <si>
    <t>State</t>
  </si>
  <si>
    <t>(Alle)</t>
  </si>
  <si>
    <t>Correlation between Months as Customer and Amount of Claims [Fraudulent]</t>
  </si>
  <si>
    <t>Correlation between Months as Customer and Amount of Claims [Non-Fraudulent]</t>
  </si>
  <si>
    <t>Visual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</si>
</sst>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
      <b/>
      <sz val="11"/>
      <color theme="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0"/>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
      <left/>
      <right/>
      <top style="thin">
        <color theme="1"/>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64" fontId="0" fillId="0" borderId="0" xfId="0" applyNumberFormat="1" applyAlignment="1">
      <alignment horizontal="left" indent="1"/>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2" fillId="3" borderId="2" xfId="0" applyFont="1" applyFill="1" applyBorder="1" applyAlignment="1">
      <alignment horizontal="left"/>
    </xf>
    <xf numFmtId="0" fontId="2" fillId="3" borderId="2" xfId="0" applyFont="1" applyFill="1" applyBorder="1"/>
    <xf numFmtId="10" fontId="0" fillId="0" borderId="0" xfId="1" applyNumberFormat="1" applyFont="1"/>
    <xf numFmtId="0" fontId="2" fillId="4" borderId="1" xfId="0" applyFont="1" applyFill="1" applyBorder="1"/>
    <xf numFmtId="0" fontId="0" fillId="0" borderId="0" xfId="0" applyNumberFormat="1"/>
    <xf numFmtId="0" fontId="0" fillId="5" borderId="0" xfId="0" applyFill="1"/>
    <xf numFmtId="0" fontId="0" fillId="0" borderId="0" xfId="0" applyFill="1"/>
    <xf numFmtId="0" fontId="5" fillId="0" borderId="0" xfId="0" applyFont="1" applyFill="1"/>
    <xf numFmtId="0" fontId="0" fillId="0" borderId="0" xfId="0" applyFill="1" applyBorder="1" applyAlignment="1"/>
    <xf numFmtId="0" fontId="0" fillId="0" borderId="3" xfId="0" applyFill="1" applyBorder="1" applyAlignment="1"/>
    <xf numFmtId="0" fontId="0" fillId="0" borderId="5" xfId="0" applyFont="1" applyBorder="1"/>
    <xf numFmtId="0" fontId="6" fillId="4" borderId="1" xfId="0" applyFont="1" applyFill="1" applyBorder="1"/>
    <xf numFmtId="0" fontId="4" fillId="2" borderId="0" xfId="0" applyFont="1" applyFill="1" applyAlignment="1">
      <alignment horizontal="left" vertical="center" indent="3"/>
    </xf>
  </cellXfs>
  <cellStyles count="2">
    <cellStyle name="Prozent" xfId="1" builtinId="5"/>
    <cellStyle name="Standard" xfId="0" builtinId="0"/>
  </cellStyles>
  <dxfs count="36">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top style="thin">
          <color theme="1"/>
        </top>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8168889431442"/>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ill>
        <patternFill patternType="solid">
          <fgColor indexed="64"/>
          <bgColor theme="1"/>
        </patternFill>
      </fill>
    </dxf>
    <dxf>
      <font>
        <b/>
        <color theme="1"/>
      </font>
      <border>
        <bottom style="thin">
          <color theme="4"/>
        </bottom>
        <vertical/>
        <horizontal/>
      </border>
    </dxf>
    <dxf>
      <font>
        <color theme="1"/>
      </font>
      <fill>
        <patternFill>
          <fgColor theme="1"/>
        </patternFill>
      </fill>
      <border>
        <left style="thin">
          <color theme="4"/>
        </left>
        <right style="thin">
          <color theme="4"/>
        </right>
        <top style="thin">
          <color theme="4"/>
        </top>
        <bottom style="thin">
          <color theme="4"/>
        </bottom>
        <vertical/>
        <horizontal/>
      </border>
    </dxf>
    <dxf>
      <font>
        <b/>
        <i val="0"/>
        <color theme="0"/>
      </font>
      <border>
        <bottom style="thin">
          <color theme="0" tint="-0.34998626667073579"/>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Custom Slicer Style" pivot="0" table="0" count="10" xr9:uid="{2D812075-FE71-445A-BB84-91F9CC6899F3}">
      <tableStyleElement type="wholeTable" dxfId="35"/>
      <tableStyleElement type="headerRow" dxfId="34"/>
    </tableStyle>
    <tableStyle name="SlicerStyleLight1 2" pivot="0" table="0" count="10" xr9:uid="{2A3F3831-CAFA-4E7B-B617-72702147B7DE}">
      <tableStyleElement type="wholeTable" dxfId="33"/>
      <tableStyleElement type="headerRow" dxfId="3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ustomXml" Target="../customXml/item5.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theme" Target="theme/theme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'Correlation-Non-Fraud'!$B$5</c:f>
              <c:strCache>
                <c:ptCount val="1"/>
                <c:pt idx="0">
                  <c:v>Amount Of Claims</c:v>
                </c:pt>
              </c:strCache>
            </c:strRef>
          </c:tx>
          <c:spPr>
            <a:solidFill>
              <a:schemeClr val="accent1">
                <a:alpha val="75000"/>
              </a:schemeClr>
            </a:solidFill>
            <a:ln>
              <a:noFill/>
            </a:ln>
            <a:effectLst/>
          </c:spPr>
          <c:invertIfNegative val="0"/>
          <c:x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xVal>
          <c:y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yVal>
          <c:bubbleSize>
            <c:numLit>
              <c:formatCode>General</c:formatCode>
              <c:ptCount val="47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numLit>
          </c:bubbleSize>
          <c:bubble3D val="0"/>
          <c:extLst>
            <c:ext xmlns:c16="http://schemas.microsoft.com/office/drawing/2014/chart" uri="{C3380CC4-5D6E-409C-BE32-E72D297353CC}">
              <c16:uniqueId val="{00000000-A643-4A20-911E-77D0525F3D0B}"/>
            </c:ext>
          </c:extLst>
        </c:ser>
        <c:dLbls>
          <c:showLegendKey val="0"/>
          <c:showVal val="0"/>
          <c:showCatName val="0"/>
          <c:showSerName val="0"/>
          <c:showPercent val="0"/>
          <c:showBubbleSize val="0"/>
        </c:dLbls>
        <c:bubbleScale val="100"/>
        <c:showNegBubbles val="0"/>
        <c:axId val="1282018752"/>
        <c:axId val="1282019080"/>
      </c:bubbleChart>
      <c:valAx>
        <c:axId val="1282018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9080"/>
        <c:crosses val="autoZero"/>
        <c:crossBetween val="midCat"/>
      </c:valAx>
      <c:valAx>
        <c:axId val="1282019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8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Residuenplot</a:t>
            </a:r>
          </a:p>
        </c:rich>
      </c:tx>
      <c:overlay val="0"/>
    </c:title>
    <c:autoTitleDeleted val="0"/>
    <c:plotArea>
      <c:layout/>
      <c:scatterChart>
        <c:scatterStyle val="lineMarker"/>
        <c:varyColors val="0"/>
        <c:ser>
          <c:idx val="0"/>
          <c:order val="0"/>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'Correlation-Non-Fraud'!$F$29:$F$507</c:f>
              <c:numCache>
                <c:formatCode>General</c:formatCode>
                <c:ptCount val="479"/>
                <c:pt idx="0">
                  <c:v>-200.3284309570231</c:v>
                </c:pt>
                <c:pt idx="1">
                  <c:v>-226.05813019452083</c:v>
                </c:pt>
                <c:pt idx="2">
                  <c:v>-251.78782943201858</c:v>
                </c:pt>
                <c:pt idx="3">
                  <c:v>-224.05813019452083</c:v>
                </c:pt>
                <c:pt idx="4">
                  <c:v>-223.05813019452083</c:v>
                </c:pt>
                <c:pt idx="5">
                  <c:v>-248.78782943201858</c:v>
                </c:pt>
                <c:pt idx="6">
                  <c:v>-247.78782943201858</c:v>
                </c:pt>
                <c:pt idx="7">
                  <c:v>-220.05813019452083</c:v>
                </c:pt>
                <c:pt idx="8">
                  <c:v>-245.78782943201858</c:v>
                </c:pt>
                <c:pt idx="9">
                  <c:v>-271.51752866951631</c:v>
                </c:pt>
                <c:pt idx="10">
                  <c:v>-243.78782943201858</c:v>
                </c:pt>
                <c:pt idx="11">
                  <c:v>-242.78782943201858</c:v>
                </c:pt>
                <c:pt idx="12">
                  <c:v>-241.78782943201858</c:v>
                </c:pt>
                <c:pt idx="13">
                  <c:v>-267.51752866951631</c:v>
                </c:pt>
                <c:pt idx="14">
                  <c:v>-239.78782943201858</c:v>
                </c:pt>
                <c:pt idx="15">
                  <c:v>-265.51752866951631</c:v>
                </c:pt>
                <c:pt idx="16">
                  <c:v>-237.78782943201858</c:v>
                </c:pt>
                <c:pt idx="17">
                  <c:v>-263.51752866951631</c:v>
                </c:pt>
                <c:pt idx="18">
                  <c:v>-235.78782943201858</c:v>
                </c:pt>
                <c:pt idx="19">
                  <c:v>-208.05813019452083</c:v>
                </c:pt>
                <c:pt idx="20">
                  <c:v>-260.51752866951631</c:v>
                </c:pt>
                <c:pt idx="21">
                  <c:v>-179.3284309570231</c:v>
                </c:pt>
                <c:pt idx="22">
                  <c:v>-258.51752866951631</c:v>
                </c:pt>
                <c:pt idx="23">
                  <c:v>-230.78782943201858</c:v>
                </c:pt>
                <c:pt idx="24">
                  <c:v>-229.78782943201858</c:v>
                </c:pt>
                <c:pt idx="25">
                  <c:v>-202.05813019452083</c:v>
                </c:pt>
                <c:pt idx="26">
                  <c:v>-147.59873171952535</c:v>
                </c:pt>
                <c:pt idx="27">
                  <c:v>-253.51752866951631</c:v>
                </c:pt>
                <c:pt idx="28">
                  <c:v>-225.78782943201858</c:v>
                </c:pt>
                <c:pt idx="29">
                  <c:v>-198.05813019452083</c:v>
                </c:pt>
                <c:pt idx="30">
                  <c:v>-223.78782943201858</c:v>
                </c:pt>
                <c:pt idx="31">
                  <c:v>-142.59873171952535</c:v>
                </c:pt>
                <c:pt idx="32">
                  <c:v>-195.05813019452083</c:v>
                </c:pt>
                <c:pt idx="33">
                  <c:v>-220.78782943201858</c:v>
                </c:pt>
                <c:pt idx="34">
                  <c:v>-193.05813019452083</c:v>
                </c:pt>
                <c:pt idx="35">
                  <c:v>-218.78782943201858</c:v>
                </c:pt>
                <c:pt idx="36">
                  <c:v>-164.3284309570231</c:v>
                </c:pt>
                <c:pt idx="37">
                  <c:v>-190.05813019452083</c:v>
                </c:pt>
                <c:pt idx="38">
                  <c:v>-242.51752866951631</c:v>
                </c:pt>
                <c:pt idx="39">
                  <c:v>-214.78782943201858</c:v>
                </c:pt>
                <c:pt idx="40">
                  <c:v>-160.3284309570231</c:v>
                </c:pt>
                <c:pt idx="41">
                  <c:v>-239.51752866951631</c:v>
                </c:pt>
                <c:pt idx="42">
                  <c:v>-211.78782943201858</c:v>
                </c:pt>
                <c:pt idx="43">
                  <c:v>-237.51752866951631</c:v>
                </c:pt>
                <c:pt idx="44">
                  <c:v>-156.3284309570231</c:v>
                </c:pt>
                <c:pt idx="45">
                  <c:v>-208.78782943201858</c:v>
                </c:pt>
                <c:pt idx="46">
                  <c:v>-181.05813019452083</c:v>
                </c:pt>
                <c:pt idx="47">
                  <c:v>-180.05813019452083</c:v>
                </c:pt>
                <c:pt idx="48">
                  <c:v>-232.51752866951631</c:v>
                </c:pt>
                <c:pt idx="49">
                  <c:v>-204.78782943201858</c:v>
                </c:pt>
                <c:pt idx="50">
                  <c:v>-230.51752866951631</c:v>
                </c:pt>
                <c:pt idx="51">
                  <c:v>-229.51752866951631</c:v>
                </c:pt>
                <c:pt idx="52">
                  <c:v>-201.78782943201858</c:v>
                </c:pt>
                <c:pt idx="53">
                  <c:v>-200.78782943201858</c:v>
                </c:pt>
                <c:pt idx="54">
                  <c:v>-199.78782943201858</c:v>
                </c:pt>
                <c:pt idx="55">
                  <c:v>-145.3284309570231</c:v>
                </c:pt>
                <c:pt idx="56">
                  <c:v>-197.78782943201858</c:v>
                </c:pt>
                <c:pt idx="57">
                  <c:v>-223.51752866951631</c:v>
                </c:pt>
                <c:pt idx="58">
                  <c:v>-195.78782943201858</c:v>
                </c:pt>
                <c:pt idx="59">
                  <c:v>-194.78782943201858</c:v>
                </c:pt>
                <c:pt idx="60">
                  <c:v>-140.3284309570231</c:v>
                </c:pt>
                <c:pt idx="61">
                  <c:v>-219.51752866951631</c:v>
                </c:pt>
                <c:pt idx="62">
                  <c:v>-165.05813019452083</c:v>
                </c:pt>
                <c:pt idx="63">
                  <c:v>-137.3284309570231</c:v>
                </c:pt>
                <c:pt idx="64">
                  <c:v>-82.86903248202762</c:v>
                </c:pt>
                <c:pt idx="65">
                  <c:v>-188.78782943201858</c:v>
                </c:pt>
                <c:pt idx="66">
                  <c:v>-214.51752866951631</c:v>
                </c:pt>
                <c:pt idx="67">
                  <c:v>-213.51752866951631</c:v>
                </c:pt>
                <c:pt idx="68">
                  <c:v>-159.05813019452083</c:v>
                </c:pt>
                <c:pt idx="69">
                  <c:v>-104.59873171952535</c:v>
                </c:pt>
                <c:pt idx="70">
                  <c:v>-210.51752866951631</c:v>
                </c:pt>
                <c:pt idx="71">
                  <c:v>-182.78782943201858</c:v>
                </c:pt>
                <c:pt idx="72">
                  <c:v>-128.3284309570231</c:v>
                </c:pt>
                <c:pt idx="73">
                  <c:v>-207.51752866951631</c:v>
                </c:pt>
                <c:pt idx="74">
                  <c:v>-126.3284309570231</c:v>
                </c:pt>
                <c:pt idx="75">
                  <c:v>-152.05813019452083</c:v>
                </c:pt>
                <c:pt idx="76">
                  <c:v>-177.78782943201858</c:v>
                </c:pt>
                <c:pt idx="77">
                  <c:v>-123.3284309570231</c:v>
                </c:pt>
                <c:pt idx="78">
                  <c:v>-149.05813019452083</c:v>
                </c:pt>
                <c:pt idx="79">
                  <c:v>-94.598731719525347</c:v>
                </c:pt>
                <c:pt idx="80">
                  <c:v>-200.51752866951631</c:v>
                </c:pt>
                <c:pt idx="81">
                  <c:v>-199.51752866951631</c:v>
                </c:pt>
                <c:pt idx="82">
                  <c:v>-171.78782943201858</c:v>
                </c:pt>
                <c:pt idx="83">
                  <c:v>-117.3284309570231</c:v>
                </c:pt>
                <c:pt idx="84">
                  <c:v>-116.3284309570231</c:v>
                </c:pt>
                <c:pt idx="85">
                  <c:v>-142.05813019452083</c:v>
                </c:pt>
                <c:pt idx="86">
                  <c:v>-167.78782943201858</c:v>
                </c:pt>
                <c:pt idx="87">
                  <c:v>-166.78782943201858</c:v>
                </c:pt>
                <c:pt idx="88">
                  <c:v>-139.05813019452083</c:v>
                </c:pt>
                <c:pt idx="89">
                  <c:v>-164.78782943201858</c:v>
                </c:pt>
                <c:pt idx="90">
                  <c:v>-83.598731719525347</c:v>
                </c:pt>
                <c:pt idx="91">
                  <c:v>-162.78782943201858</c:v>
                </c:pt>
                <c:pt idx="92">
                  <c:v>-135.05813019452083</c:v>
                </c:pt>
                <c:pt idx="93">
                  <c:v>-107.3284309570231</c:v>
                </c:pt>
                <c:pt idx="94">
                  <c:v>-106.3284309570231</c:v>
                </c:pt>
                <c:pt idx="95">
                  <c:v>-105.3284309570231</c:v>
                </c:pt>
                <c:pt idx="96">
                  <c:v>-131.05813019452083</c:v>
                </c:pt>
                <c:pt idx="97">
                  <c:v>-130.05813019452083</c:v>
                </c:pt>
                <c:pt idx="98">
                  <c:v>-129.05813019452083</c:v>
                </c:pt>
                <c:pt idx="99">
                  <c:v>-154.78782943201858</c:v>
                </c:pt>
                <c:pt idx="100">
                  <c:v>-20.139333244529894</c:v>
                </c:pt>
                <c:pt idx="101">
                  <c:v>-152.78782943201858</c:v>
                </c:pt>
                <c:pt idx="102">
                  <c:v>-44.86903248202762</c:v>
                </c:pt>
                <c:pt idx="103">
                  <c:v>-150.78782943201858</c:v>
                </c:pt>
                <c:pt idx="104">
                  <c:v>-123.05813019452083</c:v>
                </c:pt>
                <c:pt idx="105">
                  <c:v>-95.328430957023102</c:v>
                </c:pt>
                <c:pt idx="106">
                  <c:v>-67.598731719525347</c:v>
                </c:pt>
                <c:pt idx="107">
                  <c:v>-66.598731719525347</c:v>
                </c:pt>
                <c:pt idx="108">
                  <c:v>-145.78782943201858</c:v>
                </c:pt>
                <c:pt idx="109">
                  <c:v>-118.05813019452083</c:v>
                </c:pt>
                <c:pt idx="110">
                  <c:v>-143.78782943201858</c:v>
                </c:pt>
                <c:pt idx="111">
                  <c:v>-116.05813019452083</c:v>
                </c:pt>
                <c:pt idx="112">
                  <c:v>-168.51752866951631</c:v>
                </c:pt>
                <c:pt idx="113">
                  <c:v>-114.05813019452083</c:v>
                </c:pt>
                <c:pt idx="114">
                  <c:v>-139.78782943201858</c:v>
                </c:pt>
                <c:pt idx="115">
                  <c:v>-138.78782943201858</c:v>
                </c:pt>
                <c:pt idx="116">
                  <c:v>-164.51752866951631</c:v>
                </c:pt>
                <c:pt idx="117">
                  <c:v>-163.51752866951631</c:v>
                </c:pt>
                <c:pt idx="118">
                  <c:v>-109.05813019452083</c:v>
                </c:pt>
                <c:pt idx="119">
                  <c:v>-54.598731719525347</c:v>
                </c:pt>
                <c:pt idx="120">
                  <c:v>-107.05813019452083</c:v>
                </c:pt>
                <c:pt idx="121">
                  <c:v>-52.598731719525347</c:v>
                </c:pt>
                <c:pt idx="122">
                  <c:v>-105.05813019452083</c:v>
                </c:pt>
                <c:pt idx="123">
                  <c:v>-50.598731719525347</c:v>
                </c:pt>
                <c:pt idx="124">
                  <c:v>-129.78782943201858</c:v>
                </c:pt>
                <c:pt idx="125">
                  <c:v>4.8606667554701062</c:v>
                </c:pt>
                <c:pt idx="126">
                  <c:v>-74.328430957023102</c:v>
                </c:pt>
                <c:pt idx="127">
                  <c:v>-19.86903248202762</c:v>
                </c:pt>
                <c:pt idx="128">
                  <c:v>-99.058130194520828</c:v>
                </c:pt>
                <c:pt idx="129">
                  <c:v>-44.598731719525347</c:v>
                </c:pt>
                <c:pt idx="130">
                  <c:v>-97.058130194520828</c:v>
                </c:pt>
                <c:pt idx="131">
                  <c:v>-122.78782943201858</c:v>
                </c:pt>
                <c:pt idx="132">
                  <c:v>-95.058130194520828</c:v>
                </c:pt>
                <c:pt idx="133">
                  <c:v>-40.598731719525347</c:v>
                </c:pt>
                <c:pt idx="134">
                  <c:v>-93.058130194520828</c:v>
                </c:pt>
                <c:pt idx="135">
                  <c:v>-92.058130194520828</c:v>
                </c:pt>
                <c:pt idx="136">
                  <c:v>-10.86903248202762</c:v>
                </c:pt>
                <c:pt idx="137">
                  <c:v>-90.058130194520828</c:v>
                </c:pt>
                <c:pt idx="138">
                  <c:v>-142.51752866951631</c:v>
                </c:pt>
                <c:pt idx="139">
                  <c:v>-61.328430957023102</c:v>
                </c:pt>
                <c:pt idx="140">
                  <c:v>-87.058130194520828</c:v>
                </c:pt>
                <c:pt idx="141">
                  <c:v>-86.058130194520828</c:v>
                </c:pt>
                <c:pt idx="142">
                  <c:v>-4.8690324820276203</c:v>
                </c:pt>
                <c:pt idx="143">
                  <c:v>-84.058130194520828</c:v>
                </c:pt>
                <c:pt idx="144">
                  <c:v>-83.058130194520828</c:v>
                </c:pt>
                <c:pt idx="145">
                  <c:v>-28.598731719525347</c:v>
                </c:pt>
                <c:pt idx="146">
                  <c:v>-54.328430957023102</c:v>
                </c:pt>
                <c:pt idx="147">
                  <c:v>-80.058130194520828</c:v>
                </c:pt>
                <c:pt idx="148">
                  <c:v>-79.058130194520828</c:v>
                </c:pt>
                <c:pt idx="149">
                  <c:v>-51.328430957023102</c:v>
                </c:pt>
                <c:pt idx="150">
                  <c:v>-77.058130194520828</c:v>
                </c:pt>
                <c:pt idx="151">
                  <c:v>-102.78782943201858</c:v>
                </c:pt>
                <c:pt idx="152">
                  <c:v>-48.328430957023102</c:v>
                </c:pt>
                <c:pt idx="153">
                  <c:v>-74.058130194520828</c:v>
                </c:pt>
                <c:pt idx="154">
                  <c:v>-46.328430957023102</c:v>
                </c:pt>
                <c:pt idx="155">
                  <c:v>-72.058130194520828</c:v>
                </c:pt>
                <c:pt idx="156">
                  <c:v>-124.51752866951631</c:v>
                </c:pt>
                <c:pt idx="157">
                  <c:v>-70.058130194520828</c:v>
                </c:pt>
                <c:pt idx="158">
                  <c:v>-95.787829432018583</c:v>
                </c:pt>
                <c:pt idx="159">
                  <c:v>-14.598731719525347</c:v>
                </c:pt>
                <c:pt idx="160">
                  <c:v>-93.787829432018583</c:v>
                </c:pt>
                <c:pt idx="161">
                  <c:v>-92.787829432018583</c:v>
                </c:pt>
                <c:pt idx="162">
                  <c:v>15.13096751797238</c:v>
                </c:pt>
                <c:pt idx="163">
                  <c:v>-64.058130194520828</c:v>
                </c:pt>
                <c:pt idx="164">
                  <c:v>17.13096751797238</c:v>
                </c:pt>
                <c:pt idx="165">
                  <c:v>-35.328430957023102</c:v>
                </c:pt>
                <c:pt idx="166">
                  <c:v>-114.51752866951631</c:v>
                </c:pt>
                <c:pt idx="167">
                  <c:v>-113.51752866951631</c:v>
                </c:pt>
                <c:pt idx="168">
                  <c:v>21.13096751797238</c:v>
                </c:pt>
                <c:pt idx="169">
                  <c:v>-111.51752866951631</c:v>
                </c:pt>
                <c:pt idx="170">
                  <c:v>-110.51752866951631</c:v>
                </c:pt>
                <c:pt idx="171">
                  <c:v>-56.058130194520828</c:v>
                </c:pt>
                <c:pt idx="172">
                  <c:v>-81.787829432018583</c:v>
                </c:pt>
                <c:pt idx="173">
                  <c:v>-54.058130194520828</c:v>
                </c:pt>
                <c:pt idx="174">
                  <c:v>-79.787829432018583</c:v>
                </c:pt>
                <c:pt idx="175">
                  <c:v>-52.058130194520828</c:v>
                </c:pt>
                <c:pt idx="176">
                  <c:v>-77.787829432018583</c:v>
                </c:pt>
                <c:pt idx="177">
                  <c:v>-50.058130194520828</c:v>
                </c:pt>
                <c:pt idx="178">
                  <c:v>-75.787829432018583</c:v>
                </c:pt>
                <c:pt idx="179">
                  <c:v>-21.328430957023102</c:v>
                </c:pt>
                <c:pt idx="180">
                  <c:v>-100.51752866951631</c:v>
                </c:pt>
                <c:pt idx="181">
                  <c:v>-46.058130194520828</c:v>
                </c:pt>
                <c:pt idx="182">
                  <c:v>-98.517528669516309</c:v>
                </c:pt>
                <c:pt idx="183">
                  <c:v>-97.517528669516309</c:v>
                </c:pt>
                <c:pt idx="184">
                  <c:v>-69.787829432018583</c:v>
                </c:pt>
                <c:pt idx="185">
                  <c:v>-15.328430957023102</c:v>
                </c:pt>
                <c:pt idx="186">
                  <c:v>-41.058130194520828</c:v>
                </c:pt>
                <c:pt idx="187">
                  <c:v>-66.787829432018583</c:v>
                </c:pt>
                <c:pt idx="188">
                  <c:v>-39.058130194520828</c:v>
                </c:pt>
                <c:pt idx="189">
                  <c:v>-11.328430957023102</c:v>
                </c:pt>
                <c:pt idx="190">
                  <c:v>-37.058130194520828</c:v>
                </c:pt>
                <c:pt idx="191">
                  <c:v>-36.058130194520828</c:v>
                </c:pt>
                <c:pt idx="192">
                  <c:v>-35.058130194520828</c:v>
                </c:pt>
                <c:pt idx="193">
                  <c:v>126.32006523046559</c:v>
                </c:pt>
                <c:pt idx="194">
                  <c:v>-6.3284309570231017</c:v>
                </c:pt>
                <c:pt idx="195">
                  <c:v>-32.058130194520828</c:v>
                </c:pt>
                <c:pt idx="196">
                  <c:v>-84.517528669516309</c:v>
                </c:pt>
                <c:pt idx="197">
                  <c:v>-30.058130194520828</c:v>
                </c:pt>
                <c:pt idx="198">
                  <c:v>-55.787829432018583</c:v>
                </c:pt>
                <c:pt idx="199">
                  <c:v>-1.3284309570231017</c:v>
                </c:pt>
                <c:pt idx="200">
                  <c:v>-53.787829432018583</c:v>
                </c:pt>
                <c:pt idx="201">
                  <c:v>-52.787829432018583</c:v>
                </c:pt>
                <c:pt idx="202">
                  <c:v>-78.517528669516309</c:v>
                </c:pt>
                <c:pt idx="203">
                  <c:v>29.401268280474653</c:v>
                </c:pt>
                <c:pt idx="204">
                  <c:v>-49.787829432018583</c:v>
                </c:pt>
                <c:pt idx="205">
                  <c:v>-48.787829432018583</c:v>
                </c:pt>
                <c:pt idx="206">
                  <c:v>-47.787829432018583</c:v>
                </c:pt>
                <c:pt idx="207">
                  <c:v>6.6715690429768983</c:v>
                </c:pt>
                <c:pt idx="208">
                  <c:v>34.401268280474653</c:v>
                </c:pt>
                <c:pt idx="209">
                  <c:v>88.860666755470106</c:v>
                </c:pt>
                <c:pt idx="210">
                  <c:v>36.401268280474653</c:v>
                </c:pt>
                <c:pt idx="211">
                  <c:v>37.401268280474653</c:v>
                </c:pt>
                <c:pt idx="212">
                  <c:v>-41.787829432018583</c:v>
                </c:pt>
                <c:pt idx="213">
                  <c:v>-14.058130194520828</c:v>
                </c:pt>
                <c:pt idx="214">
                  <c:v>13.671569042976898</c:v>
                </c:pt>
                <c:pt idx="215">
                  <c:v>-38.787829432018583</c:v>
                </c:pt>
                <c:pt idx="216">
                  <c:v>15.671569042976898</c:v>
                </c:pt>
                <c:pt idx="217">
                  <c:v>-36.787829432018583</c:v>
                </c:pt>
                <c:pt idx="218">
                  <c:v>44.401268280474653</c:v>
                </c:pt>
                <c:pt idx="219">
                  <c:v>-34.787829432018583</c:v>
                </c:pt>
                <c:pt idx="220">
                  <c:v>-60.517528669516309</c:v>
                </c:pt>
                <c:pt idx="221">
                  <c:v>20.671569042976898</c:v>
                </c:pt>
                <c:pt idx="222">
                  <c:v>21.671569042976898</c:v>
                </c:pt>
                <c:pt idx="223">
                  <c:v>22.671569042976898</c:v>
                </c:pt>
                <c:pt idx="224">
                  <c:v>23.671569042976898</c:v>
                </c:pt>
                <c:pt idx="225">
                  <c:v>-55.517528669516309</c:v>
                </c:pt>
                <c:pt idx="226">
                  <c:v>-54.517528669516309</c:v>
                </c:pt>
                <c:pt idx="227">
                  <c:v>26.671569042976898</c:v>
                </c:pt>
                <c:pt idx="228">
                  <c:v>54.401268280474653</c:v>
                </c:pt>
                <c:pt idx="229">
                  <c:v>55.401268280474653</c:v>
                </c:pt>
                <c:pt idx="230">
                  <c:v>2.9418698054791719</c:v>
                </c:pt>
                <c:pt idx="231">
                  <c:v>-49.517528669516309</c:v>
                </c:pt>
                <c:pt idx="232">
                  <c:v>58.401268280474653</c:v>
                </c:pt>
                <c:pt idx="233">
                  <c:v>-47.517528669516309</c:v>
                </c:pt>
                <c:pt idx="234">
                  <c:v>60.401268280474653</c:v>
                </c:pt>
                <c:pt idx="235">
                  <c:v>7.9418698054791719</c:v>
                </c:pt>
                <c:pt idx="236">
                  <c:v>8.9418698054791719</c:v>
                </c:pt>
                <c:pt idx="237">
                  <c:v>-16.787829432018583</c:v>
                </c:pt>
                <c:pt idx="238">
                  <c:v>91.13096751797238</c:v>
                </c:pt>
                <c:pt idx="239">
                  <c:v>-14.787829432018583</c:v>
                </c:pt>
                <c:pt idx="240">
                  <c:v>93.13096751797238</c:v>
                </c:pt>
                <c:pt idx="241">
                  <c:v>13.941869805479172</c:v>
                </c:pt>
                <c:pt idx="242">
                  <c:v>14.941869805479172</c:v>
                </c:pt>
                <c:pt idx="243">
                  <c:v>42.671569042976898</c:v>
                </c:pt>
                <c:pt idx="244">
                  <c:v>97.13096751797238</c:v>
                </c:pt>
                <c:pt idx="245">
                  <c:v>71.401268280474653</c:v>
                </c:pt>
                <c:pt idx="246">
                  <c:v>45.671569042976898</c:v>
                </c:pt>
                <c:pt idx="247">
                  <c:v>-33.517528669516309</c:v>
                </c:pt>
                <c:pt idx="248">
                  <c:v>20.941869805479172</c:v>
                </c:pt>
                <c:pt idx="249">
                  <c:v>21.941869805479172</c:v>
                </c:pt>
                <c:pt idx="250">
                  <c:v>-3.787829432018583</c:v>
                </c:pt>
                <c:pt idx="251">
                  <c:v>50.671569042976898</c:v>
                </c:pt>
                <c:pt idx="252">
                  <c:v>78.401268280474653</c:v>
                </c:pt>
                <c:pt idx="253">
                  <c:v>106.13096751797238</c:v>
                </c:pt>
                <c:pt idx="254">
                  <c:v>80.401268280474653</c:v>
                </c:pt>
                <c:pt idx="255">
                  <c:v>27.941869805479172</c:v>
                </c:pt>
                <c:pt idx="256">
                  <c:v>82.401268280474653</c:v>
                </c:pt>
                <c:pt idx="257">
                  <c:v>-23.517528669516309</c:v>
                </c:pt>
                <c:pt idx="258">
                  <c:v>137.86066675547011</c:v>
                </c:pt>
                <c:pt idx="259">
                  <c:v>31.941869805479172</c:v>
                </c:pt>
                <c:pt idx="260">
                  <c:v>86.401268280474653</c:v>
                </c:pt>
                <c:pt idx="261">
                  <c:v>-19.517528669516309</c:v>
                </c:pt>
                <c:pt idx="262">
                  <c:v>8.212170567981417</c:v>
                </c:pt>
                <c:pt idx="263">
                  <c:v>62.671569042976898</c:v>
                </c:pt>
                <c:pt idx="264">
                  <c:v>63.671569042976898</c:v>
                </c:pt>
                <c:pt idx="265">
                  <c:v>91.401268280474653</c:v>
                </c:pt>
                <c:pt idx="266">
                  <c:v>92.401268280474653</c:v>
                </c:pt>
                <c:pt idx="267">
                  <c:v>-13.517528669516309</c:v>
                </c:pt>
                <c:pt idx="268">
                  <c:v>67.671569042976898</c:v>
                </c:pt>
                <c:pt idx="269">
                  <c:v>41.941869805479172</c:v>
                </c:pt>
                <c:pt idx="270">
                  <c:v>42.941869805479172</c:v>
                </c:pt>
                <c:pt idx="271">
                  <c:v>17.212170567981417</c:v>
                </c:pt>
                <c:pt idx="272">
                  <c:v>44.941869805479172</c:v>
                </c:pt>
                <c:pt idx="273">
                  <c:v>45.941869805479172</c:v>
                </c:pt>
                <c:pt idx="274">
                  <c:v>73.671569042976898</c:v>
                </c:pt>
                <c:pt idx="275">
                  <c:v>74.671569042976898</c:v>
                </c:pt>
                <c:pt idx="276">
                  <c:v>48.941869805479172</c:v>
                </c:pt>
                <c:pt idx="277">
                  <c:v>49.941869805479172</c:v>
                </c:pt>
                <c:pt idx="278">
                  <c:v>24.212170567981417</c:v>
                </c:pt>
                <c:pt idx="279">
                  <c:v>105.40126828047465</c:v>
                </c:pt>
                <c:pt idx="280">
                  <c:v>26.212170567981417</c:v>
                </c:pt>
                <c:pt idx="281">
                  <c:v>53.941869805479172</c:v>
                </c:pt>
                <c:pt idx="282">
                  <c:v>54.941869805479172</c:v>
                </c:pt>
                <c:pt idx="283">
                  <c:v>109.40126828047465</c:v>
                </c:pt>
                <c:pt idx="284">
                  <c:v>190.59036599296786</c:v>
                </c:pt>
                <c:pt idx="285">
                  <c:v>138.13096751797238</c:v>
                </c:pt>
                <c:pt idx="286">
                  <c:v>58.941869805479172</c:v>
                </c:pt>
                <c:pt idx="287">
                  <c:v>33.212170567981417</c:v>
                </c:pt>
                <c:pt idx="288">
                  <c:v>141.13096751797238</c:v>
                </c:pt>
                <c:pt idx="289">
                  <c:v>115.40126828047465</c:v>
                </c:pt>
                <c:pt idx="290">
                  <c:v>9.4824713304836905</c:v>
                </c:pt>
                <c:pt idx="291">
                  <c:v>90.671569042976898</c:v>
                </c:pt>
                <c:pt idx="292">
                  <c:v>64.941869805479172</c:v>
                </c:pt>
                <c:pt idx="293">
                  <c:v>92.671569042976898</c:v>
                </c:pt>
                <c:pt idx="294">
                  <c:v>147.13096751797238</c:v>
                </c:pt>
                <c:pt idx="295">
                  <c:v>67.941869805479172</c:v>
                </c:pt>
                <c:pt idx="296">
                  <c:v>95.671569042976898</c:v>
                </c:pt>
                <c:pt idx="297">
                  <c:v>123.40126828047465</c:v>
                </c:pt>
                <c:pt idx="298">
                  <c:v>70.941869805479172</c:v>
                </c:pt>
                <c:pt idx="299">
                  <c:v>45.212170567981417</c:v>
                </c:pt>
                <c:pt idx="300">
                  <c:v>19.482471330483691</c:v>
                </c:pt>
                <c:pt idx="301">
                  <c:v>20.482471330483691</c:v>
                </c:pt>
                <c:pt idx="302">
                  <c:v>128.40126828047465</c:v>
                </c:pt>
                <c:pt idx="303">
                  <c:v>49.212170567981417</c:v>
                </c:pt>
                <c:pt idx="304">
                  <c:v>50.212170567981417</c:v>
                </c:pt>
                <c:pt idx="305">
                  <c:v>24.482471330483691</c:v>
                </c:pt>
                <c:pt idx="306">
                  <c:v>25.482471330483691</c:v>
                </c:pt>
                <c:pt idx="307">
                  <c:v>53.212170567981417</c:v>
                </c:pt>
                <c:pt idx="308">
                  <c:v>54.212170567981417</c:v>
                </c:pt>
                <c:pt idx="309">
                  <c:v>28.482471330483691</c:v>
                </c:pt>
                <c:pt idx="310">
                  <c:v>29.482471330483691</c:v>
                </c:pt>
                <c:pt idx="311">
                  <c:v>30.482471330483691</c:v>
                </c:pt>
                <c:pt idx="312">
                  <c:v>31.482471330483691</c:v>
                </c:pt>
                <c:pt idx="313">
                  <c:v>32.482471330483691</c:v>
                </c:pt>
                <c:pt idx="314">
                  <c:v>60.212170567981417</c:v>
                </c:pt>
                <c:pt idx="315">
                  <c:v>87.941869805479172</c:v>
                </c:pt>
                <c:pt idx="316">
                  <c:v>35.482471330483691</c:v>
                </c:pt>
                <c:pt idx="317">
                  <c:v>36.482471330483691</c:v>
                </c:pt>
                <c:pt idx="318">
                  <c:v>64.212170567981417</c:v>
                </c:pt>
                <c:pt idx="319">
                  <c:v>65.212170567981417</c:v>
                </c:pt>
                <c:pt idx="320">
                  <c:v>66.212170567981417</c:v>
                </c:pt>
                <c:pt idx="321">
                  <c:v>93.941869805479172</c:v>
                </c:pt>
                <c:pt idx="322">
                  <c:v>41.482471330483691</c:v>
                </c:pt>
                <c:pt idx="323">
                  <c:v>69.212170567981417</c:v>
                </c:pt>
                <c:pt idx="324">
                  <c:v>70.212170567981417</c:v>
                </c:pt>
                <c:pt idx="325">
                  <c:v>44.482471330483691</c:v>
                </c:pt>
                <c:pt idx="326">
                  <c:v>45.482471330483691</c:v>
                </c:pt>
                <c:pt idx="327">
                  <c:v>99.941869805479172</c:v>
                </c:pt>
                <c:pt idx="328">
                  <c:v>47.482471330483691</c:v>
                </c:pt>
                <c:pt idx="329">
                  <c:v>101.94186980547917</c:v>
                </c:pt>
                <c:pt idx="330">
                  <c:v>49.482471330483691</c:v>
                </c:pt>
                <c:pt idx="331">
                  <c:v>50.482471330483691</c:v>
                </c:pt>
                <c:pt idx="332">
                  <c:v>51.482471330483691</c:v>
                </c:pt>
                <c:pt idx="333">
                  <c:v>132.6715690429769</c:v>
                </c:pt>
                <c:pt idx="334">
                  <c:v>80.212170567981417</c:v>
                </c:pt>
                <c:pt idx="335">
                  <c:v>54.482471330483691</c:v>
                </c:pt>
                <c:pt idx="336">
                  <c:v>82.212170567981417</c:v>
                </c:pt>
                <c:pt idx="337">
                  <c:v>109.94186980547917</c:v>
                </c:pt>
                <c:pt idx="338">
                  <c:v>110.94186980547917</c:v>
                </c:pt>
                <c:pt idx="339">
                  <c:v>58.482471330483691</c:v>
                </c:pt>
                <c:pt idx="340">
                  <c:v>59.482471330483691</c:v>
                </c:pt>
                <c:pt idx="341">
                  <c:v>113.94186980547917</c:v>
                </c:pt>
                <c:pt idx="342">
                  <c:v>88.212170567981417</c:v>
                </c:pt>
                <c:pt idx="343">
                  <c:v>89.212170567981417</c:v>
                </c:pt>
                <c:pt idx="344">
                  <c:v>63.482471330483691</c:v>
                </c:pt>
                <c:pt idx="345">
                  <c:v>64.482471330483691</c:v>
                </c:pt>
                <c:pt idx="346">
                  <c:v>92.212170567981417</c:v>
                </c:pt>
                <c:pt idx="347">
                  <c:v>66.482471330483691</c:v>
                </c:pt>
                <c:pt idx="348">
                  <c:v>67.482471330483691</c:v>
                </c:pt>
                <c:pt idx="349">
                  <c:v>121.94186980547917</c:v>
                </c:pt>
                <c:pt idx="350">
                  <c:v>69.482471330483691</c:v>
                </c:pt>
                <c:pt idx="351">
                  <c:v>97.212170567981417</c:v>
                </c:pt>
                <c:pt idx="352">
                  <c:v>71.482471330483691</c:v>
                </c:pt>
                <c:pt idx="353">
                  <c:v>99.212170567981417</c:v>
                </c:pt>
                <c:pt idx="354">
                  <c:v>73.482471330483691</c:v>
                </c:pt>
                <c:pt idx="355">
                  <c:v>101.21217056798142</c:v>
                </c:pt>
                <c:pt idx="356">
                  <c:v>75.482471330483691</c:v>
                </c:pt>
                <c:pt idx="357">
                  <c:v>76.482471330483691</c:v>
                </c:pt>
                <c:pt idx="358">
                  <c:v>104.21217056798142</c:v>
                </c:pt>
                <c:pt idx="359">
                  <c:v>105.21217056798142</c:v>
                </c:pt>
                <c:pt idx="360">
                  <c:v>79.482471330483691</c:v>
                </c:pt>
                <c:pt idx="361">
                  <c:v>133.94186980547917</c:v>
                </c:pt>
                <c:pt idx="362">
                  <c:v>81.482471330483691</c:v>
                </c:pt>
                <c:pt idx="363">
                  <c:v>82.482471330483691</c:v>
                </c:pt>
                <c:pt idx="364">
                  <c:v>83.482471330483691</c:v>
                </c:pt>
                <c:pt idx="365">
                  <c:v>111.21217056798142</c:v>
                </c:pt>
                <c:pt idx="366">
                  <c:v>85.482471330483691</c:v>
                </c:pt>
                <c:pt idx="367">
                  <c:v>86.482471330483691</c:v>
                </c:pt>
                <c:pt idx="368">
                  <c:v>140.94186980547917</c:v>
                </c:pt>
                <c:pt idx="369">
                  <c:v>115.21217056798142</c:v>
                </c:pt>
                <c:pt idx="370">
                  <c:v>116.21217056798142</c:v>
                </c:pt>
                <c:pt idx="371">
                  <c:v>117.21217056798142</c:v>
                </c:pt>
                <c:pt idx="372">
                  <c:v>91.482471330483691</c:v>
                </c:pt>
                <c:pt idx="373">
                  <c:v>92.482471330483691</c:v>
                </c:pt>
                <c:pt idx="374">
                  <c:v>93.482471330483691</c:v>
                </c:pt>
                <c:pt idx="375">
                  <c:v>94.482471330483691</c:v>
                </c:pt>
                <c:pt idx="376">
                  <c:v>122.21217056798142</c:v>
                </c:pt>
                <c:pt idx="377">
                  <c:v>96.482471330483691</c:v>
                </c:pt>
                <c:pt idx="378">
                  <c:v>124.21217056798142</c:v>
                </c:pt>
                <c:pt idx="379">
                  <c:v>125.21217056798142</c:v>
                </c:pt>
                <c:pt idx="380">
                  <c:v>126.21217056798142</c:v>
                </c:pt>
                <c:pt idx="381">
                  <c:v>100.48247133048369</c:v>
                </c:pt>
                <c:pt idx="382">
                  <c:v>101.48247133048369</c:v>
                </c:pt>
                <c:pt idx="383">
                  <c:v>102.48247133048369</c:v>
                </c:pt>
                <c:pt idx="384">
                  <c:v>130.21217056798142</c:v>
                </c:pt>
                <c:pt idx="385">
                  <c:v>131.21217056798142</c:v>
                </c:pt>
                <c:pt idx="386">
                  <c:v>105.48247133048369</c:v>
                </c:pt>
                <c:pt idx="387">
                  <c:v>106.48247133048369</c:v>
                </c:pt>
                <c:pt idx="388">
                  <c:v>107.48247133048369</c:v>
                </c:pt>
                <c:pt idx="389">
                  <c:v>135.21217056798142</c:v>
                </c:pt>
                <c:pt idx="390">
                  <c:v>109.48247133048369</c:v>
                </c:pt>
                <c:pt idx="391">
                  <c:v>137.21217056798142</c:v>
                </c:pt>
                <c:pt idx="392">
                  <c:v>111.48247133048369</c:v>
                </c:pt>
                <c:pt idx="393">
                  <c:v>139.21217056798142</c:v>
                </c:pt>
                <c:pt idx="394">
                  <c:v>113.48247133048369</c:v>
                </c:pt>
                <c:pt idx="395">
                  <c:v>167.94186980547917</c:v>
                </c:pt>
                <c:pt idx="396">
                  <c:v>115.48247133048369</c:v>
                </c:pt>
                <c:pt idx="397">
                  <c:v>169.94186980547917</c:v>
                </c:pt>
                <c:pt idx="398">
                  <c:v>144.21217056798142</c:v>
                </c:pt>
                <c:pt idx="399">
                  <c:v>118.48247133048369</c:v>
                </c:pt>
                <c:pt idx="400">
                  <c:v>119.48247133048369</c:v>
                </c:pt>
                <c:pt idx="401">
                  <c:v>120.48247133048369</c:v>
                </c:pt>
                <c:pt idx="402">
                  <c:v>121.48247133048369</c:v>
                </c:pt>
                <c:pt idx="403">
                  <c:v>149.21217056798142</c:v>
                </c:pt>
                <c:pt idx="404">
                  <c:v>150.21217056798142</c:v>
                </c:pt>
                <c:pt idx="405">
                  <c:v>151.21217056798142</c:v>
                </c:pt>
                <c:pt idx="406">
                  <c:v>152.21217056798142</c:v>
                </c:pt>
                <c:pt idx="407">
                  <c:v>126.48247133048369</c:v>
                </c:pt>
                <c:pt idx="408">
                  <c:v>154.21217056798142</c:v>
                </c:pt>
                <c:pt idx="409">
                  <c:v>155.21217056798142</c:v>
                </c:pt>
                <c:pt idx="410">
                  <c:v>156.21217056798142</c:v>
                </c:pt>
                <c:pt idx="411">
                  <c:v>157.21217056798142</c:v>
                </c:pt>
                <c:pt idx="412">
                  <c:v>131.48247133048369</c:v>
                </c:pt>
                <c:pt idx="413">
                  <c:v>132.48247133048369</c:v>
                </c:pt>
                <c:pt idx="414">
                  <c:v>160.21217056798142</c:v>
                </c:pt>
                <c:pt idx="415">
                  <c:v>134.48247133048369</c:v>
                </c:pt>
                <c:pt idx="416">
                  <c:v>135.48247133048369</c:v>
                </c:pt>
                <c:pt idx="417">
                  <c:v>136.48247133048369</c:v>
                </c:pt>
                <c:pt idx="418">
                  <c:v>164.21217056798142</c:v>
                </c:pt>
                <c:pt idx="419">
                  <c:v>138.48247133048369</c:v>
                </c:pt>
                <c:pt idx="420">
                  <c:v>166.21217056798142</c:v>
                </c:pt>
                <c:pt idx="421">
                  <c:v>167.21217056798142</c:v>
                </c:pt>
                <c:pt idx="422">
                  <c:v>141.48247133048369</c:v>
                </c:pt>
                <c:pt idx="423">
                  <c:v>142.48247133048369</c:v>
                </c:pt>
                <c:pt idx="424">
                  <c:v>170.21217056798142</c:v>
                </c:pt>
                <c:pt idx="425">
                  <c:v>171.21217056798142</c:v>
                </c:pt>
                <c:pt idx="426">
                  <c:v>145.48247133048369</c:v>
                </c:pt>
                <c:pt idx="427">
                  <c:v>226.6715690429769</c:v>
                </c:pt>
                <c:pt idx="428">
                  <c:v>174.21217056798142</c:v>
                </c:pt>
                <c:pt idx="429">
                  <c:v>175.21217056798142</c:v>
                </c:pt>
                <c:pt idx="430">
                  <c:v>202.94186980547917</c:v>
                </c:pt>
                <c:pt idx="431">
                  <c:v>150.48247133048369</c:v>
                </c:pt>
                <c:pt idx="432">
                  <c:v>151.48247133048369</c:v>
                </c:pt>
                <c:pt idx="433">
                  <c:v>179.21217056798142</c:v>
                </c:pt>
                <c:pt idx="434">
                  <c:v>180.21217056798142</c:v>
                </c:pt>
                <c:pt idx="435">
                  <c:v>207.94186980547917</c:v>
                </c:pt>
                <c:pt idx="436">
                  <c:v>182.21217056798142</c:v>
                </c:pt>
                <c:pt idx="437">
                  <c:v>156.48247133048369</c:v>
                </c:pt>
                <c:pt idx="438">
                  <c:v>210.94186980547917</c:v>
                </c:pt>
                <c:pt idx="439">
                  <c:v>185.21217056798142</c:v>
                </c:pt>
                <c:pt idx="440">
                  <c:v>186.21217056798142</c:v>
                </c:pt>
                <c:pt idx="441">
                  <c:v>160.48247133048369</c:v>
                </c:pt>
                <c:pt idx="442">
                  <c:v>161.48247133048369</c:v>
                </c:pt>
                <c:pt idx="443">
                  <c:v>162.48247133048369</c:v>
                </c:pt>
                <c:pt idx="444">
                  <c:v>163.48247133048369</c:v>
                </c:pt>
                <c:pt idx="445">
                  <c:v>244.6715690429769</c:v>
                </c:pt>
                <c:pt idx="446">
                  <c:v>192.21217056798142</c:v>
                </c:pt>
                <c:pt idx="447">
                  <c:v>166.48247133048369</c:v>
                </c:pt>
                <c:pt idx="448">
                  <c:v>194.21217056798142</c:v>
                </c:pt>
                <c:pt idx="449">
                  <c:v>168.48247133048369</c:v>
                </c:pt>
                <c:pt idx="450">
                  <c:v>169.48247133048369</c:v>
                </c:pt>
                <c:pt idx="451">
                  <c:v>170.48247133048369</c:v>
                </c:pt>
                <c:pt idx="452">
                  <c:v>171.48247133048369</c:v>
                </c:pt>
                <c:pt idx="453">
                  <c:v>172.48247133048369</c:v>
                </c:pt>
                <c:pt idx="454">
                  <c:v>173.48247133048369</c:v>
                </c:pt>
                <c:pt idx="455">
                  <c:v>201.21217056798142</c:v>
                </c:pt>
                <c:pt idx="456">
                  <c:v>175.48247133048369</c:v>
                </c:pt>
                <c:pt idx="457">
                  <c:v>256.6715690429769</c:v>
                </c:pt>
                <c:pt idx="458">
                  <c:v>177.48247133048369</c:v>
                </c:pt>
                <c:pt idx="459">
                  <c:v>205.21217056798142</c:v>
                </c:pt>
                <c:pt idx="460">
                  <c:v>232.94186980547917</c:v>
                </c:pt>
                <c:pt idx="461">
                  <c:v>180.48247133048369</c:v>
                </c:pt>
                <c:pt idx="462">
                  <c:v>208.21217056798142</c:v>
                </c:pt>
                <c:pt idx="463">
                  <c:v>182.48247133048369</c:v>
                </c:pt>
                <c:pt idx="464">
                  <c:v>210.21217056798142</c:v>
                </c:pt>
                <c:pt idx="465">
                  <c:v>184.48247133048369</c:v>
                </c:pt>
                <c:pt idx="466">
                  <c:v>212.21217056798142</c:v>
                </c:pt>
                <c:pt idx="467">
                  <c:v>213.21217056798142</c:v>
                </c:pt>
                <c:pt idx="468">
                  <c:v>187.48247133048369</c:v>
                </c:pt>
                <c:pt idx="469">
                  <c:v>188.48247133048369</c:v>
                </c:pt>
                <c:pt idx="470">
                  <c:v>189.48247133048369</c:v>
                </c:pt>
                <c:pt idx="471">
                  <c:v>217.21217056798142</c:v>
                </c:pt>
                <c:pt idx="472">
                  <c:v>191.48247133048369</c:v>
                </c:pt>
                <c:pt idx="473">
                  <c:v>192.48247133048369</c:v>
                </c:pt>
                <c:pt idx="474">
                  <c:v>246.94186980547917</c:v>
                </c:pt>
                <c:pt idx="475">
                  <c:v>221.21217056798142</c:v>
                </c:pt>
                <c:pt idx="476">
                  <c:v>195.48247133048369</c:v>
                </c:pt>
                <c:pt idx="477">
                  <c:v>223.21217056798142</c:v>
                </c:pt>
                <c:pt idx="478">
                  <c:v>250.94186980547917</c:v>
                </c:pt>
              </c:numCache>
            </c:numRef>
          </c:yVal>
          <c:smooth val="0"/>
          <c:extLst>
            <c:ext xmlns:c16="http://schemas.microsoft.com/office/drawing/2014/chart" uri="{C3380CC4-5D6E-409C-BE32-E72D297353CC}">
              <c16:uniqueId val="{00000001-7470-4CDF-BC9B-D48B9C8C0C63}"/>
            </c:ext>
          </c:extLst>
        </c:ser>
        <c:dLbls>
          <c:showLegendKey val="0"/>
          <c:showVal val="0"/>
          <c:showCatName val="0"/>
          <c:showSerName val="0"/>
          <c:showPercent val="0"/>
          <c:showBubbleSize val="0"/>
        </c:dLbls>
        <c:axId val="634030200"/>
        <c:axId val="1266771176"/>
      </c:scatterChart>
      <c:valAx>
        <c:axId val="634030200"/>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1266771176"/>
        <c:crosses val="autoZero"/>
        <c:crossBetween val="midCat"/>
      </c:valAx>
      <c:valAx>
        <c:axId val="1266771176"/>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6340302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a:t>
            </a:r>
            <a:r>
              <a:rPr lang="en-GB" sz="1800" b="1" i="0" u="none" strike="noStrike" baseline="0">
                <a:effectLst/>
              </a:rPr>
              <a:t>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293A-45FF-8F5A-9C13A6614D23}"/>
            </c:ext>
          </c:extLst>
        </c:ser>
        <c:ser>
          <c:idx val="1"/>
          <c:order val="1"/>
          <c:tx>
            <c:v>Schätzung für 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'Correlation-Non-Fraud'!$E$29:$E$507</c:f>
              <c:numCache>
                <c:formatCode>General</c:formatCode>
                <c:ptCount val="479"/>
                <c:pt idx="0">
                  <c:v>201.3284309570231</c:v>
                </c:pt>
                <c:pt idx="1">
                  <c:v>228.05813019452083</c:v>
                </c:pt>
                <c:pt idx="2">
                  <c:v>254.78782943201858</c:v>
                </c:pt>
                <c:pt idx="3">
                  <c:v>228.05813019452083</c:v>
                </c:pt>
                <c:pt idx="4">
                  <c:v>228.05813019452083</c:v>
                </c:pt>
                <c:pt idx="5">
                  <c:v>254.78782943201858</c:v>
                </c:pt>
                <c:pt idx="6">
                  <c:v>254.78782943201858</c:v>
                </c:pt>
                <c:pt idx="7">
                  <c:v>228.05813019452083</c:v>
                </c:pt>
                <c:pt idx="8">
                  <c:v>254.78782943201858</c:v>
                </c:pt>
                <c:pt idx="9">
                  <c:v>281.51752866951631</c:v>
                </c:pt>
                <c:pt idx="10">
                  <c:v>254.78782943201858</c:v>
                </c:pt>
                <c:pt idx="11">
                  <c:v>254.78782943201858</c:v>
                </c:pt>
                <c:pt idx="12">
                  <c:v>254.78782943201858</c:v>
                </c:pt>
                <c:pt idx="13">
                  <c:v>281.51752866951631</c:v>
                </c:pt>
                <c:pt idx="14">
                  <c:v>254.78782943201858</c:v>
                </c:pt>
                <c:pt idx="15">
                  <c:v>281.51752866951631</c:v>
                </c:pt>
                <c:pt idx="16">
                  <c:v>254.78782943201858</c:v>
                </c:pt>
                <c:pt idx="17">
                  <c:v>281.51752866951631</c:v>
                </c:pt>
                <c:pt idx="18">
                  <c:v>254.78782943201858</c:v>
                </c:pt>
                <c:pt idx="19">
                  <c:v>228.05813019452083</c:v>
                </c:pt>
                <c:pt idx="20">
                  <c:v>281.51752866951631</c:v>
                </c:pt>
                <c:pt idx="21">
                  <c:v>201.3284309570231</c:v>
                </c:pt>
                <c:pt idx="22">
                  <c:v>281.51752866951631</c:v>
                </c:pt>
                <c:pt idx="23">
                  <c:v>254.78782943201858</c:v>
                </c:pt>
                <c:pt idx="24">
                  <c:v>254.78782943201858</c:v>
                </c:pt>
                <c:pt idx="25">
                  <c:v>228.05813019452083</c:v>
                </c:pt>
                <c:pt idx="26">
                  <c:v>174.59873171952535</c:v>
                </c:pt>
                <c:pt idx="27">
                  <c:v>281.51752866951631</c:v>
                </c:pt>
                <c:pt idx="28">
                  <c:v>254.78782943201858</c:v>
                </c:pt>
                <c:pt idx="29">
                  <c:v>228.05813019452083</c:v>
                </c:pt>
                <c:pt idx="30">
                  <c:v>254.78782943201858</c:v>
                </c:pt>
                <c:pt idx="31">
                  <c:v>174.59873171952535</c:v>
                </c:pt>
                <c:pt idx="32">
                  <c:v>228.05813019452083</c:v>
                </c:pt>
                <c:pt idx="33">
                  <c:v>254.78782943201858</c:v>
                </c:pt>
                <c:pt idx="34">
                  <c:v>228.05813019452083</c:v>
                </c:pt>
                <c:pt idx="35">
                  <c:v>254.78782943201858</c:v>
                </c:pt>
                <c:pt idx="36">
                  <c:v>201.3284309570231</c:v>
                </c:pt>
                <c:pt idx="37">
                  <c:v>228.05813019452083</c:v>
                </c:pt>
                <c:pt idx="38">
                  <c:v>281.51752866951631</c:v>
                </c:pt>
                <c:pt idx="39">
                  <c:v>254.78782943201858</c:v>
                </c:pt>
                <c:pt idx="40">
                  <c:v>201.3284309570231</c:v>
                </c:pt>
                <c:pt idx="41">
                  <c:v>281.51752866951631</c:v>
                </c:pt>
                <c:pt idx="42">
                  <c:v>254.78782943201858</c:v>
                </c:pt>
                <c:pt idx="43">
                  <c:v>281.51752866951631</c:v>
                </c:pt>
                <c:pt idx="44">
                  <c:v>201.3284309570231</c:v>
                </c:pt>
                <c:pt idx="45">
                  <c:v>254.78782943201858</c:v>
                </c:pt>
                <c:pt idx="46">
                  <c:v>228.05813019452083</c:v>
                </c:pt>
                <c:pt idx="47">
                  <c:v>228.05813019452083</c:v>
                </c:pt>
                <c:pt idx="48">
                  <c:v>281.51752866951631</c:v>
                </c:pt>
                <c:pt idx="49">
                  <c:v>254.78782943201858</c:v>
                </c:pt>
                <c:pt idx="50">
                  <c:v>281.51752866951631</c:v>
                </c:pt>
                <c:pt idx="51">
                  <c:v>281.51752866951631</c:v>
                </c:pt>
                <c:pt idx="52">
                  <c:v>254.78782943201858</c:v>
                </c:pt>
                <c:pt idx="53">
                  <c:v>254.78782943201858</c:v>
                </c:pt>
                <c:pt idx="54">
                  <c:v>254.78782943201858</c:v>
                </c:pt>
                <c:pt idx="55">
                  <c:v>201.3284309570231</c:v>
                </c:pt>
                <c:pt idx="56">
                  <c:v>254.78782943201858</c:v>
                </c:pt>
                <c:pt idx="57">
                  <c:v>281.51752866951631</c:v>
                </c:pt>
                <c:pt idx="58">
                  <c:v>254.78782943201858</c:v>
                </c:pt>
                <c:pt idx="59">
                  <c:v>254.78782943201858</c:v>
                </c:pt>
                <c:pt idx="60">
                  <c:v>201.3284309570231</c:v>
                </c:pt>
                <c:pt idx="61">
                  <c:v>281.51752866951631</c:v>
                </c:pt>
                <c:pt idx="62">
                  <c:v>228.05813019452083</c:v>
                </c:pt>
                <c:pt idx="63">
                  <c:v>201.3284309570231</c:v>
                </c:pt>
                <c:pt idx="64">
                  <c:v>147.86903248202762</c:v>
                </c:pt>
                <c:pt idx="65">
                  <c:v>254.78782943201858</c:v>
                </c:pt>
                <c:pt idx="66">
                  <c:v>281.51752866951631</c:v>
                </c:pt>
                <c:pt idx="67">
                  <c:v>281.51752866951631</c:v>
                </c:pt>
                <c:pt idx="68">
                  <c:v>228.05813019452083</c:v>
                </c:pt>
                <c:pt idx="69">
                  <c:v>174.59873171952535</c:v>
                </c:pt>
                <c:pt idx="70">
                  <c:v>281.51752866951631</c:v>
                </c:pt>
                <c:pt idx="71">
                  <c:v>254.78782943201858</c:v>
                </c:pt>
                <c:pt idx="72">
                  <c:v>201.3284309570231</c:v>
                </c:pt>
                <c:pt idx="73">
                  <c:v>281.51752866951631</c:v>
                </c:pt>
                <c:pt idx="74">
                  <c:v>201.3284309570231</c:v>
                </c:pt>
                <c:pt idx="75">
                  <c:v>228.05813019452083</c:v>
                </c:pt>
                <c:pt idx="76">
                  <c:v>254.78782943201858</c:v>
                </c:pt>
                <c:pt idx="77">
                  <c:v>201.3284309570231</c:v>
                </c:pt>
                <c:pt idx="78">
                  <c:v>228.05813019452083</c:v>
                </c:pt>
                <c:pt idx="79">
                  <c:v>174.59873171952535</c:v>
                </c:pt>
                <c:pt idx="80">
                  <c:v>281.51752866951631</c:v>
                </c:pt>
                <c:pt idx="81">
                  <c:v>281.51752866951631</c:v>
                </c:pt>
                <c:pt idx="82">
                  <c:v>254.78782943201858</c:v>
                </c:pt>
                <c:pt idx="83">
                  <c:v>201.3284309570231</c:v>
                </c:pt>
                <c:pt idx="84">
                  <c:v>201.3284309570231</c:v>
                </c:pt>
                <c:pt idx="85">
                  <c:v>228.05813019452083</c:v>
                </c:pt>
                <c:pt idx="86">
                  <c:v>254.78782943201858</c:v>
                </c:pt>
                <c:pt idx="87">
                  <c:v>254.78782943201858</c:v>
                </c:pt>
                <c:pt idx="88">
                  <c:v>228.05813019452083</c:v>
                </c:pt>
                <c:pt idx="89">
                  <c:v>254.78782943201858</c:v>
                </c:pt>
                <c:pt idx="90">
                  <c:v>174.59873171952535</c:v>
                </c:pt>
                <c:pt idx="91">
                  <c:v>254.78782943201858</c:v>
                </c:pt>
                <c:pt idx="92">
                  <c:v>228.05813019452083</c:v>
                </c:pt>
                <c:pt idx="93">
                  <c:v>201.3284309570231</c:v>
                </c:pt>
                <c:pt idx="94">
                  <c:v>201.3284309570231</c:v>
                </c:pt>
                <c:pt idx="95">
                  <c:v>201.3284309570231</c:v>
                </c:pt>
                <c:pt idx="96">
                  <c:v>228.05813019452083</c:v>
                </c:pt>
                <c:pt idx="97">
                  <c:v>228.05813019452083</c:v>
                </c:pt>
                <c:pt idx="98">
                  <c:v>228.05813019452083</c:v>
                </c:pt>
                <c:pt idx="99">
                  <c:v>254.78782943201858</c:v>
                </c:pt>
                <c:pt idx="100">
                  <c:v>121.13933324452989</c:v>
                </c:pt>
                <c:pt idx="101">
                  <c:v>254.78782943201858</c:v>
                </c:pt>
                <c:pt idx="102">
                  <c:v>147.86903248202762</c:v>
                </c:pt>
                <c:pt idx="103">
                  <c:v>254.78782943201858</c:v>
                </c:pt>
                <c:pt idx="104">
                  <c:v>228.05813019452083</c:v>
                </c:pt>
                <c:pt idx="105">
                  <c:v>201.3284309570231</c:v>
                </c:pt>
                <c:pt idx="106">
                  <c:v>174.59873171952535</c:v>
                </c:pt>
                <c:pt idx="107">
                  <c:v>174.59873171952535</c:v>
                </c:pt>
                <c:pt idx="108">
                  <c:v>254.78782943201858</c:v>
                </c:pt>
                <c:pt idx="109">
                  <c:v>228.05813019452083</c:v>
                </c:pt>
                <c:pt idx="110">
                  <c:v>254.78782943201858</c:v>
                </c:pt>
                <c:pt idx="111">
                  <c:v>228.05813019452083</c:v>
                </c:pt>
                <c:pt idx="112">
                  <c:v>281.51752866951631</c:v>
                </c:pt>
                <c:pt idx="113">
                  <c:v>228.05813019452083</c:v>
                </c:pt>
                <c:pt idx="114">
                  <c:v>254.78782943201858</c:v>
                </c:pt>
                <c:pt idx="115">
                  <c:v>254.78782943201858</c:v>
                </c:pt>
                <c:pt idx="116">
                  <c:v>281.51752866951631</c:v>
                </c:pt>
                <c:pt idx="117">
                  <c:v>281.51752866951631</c:v>
                </c:pt>
                <c:pt idx="118">
                  <c:v>228.05813019452083</c:v>
                </c:pt>
                <c:pt idx="119">
                  <c:v>174.59873171952535</c:v>
                </c:pt>
                <c:pt idx="120">
                  <c:v>228.05813019452083</c:v>
                </c:pt>
                <c:pt idx="121">
                  <c:v>174.59873171952535</c:v>
                </c:pt>
                <c:pt idx="122">
                  <c:v>228.05813019452083</c:v>
                </c:pt>
                <c:pt idx="123">
                  <c:v>174.59873171952535</c:v>
                </c:pt>
                <c:pt idx="124">
                  <c:v>254.78782943201858</c:v>
                </c:pt>
                <c:pt idx="125">
                  <c:v>121.13933324452989</c:v>
                </c:pt>
                <c:pt idx="126">
                  <c:v>201.3284309570231</c:v>
                </c:pt>
                <c:pt idx="127">
                  <c:v>147.86903248202762</c:v>
                </c:pt>
                <c:pt idx="128">
                  <c:v>228.05813019452083</c:v>
                </c:pt>
                <c:pt idx="129">
                  <c:v>174.59873171952535</c:v>
                </c:pt>
                <c:pt idx="130">
                  <c:v>228.05813019452083</c:v>
                </c:pt>
                <c:pt idx="131">
                  <c:v>254.78782943201858</c:v>
                </c:pt>
                <c:pt idx="132">
                  <c:v>228.05813019452083</c:v>
                </c:pt>
                <c:pt idx="133">
                  <c:v>174.59873171952535</c:v>
                </c:pt>
                <c:pt idx="134">
                  <c:v>228.05813019452083</c:v>
                </c:pt>
                <c:pt idx="135">
                  <c:v>228.05813019452083</c:v>
                </c:pt>
                <c:pt idx="136">
                  <c:v>147.86903248202762</c:v>
                </c:pt>
                <c:pt idx="137">
                  <c:v>228.05813019452083</c:v>
                </c:pt>
                <c:pt idx="138">
                  <c:v>281.51752866951631</c:v>
                </c:pt>
                <c:pt idx="139">
                  <c:v>201.3284309570231</c:v>
                </c:pt>
                <c:pt idx="140">
                  <c:v>228.05813019452083</c:v>
                </c:pt>
                <c:pt idx="141">
                  <c:v>228.05813019452083</c:v>
                </c:pt>
                <c:pt idx="142">
                  <c:v>147.86903248202762</c:v>
                </c:pt>
                <c:pt idx="143">
                  <c:v>228.05813019452083</c:v>
                </c:pt>
                <c:pt idx="144">
                  <c:v>228.05813019452083</c:v>
                </c:pt>
                <c:pt idx="145">
                  <c:v>174.59873171952535</c:v>
                </c:pt>
                <c:pt idx="146">
                  <c:v>201.3284309570231</c:v>
                </c:pt>
                <c:pt idx="147">
                  <c:v>228.05813019452083</c:v>
                </c:pt>
                <c:pt idx="148">
                  <c:v>228.05813019452083</c:v>
                </c:pt>
                <c:pt idx="149">
                  <c:v>201.3284309570231</c:v>
                </c:pt>
                <c:pt idx="150">
                  <c:v>228.05813019452083</c:v>
                </c:pt>
                <c:pt idx="151">
                  <c:v>254.78782943201858</c:v>
                </c:pt>
                <c:pt idx="152">
                  <c:v>201.3284309570231</c:v>
                </c:pt>
                <c:pt idx="153">
                  <c:v>228.05813019452083</c:v>
                </c:pt>
                <c:pt idx="154">
                  <c:v>201.3284309570231</c:v>
                </c:pt>
                <c:pt idx="155">
                  <c:v>228.05813019452083</c:v>
                </c:pt>
                <c:pt idx="156">
                  <c:v>281.51752866951631</c:v>
                </c:pt>
                <c:pt idx="157">
                  <c:v>228.05813019452083</c:v>
                </c:pt>
                <c:pt idx="158">
                  <c:v>254.78782943201858</c:v>
                </c:pt>
                <c:pt idx="159">
                  <c:v>174.59873171952535</c:v>
                </c:pt>
                <c:pt idx="160">
                  <c:v>254.78782943201858</c:v>
                </c:pt>
                <c:pt idx="161">
                  <c:v>254.78782943201858</c:v>
                </c:pt>
                <c:pt idx="162">
                  <c:v>147.86903248202762</c:v>
                </c:pt>
                <c:pt idx="163">
                  <c:v>228.05813019452083</c:v>
                </c:pt>
                <c:pt idx="164">
                  <c:v>147.86903248202762</c:v>
                </c:pt>
                <c:pt idx="165">
                  <c:v>201.3284309570231</c:v>
                </c:pt>
                <c:pt idx="166">
                  <c:v>281.51752866951631</c:v>
                </c:pt>
                <c:pt idx="167">
                  <c:v>281.51752866951631</c:v>
                </c:pt>
                <c:pt idx="168">
                  <c:v>147.86903248202762</c:v>
                </c:pt>
                <c:pt idx="169">
                  <c:v>281.51752866951631</c:v>
                </c:pt>
                <c:pt idx="170">
                  <c:v>281.51752866951631</c:v>
                </c:pt>
                <c:pt idx="171">
                  <c:v>228.05813019452083</c:v>
                </c:pt>
                <c:pt idx="172">
                  <c:v>254.78782943201858</c:v>
                </c:pt>
                <c:pt idx="173">
                  <c:v>228.05813019452083</c:v>
                </c:pt>
                <c:pt idx="174">
                  <c:v>254.78782943201858</c:v>
                </c:pt>
                <c:pt idx="175">
                  <c:v>228.05813019452083</c:v>
                </c:pt>
                <c:pt idx="176">
                  <c:v>254.78782943201858</c:v>
                </c:pt>
                <c:pt idx="177">
                  <c:v>228.05813019452083</c:v>
                </c:pt>
                <c:pt idx="178">
                  <c:v>254.78782943201858</c:v>
                </c:pt>
                <c:pt idx="179">
                  <c:v>201.3284309570231</c:v>
                </c:pt>
                <c:pt idx="180">
                  <c:v>281.51752866951631</c:v>
                </c:pt>
                <c:pt idx="181">
                  <c:v>228.05813019452083</c:v>
                </c:pt>
                <c:pt idx="182">
                  <c:v>281.51752866951631</c:v>
                </c:pt>
                <c:pt idx="183">
                  <c:v>281.51752866951631</c:v>
                </c:pt>
                <c:pt idx="184">
                  <c:v>254.78782943201858</c:v>
                </c:pt>
                <c:pt idx="185">
                  <c:v>201.3284309570231</c:v>
                </c:pt>
                <c:pt idx="186">
                  <c:v>228.05813019452083</c:v>
                </c:pt>
                <c:pt idx="187">
                  <c:v>254.78782943201858</c:v>
                </c:pt>
                <c:pt idx="188">
                  <c:v>228.05813019452083</c:v>
                </c:pt>
                <c:pt idx="189">
                  <c:v>201.3284309570231</c:v>
                </c:pt>
                <c:pt idx="190">
                  <c:v>228.05813019452083</c:v>
                </c:pt>
                <c:pt idx="191">
                  <c:v>228.05813019452083</c:v>
                </c:pt>
                <c:pt idx="192">
                  <c:v>228.05813019452083</c:v>
                </c:pt>
                <c:pt idx="193">
                  <c:v>67.679934769534412</c:v>
                </c:pt>
                <c:pt idx="194">
                  <c:v>201.3284309570231</c:v>
                </c:pt>
                <c:pt idx="195">
                  <c:v>228.05813019452083</c:v>
                </c:pt>
                <c:pt idx="196">
                  <c:v>281.51752866951631</c:v>
                </c:pt>
                <c:pt idx="197">
                  <c:v>228.05813019452083</c:v>
                </c:pt>
                <c:pt idx="198">
                  <c:v>254.78782943201858</c:v>
                </c:pt>
                <c:pt idx="199">
                  <c:v>201.3284309570231</c:v>
                </c:pt>
                <c:pt idx="200">
                  <c:v>254.78782943201858</c:v>
                </c:pt>
                <c:pt idx="201">
                  <c:v>254.78782943201858</c:v>
                </c:pt>
                <c:pt idx="202">
                  <c:v>281.51752866951631</c:v>
                </c:pt>
                <c:pt idx="203">
                  <c:v>174.59873171952535</c:v>
                </c:pt>
                <c:pt idx="204">
                  <c:v>254.78782943201858</c:v>
                </c:pt>
                <c:pt idx="205">
                  <c:v>254.78782943201858</c:v>
                </c:pt>
                <c:pt idx="206">
                  <c:v>254.78782943201858</c:v>
                </c:pt>
                <c:pt idx="207">
                  <c:v>201.3284309570231</c:v>
                </c:pt>
                <c:pt idx="208">
                  <c:v>174.59873171952535</c:v>
                </c:pt>
                <c:pt idx="209">
                  <c:v>121.13933324452989</c:v>
                </c:pt>
                <c:pt idx="210">
                  <c:v>174.59873171952535</c:v>
                </c:pt>
                <c:pt idx="211">
                  <c:v>174.59873171952535</c:v>
                </c:pt>
                <c:pt idx="212">
                  <c:v>254.78782943201858</c:v>
                </c:pt>
                <c:pt idx="213">
                  <c:v>228.05813019452083</c:v>
                </c:pt>
                <c:pt idx="214">
                  <c:v>201.3284309570231</c:v>
                </c:pt>
                <c:pt idx="215">
                  <c:v>254.78782943201858</c:v>
                </c:pt>
                <c:pt idx="216">
                  <c:v>201.3284309570231</c:v>
                </c:pt>
                <c:pt idx="217">
                  <c:v>254.78782943201858</c:v>
                </c:pt>
                <c:pt idx="218">
                  <c:v>174.59873171952535</c:v>
                </c:pt>
                <c:pt idx="219">
                  <c:v>254.78782943201858</c:v>
                </c:pt>
                <c:pt idx="220">
                  <c:v>281.51752866951631</c:v>
                </c:pt>
                <c:pt idx="221">
                  <c:v>201.3284309570231</c:v>
                </c:pt>
                <c:pt idx="222">
                  <c:v>201.3284309570231</c:v>
                </c:pt>
                <c:pt idx="223">
                  <c:v>201.3284309570231</c:v>
                </c:pt>
                <c:pt idx="224">
                  <c:v>201.3284309570231</c:v>
                </c:pt>
                <c:pt idx="225">
                  <c:v>281.51752866951631</c:v>
                </c:pt>
                <c:pt idx="226">
                  <c:v>281.51752866951631</c:v>
                </c:pt>
                <c:pt idx="227">
                  <c:v>201.3284309570231</c:v>
                </c:pt>
                <c:pt idx="228">
                  <c:v>174.59873171952535</c:v>
                </c:pt>
                <c:pt idx="229">
                  <c:v>174.59873171952535</c:v>
                </c:pt>
                <c:pt idx="230">
                  <c:v>228.05813019452083</c:v>
                </c:pt>
                <c:pt idx="231">
                  <c:v>281.51752866951631</c:v>
                </c:pt>
                <c:pt idx="232">
                  <c:v>174.59873171952535</c:v>
                </c:pt>
                <c:pt idx="233">
                  <c:v>281.51752866951631</c:v>
                </c:pt>
                <c:pt idx="234">
                  <c:v>174.59873171952535</c:v>
                </c:pt>
                <c:pt idx="235">
                  <c:v>228.05813019452083</c:v>
                </c:pt>
                <c:pt idx="236">
                  <c:v>228.05813019452083</c:v>
                </c:pt>
                <c:pt idx="237">
                  <c:v>254.78782943201858</c:v>
                </c:pt>
                <c:pt idx="238">
                  <c:v>147.86903248202762</c:v>
                </c:pt>
                <c:pt idx="239">
                  <c:v>254.78782943201858</c:v>
                </c:pt>
                <c:pt idx="240">
                  <c:v>147.86903248202762</c:v>
                </c:pt>
                <c:pt idx="241">
                  <c:v>228.05813019452083</c:v>
                </c:pt>
                <c:pt idx="242">
                  <c:v>228.05813019452083</c:v>
                </c:pt>
                <c:pt idx="243">
                  <c:v>201.3284309570231</c:v>
                </c:pt>
                <c:pt idx="244">
                  <c:v>147.86903248202762</c:v>
                </c:pt>
                <c:pt idx="245">
                  <c:v>174.59873171952535</c:v>
                </c:pt>
                <c:pt idx="246">
                  <c:v>201.3284309570231</c:v>
                </c:pt>
                <c:pt idx="247">
                  <c:v>281.51752866951631</c:v>
                </c:pt>
                <c:pt idx="248">
                  <c:v>228.05813019452083</c:v>
                </c:pt>
                <c:pt idx="249">
                  <c:v>228.05813019452083</c:v>
                </c:pt>
                <c:pt idx="250">
                  <c:v>254.78782943201858</c:v>
                </c:pt>
                <c:pt idx="251">
                  <c:v>201.3284309570231</c:v>
                </c:pt>
                <c:pt idx="252">
                  <c:v>174.59873171952535</c:v>
                </c:pt>
                <c:pt idx="253">
                  <c:v>147.86903248202762</c:v>
                </c:pt>
                <c:pt idx="254">
                  <c:v>174.59873171952535</c:v>
                </c:pt>
                <c:pt idx="255">
                  <c:v>228.05813019452083</c:v>
                </c:pt>
                <c:pt idx="256">
                  <c:v>174.59873171952535</c:v>
                </c:pt>
                <c:pt idx="257">
                  <c:v>281.51752866951631</c:v>
                </c:pt>
                <c:pt idx="258">
                  <c:v>121.13933324452989</c:v>
                </c:pt>
                <c:pt idx="259">
                  <c:v>228.05813019452083</c:v>
                </c:pt>
                <c:pt idx="260">
                  <c:v>174.59873171952535</c:v>
                </c:pt>
                <c:pt idx="261">
                  <c:v>281.51752866951631</c:v>
                </c:pt>
                <c:pt idx="262">
                  <c:v>254.78782943201858</c:v>
                </c:pt>
                <c:pt idx="263">
                  <c:v>201.3284309570231</c:v>
                </c:pt>
                <c:pt idx="264">
                  <c:v>201.3284309570231</c:v>
                </c:pt>
                <c:pt idx="265">
                  <c:v>174.59873171952535</c:v>
                </c:pt>
                <c:pt idx="266">
                  <c:v>174.59873171952535</c:v>
                </c:pt>
                <c:pt idx="267">
                  <c:v>281.51752866951631</c:v>
                </c:pt>
                <c:pt idx="268">
                  <c:v>201.3284309570231</c:v>
                </c:pt>
                <c:pt idx="269">
                  <c:v>228.05813019452083</c:v>
                </c:pt>
                <c:pt idx="270">
                  <c:v>228.05813019452083</c:v>
                </c:pt>
                <c:pt idx="271">
                  <c:v>254.78782943201858</c:v>
                </c:pt>
                <c:pt idx="272">
                  <c:v>228.05813019452083</c:v>
                </c:pt>
                <c:pt idx="273">
                  <c:v>228.05813019452083</c:v>
                </c:pt>
                <c:pt idx="274">
                  <c:v>201.3284309570231</c:v>
                </c:pt>
                <c:pt idx="275">
                  <c:v>201.3284309570231</c:v>
                </c:pt>
                <c:pt idx="276">
                  <c:v>228.05813019452083</c:v>
                </c:pt>
                <c:pt idx="277">
                  <c:v>228.05813019452083</c:v>
                </c:pt>
                <c:pt idx="278">
                  <c:v>254.78782943201858</c:v>
                </c:pt>
                <c:pt idx="279">
                  <c:v>174.59873171952535</c:v>
                </c:pt>
                <c:pt idx="280">
                  <c:v>254.78782943201858</c:v>
                </c:pt>
                <c:pt idx="281">
                  <c:v>228.05813019452083</c:v>
                </c:pt>
                <c:pt idx="282">
                  <c:v>228.05813019452083</c:v>
                </c:pt>
                <c:pt idx="283">
                  <c:v>174.59873171952535</c:v>
                </c:pt>
                <c:pt idx="284">
                  <c:v>94.409634007032139</c:v>
                </c:pt>
                <c:pt idx="285">
                  <c:v>147.86903248202762</c:v>
                </c:pt>
                <c:pt idx="286">
                  <c:v>228.05813019452083</c:v>
                </c:pt>
                <c:pt idx="287">
                  <c:v>254.78782943201858</c:v>
                </c:pt>
                <c:pt idx="288">
                  <c:v>147.86903248202762</c:v>
                </c:pt>
                <c:pt idx="289">
                  <c:v>174.59873171952535</c:v>
                </c:pt>
                <c:pt idx="290">
                  <c:v>281.51752866951631</c:v>
                </c:pt>
                <c:pt idx="291">
                  <c:v>201.3284309570231</c:v>
                </c:pt>
                <c:pt idx="292">
                  <c:v>228.05813019452083</c:v>
                </c:pt>
                <c:pt idx="293">
                  <c:v>201.3284309570231</c:v>
                </c:pt>
                <c:pt idx="294">
                  <c:v>147.86903248202762</c:v>
                </c:pt>
                <c:pt idx="295">
                  <c:v>228.05813019452083</c:v>
                </c:pt>
                <c:pt idx="296">
                  <c:v>201.3284309570231</c:v>
                </c:pt>
                <c:pt idx="297">
                  <c:v>174.59873171952535</c:v>
                </c:pt>
                <c:pt idx="298">
                  <c:v>228.05813019452083</c:v>
                </c:pt>
                <c:pt idx="299">
                  <c:v>254.78782943201858</c:v>
                </c:pt>
                <c:pt idx="300">
                  <c:v>281.51752866951631</c:v>
                </c:pt>
                <c:pt idx="301">
                  <c:v>281.51752866951631</c:v>
                </c:pt>
                <c:pt idx="302">
                  <c:v>174.59873171952535</c:v>
                </c:pt>
                <c:pt idx="303">
                  <c:v>254.78782943201858</c:v>
                </c:pt>
                <c:pt idx="304">
                  <c:v>254.78782943201858</c:v>
                </c:pt>
                <c:pt idx="305">
                  <c:v>281.51752866951631</c:v>
                </c:pt>
                <c:pt idx="306">
                  <c:v>281.51752866951631</c:v>
                </c:pt>
                <c:pt idx="307">
                  <c:v>254.78782943201858</c:v>
                </c:pt>
                <c:pt idx="308">
                  <c:v>254.78782943201858</c:v>
                </c:pt>
                <c:pt idx="309">
                  <c:v>281.51752866951631</c:v>
                </c:pt>
                <c:pt idx="310">
                  <c:v>281.51752866951631</c:v>
                </c:pt>
                <c:pt idx="311">
                  <c:v>281.51752866951631</c:v>
                </c:pt>
                <c:pt idx="312">
                  <c:v>281.51752866951631</c:v>
                </c:pt>
                <c:pt idx="313">
                  <c:v>281.51752866951631</c:v>
                </c:pt>
                <c:pt idx="314">
                  <c:v>254.78782943201858</c:v>
                </c:pt>
                <c:pt idx="315">
                  <c:v>228.05813019452083</c:v>
                </c:pt>
                <c:pt idx="316">
                  <c:v>281.51752866951631</c:v>
                </c:pt>
                <c:pt idx="317">
                  <c:v>281.51752866951631</c:v>
                </c:pt>
                <c:pt idx="318">
                  <c:v>254.78782943201858</c:v>
                </c:pt>
                <c:pt idx="319">
                  <c:v>254.78782943201858</c:v>
                </c:pt>
                <c:pt idx="320">
                  <c:v>254.78782943201858</c:v>
                </c:pt>
                <c:pt idx="321">
                  <c:v>228.05813019452083</c:v>
                </c:pt>
                <c:pt idx="322">
                  <c:v>281.51752866951631</c:v>
                </c:pt>
                <c:pt idx="323">
                  <c:v>254.78782943201858</c:v>
                </c:pt>
                <c:pt idx="324">
                  <c:v>254.78782943201858</c:v>
                </c:pt>
                <c:pt idx="325">
                  <c:v>281.51752866951631</c:v>
                </c:pt>
                <c:pt idx="326">
                  <c:v>281.51752866951631</c:v>
                </c:pt>
                <c:pt idx="327">
                  <c:v>228.05813019452083</c:v>
                </c:pt>
                <c:pt idx="328">
                  <c:v>281.51752866951631</c:v>
                </c:pt>
                <c:pt idx="329">
                  <c:v>228.05813019452083</c:v>
                </c:pt>
                <c:pt idx="330">
                  <c:v>281.51752866951631</c:v>
                </c:pt>
                <c:pt idx="331">
                  <c:v>281.51752866951631</c:v>
                </c:pt>
                <c:pt idx="332">
                  <c:v>281.51752866951631</c:v>
                </c:pt>
                <c:pt idx="333">
                  <c:v>201.3284309570231</c:v>
                </c:pt>
                <c:pt idx="334">
                  <c:v>254.78782943201858</c:v>
                </c:pt>
                <c:pt idx="335">
                  <c:v>281.51752866951631</c:v>
                </c:pt>
                <c:pt idx="336">
                  <c:v>254.78782943201858</c:v>
                </c:pt>
                <c:pt idx="337">
                  <c:v>228.05813019452083</c:v>
                </c:pt>
                <c:pt idx="338">
                  <c:v>228.05813019452083</c:v>
                </c:pt>
                <c:pt idx="339">
                  <c:v>281.51752866951631</c:v>
                </c:pt>
                <c:pt idx="340">
                  <c:v>281.51752866951631</c:v>
                </c:pt>
                <c:pt idx="341">
                  <c:v>228.05813019452083</c:v>
                </c:pt>
                <c:pt idx="342">
                  <c:v>254.78782943201858</c:v>
                </c:pt>
                <c:pt idx="343">
                  <c:v>254.78782943201858</c:v>
                </c:pt>
                <c:pt idx="344">
                  <c:v>281.51752866951631</c:v>
                </c:pt>
                <c:pt idx="345">
                  <c:v>281.51752866951631</c:v>
                </c:pt>
                <c:pt idx="346">
                  <c:v>254.78782943201858</c:v>
                </c:pt>
                <c:pt idx="347">
                  <c:v>281.51752866951631</c:v>
                </c:pt>
                <c:pt idx="348">
                  <c:v>281.51752866951631</c:v>
                </c:pt>
                <c:pt idx="349">
                  <c:v>228.05813019452083</c:v>
                </c:pt>
                <c:pt idx="350">
                  <c:v>281.51752866951631</c:v>
                </c:pt>
                <c:pt idx="351">
                  <c:v>254.78782943201858</c:v>
                </c:pt>
                <c:pt idx="352">
                  <c:v>281.51752866951631</c:v>
                </c:pt>
                <c:pt idx="353">
                  <c:v>254.78782943201858</c:v>
                </c:pt>
                <c:pt idx="354">
                  <c:v>281.51752866951631</c:v>
                </c:pt>
                <c:pt idx="355">
                  <c:v>254.78782943201858</c:v>
                </c:pt>
                <c:pt idx="356">
                  <c:v>281.51752866951631</c:v>
                </c:pt>
                <c:pt idx="357">
                  <c:v>281.51752866951631</c:v>
                </c:pt>
                <c:pt idx="358">
                  <c:v>254.78782943201858</c:v>
                </c:pt>
                <c:pt idx="359">
                  <c:v>254.78782943201858</c:v>
                </c:pt>
                <c:pt idx="360">
                  <c:v>281.51752866951631</c:v>
                </c:pt>
                <c:pt idx="361">
                  <c:v>228.05813019452083</c:v>
                </c:pt>
                <c:pt idx="362">
                  <c:v>281.51752866951631</c:v>
                </c:pt>
                <c:pt idx="363">
                  <c:v>281.51752866951631</c:v>
                </c:pt>
                <c:pt idx="364">
                  <c:v>281.51752866951631</c:v>
                </c:pt>
                <c:pt idx="365">
                  <c:v>254.78782943201858</c:v>
                </c:pt>
                <c:pt idx="366">
                  <c:v>281.51752866951631</c:v>
                </c:pt>
                <c:pt idx="367">
                  <c:v>281.51752866951631</c:v>
                </c:pt>
                <c:pt idx="368">
                  <c:v>228.05813019452083</c:v>
                </c:pt>
                <c:pt idx="369">
                  <c:v>254.78782943201858</c:v>
                </c:pt>
                <c:pt idx="370">
                  <c:v>254.78782943201858</c:v>
                </c:pt>
                <c:pt idx="371">
                  <c:v>254.78782943201858</c:v>
                </c:pt>
                <c:pt idx="372">
                  <c:v>281.51752866951631</c:v>
                </c:pt>
                <c:pt idx="373">
                  <c:v>281.51752866951631</c:v>
                </c:pt>
                <c:pt idx="374">
                  <c:v>281.51752866951631</c:v>
                </c:pt>
                <c:pt idx="375">
                  <c:v>281.51752866951631</c:v>
                </c:pt>
                <c:pt idx="376">
                  <c:v>254.78782943201858</c:v>
                </c:pt>
                <c:pt idx="377">
                  <c:v>281.51752866951631</c:v>
                </c:pt>
                <c:pt idx="378">
                  <c:v>254.78782943201858</c:v>
                </c:pt>
                <c:pt idx="379">
                  <c:v>254.78782943201858</c:v>
                </c:pt>
                <c:pt idx="380">
                  <c:v>254.78782943201858</c:v>
                </c:pt>
                <c:pt idx="381">
                  <c:v>281.51752866951631</c:v>
                </c:pt>
                <c:pt idx="382">
                  <c:v>281.51752866951631</c:v>
                </c:pt>
                <c:pt idx="383">
                  <c:v>281.51752866951631</c:v>
                </c:pt>
                <c:pt idx="384">
                  <c:v>254.78782943201858</c:v>
                </c:pt>
                <c:pt idx="385">
                  <c:v>254.78782943201858</c:v>
                </c:pt>
                <c:pt idx="386">
                  <c:v>281.51752866951631</c:v>
                </c:pt>
                <c:pt idx="387">
                  <c:v>281.51752866951631</c:v>
                </c:pt>
                <c:pt idx="388">
                  <c:v>281.51752866951631</c:v>
                </c:pt>
                <c:pt idx="389">
                  <c:v>254.78782943201858</c:v>
                </c:pt>
                <c:pt idx="390">
                  <c:v>281.51752866951631</c:v>
                </c:pt>
                <c:pt idx="391">
                  <c:v>254.78782943201858</c:v>
                </c:pt>
                <c:pt idx="392">
                  <c:v>281.51752866951631</c:v>
                </c:pt>
                <c:pt idx="393">
                  <c:v>254.78782943201858</c:v>
                </c:pt>
                <c:pt idx="394">
                  <c:v>281.51752866951631</c:v>
                </c:pt>
                <c:pt idx="395">
                  <c:v>228.05813019452083</c:v>
                </c:pt>
                <c:pt idx="396">
                  <c:v>281.51752866951631</c:v>
                </c:pt>
                <c:pt idx="397">
                  <c:v>228.05813019452083</c:v>
                </c:pt>
                <c:pt idx="398">
                  <c:v>254.78782943201858</c:v>
                </c:pt>
                <c:pt idx="399">
                  <c:v>281.51752866951631</c:v>
                </c:pt>
                <c:pt idx="400">
                  <c:v>281.51752866951631</c:v>
                </c:pt>
                <c:pt idx="401">
                  <c:v>281.51752866951631</c:v>
                </c:pt>
                <c:pt idx="402">
                  <c:v>281.51752866951631</c:v>
                </c:pt>
                <c:pt idx="403">
                  <c:v>254.78782943201858</c:v>
                </c:pt>
                <c:pt idx="404">
                  <c:v>254.78782943201858</c:v>
                </c:pt>
                <c:pt idx="405">
                  <c:v>254.78782943201858</c:v>
                </c:pt>
                <c:pt idx="406">
                  <c:v>254.78782943201858</c:v>
                </c:pt>
                <c:pt idx="407">
                  <c:v>281.51752866951631</c:v>
                </c:pt>
                <c:pt idx="408">
                  <c:v>254.78782943201858</c:v>
                </c:pt>
                <c:pt idx="409">
                  <c:v>254.78782943201858</c:v>
                </c:pt>
                <c:pt idx="410">
                  <c:v>254.78782943201858</c:v>
                </c:pt>
                <c:pt idx="411">
                  <c:v>254.78782943201858</c:v>
                </c:pt>
                <c:pt idx="412">
                  <c:v>281.51752866951631</c:v>
                </c:pt>
                <c:pt idx="413">
                  <c:v>281.51752866951631</c:v>
                </c:pt>
                <c:pt idx="414">
                  <c:v>254.78782943201858</c:v>
                </c:pt>
                <c:pt idx="415">
                  <c:v>281.51752866951631</c:v>
                </c:pt>
                <c:pt idx="416">
                  <c:v>281.51752866951631</c:v>
                </c:pt>
                <c:pt idx="417">
                  <c:v>281.51752866951631</c:v>
                </c:pt>
                <c:pt idx="418">
                  <c:v>254.78782943201858</c:v>
                </c:pt>
                <c:pt idx="419">
                  <c:v>281.51752866951631</c:v>
                </c:pt>
                <c:pt idx="420">
                  <c:v>254.78782943201858</c:v>
                </c:pt>
                <c:pt idx="421">
                  <c:v>254.78782943201858</c:v>
                </c:pt>
                <c:pt idx="422">
                  <c:v>281.51752866951631</c:v>
                </c:pt>
                <c:pt idx="423">
                  <c:v>281.51752866951631</c:v>
                </c:pt>
                <c:pt idx="424">
                  <c:v>254.78782943201858</c:v>
                </c:pt>
                <c:pt idx="425">
                  <c:v>254.78782943201858</c:v>
                </c:pt>
                <c:pt idx="426">
                  <c:v>281.51752866951631</c:v>
                </c:pt>
                <c:pt idx="427">
                  <c:v>201.3284309570231</c:v>
                </c:pt>
                <c:pt idx="428">
                  <c:v>254.78782943201858</c:v>
                </c:pt>
                <c:pt idx="429">
                  <c:v>254.78782943201858</c:v>
                </c:pt>
                <c:pt idx="430">
                  <c:v>228.05813019452083</c:v>
                </c:pt>
                <c:pt idx="431">
                  <c:v>281.51752866951631</c:v>
                </c:pt>
                <c:pt idx="432">
                  <c:v>281.51752866951631</c:v>
                </c:pt>
                <c:pt idx="433">
                  <c:v>254.78782943201858</c:v>
                </c:pt>
                <c:pt idx="434">
                  <c:v>254.78782943201858</c:v>
                </c:pt>
                <c:pt idx="435">
                  <c:v>228.05813019452083</c:v>
                </c:pt>
                <c:pt idx="436">
                  <c:v>254.78782943201858</c:v>
                </c:pt>
                <c:pt idx="437">
                  <c:v>281.51752866951631</c:v>
                </c:pt>
                <c:pt idx="438">
                  <c:v>228.05813019452083</c:v>
                </c:pt>
                <c:pt idx="439">
                  <c:v>254.78782943201858</c:v>
                </c:pt>
                <c:pt idx="440">
                  <c:v>254.78782943201858</c:v>
                </c:pt>
                <c:pt idx="441">
                  <c:v>281.51752866951631</c:v>
                </c:pt>
                <c:pt idx="442">
                  <c:v>281.51752866951631</c:v>
                </c:pt>
                <c:pt idx="443">
                  <c:v>281.51752866951631</c:v>
                </c:pt>
                <c:pt idx="444">
                  <c:v>281.51752866951631</c:v>
                </c:pt>
                <c:pt idx="445">
                  <c:v>201.3284309570231</c:v>
                </c:pt>
                <c:pt idx="446">
                  <c:v>254.78782943201858</c:v>
                </c:pt>
                <c:pt idx="447">
                  <c:v>281.51752866951631</c:v>
                </c:pt>
                <c:pt idx="448">
                  <c:v>254.78782943201858</c:v>
                </c:pt>
                <c:pt idx="449">
                  <c:v>281.51752866951631</c:v>
                </c:pt>
                <c:pt idx="450">
                  <c:v>281.51752866951631</c:v>
                </c:pt>
                <c:pt idx="451">
                  <c:v>281.51752866951631</c:v>
                </c:pt>
                <c:pt idx="452">
                  <c:v>281.51752866951631</c:v>
                </c:pt>
                <c:pt idx="453">
                  <c:v>281.51752866951631</c:v>
                </c:pt>
                <c:pt idx="454">
                  <c:v>281.51752866951631</c:v>
                </c:pt>
                <c:pt idx="455">
                  <c:v>254.78782943201858</c:v>
                </c:pt>
                <c:pt idx="456">
                  <c:v>281.51752866951631</c:v>
                </c:pt>
                <c:pt idx="457">
                  <c:v>201.3284309570231</c:v>
                </c:pt>
                <c:pt idx="458">
                  <c:v>281.51752866951631</c:v>
                </c:pt>
                <c:pt idx="459">
                  <c:v>254.78782943201858</c:v>
                </c:pt>
                <c:pt idx="460">
                  <c:v>228.05813019452083</c:v>
                </c:pt>
                <c:pt idx="461">
                  <c:v>281.51752866951631</c:v>
                </c:pt>
                <c:pt idx="462">
                  <c:v>254.78782943201858</c:v>
                </c:pt>
                <c:pt idx="463">
                  <c:v>281.51752866951631</c:v>
                </c:pt>
                <c:pt idx="464">
                  <c:v>254.78782943201858</c:v>
                </c:pt>
                <c:pt idx="465">
                  <c:v>281.51752866951631</c:v>
                </c:pt>
                <c:pt idx="466">
                  <c:v>254.78782943201858</c:v>
                </c:pt>
                <c:pt idx="467">
                  <c:v>254.78782943201858</c:v>
                </c:pt>
                <c:pt idx="468">
                  <c:v>281.51752866951631</c:v>
                </c:pt>
                <c:pt idx="469">
                  <c:v>281.51752866951631</c:v>
                </c:pt>
                <c:pt idx="470">
                  <c:v>281.51752866951631</c:v>
                </c:pt>
                <c:pt idx="471">
                  <c:v>254.78782943201858</c:v>
                </c:pt>
                <c:pt idx="472">
                  <c:v>281.51752866951631</c:v>
                </c:pt>
                <c:pt idx="473">
                  <c:v>281.51752866951631</c:v>
                </c:pt>
                <c:pt idx="474">
                  <c:v>228.05813019452083</c:v>
                </c:pt>
                <c:pt idx="475">
                  <c:v>254.78782943201858</c:v>
                </c:pt>
                <c:pt idx="476">
                  <c:v>281.51752866951631</c:v>
                </c:pt>
                <c:pt idx="477">
                  <c:v>254.78782943201858</c:v>
                </c:pt>
                <c:pt idx="478">
                  <c:v>228.05813019452083</c:v>
                </c:pt>
              </c:numCache>
            </c:numRef>
          </c:yVal>
          <c:smooth val="0"/>
          <c:extLst>
            <c:ext xmlns:c16="http://schemas.microsoft.com/office/drawing/2014/chart" uri="{C3380CC4-5D6E-409C-BE32-E72D297353CC}">
              <c16:uniqueId val="{00000002-293A-45FF-8F5A-9C13A6614D23}"/>
            </c:ext>
          </c:extLst>
        </c:ser>
        <c:dLbls>
          <c:showLegendKey val="0"/>
          <c:showVal val="0"/>
          <c:showCatName val="0"/>
          <c:showSerName val="0"/>
          <c:showPercent val="0"/>
          <c:showBubbleSize val="0"/>
        </c:dLbls>
        <c:axId val="1282018752"/>
        <c:axId val="634030200"/>
      </c:scatterChart>
      <c:valAx>
        <c:axId val="1282018752"/>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634030200"/>
        <c:crosses val="autoZero"/>
        <c:crossBetween val="midCat"/>
      </c:valAx>
      <c:valAx>
        <c:axId val="63403020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8201875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'Correlation-Non-Fraud'!$I$29:$I$507</c:f>
              <c:numCache>
                <c:formatCode>General</c:formatCode>
                <c:ptCount val="479"/>
                <c:pt idx="0">
                  <c:v>0.10438413361169102</c:v>
                </c:pt>
                <c:pt idx="1">
                  <c:v>0.31315240083507306</c:v>
                </c:pt>
                <c:pt idx="2">
                  <c:v>0.52192066805845516</c:v>
                </c:pt>
                <c:pt idx="3">
                  <c:v>0.73068893528183709</c:v>
                </c:pt>
                <c:pt idx="4">
                  <c:v>0.93945720250521925</c:v>
                </c:pt>
                <c:pt idx="5">
                  <c:v>1.1482254697286014</c:v>
                </c:pt>
                <c:pt idx="6">
                  <c:v>1.3569937369519833</c:v>
                </c:pt>
                <c:pt idx="7">
                  <c:v>1.5657620041753653</c:v>
                </c:pt>
                <c:pt idx="8">
                  <c:v>1.7745302713987474</c:v>
                </c:pt>
                <c:pt idx="9">
                  <c:v>1.9832985386221296</c:v>
                </c:pt>
                <c:pt idx="10">
                  <c:v>2.1920668058455117</c:v>
                </c:pt>
                <c:pt idx="11">
                  <c:v>2.4008350730688934</c:v>
                </c:pt>
                <c:pt idx="12">
                  <c:v>2.6096033402922756</c:v>
                </c:pt>
                <c:pt idx="13">
                  <c:v>2.8183716075156577</c:v>
                </c:pt>
                <c:pt idx="14">
                  <c:v>3.0271398747390394</c:v>
                </c:pt>
                <c:pt idx="15">
                  <c:v>3.2359081419624216</c:v>
                </c:pt>
                <c:pt idx="16">
                  <c:v>3.4446764091858038</c:v>
                </c:pt>
                <c:pt idx="17">
                  <c:v>3.6534446764091859</c:v>
                </c:pt>
                <c:pt idx="18">
                  <c:v>3.8622129436325681</c:v>
                </c:pt>
                <c:pt idx="19">
                  <c:v>4.0709812108559493</c:v>
                </c:pt>
                <c:pt idx="20">
                  <c:v>4.2797494780793324</c:v>
                </c:pt>
                <c:pt idx="21">
                  <c:v>4.4885177453027136</c:v>
                </c:pt>
                <c:pt idx="22">
                  <c:v>4.6972860125260958</c:v>
                </c:pt>
                <c:pt idx="23">
                  <c:v>4.9060542797494779</c:v>
                </c:pt>
                <c:pt idx="24">
                  <c:v>5.1148225469728601</c:v>
                </c:pt>
                <c:pt idx="25">
                  <c:v>5.3235908141962422</c:v>
                </c:pt>
                <c:pt idx="26">
                  <c:v>5.5323590814196244</c:v>
                </c:pt>
                <c:pt idx="27">
                  <c:v>5.7411273486430066</c:v>
                </c:pt>
                <c:pt idx="28">
                  <c:v>5.9498956158663878</c:v>
                </c:pt>
                <c:pt idx="29">
                  <c:v>6.15866388308977</c:v>
                </c:pt>
                <c:pt idx="30">
                  <c:v>6.3674321503131521</c:v>
                </c:pt>
                <c:pt idx="31">
                  <c:v>6.5762004175365343</c:v>
                </c:pt>
                <c:pt idx="32">
                  <c:v>6.7849686847599164</c:v>
                </c:pt>
                <c:pt idx="33">
                  <c:v>6.9937369519832986</c:v>
                </c:pt>
                <c:pt idx="34">
                  <c:v>7.2025052192066807</c:v>
                </c:pt>
                <c:pt idx="35">
                  <c:v>7.4112734864300629</c:v>
                </c:pt>
                <c:pt idx="36">
                  <c:v>7.620041753653445</c:v>
                </c:pt>
                <c:pt idx="37">
                  <c:v>7.8288100208768263</c:v>
                </c:pt>
                <c:pt idx="38">
                  <c:v>8.0375782881002085</c:v>
                </c:pt>
                <c:pt idx="39">
                  <c:v>8.2463465553235906</c:v>
                </c:pt>
                <c:pt idx="40">
                  <c:v>8.4551148225469728</c:v>
                </c:pt>
                <c:pt idx="41">
                  <c:v>8.6638830897703532</c:v>
                </c:pt>
                <c:pt idx="42">
                  <c:v>8.8726513569937353</c:v>
                </c:pt>
                <c:pt idx="43">
                  <c:v>9.0814196242171175</c:v>
                </c:pt>
                <c:pt idx="44">
                  <c:v>9.2901878914404996</c:v>
                </c:pt>
                <c:pt idx="45">
                  <c:v>9.4989561586638818</c:v>
                </c:pt>
                <c:pt idx="46">
                  <c:v>9.7077244258872639</c:v>
                </c:pt>
                <c:pt idx="47">
                  <c:v>9.9164926931106461</c:v>
                </c:pt>
                <c:pt idx="48">
                  <c:v>10.125260960334028</c:v>
                </c:pt>
                <c:pt idx="49">
                  <c:v>10.33402922755741</c:v>
                </c:pt>
                <c:pt idx="50">
                  <c:v>10.542797494780793</c:v>
                </c:pt>
                <c:pt idx="51">
                  <c:v>10.751565762004175</c:v>
                </c:pt>
                <c:pt idx="52">
                  <c:v>10.960334029227557</c:v>
                </c:pt>
                <c:pt idx="53">
                  <c:v>11.169102296450939</c:v>
                </c:pt>
                <c:pt idx="54">
                  <c:v>11.377870563674321</c:v>
                </c:pt>
                <c:pt idx="55">
                  <c:v>11.586638830897703</c:v>
                </c:pt>
                <c:pt idx="56">
                  <c:v>11.795407098121084</c:v>
                </c:pt>
                <c:pt idx="57">
                  <c:v>12.004175365344466</c:v>
                </c:pt>
                <c:pt idx="58">
                  <c:v>12.212943632567848</c:v>
                </c:pt>
                <c:pt idx="59">
                  <c:v>12.42171189979123</c:v>
                </c:pt>
                <c:pt idx="60">
                  <c:v>12.630480167014612</c:v>
                </c:pt>
                <c:pt idx="61">
                  <c:v>12.839248434237994</c:v>
                </c:pt>
                <c:pt idx="62">
                  <c:v>13.048016701461377</c:v>
                </c:pt>
                <c:pt idx="63">
                  <c:v>13.256784968684759</c:v>
                </c:pt>
                <c:pt idx="64">
                  <c:v>13.465553235908141</c:v>
                </c:pt>
                <c:pt idx="65">
                  <c:v>13.674321503131523</c:v>
                </c:pt>
                <c:pt idx="66">
                  <c:v>13.883089770354905</c:v>
                </c:pt>
                <c:pt idx="67">
                  <c:v>14.091858037578287</c:v>
                </c:pt>
                <c:pt idx="68">
                  <c:v>14.30062630480167</c:v>
                </c:pt>
                <c:pt idx="69">
                  <c:v>14.509394572025052</c:v>
                </c:pt>
                <c:pt idx="70">
                  <c:v>14.718162839248434</c:v>
                </c:pt>
                <c:pt idx="71">
                  <c:v>14.926931106471816</c:v>
                </c:pt>
                <c:pt idx="72">
                  <c:v>15.135699373695198</c:v>
                </c:pt>
                <c:pt idx="73">
                  <c:v>15.344467640918579</c:v>
                </c:pt>
                <c:pt idx="74">
                  <c:v>15.553235908141961</c:v>
                </c:pt>
                <c:pt idx="75">
                  <c:v>15.762004175365343</c:v>
                </c:pt>
                <c:pt idx="76">
                  <c:v>15.970772442588725</c:v>
                </c:pt>
                <c:pt idx="77">
                  <c:v>16.179540709812109</c:v>
                </c:pt>
                <c:pt idx="78">
                  <c:v>16.388308977035493</c:v>
                </c:pt>
                <c:pt idx="79">
                  <c:v>16.597077244258873</c:v>
                </c:pt>
                <c:pt idx="80">
                  <c:v>16.805845511482257</c:v>
                </c:pt>
                <c:pt idx="81">
                  <c:v>17.014613778705638</c:v>
                </c:pt>
                <c:pt idx="82">
                  <c:v>17.223382045929018</c:v>
                </c:pt>
                <c:pt idx="83">
                  <c:v>17.432150313152402</c:v>
                </c:pt>
                <c:pt idx="84">
                  <c:v>17.640918580375782</c:v>
                </c:pt>
                <c:pt idx="85">
                  <c:v>17.849686847599166</c:v>
                </c:pt>
                <c:pt idx="86">
                  <c:v>18.058455114822547</c:v>
                </c:pt>
                <c:pt idx="87">
                  <c:v>18.26722338204593</c:v>
                </c:pt>
                <c:pt idx="88">
                  <c:v>18.475991649269311</c:v>
                </c:pt>
                <c:pt idx="89">
                  <c:v>18.684759916492695</c:v>
                </c:pt>
                <c:pt idx="90">
                  <c:v>18.893528183716075</c:v>
                </c:pt>
                <c:pt idx="91">
                  <c:v>19.102296450939459</c:v>
                </c:pt>
                <c:pt idx="92">
                  <c:v>19.311064718162839</c:v>
                </c:pt>
                <c:pt idx="93">
                  <c:v>19.519832985386223</c:v>
                </c:pt>
                <c:pt idx="94">
                  <c:v>19.728601252609604</c:v>
                </c:pt>
                <c:pt idx="95">
                  <c:v>19.937369519832988</c:v>
                </c:pt>
                <c:pt idx="96">
                  <c:v>20.146137787056368</c:v>
                </c:pt>
                <c:pt idx="97">
                  <c:v>20.354906054279748</c:v>
                </c:pt>
                <c:pt idx="98">
                  <c:v>20.563674321503132</c:v>
                </c:pt>
                <c:pt idx="99">
                  <c:v>20.772442588726513</c:v>
                </c:pt>
                <c:pt idx="100">
                  <c:v>20.981210855949897</c:v>
                </c:pt>
                <c:pt idx="101">
                  <c:v>21.189979123173277</c:v>
                </c:pt>
                <c:pt idx="102">
                  <c:v>21.398747390396661</c:v>
                </c:pt>
                <c:pt idx="103">
                  <c:v>21.607515657620041</c:v>
                </c:pt>
                <c:pt idx="104">
                  <c:v>21.816283924843425</c:v>
                </c:pt>
                <c:pt idx="105">
                  <c:v>22.025052192066806</c:v>
                </c:pt>
                <c:pt idx="106">
                  <c:v>22.23382045929019</c:v>
                </c:pt>
                <c:pt idx="107">
                  <c:v>22.44258872651357</c:v>
                </c:pt>
                <c:pt idx="108">
                  <c:v>22.651356993736954</c:v>
                </c:pt>
                <c:pt idx="109">
                  <c:v>22.860125260960334</c:v>
                </c:pt>
                <c:pt idx="110">
                  <c:v>23.068893528183718</c:v>
                </c:pt>
                <c:pt idx="111">
                  <c:v>23.277661795407099</c:v>
                </c:pt>
                <c:pt idx="112">
                  <c:v>23.486430062630479</c:v>
                </c:pt>
                <c:pt idx="113">
                  <c:v>23.695198329853863</c:v>
                </c:pt>
                <c:pt idx="114">
                  <c:v>23.903966597077243</c:v>
                </c:pt>
                <c:pt idx="115">
                  <c:v>24.112734864300627</c:v>
                </c:pt>
                <c:pt idx="116">
                  <c:v>24.321503131524008</c:v>
                </c:pt>
                <c:pt idx="117">
                  <c:v>24.530271398747391</c:v>
                </c:pt>
                <c:pt idx="118">
                  <c:v>24.739039665970772</c:v>
                </c:pt>
                <c:pt idx="119">
                  <c:v>24.947807933194156</c:v>
                </c:pt>
                <c:pt idx="120">
                  <c:v>25.156576200417536</c:v>
                </c:pt>
                <c:pt idx="121">
                  <c:v>25.36534446764092</c:v>
                </c:pt>
                <c:pt idx="122">
                  <c:v>25.5741127348643</c:v>
                </c:pt>
                <c:pt idx="123">
                  <c:v>25.782881002087684</c:v>
                </c:pt>
                <c:pt idx="124">
                  <c:v>25.991649269311065</c:v>
                </c:pt>
                <c:pt idx="125">
                  <c:v>26.200417536534449</c:v>
                </c:pt>
                <c:pt idx="126">
                  <c:v>26.409185803757829</c:v>
                </c:pt>
                <c:pt idx="127">
                  <c:v>26.617954070981213</c:v>
                </c:pt>
                <c:pt idx="128">
                  <c:v>26.826722338204593</c:v>
                </c:pt>
                <c:pt idx="129">
                  <c:v>27.035490605427974</c:v>
                </c:pt>
                <c:pt idx="130">
                  <c:v>27.244258872651358</c:v>
                </c:pt>
                <c:pt idx="131">
                  <c:v>27.453027139874738</c:v>
                </c:pt>
                <c:pt idx="132">
                  <c:v>27.661795407098122</c:v>
                </c:pt>
                <c:pt idx="133">
                  <c:v>27.870563674321502</c:v>
                </c:pt>
                <c:pt idx="134">
                  <c:v>28.079331941544886</c:v>
                </c:pt>
                <c:pt idx="135">
                  <c:v>28.288100208768267</c:v>
                </c:pt>
                <c:pt idx="136">
                  <c:v>28.496868475991651</c:v>
                </c:pt>
                <c:pt idx="137">
                  <c:v>28.705636743215031</c:v>
                </c:pt>
                <c:pt idx="138">
                  <c:v>28.914405010438415</c:v>
                </c:pt>
                <c:pt idx="139">
                  <c:v>29.123173277661795</c:v>
                </c:pt>
                <c:pt idx="140">
                  <c:v>29.331941544885179</c:v>
                </c:pt>
                <c:pt idx="141">
                  <c:v>29.54070981210856</c:v>
                </c:pt>
                <c:pt idx="142">
                  <c:v>29.749478079331944</c:v>
                </c:pt>
                <c:pt idx="143">
                  <c:v>29.958246346555324</c:v>
                </c:pt>
                <c:pt idx="144">
                  <c:v>30.167014613778708</c:v>
                </c:pt>
                <c:pt idx="145">
                  <c:v>30.375782881002088</c:v>
                </c:pt>
                <c:pt idx="146">
                  <c:v>30.584551148225469</c:v>
                </c:pt>
                <c:pt idx="147">
                  <c:v>30.793319415448853</c:v>
                </c:pt>
                <c:pt idx="148">
                  <c:v>31.002087682672233</c:v>
                </c:pt>
                <c:pt idx="149">
                  <c:v>31.210855949895617</c:v>
                </c:pt>
                <c:pt idx="150">
                  <c:v>31.419624217118997</c:v>
                </c:pt>
                <c:pt idx="151">
                  <c:v>31.628392484342381</c:v>
                </c:pt>
                <c:pt idx="152">
                  <c:v>31.837160751565762</c:v>
                </c:pt>
                <c:pt idx="153">
                  <c:v>32.045929018789145</c:v>
                </c:pt>
                <c:pt idx="154">
                  <c:v>32.254697286012522</c:v>
                </c:pt>
                <c:pt idx="155">
                  <c:v>32.463465553235906</c:v>
                </c:pt>
                <c:pt idx="156">
                  <c:v>32.67223382045929</c:v>
                </c:pt>
                <c:pt idx="157">
                  <c:v>32.881002087682667</c:v>
                </c:pt>
                <c:pt idx="158">
                  <c:v>33.089770354906051</c:v>
                </c:pt>
                <c:pt idx="159">
                  <c:v>33.298538622129435</c:v>
                </c:pt>
                <c:pt idx="160">
                  <c:v>33.507306889352819</c:v>
                </c:pt>
                <c:pt idx="161">
                  <c:v>33.716075156576196</c:v>
                </c:pt>
                <c:pt idx="162">
                  <c:v>33.92484342379958</c:v>
                </c:pt>
                <c:pt idx="163">
                  <c:v>34.133611691022963</c:v>
                </c:pt>
                <c:pt idx="164">
                  <c:v>34.34237995824634</c:v>
                </c:pt>
                <c:pt idx="165">
                  <c:v>34.551148225469724</c:v>
                </c:pt>
                <c:pt idx="166">
                  <c:v>34.759916492693108</c:v>
                </c:pt>
                <c:pt idx="167">
                  <c:v>34.968684759916492</c:v>
                </c:pt>
                <c:pt idx="168">
                  <c:v>35.177453027139869</c:v>
                </c:pt>
                <c:pt idx="169">
                  <c:v>35.386221294363253</c:v>
                </c:pt>
                <c:pt idx="170">
                  <c:v>35.594989561586637</c:v>
                </c:pt>
                <c:pt idx="171">
                  <c:v>35.803757828810021</c:v>
                </c:pt>
                <c:pt idx="172">
                  <c:v>36.012526096033397</c:v>
                </c:pt>
                <c:pt idx="173">
                  <c:v>36.221294363256781</c:v>
                </c:pt>
                <c:pt idx="174">
                  <c:v>36.430062630480165</c:v>
                </c:pt>
                <c:pt idx="175">
                  <c:v>36.638830897703549</c:v>
                </c:pt>
                <c:pt idx="176">
                  <c:v>36.847599164926926</c:v>
                </c:pt>
                <c:pt idx="177">
                  <c:v>37.05636743215031</c:v>
                </c:pt>
                <c:pt idx="178">
                  <c:v>37.265135699373694</c:v>
                </c:pt>
                <c:pt idx="179">
                  <c:v>37.473903966597071</c:v>
                </c:pt>
                <c:pt idx="180">
                  <c:v>37.682672233820455</c:v>
                </c:pt>
                <c:pt idx="181">
                  <c:v>37.891440501043839</c:v>
                </c:pt>
                <c:pt idx="182">
                  <c:v>38.100208768267223</c:v>
                </c:pt>
                <c:pt idx="183">
                  <c:v>38.308977035490599</c:v>
                </c:pt>
                <c:pt idx="184">
                  <c:v>38.517745302713983</c:v>
                </c:pt>
                <c:pt idx="185">
                  <c:v>38.726513569937367</c:v>
                </c:pt>
                <c:pt idx="186">
                  <c:v>38.935281837160751</c:v>
                </c:pt>
                <c:pt idx="187">
                  <c:v>39.144050104384128</c:v>
                </c:pt>
                <c:pt idx="188">
                  <c:v>39.352818371607512</c:v>
                </c:pt>
                <c:pt idx="189">
                  <c:v>39.561586638830896</c:v>
                </c:pt>
                <c:pt idx="190">
                  <c:v>39.77035490605428</c:v>
                </c:pt>
                <c:pt idx="191">
                  <c:v>39.979123173277657</c:v>
                </c:pt>
                <c:pt idx="192">
                  <c:v>40.187891440501041</c:v>
                </c:pt>
                <c:pt idx="193">
                  <c:v>40.396659707724424</c:v>
                </c:pt>
                <c:pt idx="194">
                  <c:v>40.605427974947801</c:v>
                </c:pt>
                <c:pt idx="195">
                  <c:v>40.814196242171185</c:v>
                </c:pt>
                <c:pt idx="196">
                  <c:v>41.022964509394569</c:v>
                </c:pt>
                <c:pt idx="197">
                  <c:v>41.231732776617953</c:v>
                </c:pt>
                <c:pt idx="198">
                  <c:v>41.44050104384133</c:v>
                </c:pt>
                <c:pt idx="199">
                  <c:v>41.649269311064714</c:v>
                </c:pt>
                <c:pt idx="200">
                  <c:v>41.858037578288098</c:v>
                </c:pt>
                <c:pt idx="201">
                  <c:v>42.066805845511482</c:v>
                </c:pt>
                <c:pt idx="202">
                  <c:v>42.275574112734859</c:v>
                </c:pt>
                <c:pt idx="203">
                  <c:v>42.484342379958242</c:v>
                </c:pt>
                <c:pt idx="204">
                  <c:v>42.693110647181626</c:v>
                </c:pt>
                <c:pt idx="205">
                  <c:v>42.90187891440501</c:v>
                </c:pt>
                <c:pt idx="206">
                  <c:v>43.110647181628387</c:v>
                </c:pt>
                <c:pt idx="207">
                  <c:v>43.319415448851771</c:v>
                </c:pt>
                <c:pt idx="208">
                  <c:v>43.528183716075155</c:v>
                </c:pt>
                <c:pt idx="209">
                  <c:v>43.736951983298532</c:v>
                </c:pt>
                <c:pt idx="210">
                  <c:v>43.945720250521916</c:v>
                </c:pt>
                <c:pt idx="211">
                  <c:v>44.1544885177453</c:v>
                </c:pt>
                <c:pt idx="212">
                  <c:v>44.363256784968684</c:v>
                </c:pt>
                <c:pt idx="213">
                  <c:v>44.57202505219206</c:v>
                </c:pt>
                <c:pt idx="214">
                  <c:v>44.780793319415444</c:v>
                </c:pt>
                <c:pt idx="215">
                  <c:v>44.989561586638828</c:v>
                </c:pt>
                <c:pt idx="216">
                  <c:v>45.198329853862212</c:v>
                </c:pt>
                <c:pt idx="217">
                  <c:v>45.407098121085589</c:v>
                </c:pt>
                <c:pt idx="218">
                  <c:v>45.615866388308973</c:v>
                </c:pt>
                <c:pt idx="219">
                  <c:v>45.824634655532357</c:v>
                </c:pt>
                <c:pt idx="220">
                  <c:v>46.033402922755741</c:v>
                </c:pt>
                <c:pt idx="221">
                  <c:v>46.242171189979118</c:v>
                </c:pt>
                <c:pt idx="222">
                  <c:v>46.450939457202502</c:v>
                </c:pt>
                <c:pt idx="223">
                  <c:v>46.659707724425886</c:v>
                </c:pt>
                <c:pt idx="224">
                  <c:v>46.868475991649262</c:v>
                </c:pt>
                <c:pt idx="225">
                  <c:v>47.077244258872646</c:v>
                </c:pt>
                <c:pt idx="226">
                  <c:v>47.28601252609603</c:v>
                </c:pt>
                <c:pt idx="227">
                  <c:v>47.494780793319414</c:v>
                </c:pt>
                <c:pt idx="228">
                  <c:v>47.703549060542791</c:v>
                </c:pt>
                <c:pt idx="229">
                  <c:v>47.912317327766175</c:v>
                </c:pt>
                <c:pt idx="230">
                  <c:v>48.121085594989559</c:v>
                </c:pt>
                <c:pt idx="231">
                  <c:v>48.329853862212943</c:v>
                </c:pt>
                <c:pt idx="232">
                  <c:v>48.53862212943632</c:v>
                </c:pt>
                <c:pt idx="233">
                  <c:v>48.747390396659704</c:v>
                </c:pt>
                <c:pt idx="234">
                  <c:v>48.956158663883087</c:v>
                </c:pt>
                <c:pt idx="235">
                  <c:v>49.164926931106471</c:v>
                </c:pt>
                <c:pt idx="236">
                  <c:v>49.373695198329848</c:v>
                </c:pt>
                <c:pt idx="237">
                  <c:v>49.582463465553232</c:v>
                </c:pt>
                <c:pt idx="238">
                  <c:v>49.791231732776616</c:v>
                </c:pt>
                <c:pt idx="239">
                  <c:v>50</c:v>
                </c:pt>
                <c:pt idx="240">
                  <c:v>50.208768267223377</c:v>
                </c:pt>
                <c:pt idx="241">
                  <c:v>50.417536534446761</c:v>
                </c:pt>
                <c:pt idx="242">
                  <c:v>50.626304801670145</c:v>
                </c:pt>
                <c:pt idx="243">
                  <c:v>50.835073068893522</c:v>
                </c:pt>
                <c:pt idx="244">
                  <c:v>51.043841336116905</c:v>
                </c:pt>
                <c:pt idx="245">
                  <c:v>51.252609603340289</c:v>
                </c:pt>
                <c:pt idx="246">
                  <c:v>51.461377870563673</c:v>
                </c:pt>
                <c:pt idx="247">
                  <c:v>51.67014613778705</c:v>
                </c:pt>
                <c:pt idx="248">
                  <c:v>51.878914405010434</c:v>
                </c:pt>
                <c:pt idx="249">
                  <c:v>52.087682672233818</c:v>
                </c:pt>
                <c:pt idx="250">
                  <c:v>52.296450939457202</c:v>
                </c:pt>
                <c:pt idx="251">
                  <c:v>52.505219206680579</c:v>
                </c:pt>
                <c:pt idx="252">
                  <c:v>52.713987473903963</c:v>
                </c:pt>
                <c:pt idx="253">
                  <c:v>52.922755741127347</c:v>
                </c:pt>
                <c:pt idx="254">
                  <c:v>53.131524008350731</c:v>
                </c:pt>
                <c:pt idx="255">
                  <c:v>53.340292275574107</c:v>
                </c:pt>
                <c:pt idx="256">
                  <c:v>53.549060542797491</c:v>
                </c:pt>
                <c:pt idx="257">
                  <c:v>53.757828810020875</c:v>
                </c:pt>
                <c:pt idx="258">
                  <c:v>53.966597077244252</c:v>
                </c:pt>
                <c:pt idx="259">
                  <c:v>54.175365344467636</c:v>
                </c:pt>
                <c:pt idx="260">
                  <c:v>54.38413361169102</c:v>
                </c:pt>
                <c:pt idx="261">
                  <c:v>54.592901878914404</c:v>
                </c:pt>
                <c:pt idx="262">
                  <c:v>54.801670146137781</c:v>
                </c:pt>
                <c:pt idx="263">
                  <c:v>55.010438413361165</c:v>
                </c:pt>
                <c:pt idx="264">
                  <c:v>55.219206680584549</c:v>
                </c:pt>
                <c:pt idx="265">
                  <c:v>55.427974947807932</c:v>
                </c:pt>
                <c:pt idx="266">
                  <c:v>55.636743215031309</c:v>
                </c:pt>
                <c:pt idx="267">
                  <c:v>55.845511482254693</c:v>
                </c:pt>
                <c:pt idx="268">
                  <c:v>56.054279749478077</c:v>
                </c:pt>
                <c:pt idx="269">
                  <c:v>56.263048016701461</c:v>
                </c:pt>
                <c:pt idx="270">
                  <c:v>56.471816283924838</c:v>
                </c:pt>
                <c:pt idx="271">
                  <c:v>56.680584551148222</c:v>
                </c:pt>
                <c:pt idx="272">
                  <c:v>56.889352818371606</c:v>
                </c:pt>
                <c:pt idx="273">
                  <c:v>57.098121085594983</c:v>
                </c:pt>
                <c:pt idx="274">
                  <c:v>57.306889352818366</c:v>
                </c:pt>
                <c:pt idx="275">
                  <c:v>57.51565762004175</c:v>
                </c:pt>
                <c:pt idx="276">
                  <c:v>57.724425887265134</c:v>
                </c:pt>
                <c:pt idx="277">
                  <c:v>57.933194154488511</c:v>
                </c:pt>
                <c:pt idx="278">
                  <c:v>58.141962421711895</c:v>
                </c:pt>
                <c:pt idx="279">
                  <c:v>58.350730688935279</c:v>
                </c:pt>
                <c:pt idx="280">
                  <c:v>58.559498956158663</c:v>
                </c:pt>
                <c:pt idx="281">
                  <c:v>58.76826722338204</c:v>
                </c:pt>
                <c:pt idx="282">
                  <c:v>58.977035490605424</c:v>
                </c:pt>
                <c:pt idx="283">
                  <c:v>59.185803757828808</c:v>
                </c:pt>
                <c:pt idx="284">
                  <c:v>59.394572025052192</c:v>
                </c:pt>
                <c:pt idx="285">
                  <c:v>59.603340292275568</c:v>
                </c:pt>
                <c:pt idx="286">
                  <c:v>59.812108559498952</c:v>
                </c:pt>
                <c:pt idx="287">
                  <c:v>60.020876826722336</c:v>
                </c:pt>
                <c:pt idx="288">
                  <c:v>60.22964509394572</c:v>
                </c:pt>
                <c:pt idx="289">
                  <c:v>60.438413361169097</c:v>
                </c:pt>
                <c:pt idx="290">
                  <c:v>60.647181628392481</c:v>
                </c:pt>
                <c:pt idx="291">
                  <c:v>60.855949895615865</c:v>
                </c:pt>
                <c:pt idx="292">
                  <c:v>61.064718162839242</c:v>
                </c:pt>
                <c:pt idx="293">
                  <c:v>61.273486430062626</c:v>
                </c:pt>
                <c:pt idx="294">
                  <c:v>61.48225469728601</c:v>
                </c:pt>
                <c:pt idx="295">
                  <c:v>61.691022964509393</c:v>
                </c:pt>
                <c:pt idx="296">
                  <c:v>61.89979123173277</c:v>
                </c:pt>
                <c:pt idx="297">
                  <c:v>62.108559498956154</c:v>
                </c:pt>
                <c:pt idx="298">
                  <c:v>62.317327766179538</c:v>
                </c:pt>
                <c:pt idx="299">
                  <c:v>62.526096033402922</c:v>
                </c:pt>
                <c:pt idx="300">
                  <c:v>62.734864300626299</c:v>
                </c:pt>
                <c:pt idx="301">
                  <c:v>62.943632567849683</c:v>
                </c:pt>
                <c:pt idx="302">
                  <c:v>63.152400835073067</c:v>
                </c:pt>
                <c:pt idx="303">
                  <c:v>63.361169102296451</c:v>
                </c:pt>
                <c:pt idx="304">
                  <c:v>63.569937369519828</c:v>
                </c:pt>
                <c:pt idx="305">
                  <c:v>63.778705636743211</c:v>
                </c:pt>
                <c:pt idx="306">
                  <c:v>63.987473903966595</c:v>
                </c:pt>
                <c:pt idx="307">
                  <c:v>64.196242171189979</c:v>
                </c:pt>
                <c:pt idx="308">
                  <c:v>64.405010438413356</c:v>
                </c:pt>
                <c:pt idx="309">
                  <c:v>64.613778705636733</c:v>
                </c:pt>
                <c:pt idx="310">
                  <c:v>64.822546972860124</c:v>
                </c:pt>
                <c:pt idx="311">
                  <c:v>65.031315240083501</c:v>
                </c:pt>
                <c:pt idx="312">
                  <c:v>65.240083507306892</c:v>
                </c:pt>
                <c:pt idx="313">
                  <c:v>65.448851774530269</c:v>
                </c:pt>
                <c:pt idx="314">
                  <c:v>65.657620041753646</c:v>
                </c:pt>
                <c:pt idx="315">
                  <c:v>65.866388308977037</c:v>
                </c:pt>
                <c:pt idx="316">
                  <c:v>66.075156576200413</c:v>
                </c:pt>
                <c:pt idx="317">
                  <c:v>66.28392484342379</c:v>
                </c:pt>
                <c:pt idx="318">
                  <c:v>66.492693110647181</c:v>
                </c:pt>
                <c:pt idx="319">
                  <c:v>66.701461377870558</c:v>
                </c:pt>
                <c:pt idx="320">
                  <c:v>66.910229645093949</c:v>
                </c:pt>
                <c:pt idx="321">
                  <c:v>67.118997912317326</c:v>
                </c:pt>
                <c:pt idx="322">
                  <c:v>67.327766179540703</c:v>
                </c:pt>
                <c:pt idx="323">
                  <c:v>67.536534446764094</c:v>
                </c:pt>
                <c:pt idx="324">
                  <c:v>67.745302713987471</c:v>
                </c:pt>
                <c:pt idx="325">
                  <c:v>67.954070981210847</c:v>
                </c:pt>
                <c:pt idx="326">
                  <c:v>68.162839248434238</c:v>
                </c:pt>
                <c:pt idx="327">
                  <c:v>68.371607515657615</c:v>
                </c:pt>
                <c:pt idx="328">
                  <c:v>68.580375782880992</c:v>
                </c:pt>
                <c:pt idx="329">
                  <c:v>68.789144050104383</c:v>
                </c:pt>
                <c:pt idx="330">
                  <c:v>68.99791231732776</c:v>
                </c:pt>
                <c:pt idx="331">
                  <c:v>69.206680584551151</c:v>
                </c:pt>
                <c:pt idx="332">
                  <c:v>69.415448851774528</c:v>
                </c:pt>
                <c:pt idx="333">
                  <c:v>69.624217118997905</c:v>
                </c:pt>
                <c:pt idx="334">
                  <c:v>69.832985386221296</c:v>
                </c:pt>
                <c:pt idx="335">
                  <c:v>70.041753653444673</c:v>
                </c:pt>
                <c:pt idx="336">
                  <c:v>70.250521920668049</c:v>
                </c:pt>
                <c:pt idx="337">
                  <c:v>70.45929018789144</c:v>
                </c:pt>
                <c:pt idx="338">
                  <c:v>70.668058455114817</c:v>
                </c:pt>
                <c:pt idx="339">
                  <c:v>70.876826722338194</c:v>
                </c:pt>
                <c:pt idx="340">
                  <c:v>71.085594989561585</c:v>
                </c:pt>
                <c:pt idx="341">
                  <c:v>71.294363256784962</c:v>
                </c:pt>
                <c:pt idx="342">
                  <c:v>71.503131524008353</c:v>
                </c:pt>
                <c:pt idx="343">
                  <c:v>71.71189979123173</c:v>
                </c:pt>
                <c:pt idx="344">
                  <c:v>71.920668058455107</c:v>
                </c:pt>
                <c:pt idx="345">
                  <c:v>72.129436325678498</c:v>
                </c:pt>
                <c:pt idx="346">
                  <c:v>72.338204592901874</c:v>
                </c:pt>
                <c:pt idx="347">
                  <c:v>72.546972860125251</c:v>
                </c:pt>
                <c:pt idx="348">
                  <c:v>72.755741127348642</c:v>
                </c:pt>
                <c:pt idx="349">
                  <c:v>72.964509394572019</c:v>
                </c:pt>
                <c:pt idx="350">
                  <c:v>73.17327766179541</c:v>
                </c:pt>
                <c:pt idx="351">
                  <c:v>73.382045929018787</c:v>
                </c:pt>
                <c:pt idx="352">
                  <c:v>73.590814196242164</c:v>
                </c:pt>
                <c:pt idx="353">
                  <c:v>73.799582463465555</c:v>
                </c:pt>
                <c:pt idx="354">
                  <c:v>74.008350730688932</c:v>
                </c:pt>
                <c:pt idx="355">
                  <c:v>74.217118997912308</c:v>
                </c:pt>
                <c:pt idx="356">
                  <c:v>74.4258872651357</c:v>
                </c:pt>
                <c:pt idx="357">
                  <c:v>74.634655532359076</c:v>
                </c:pt>
                <c:pt idx="358">
                  <c:v>74.843423799582453</c:v>
                </c:pt>
                <c:pt idx="359">
                  <c:v>75.052192066805844</c:v>
                </c:pt>
                <c:pt idx="360">
                  <c:v>75.260960334029221</c:v>
                </c:pt>
                <c:pt idx="361">
                  <c:v>75.469728601252612</c:v>
                </c:pt>
                <c:pt idx="362">
                  <c:v>75.678496868475989</c:v>
                </c:pt>
                <c:pt idx="363">
                  <c:v>75.887265135699366</c:v>
                </c:pt>
                <c:pt idx="364">
                  <c:v>76.096033402922757</c:v>
                </c:pt>
                <c:pt idx="365">
                  <c:v>76.304801670146134</c:v>
                </c:pt>
                <c:pt idx="366">
                  <c:v>76.51356993736951</c:v>
                </c:pt>
                <c:pt idx="367">
                  <c:v>76.722338204592901</c:v>
                </c:pt>
                <c:pt idx="368">
                  <c:v>76.931106471816278</c:v>
                </c:pt>
                <c:pt idx="369">
                  <c:v>77.139874739039655</c:v>
                </c:pt>
                <c:pt idx="370">
                  <c:v>77.348643006263046</c:v>
                </c:pt>
                <c:pt idx="371">
                  <c:v>77.557411273486423</c:v>
                </c:pt>
                <c:pt idx="372">
                  <c:v>77.766179540709814</c:v>
                </c:pt>
                <c:pt idx="373">
                  <c:v>77.974947807933191</c:v>
                </c:pt>
                <c:pt idx="374">
                  <c:v>78.183716075156568</c:v>
                </c:pt>
                <c:pt idx="375">
                  <c:v>78.392484342379959</c:v>
                </c:pt>
                <c:pt idx="376">
                  <c:v>78.601252609603335</c:v>
                </c:pt>
                <c:pt idx="377">
                  <c:v>78.810020876826712</c:v>
                </c:pt>
                <c:pt idx="378">
                  <c:v>79.018789144050103</c:v>
                </c:pt>
                <c:pt idx="379">
                  <c:v>79.22755741127348</c:v>
                </c:pt>
                <c:pt idx="380">
                  <c:v>79.436325678496871</c:v>
                </c:pt>
                <c:pt idx="381">
                  <c:v>79.645093945720248</c:v>
                </c:pt>
                <c:pt idx="382">
                  <c:v>79.853862212943625</c:v>
                </c:pt>
                <c:pt idx="383">
                  <c:v>80.062630480167016</c:v>
                </c:pt>
                <c:pt idx="384">
                  <c:v>80.271398747390393</c:v>
                </c:pt>
                <c:pt idx="385">
                  <c:v>80.48016701461377</c:v>
                </c:pt>
                <c:pt idx="386">
                  <c:v>80.688935281837161</c:v>
                </c:pt>
                <c:pt idx="387">
                  <c:v>80.897703549060537</c:v>
                </c:pt>
                <c:pt idx="388">
                  <c:v>81.106471816283914</c:v>
                </c:pt>
                <c:pt idx="389">
                  <c:v>81.315240083507305</c:v>
                </c:pt>
                <c:pt idx="390">
                  <c:v>81.524008350730682</c:v>
                </c:pt>
                <c:pt idx="391">
                  <c:v>81.732776617954073</c:v>
                </c:pt>
                <c:pt idx="392">
                  <c:v>81.94154488517745</c:v>
                </c:pt>
                <c:pt idx="393">
                  <c:v>82.150313152400827</c:v>
                </c:pt>
                <c:pt idx="394">
                  <c:v>82.359081419624218</c:v>
                </c:pt>
                <c:pt idx="395">
                  <c:v>82.567849686847595</c:v>
                </c:pt>
                <c:pt idx="396">
                  <c:v>82.776617954070971</c:v>
                </c:pt>
                <c:pt idx="397">
                  <c:v>82.985386221294362</c:v>
                </c:pt>
                <c:pt idx="398">
                  <c:v>83.194154488517739</c:v>
                </c:pt>
                <c:pt idx="399">
                  <c:v>83.40292275574113</c:v>
                </c:pt>
                <c:pt idx="400">
                  <c:v>83.611691022964507</c:v>
                </c:pt>
                <c:pt idx="401">
                  <c:v>83.820459290187884</c:v>
                </c:pt>
                <c:pt idx="402">
                  <c:v>84.029227557411275</c:v>
                </c:pt>
                <c:pt idx="403">
                  <c:v>84.237995824634652</c:v>
                </c:pt>
                <c:pt idx="404">
                  <c:v>84.446764091858029</c:v>
                </c:pt>
                <c:pt idx="405">
                  <c:v>84.65553235908142</c:v>
                </c:pt>
                <c:pt idx="406">
                  <c:v>84.864300626304797</c:v>
                </c:pt>
                <c:pt idx="407">
                  <c:v>85.073068893528173</c:v>
                </c:pt>
                <c:pt idx="408">
                  <c:v>85.281837160751564</c:v>
                </c:pt>
                <c:pt idx="409">
                  <c:v>85.490605427974941</c:v>
                </c:pt>
                <c:pt idx="410">
                  <c:v>85.699373695198332</c:v>
                </c:pt>
                <c:pt idx="411">
                  <c:v>85.908141962421709</c:v>
                </c:pt>
                <c:pt idx="412">
                  <c:v>86.116910229645086</c:v>
                </c:pt>
                <c:pt idx="413">
                  <c:v>86.325678496868477</c:v>
                </c:pt>
                <c:pt idx="414">
                  <c:v>86.534446764091854</c:v>
                </c:pt>
                <c:pt idx="415">
                  <c:v>86.743215031315231</c:v>
                </c:pt>
                <c:pt idx="416">
                  <c:v>86.951983298538622</c:v>
                </c:pt>
                <c:pt idx="417">
                  <c:v>87.160751565761998</c:v>
                </c:pt>
                <c:pt idx="418">
                  <c:v>87.369519832985375</c:v>
                </c:pt>
                <c:pt idx="419">
                  <c:v>87.578288100208766</c:v>
                </c:pt>
                <c:pt idx="420">
                  <c:v>87.787056367432143</c:v>
                </c:pt>
                <c:pt idx="421">
                  <c:v>87.995824634655534</c:v>
                </c:pt>
                <c:pt idx="422">
                  <c:v>88.204592901878911</c:v>
                </c:pt>
                <c:pt idx="423">
                  <c:v>88.413361169102288</c:v>
                </c:pt>
                <c:pt idx="424">
                  <c:v>88.622129436325679</c:v>
                </c:pt>
                <c:pt idx="425">
                  <c:v>88.830897703549056</c:v>
                </c:pt>
                <c:pt idx="426">
                  <c:v>89.039665970772433</c:v>
                </c:pt>
                <c:pt idx="427">
                  <c:v>89.248434237995824</c:v>
                </c:pt>
                <c:pt idx="428">
                  <c:v>89.4572025052192</c:v>
                </c:pt>
                <c:pt idx="429">
                  <c:v>89.665970772442591</c:v>
                </c:pt>
                <c:pt idx="430">
                  <c:v>89.874739039665968</c:v>
                </c:pt>
                <c:pt idx="431">
                  <c:v>90.083507306889345</c:v>
                </c:pt>
                <c:pt idx="432">
                  <c:v>90.292275574112736</c:v>
                </c:pt>
                <c:pt idx="433">
                  <c:v>90.501043841336113</c:v>
                </c:pt>
                <c:pt idx="434">
                  <c:v>90.70981210855949</c:v>
                </c:pt>
                <c:pt idx="435">
                  <c:v>90.918580375782881</c:v>
                </c:pt>
                <c:pt idx="436">
                  <c:v>91.127348643006258</c:v>
                </c:pt>
                <c:pt idx="437">
                  <c:v>91.336116910229634</c:v>
                </c:pt>
                <c:pt idx="438">
                  <c:v>91.544885177453025</c:v>
                </c:pt>
                <c:pt idx="439">
                  <c:v>91.753653444676402</c:v>
                </c:pt>
                <c:pt idx="440">
                  <c:v>91.962421711899793</c:v>
                </c:pt>
                <c:pt idx="441">
                  <c:v>92.17118997912317</c:v>
                </c:pt>
                <c:pt idx="442">
                  <c:v>92.379958246346547</c:v>
                </c:pt>
                <c:pt idx="443">
                  <c:v>92.588726513569938</c:v>
                </c:pt>
                <c:pt idx="444">
                  <c:v>92.797494780793315</c:v>
                </c:pt>
                <c:pt idx="445">
                  <c:v>93.006263048016692</c:v>
                </c:pt>
                <c:pt idx="446">
                  <c:v>93.215031315240083</c:v>
                </c:pt>
                <c:pt idx="447">
                  <c:v>93.42379958246346</c:v>
                </c:pt>
                <c:pt idx="448">
                  <c:v>93.632567849686836</c:v>
                </c:pt>
                <c:pt idx="449">
                  <c:v>93.841336116910227</c:v>
                </c:pt>
                <c:pt idx="450">
                  <c:v>94.050104384133604</c:v>
                </c:pt>
                <c:pt idx="451">
                  <c:v>94.258872651356995</c:v>
                </c:pt>
                <c:pt idx="452">
                  <c:v>94.467640918580372</c:v>
                </c:pt>
                <c:pt idx="453">
                  <c:v>94.676409185803749</c:v>
                </c:pt>
                <c:pt idx="454">
                  <c:v>94.88517745302714</c:v>
                </c:pt>
                <c:pt idx="455">
                  <c:v>95.093945720250517</c:v>
                </c:pt>
                <c:pt idx="456">
                  <c:v>95.302713987473894</c:v>
                </c:pt>
                <c:pt idx="457">
                  <c:v>95.511482254697285</c:v>
                </c:pt>
                <c:pt idx="458">
                  <c:v>95.720250521920661</c:v>
                </c:pt>
                <c:pt idx="459">
                  <c:v>95.929018789144052</c:v>
                </c:pt>
                <c:pt idx="460">
                  <c:v>96.137787056367429</c:v>
                </c:pt>
                <c:pt idx="461">
                  <c:v>96.346555323590806</c:v>
                </c:pt>
                <c:pt idx="462">
                  <c:v>96.555323590814197</c:v>
                </c:pt>
                <c:pt idx="463">
                  <c:v>96.764091858037574</c:v>
                </c:pt>
                <c:pt idx="464">
                  <c:v>96.972860125260951</c:v>
                </c:pt>
                <c:pt idx="465">
                  <c:v>97.181628392484342</c:v>
                </c:pt>
                <c:pt idx="466">
                  <c:v>97.390396659707719</c:v>
                </c:pt>
                <c:pt idx="467">
                  <c:v>97.599164926931095</c:v>
                </c:pt>
                <c:pt idx="468">
                  <c:v>97.807933194154487</c:v>
                </c:pt>
                <c:pt idx="469">
                  <c:v>98.016701461377863</c:v>
                </c:pt>
                <c:pt idx="470">
                  <c:v>98.225469728601254</c:v>
                </c:pt>
                <c:pt idx="471">
                  <c:v>98.434237995824631</c:v>
                </c:pt>
                <c:pt idx="472">
                  <c:v>98.643006263048008</c:v>
                </c:pt>
                <c:pt idx="473">
                  <c:v>98.851774530271399</c:v>
                </c:pt>
                <c:pt idx="474">
                  <c:v>99.060542797494776</c:v>
                </c:pt>
                <c:pt idx="475">
                  <c:v>99.269311064718153</c:v>
                </c:pt>
                <c:pt idx="476">
                  <c:v>99.478079331941544</c:v>
                </c:pt>
                <c:pt idx="477">
                  <c:v>99.686847599164921</c:v>
                </c:pt>
                <c:pt idx="478">
                  <c:v>99.895615866388312</c:v>
                </c:pt>
              </c:numCache>
            </c:numRef>
          </c:xVal>
          <c:yVal>
            <c:numRef>
              <c:f>'Correlation-Non-Fraud'!$J$29:$J$507</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B24D-4A02-A2F2-5C20919FFEEB}"/>
            </c:ext>
          </c:extLst>
        </c:ser>
        <c:dLbls>
          <c:showLegendKey val="0"/>
          <c:showVal val="0"/>
          <c:showCatName val="0"/>
          <c:showSerName val="0"/>
          <c:showPercent val="0"/>
          <c:showBubbleSize val="0"/>
        </c:dLbls>
        <c:axId val="1242817960"/>
        <c:axId val="1264830720"/>
      </c:scatterChart>
      <c:valAx>
        <c:axId val="1242817960"/>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1264830720"/>
        <c:crosses val="autoZero"/>
        <c:crossBetween val="midCat"/>
      </c:valAx>
      <c:valAx>
        <c:axId val="126483072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4281796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'Correlation-Fraud'!$B$5</c:f>
              <c:strCache>
                <c:ptCount val="1"/>
                <c:pt idx="0">
                  <c:v>Amount Of Claims</c:v>
                </c:pt>
              </c:strCache>
            </c:strRef>
          </c:tx>
          <c:spPr>
            <a:solidFill>
              <a:schemeClr val="accent1">
                <a:alpha val="75000"/>
              </a:schemeClr>
            </a:solidFill>
            <a:ln>
              <a:noFill/>
            </a:ln>
            <a:effectLst/>
          </c:spPr>
          <c:invertIfNegative val="0"/>
          <c:x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a:t>
            </a:r>
            <a:r>
              <a:rPr lang="en-GB"/>
              <a:t>Residualsplot</a:t>
            </a:r>
          </a:p>
        </c:rich>
      </c:tx>
      <c:overlay val="0"/>
    </c:title>
    <c:autoTitleDeleted val="0"/>
    <c:plotArea>
      <c:layout/>
      <c:scatterChart>
        <c:scatterStyle val="lineMarker"/>
        <c:varyColors val="0"/>
        <c:ser>
          <c:idx val="0"/>
          <c:order val="0"/>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'Correlation-Fraud'!$I$29:$I$506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'Correlation-Fraud'!$J$29:$J$506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247</c:v>
                </c:pt>
                <c:pt idx="1">
                  <c:v>256</c:v>
                </c:pt>
                <c:pt idx="2">
                  <c:v>244</c:v>
                </c:pt>
                <c:pt idx="3">
                  <c:v>241</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[Insurance-Claims.xlsx]AC-Age!PivotTable5</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Ergebnis</c:v>
                </c:pt>
              </c:strCache>
            </c:strRef>
          </c:tx>
          <c:spPr>
            <a:solidFill>
              <a:schemeClr val="accent1"/>
            </a:solidFill>
            <a:ln w="19050">
              <a:no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16</c:v>
                </c:pt>
                <c:pt idx="1">
                  <c:v>296</c:v>
                </c:pt>
                <c:pt idx="2">
                  <c:v>431</c:v>
                </c:pt>
                <c:pt idx="3">
                  <c:v>168</c:v>
                </c:pt>
                <c:pt idx="4">
                  <c:v>77</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[Insurance-Claims.xlsx]SC-Time!PivotTable3</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Total Claims in $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609170</c:v>
                </c:pt>
                <c:pt idx="1">
                  <c:v>312130</c:v>
                </c:pt>
                <c:pt idx="2">
                  <c:v>816960</c:v>
                </c:pt>
                <c:pt idx="3">
                  <c:v>437160</c:v>
                </c:pt>
                <c:pt idx="4">
                  <c:v>217430</c:v>
                </c:pt>
                <c:pt idx="5">
                  <c:v>715320</c:v>
                </c:pt>
                <c:pt idx="6">
                  <c:v>1100710</c:v>
                </c:pt>
                <c:pt idx="7">
                  <c:v>865340</c:v>
                </c:pt>
                <c:pt idx="8">
                  <c:v>721690</c:v>
                </c:pt>
                <c:pt idx="9">
                  <c:v>980380</c:v>
                </c:pt>
                <c:pt idx="10">
                  <c:v>400240</c:v>
                </c:pt>
                <c:pt idx="11">
                  <c:v>809310</c:v>
                </c:pt>
                <c:pt idx="12">
                  <c:v>736030</c:v>
                </c:pt>
                <c:pt idx="13">
                  <c:v>787780</c:v>
                </c:pt>
                <c:pt idx="14">
                  <c:v>537740</c:v>
                </c:pt>
                <c:pt idx="15">
                  <c:v>650890</c:v>
                </c:pt>
                <c:pt idx="16">
                  <c:v>576980</c:v>
                </c:pt>
                <c:pt idx="17">
                  <c:v>494340</c:v>
                </c:pt>
                <c:pt idx="18">
                  <c:v>953750</c:v>
                </c:pt>
                <c:pt idx="19">
                  <c:v>716060</c:v>
                </c:pt>
                <c:pt idx="20">
                  <c:v>816630</c:v>
                </c:pt>
                <c:pt idx="21">
                  <c:v>620640</c:v>
                </c:pt>
                <c:pt idx="22">
                  <c:v>501920</c:v>
                </c:pt>
                <c:pt idx="23">
                  <c:v>760440</c:v>
                </c:pt>
                <c:pt idx="24">
                  <c:v>356210</c:v>
                </c:pt>
                <c:pt idx="25">
                  <c:v>418780</c:v>
                </c:pt>
                <c:pt idx="26">
                  <c:v>532580</c:v>
                </c:pt>
                <c:pt idx="27">
                  <c:v>439530</c:v>
                </c:pt>
                <c:pt idx="28">
                  <c:v>408420</c:v>
                </c:pt>
                <c:pt idx="29">
                  <c:v>801730</c:v>
                </c:pt>
                <c:pt idx="30">
                  <c:v>737660</c:v>
                </c:pt>
                <c:pt idx="31">
                  <c:v>728390</c:v>
                </c:pt>
                <c:pt idx="32">
                  <c:v>989270</c:v>
                </c:pt>
                <c:pt idx="33">
                  <c:v>339850</c:v>
                </c:pt>
                <c:pt idx="34">
                  <c:v>890840</c:v>
                </c:pt>
                <c:pt idx="35">
                  <c:v>485840</c:v>
                </c:pt>
                <c:pt idx="36">
                  <c:v>897340</c:v>
                </c:pt>
                <c:pt idx="37">
                  <c:v>360710</c:v>
                </c:pt>
                <c:pt idx="38">
                  <c:v>806250</c:v>
                </c:pt>
                <c:pt idx="39">
                  <c:v>493480</c:v>
                </c:pt>
                <c:pt idx="40">
                  <c:v>307310</c:v>
                </c:pt>
                <c:pt idx="41">
                  <c:v>411450</c:v>
                </c:pt>
                <c:pt idx="42">
                  <c:v>754990</c:v>
                </c:pt>
                <c:pt idx="43">
                  <c:v>610510</c:v>
                </c:pt>
                <c:pt idx="44">
                  <c:v>866600</c:v>
                </c:pt>
                <c:pt idx="45">
                  <c:v>783890</c:v>
                </c:pt>
                <c:pt idx="46">
                  <c:v>489630</c:v>
                </c:pt>
                <c:pt idx="47">
                  <c:v>901850</c:v>
                </c:pt>
                <c:pt idx="48">
                  <c:v>574740</c:v>
                </c:pt>
                <c:pt idx="49">
                  <c:v>354330</c:v>
                </c:pt>
                <c:pt idx="50">
                  <c:v>545540</c:v>
                </c:pt>
                <c:pt idx="51">
                  <c:v>674340</c:v>
                </c:pt>
                <c:pt idx="52">
                  <c:v>734120</c:v>
                </c:pt>
                <c:pt idx="53">
                  <c:v>779670</c:v>
                </c:pt>
                <c:pt idx="54">
                  <c:v>598850</c:v>
                </c:pt>
                <c:pt idx="55">
                  <c:v>705390</c:v>
                </c:pt>
                <c:pt idx="56">
                  <c:v>441920</c:v>
                </c:pt>
                <c:pt idx="57">
                  <c:v>423650</c:v>
                </c:pt>
                <c:pt idx="58">
                  <c:v>673320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131890</c:v>
                </c:pt>
                <c:pt idx="1">
                  <c:v>50350</c:v>
                </c:pt>
                <c:pt idx="2">
                  <c:v>146560</c:v>
                </c:pt>
                <c:pt idx="3">
                  <c:v>109220</c:v>
                </c:pt>
                <c:pt idx="4">
                  <c:v>41630</c:v>
                </c:pt>
                <c:pt idx="5">
                  <c:v>123880</c:v>
                </c:pt>
                <c:pt idx="6">
                  <c:v>216750</c:v>
                </c:pt>
                <c:pt idx="7">
                  <c:v>196540</c:v>
                </c:pt>
                <c:pt idx="8">
                  <c:v>146120</c:v>
                </c:pt>
                <c:pt idx="9">
                  <c:v>175920</c:v>
                </c:pt>
                <c:pt idx="10">
                  <c:v>91190</c:v>
                </c:pt>
                <c:pt idx="11">
                  <c:v>163270</c:v>
                </c:pt>
                <c:pt idx="12">
                  <c:v>141500</c:v>
                </c:pt>
                <c:pt idx="13">
                  <c:v>119070</c:v>
                </c:pt>
                <c:pt idx="14">
                  <c:v>91450</c:v>
                </c:pt>
                <c:pt idx="15">
                  <c:v>114200</c:v>
                </c:pt>
                <c:pt idx="16">
                  <c:v>128830</c:v>
                </c:pt>
                <c:pt idx="17">
                  <c:v>114540</c:v>
                </c:pt>
                <c:pt idx="18">
                  <c:v>212630</c:v>
                </c:pt>
                <c:pt idx="19">
                  <c:v>150550</c:v>
                </c:pt>
                <c:pt idx="20">
                  <c:v>163360</c:v>
                </c:pt>
                <c:pt idx="21">
                  <c:v>121170</c:v>
                </c:pt>
                <c:pt idx="22">
                  <c:v>114700</c:v>
                </c:pt>
                <c:pt idx="23">
                  <c:v>168640</c:v>
                </c:pt>
                <c:pt idx="24">
                  <c:v>78330</c:v>
                </c:pt>
                <c:pt idx="25">
                  <c:v>83840</c:v>
                </c:pt>
                <c:pt idx="26">
                  <c:v>139380</c:v>
                </c:pt>
                <c:pt idx="27">
                  <c:v>83120</c:v>
                </c:pt>
                <c:pt idx="28">
                  <c:v>77240</c:v>
                </c:pt>
                <c:pt idx="29">
                  <c:v>191410</c:v>
                </c:pt>
                <c:pt idx="30">
                  <c:v>131160</c:v>
                </c:pt>
                <c:pt idx="31">
                  <c:v>126020</c:v>
                </c:pt>
                <c:pt idx="32">
                  <c:v>207240</c:v>
                </c:pt>
                <c:pt idx="33">
                  <c:v>60850</c:v>
                </c:pt>
                <c:pt idx="34">
                  <c:v>174660</c:v>
                </c:pt>
                <c:pt idx="35">
                  <c:v>92950</c:v>
                </c:pt>
                <c:pt idx="36">
                  <c:v>180550</c:v>
                </c:pt>
                <c:pt idx="37">
                  <c:v>72070</c:v>
                </c:pt>
                <c:pt idx="38">
                  <c:v>143460</c:v>
                </c:pt>
                <c:pt idx="39">
                  <c:v>85120</c:v>
                </c:pt>
                <c:pt idx="40">
                  <c:v>58930</c:v>
                </c:pt>
                <c:pt idx="41">
                  <c:v>56380</c:v>
                </c:pt>
                <c:pt idx="42">
                  <c:v>152490</c:v>
                </c:pt>
                <c:pt idx="43">
                  <c:v>102690</c:v>
                </c:pt>
                <c:pt idx="44">
                  <c:v>184740</c:v>
                </c:pt>
                <c:pt idx="45">
                  <c:v>114740</c:v>
                </c:pt>
                <c:pt idx="46">
                  <c:v>106140</c:v>
                </c:pt>
                <c:pt idx="47">
                  <c:v>182410</c:v>
                </c:pt>
                <c:pt idx="48">
                  <c:v>107830</c:v>
                </c:pt>
                <c:pt idx="49">
                  <c:v>57180</c:v>
                </c:pt>
                <c:pt idx="50">
                  <c:v>100640</c:v>
                </c:pt>
                <c:pt idx="51">
                  <c:v>127420</c:v>
                </c:pt>
                <c:pt idx="52">
                  <c:v>121280</c:v>
                </c:pt>
                <c:pt idx="53">
                  <c:v>152150</c:v>
                </c:pt>
                <c:pt idx="54">
                  <c:v>112030</c:v>
                </c:pt>
                <c:pt idx="55">
                  <c:v>111710</c:v>
                </c:pt>
                <c:pt idx="56">
                  <c:v>70530</c:v>
                </c:pt>
                <c:pt idx="57">
                  <c:v>95550</c:v>
                </c:pt>
                <c:pt idx="58">
                  <c:v>128950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126760</c:v>
                </c:pt>
                <c:pt idx="1">
                  <c:v>64450</c:v>
                </c:pt>
                <c:pt idx="2">
                  <c:v>152660</c:v>
                </c:pt>
                <c:pt idx="3">
                  <c:v>98190</c:v>
                </c:pt>
                <c:pt idx="4">
                  <c:v>33650</c:v>
                </c:pt>
                <c:pt idx="5">
                  <c:v>144690</c:v>
                </c:pt>
                <c:pt idx="6">
                  <c:v>182560</c:v>
                </c:pt>
                <c:pt idx="7">
                  <c:v>155140</c:v>
                </c:pt>
                <c:pt idx="8">
                  <c:v>145370</c:v>
                </c:pt>
                <c:pt idx="9">
                  <c:v>199160</c:v>
                </c:pt>
                <c:pt idx="10">
                  <c:v>80390</c:v>
                </c:pt>
                <c:pt idx="11">
                  <c:v>167120</c:v>
                </c:pt>
                <c:pt idx="12">
                  <c:v>144500</c:v>
                </c:pt>
                <c:pt idx="13">
                  <c:v>167730</c:v>
                </c:pt>
                <c:pt idx="14">
                  <c:v>100770</c:v>
                </c:pt>
                <c:pt idx="15">
                  <c:v>127560</c:v>
                </c:pt>
                <c:pt idx="16">
                  <c:v>130740</c:v>
                </c:pt>
                <c:pt idx="17">
                  <c:v>98170</c:v>
                </c:pt>
                <c:pt idx="18">
                  <c:v>158820</c:v>
                </c:pt>
                <c:pt idx="19">
                  <c:v>130160</c:v>
                </c:pt>
                <c:pt idx="20">
                  <c:v>157680</c:v>
                </c:pt>
                <c:pt idx="21">
                  <c:v>121750</c:v>
                </c:pt>
                <c:pt idx="22">
                  <c:v>110380</c:v>
                </c:pt>
                <c:pt idx="23">
                  <c:v>165590</c:v>
                </c:pt>
                <c:pt idx="24">
                  <c:v>64110</c:v>
                </c:pt>
                <c:pt idx="25">
                  <c:v>102840</c:v>
                </c:pt>
                <c:pt idx="26">
                  <c:v>110980</c:v>
                </c:pt>
                <c:pt idx="27">
                  <c:v>85520</c:v>
                </c:pt>
                <c:pt idx="28">
                  <c:v>76330</c:v>
                </c:pt>
                <c:pt idx="29">
                  <c:v>183990</c:v>
                </c:pt>
                <c:pt idx="30">
                  <c:v>120820</c:v>
                </c:pt>
                <c:pt idx="31">
                  <c:v>142110</c:v>
                </c:pt>
                <c:pt idx="32">
                  <c:v>202330</c:v>
                </c:pt>
                <c:pt idx="33">
                  <c:v>68490</c:v>
                </c:pt>
                <c:pt idx="34">
                  <c:v>185550</c:v>
                </c:pt>
                <c:pt idx="35">
                  <c:v>94550</c:v>
                </c:pt>
                <c:pt idx="36">
                  <c:v>174180</c:v>
                </c:pt>
                <c:pt idx="37">
                  <c:v>66910</c:v>
                </c:pt>
                <c:pt idx="38">
                  <c:v>163050</c:v>
                </c:pt>
                <c:pt idx="39">
                  <c:v>88660</c:v>
                </c:pt>
                <c:pt idx="40">
                  <c:v>42880</c:v>
                </c:pt>
                <c:pt idx="41">
                  <c:v>63590</c:v>
                </c:pt>
                <c:pt idx="42">
                  <c:v>139420</c:v>
                </c:pt>
                <c:pt idx="43">
                  <c:v>93870</c:v>
                </c:pt>
                <c:pt idx="44">
                  <c:v>171410</c:v>
                </c:pt>
                <c:pt idx="45">
                  <c:v>138320</c:v>
                </c:pt>
                <c:pt idx="46">
                  <c:v>94310</c:v>
                </c:pt>
                <c:pt idx="47">
                  <c:v>216810</c:v>
                </c:pt>
                <c:pt idx="48">
                  <c:v>116700</c:v>
                </c:pt>
                <c:pt idx="49">
                  <c:v>73510</c:v>
                </c:pt>
                <c:pt idx="50">
                  <c:v>100090</c:v>
                </c:pt>
                <c:pt idx="51">
                  <c:v>150290</c:v>
                </c:pt>
                <c:pt idx="52">
                  <c:v>143400</c:v>
                </c:pt>
                <c:pt idx="53">
                  <c:v>174600</c:v>
                </c:pt>
                <c:pt idx="54">
                  <c:v>110460</c:v>
                </c:pt>
                <c:pt idx="55">
                  <c:v>109020</c:v>
                </c:pt>
                <c:pt idx="56">
                  <c:v>94910</c:v>
                </c:pt>
                <c:pt idx="57">
                  <c:v>94730</c:v>
                </c:pt>
                <c:pt idx="58">
                  <c:v>101320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[Insurance-Claims.xlsx]AC-Occupation!PivotTable6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Occupation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Ergebnis</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65</c:v>
                </c:pt>
                <c:pt idx="1">
                  <c:v>68</c:v>
                </c:pt>
                <c:pt idx="2">
                  <c:v>73</c:v>
                </c:pt>
                <c:pt idx="3">
                  <c:v>74</c:v>
                </c:pt>
                <c:pt idx="4">
                  <c:v>53</c:v>
                </c:pt>
                <c:pt idx="5">
                  <c:v>53</c:v>
                </c:pt>
                <c:pt idx="6">
                  <c:v>92</c:v>
                </c:pt>
                <c:pt idx="7">
                  <c:v>71</c:v>
                </c:pt>
                <c:pt idx="8">
                  <c:v>71</c:v>
                </c:pt>
                <c:pt idx="9">
                  <c:v>85</c:v>
                </c:pt>
                <c:pt idx="10">
                  <c:v>61</c:v>
                </c:pt>
                <c:pt idx="11">
                  <c:v>74</c:v>
                </c:pt>
                <c:pt idx="12">
                  <c:v>78</c:v>
                </c:pt>
                <c:pt idx="13">
                  <c:v>70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gradFill>
                <a:gsLst>
                  <a:gs pos="0">
                    <a:schemeClr val="bg1">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200" b="1"/>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5158921332982925"/>
          <c:y val="0.15687499999999999"/>
          <c:w val="0.70787392461374854"/>
          <c:h val="0.53374901574803146"/>
        </c:manualLayout>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350</c:v>
                </c:pt>
                <c:pt idx="1">
                  <c:v>320</c:v>
                </c:pt>
                <c:pt idx="2">
                  <c:v>139</c:v>
                </c:pt>
                <c:pt idx="3">
                  <c:v>179</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0582235828745774"/>
          <c:y val="0.7489573490813648"/>
          <c:w val="0.62703742509498561"/>
          <c:h val="0.2510426509186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Incident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387216444715399"/>
          <c:y val="0.1645997375328084"/>
          <c:w val="0.77488044954522328"/>
          <c:h val="0.5583697506561679"/>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402</c:v>
                </c:pt>
                <c:pt idx="1">
                  <c:v>408</c:v>
                </c:pt>
                <c:pt idx="2">
                  <c:v>94</c:v>
                </c:pt>
                <c:pt idx="3">
                  <c:v>84</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[Insurance-Claims.xlsx]AC-IncSev!PivotTable19</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Incident Severity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158366526057691"/>
          <c:y val="0.15497613567534826"/>
          <c:w val="0.78045819560984631"/>
          <c:h val="0.54681526347668075"/>
        </c:manualLayout>
      </c:layout>
      <c:doughnutChart>
        <c:varyColors val="1"/>
        <c:ser>
          <c:idx val="0"/>
          <c:order val="0"/>
          <c:tx>
            <c:strRef>
              <c:f>'AC-IncSev'!$B$3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271</c:v>
                </c:pt>
                <c:pt idx="1">
                  <c:v>351</c:v>
                </c:pt>
                <c:pt idx="2">
                  <c:v>276</c:v>
                </c:pt>
                <c:pt idx="3">
                  <c:v>90</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[Insurance-Claims.xlsx]AC-IncHour!PivotTable24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Hour of Incident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Ergebnis</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52</c:v>
                </c:pt>
                <c:pt idx="1">
                  <c:v>28</c:v>
                </c:pt>
                <c:pt idx="2">
                  <c:v>29</c:v>
                </c:pt>
                <c:pt idx="3">
                  <c:v>53</c:v>
                </c:pt>
                <c:pt idx="4">
                  <c:v>45</c:v>
                </c:pt>
                <c:pt idx="5">
                  <c:v>33</c:v>
                </c:pt>
                <c:pt idx="6">
                  <c:v>44</c:v>
                </c:pt>
                <c:pt idx="7">
                  <c:v>40</c:v>
                </c:pt>
                <c:pt idx="8">
                  <c:v>36</c:v>
                </c:pt>
                <c:pt idx="9">
                  <c:v>43</c:v>
                </c:pt>
                <c:pt idx="10">
                  <c:v>46</c:v>
                </c:pt>
                <c:pt idx="11">
                  <c:v>30</c:v>
                </c:pt>
                <c:pt idx="12">
                  <c:v>40</c:v>
                </c:pt>
                <c:pt idx="13">
                  <c:v>45</c:v>
                </c:pt>
                <c:pt idx="14">
                  <c:v>43</c:v>
                </c:pt>
                <c:pt idx="15">
                  <c:v>39</c:v>
                </c:pt>
                <c:pt idx="16">
                  <c:v>49</c:v>
                </c:pt>
                <c:pt idx="17">
                  <c:v>53</c:v>
                </c:pt>
                <c:pt idx="18">
                  <c:v>39</c:v>
                </c:pt>
                <c:pt idx="19">
                  <c:v>40</c:v>
                </c:pt>
                <c:pt idx="20">
                  <c:v>33</c:v>
                </c:pt>
                <c:pt idx="21">
                  <c:v>42</c:v>
                </c:pt>
                <c:pt idx="22">
                  <c:v>37</c:v>
                </c:pt>
                <c:pt idx="23">
                  <c:v>49</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158</c:v>
                </c:pt>
                <c:pt idx="1">
                  <c:v>122</c:v>
                </c:pt>
                <c:pt idx="2">
                  <c:v>141</c:v>
                </c:pt>
                <c:pt idx="3">
                  <c:v>142</c:v>
                </c:pt>
                <c:pt idx="4">
                  <c:v>159</c:v>
                </c:pt>
                <c:pt idx="5">
                  <c:v>142</c:v>
                </c:pt>
                <c:pt idx="6">
                  <c:v>124</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Bodily Injuries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Property Damage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Vehicles Involved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[Insurance-Claims.xlsx]AC-Gender!PivotTable27</c:name>
    <c:fmtId val="8"/>
  </c:pivotSource>
  <c:chart>
    <c:title>
      <c:tx>
        <c:rich>
          <a:bodyPr/>
          <a:lstStyle/>
          <a:p>
            <a:pPr>
              <a:defRPr sz="1200"/>
            </a:pPr>
            <a:r>
              <a:rPr lang="en-US" sz="1200"/>
              <a:t>Gender </a:t>
            </a:r>
          </a:p>
        </c:rich>
      </c:tx>
      <c:layout>
        <c:manualLayout>
          <c:xMode val="edge"/>
          <c:yMode val="edge"/>
          <c:x val="0.56424978127734038"/>
          <c:y val="7.3522813781764604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213692038495186"/>
          <c:y val="0.12293168842922655"/>
          <c:w val="0.31403849518810151"/>
          <c:h val="0.69266981406061101"/>
        </c:manualLayout>
      </c:layout>
      <c:doughnutChart>
        <c:varyColors val="1"/>
        <c:ser>
          <c:idx val="1"/>
          <c:order val="0"/>
          <c:tx>
            <c:strRef>
              <c:f>'AC-Gender'!$B$3</c:f>
              <c:strCache>
                <c:ptCount val="1"/>
                <c:pt idx="0">
                  <c:v>Ergebnis</c:v>
                </c:pt>
              </c:strCache>
            </c:strRef>
          </c:tx>
          <c:cat>
            <c:strRef>
              <c:f>'AC-Gender'!$A$4:$A$6</c:f>
              <c:strCache>
                <c:ptCount val="2"/>
                <c:pt idx="0">
                  <c:v>Female</c:v>
                </c:pt>
                <c:pt idx="1">
                  <c:v>Male</c:v>
                </c:pt>
              </c:strCache>
            </c:strRef>
          </c:cat>
          <c:val>
            <c:numRef>
              <c:f>'AC-Gender'!$B$4:$B$6</c:f>
              <c:numCache>
                <c:formatCode>General</c:formatCode>
                <c:ptCount val="2"/>
                <c:pt idx="0">
                  <c:v>528</c:v>
                </c:pt>
                <c:pt idx="1">
                  <c:v>460</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5633420822397195"/>
          <c:y val="0.33376462857953337"/>
          <c:w val="0.28034587311898029"/>
          <c:h val="0.48714556841722356"/>
        </c:manualLayout>
      </c:layou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[Insurance-Claims.xlsx]AC-Hobby!PivotTable28</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Hobbies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Ergebnis</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49</c:v>
                </c:pt>
                <c:pt idx="1">
                  <c:v>34</c:v>
                </c:pt>
                <c:pt idx="2">
                  <c:v>48</c:v>
                </c:pt>
                <c:pt idx="3">
                  <c:v>55</c:v>
                </c:pt>
                <c:pt idx="4">
                  <c:v>53</c:v>
                </c:pt>
                <c:pt idx="5">
                  <c:v>45</c:v>
                </c:pt>
                <c:pt idx="6">
                  <c:v>33</c:v>
                </c:pt>
                <c:pt idx="7">
                  <c:v>43</c:v>
                </c:pt>
                <c:pt idx="8">
                  <c:v>57</c:v>
                </c:pt>
                <c:pt idx="9">
                  <c:v>54</c:v>
                </c:pt>
                <c:pt idx="10">
                  <c:v>52</c:v>
                </c:pt>
                <c:pt idx="11">
                  <c:v>53</c:v>
                </c:pt>
                <c:pt idx="12">
                  <c:v>55</c:v>
                </c:pt>
                <c:pt idx="13">
                  <c:v>57</c:v>
                </c:pt>
                <c:pt idx="14">
                  <c:v>46</c:v>
                </c:pt>
                <c:pt idx="15">
                  <c:v>63</c:v>
                </c:pt>
                <c:pt idx="16">
                  <c:v>49</c:v>
                </c:pt>
                <c:pt idx="17">
                  <c:v>41</c:v>
                </c:pt>
                <c:pt idx="18">
                  <c:v>49</c:v>
                </c:pt>
                <c:pt idx="19">
                  <c:v>52</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Policy State</cx:v>
        </cx:txData>
      </cx:tx>
      <cx:txPr>
        <a:bodyPr spcFirstLastPara="1" vertOverflow="ellipsis" horzOverflow="overflow" wrap="square" lIns="0" tIns="0" rIns="0" bIns="0" anchor="ctr" anchorCtr="1"/>
        <a:lstStyle/>
        <a:p>
          <a:pPr algn="ctr" rtl="0">
            <a:defRPr sz="1200" b="1">
              <a:solidFill>
                <a:schemeClr val="bg1"/>
              </a:solidFill>
            </a:defRPr>
          </a:pPr>
          <a:r>
            <a:rPr lang="de-DE" sz="1200" b="1" i="0" u="none" strike="noStrike" baseline="0">
              <a:solidFill>
                <a:schemeClr val="bg1"/>
              </a:solidFill>
              <a:latin typeface="Calibri" panose="020F0502020204030204"/>
            </a:rPr>
            <a:t>Policy State</a:t>
          </a:r>
        </a:p>
      </cx:txPr>
    </cx:title>
    <cx:plotArea>
      <cx:plotAreaRegion>
        <cx:series layoutId="regionMap" uniqueId="{5B2F074B-21E1-4FC1-B78A-96D5B5340B38}">
          <cx:tx>
            <cx:txData>
              <cx:f>_xlchart.v5.2</cx:f>
              <cx:v>Amount Of Claims</cx:v>
            </cx:txData>
          </cx:tx>
          <cx:dataId val="0"/>
          <cx:layoutPr>
            <cx:geography viewedRegionType="dataOnly" cultureLanguage="de-DE" cultureRegion="DE" attribution="Unterstützt von Bing">
              <cx:geoCache provider="{E9337A44-BEBE-4D9F-B70C-5C5E7DAFC167}">
                <cx:binary>3HtZc9y4luZfcfh56CJIgCBu3OqIIXNRKhdtli3rBSFLKgLgAu4E+evnEGkrJZW73B3RERMzeoBx
vvMByUwQOBv870fzr8fs+aH+YPKsaP71aP78KNq2/NcffzSP4jl/aD7l8rHWjf6r/fSo8z/0X3/J
x+c/nuqHQRbJH56L8B+P4qFun83H//g3zJY8651+fGilLq6653q8fm66rG3+QfdL1YeHp1wWC9m0
tXxs0Z8fL4TUHz88F61sx89j+fznxzeMjx/+eD/P3z7zQwaP1XZPMBa7nzAixMeMuvbP//gh00Xy
Q+2E3ifqMp+EHmLHv5+ffXjIYfzvnsY+y8PTU/3cNPBV7L8/R715bgDPPn541F3Rzr9VAj/bnx+/
PNfPspBJ+/zhpn14aJ+LD70uPvzv/LmW6cPHD7LR8XFErOdvc3tjv/4fb3/+//j3OwB+kHfIqxV6
/+v9TvW3BdpkmSy0bH7+UP8ji4Q8jDAh7nENwneLxD4hHAawSuSXi/RfeaJfL9Rp5LvF2uz+P1ms
4kk+FPAq/U9tKJ99YrBVKPuxVIy9W6vgkxei0A0YOW44/POzjxtq8/sH+k+W6ufA9yt1+H9zpf6b
R8Hr9Xsz9L95IML6EdcnQUD9416ib9ePsU8uCn3Xm1d5/gvert/vjqz//Dl/vay/m+/Nd/2/dWL+
56fpi+1ZPLQPS2u0Xh2o/6z9eRK/G/pmq775+j9XYvP050cPw8Z6MYXzFD/GHbfZ737W4zK9TPT8
0LR/fnSC4BPYSR92N2YeCin5+GF4njWIep8ww5QFlHjMYwHs+kLXrfjzI0WffIKpH/iw7z0Y0ehu
xlH4ifkegbcIeRQx6tEXv+FSZ2Oii5df54f8oejySy2Ltvnzo4/g65VH3vyUOAhhdpcFyPdowPzQ
AxtRPj5cg3MCdPS/MqTqAg0pea58vSeF69+aKvMWpZjYGvWBdzvgylvkU83WVuuGDjpqvbrwj9os
S39ofzXWTmXJvxqL2INMtFgkfVltbRNmWVVGJ5mZsdrSuXmHqWQqfxKdZhcUrTlL8FTvTk1Wstei
xLmz1ekZq5j/NSmzfOcHLImdWazGwl0Og6BrL6jwV4+2T2nRDheJmSIkxFLTWq3SaRjvSVnFRYvY
1z4xK8JU2/LIpRNeZHzi23Gs+Nb2gpLxbcGToI5OcsqRf973KkpHN1liyseorX2VLMJhQluTIVqt
wGqjrZVF0F04mrvfy1Sqs1HhYqcmoXfZ3AhuaJy5JY7fKaxom0DWepeWqdNEtluesWRId1aXGeMs
E2HUMknGfmX8KTyopu5XScnDg5h7kzEmqhnRixKtdeM3X5hbOZdtptN16ggdmbLXh35uuJNCQ6sx
ImUxRG07JF0Z4TzIF2WVsLXftgeUtNMhKR18g8ARWno9T1a1qcmNSMphn5TNbZXnfOEKl/TXaaqa
cyNiGpDmunOz9hq+R39WSCmPmFXMeyViUiUbKwaTl1z/0yA7UUb6M7/WejMYX1cRkd24HcL0dWOx
0qPmlcJiPS5vf6x56B9G1Z9hNGQXtS/FDecOWTc4QHGNA3FjmhFF/dCYhfKGdl2lrb9FyOvOSzr0
ZyGq5IEYFSyLcNLXngn9mDip+JpmtIgGw/ptWVTuQnsmi9XQqC+2l730msGRR+zUo77nnalMBEuU
1TJGtCBrJngnYisPRU/WSc6Ssx6N3aKfRBU5zSBuqEmLs6nuq7PEuOF12fR11Du5ehJmWLaVyO9b
PqKFwI7ck9bju8RP8YK3I1/pDpMoL3mCIt91SQQvvV6VmacPYhT64NJaH8a5qehAIsPqcmUVdTgK
BPsGNI5oSRRW5SPtzL7i2b2n8kHEJauc81ksir4XsaaTc+53+h62J3yhF7EucH3VTBvkT/l2Iq1f
RTjFaKuKLE0WbarbpT9M9RE86lWDvgdlLs5oTuRSCyeIu95R4Zo4j06bm31KuX/IDYtDRbPpS58N
WeRWMgmLKEzaLEKkHKOEpOMlm4g5NgVewAj5GklMGOmqntYcA9VkJjbYG9cZTeSV5tqLvLHOH+WQ
nBnVma+kqQ+0qNbpfI7YBk49viXzOWLF3B4mJxkW8IJPhYxojdSu7VG+FzWmCzA3013C3V3QeMGT
kNMNnoj8modsWLqEq52e6nwvwR89Uvti2imc66+vbOMvrAtCEAa+sS7gznqYkQCzIACD5c7W55V1
oSiXnQhE+JwGMttIlqos8pgsz50y0Odt6oFsu+/l99RX8t+678c245TGTmvwEvuTe9tVyXVFRnOR
S6lu9RDzvMljrke+zOZltg0KJgxnWJ7uiqw94rmnhR9ZbTiPME7Nl5Z3GvYy4oQTb0r8yI74/WdU
Rb2viqG4GcM6jZpeD1fSq+sdD4RakKAtH5K0P0+Mn3zJmSM3OOT5KqnD8qHftjJJH5pcNytIJoRn
QZY2Xxwn3+QqjYapvTHJVFw6QUuuc9Htk5F2dyMh4mwKArxEtO3uir7Ko7xuxEVOmuSsTiiKUY3y
iNWjuO95M8a565pdX4TjTZ5Wl3TGm9CIpZtPfFNJUnydOje2eMcUXY2t8tY8T8U9ai+G0dA7PhbO
Wd/VeGnhpMebVpXyNmFhu23xlC74kMh731OL37x9off+7aPUhxMP+6EPHg68im/fvkn5YRO4gXxS
KPVTGYPpUm463WN3CuJh9MBnKLl/3U0hmHI93rsZC2InaZvd1Iz+tUicryNs2BUatFqMGU93te+m
u7ysf/Qs5oT5ZVpMydk73HJNF5gmsryTWgXVZe3X8Iv/YjqLuY1al6K7ogTrpem6Yee2OdmldaiW
uZ6SuzZQF3Te3ISTyyrA7ldL9QT+Qe0n7xVV04w+ace/VGWOvgZ81EtUIrGoRZtgETnYmcriMuyG
DWzJ1aCwSqK552Y4TaKkEz96b7XveY6RK5NqGPGWp8MGnXt1h+OwYO7OGafXDSvRRvlBvXmHn7gp
L92dFQOid63J+ZlMx7GLTpTTWIsRXVx4Q2bO7FCrtPj7YTlzr53UGxZGpys+ZeNnMJ4qRiGq74Kx
lZFsw+F7Urb7KU1EEqm0jaR0OhnlsoxawuprJPM6dkhxi5RRF55wvdsXaWKJfytldev1ubpAszTr
rOSBpTox/0vjpvkTXmY5fV4Cn2ClF93p82bdSXp5MlJkdJOWsosUkmIflgmODfH0Iqc42VvM9k5N
ahVJhuMAmR+8X5GF4RxSdi8x1i/sCIXg+bUZgdjJ9yFTxfwAYQig6buNbIR0PFH7zpNU7k071eFV
SJXaNynvY7ujwSV47Ao/vALXR+6rFzwEvHnB+0kOsa68cXYhHg2V7BXf4n5CHzP+IGt2zdps6iLY
3GjHX97aY2/G3KmplkoGOGKicYE4v9RWbRv7ttmeJYJ1xFHgY5jRgsfJQ8SLuJqEu3A0OMVVlpZR
0bNiW81Oca59dy1cXy6s6BZhdtUidZT0zPB5UkbS5Horyf3UZnHIR7LNqra5GLyhjFuZ5o8VEbHi
gbnPwU1enhgBeeLkvOnDYEN9P41aFICTdZJL/zfeAIEUx/tVnINdzyOQBgn996tYdqOmcAaFT06S
IeJEBFXe0gaGGq2zznM+WyFNzwZSOp9LGegbOT70Od3yRiX7IKjBK3wRS+7CA6uBH7VM0vqKJePC
BXtDpsrb+ThLzprS9XZk7vkzZnsWO2l1yZ31iWd7gxyuUTHJ3UAZxCDYM6u2qpuLdEp+NFahO2Yg
KPyJWcoERja2ipJkhkT1PA6S6T+msWxLZOnIon/eKcHfdwqF4BCHHsOQfIeY/q3JS0gvHdcI/4kU
bRI3UqJd99IEjYQ31cpti8E7LJOl38rm/ARVBSxMJnt/OUmCD45M8SFtskj5otnjscMHb24sLhXO
lmxEOH6nsFrDMohsPblsO+a0Gz1Jmh1c3auF9PK7yki0IZo0F43pmgt/7s24xsF4duSmCqcXuEu3
Pe6928nT7JJSua2H0r/10zG8nHWVG77SNbOE8fBZ62xcas+pNs1Qqq3tqWH80cteeiftqZcMVG1T
r6nX/7w2yP/7BghpGOCAhC6DdBB23y6OoIJnanTrp7QtpgYvaclWtRidfRZWl6Vj+o2VjhBFfIrq
ohsXiR+yODvKM9vqVSrH84HWm7EInb2fC9KvR6ZfTWMVlisDDy9aPbQRL2sVKz0534hXXOuyRkkE
CZKxpfBv4l8ar6juB14mcdYW7o0rJrMstMP3VemqjSeLahMGwt+nYDSXaFD1jZ8XKh4bkdzPM4qU
uvOMmCfpdeiLeo2d0o/aocofseuuKzOMd7LP+XJy6HCOsoBfWkZWB8MhU0pFrX1d59fT4M7dUfvO
DtVYRsRPslX3ojkRtddlCz/pi7gY/OaKGR1llRE3uGLixhs6byFZ2Kws9sJoTZUukOHX1Rw/kkkU
K49zuWhm0WIyo/mqYuD7URtxJi9yAZHalSVazGFKLSakmiurOM2V28C18HCEGqc9x5VYVm1YHLrE
QDw896iX60NJCrJFVbJ8h1uGVc4jLfU0iMwj63nky7SWYXFL86Q5Tmuhd8PfTtsw/RubHf7tZSde
gENCwoAEcOT772x2G0hXjWnBH9OxWCBEAx11UwURugtheoDCfGvFinAUkVpNCz1BTBhZ9TuiCgWl
8ZFuSWaewzJPdDulFe2UYUkuMs/PV1K140Fiv/SilmfdodxaZBr88ZBamJaKr5LBNVEGRt2LTnrI
2nYRpVm6npAcD0f1j1kQZJGius7JUifLsg67FjImXb1DSlf5wnZt0zgZ3+bJ0grugOvdK/KJNs4a
4YZs62RLWZYwnYWOXd5JMEDU5yveZHrfFMW4KsFnjyjk3vYWsw2BzIKJbDcc6K50x3oTiFb8wE5E
wdofM1iMlYSd/+a4w++Cf+oS5mIIvyD+hxPKD98ddwmbFGFl63xPm3TZQu7Cj5w6rBZId2ZhbcTJ
loQ9M4fw3gKyKIFqbcqY+9UinaYffIvZkZOczKF/hJNknnW2Use53s5//FCp6F8UXoLU5M1VPjc9
vRYuri6PPsPsOEAIfkKSME8vS7XDnRcbWJertM3IDXP6ZNFgjdcJZ+SmmAK1DSqviqzWIENu5gGY
wzlgIci4woBhirKmKdbWt3FY2i1gz+gzKyZ51S28DOkzd06mC/5TazPvJ63NvFutO5PfjUWpW9zq
fMg3U2n+4qOXXwpXFMfGSfqnqUzRxkJW2YVZv1Fe/VeOmuIyc71pYZjnwzfJddGtlJ8s+tlzVH2T
xqM3kotqdLstbUi5JA1P7hvqxDUX/t008UWSVHrNTScWYFzETV/54galZsmS1rmwkJFGgyNbisVA
FNi4bvCWrO2KlXBkHxOk2UWFWXhB515JkiSCbEq2OSlMyvC+cqbY0k64naRri/6VAnKFU+S7Djgb
kuNp29cVZDdS8OZUqS9dJ3hsR2ruRrgwsKKIjOugLMc73umLoAuH61SI3xyEFGo4b9xeyIq5GLuY
IAplGz94lwPrBh7WbjWZ76aGTL8bFcYpogAbsgc/7UqTnJcxbfFffi/YdlJufwNp2+YspfkQW9E2
ffk5KKbq2gqehPcGU8pXVhSoIPtEkSsrdbzob3rJ/0qzqtt6vVMeILeKj3mucXSWehicrc1hHXNV
WcjESvRZGp94vs1isY4vK0YWTnZunbCcgaeclpm7sH6XfiuykeWLlpYrKHuRvZ/pG5vct02Z5pdJ
X5cHK3FYgmXm02B5rAaoOjjxNRr9uAcH9Rwr4y9sLw9M+Lka690w52ksjscUn7OWh5/bsHyP+4ML
7pCSdTwgN+G/8+TIXBUDlxGqa7ZqRhEKKA58KMeH2MeQ33zryYWV17RjE+jvzTiEi4LzetPm3UGZ
MR0jUwizT3Rt9ran06LZBHVzgHiuIeeWPIv5wNUYMf86czO6Z1rmZyVj4rx1hnxP1RQsaZGbG7As
LKqlzB9obrZpVzbgYGVhRPvUe6LjqKLCJQcPcoJ7SOIXkOEKR6grgUdSTW4YRkE2FpcFTSNGp3WX
cy8SvZfKZ6+Q7aIYRR5Ps+k5NYGQzS6cmxPWF2XkIpNEFArcSwbuXXut+2BT8Pos94z/1VdCL8YS
kw3JHP9rG4Q77rHyusvG4Vq1fAtHYPqlpBeUTukOHiXd2Z5twqkem0j17VY3GTqzWM16qBB5ibs+
hs1QePqclQ1fnwJtG5ufRBtY27j7hWshywiccslJ326aMhm3p2bqy3GbZ/lZnrfeme8nZRWdtEeZ
CihYBXzaEDXgiykYFl2RV3t/lizUgtXZuq3ZWwnOmB94r125GpU7xCfMUqCGc4+6sVkPkOOtvyvf
LZZDa4KNXwQQfpVj8i33Cz+G3OW41WNefEW1OuKac70ZhVJLyMyJb75uIBcVIHaB8yK4Qri9DWac
QIJklTLD14VDCygijWIaIl4ZNG57MwQ3ha/lbatXNvGEG2QFmz/CIhSzxgrZTEv6V7RErirFxPKf
vQXfhZL2uy0FZyP1Ahp64DkEwbzlXpUKjD8UJSsm/3suYL9Q7IY72zjhpFbVmLXRCcOiHfvIg0T4
kVNkmbuDnUdeRlnuO9HyiTsWUZbDV6JVeyOcaTxXPYPE6NyMxI0xBk/kBAWycaOx8oqzytP4SBN+
kK4Ctwlji/lDihakYtXKZaGJS9PkG2Qq9rkKHHcZ+CVUdGexnHB9lrahgLADRDUWUA/UZRtZsQsJ
uuhdvLdSKib9OSHHgRbJg/6MK0UvEyYflZsX2zyApHOHDY9sCWycA5B3mDtj6VveCXMIVK6PtbZ3
4zo/HLdk8NJocpJvXZqnX5q+d5bIE2BSxoTvg8ntFxlJ3W/ulGxc1AVPb6kpBeuDZyqp+n4hjRnW
YS0oVF56cQjnpnIhneu6IhYyE4eAVLkbWa2Vh9AcINjDG6f2MjeyGOuJONRO2sa+GIvlq3GV49F1
FsI9gEqI7MKf2vsJblt9UQG4aTiH5JgV63LAa5qKYmnFxsvk0g8Hvj6SMy5iL+vrrRUTp7qjRHQX
QVKjLyJt4tAnzx3voJhIfHIzkkruywDdWStmIajNbSG+lRdUM7pLUnyNRw11ThuQoXxyoxJBLukU
qZ3CMqv1KkgovYvXHO7qjUEyPGcTh9On7UZ1Xkm8EcbNI+WFUHIfm60/N0leNlAwhN6kUw2nHVuc
INuzNMuwom3cljZbzlGzhqq7jFTShWuPU3+ptZR3gdZjJKdx2qdDwr+w8ULQXt65nPDtxIsitqLH
cryggZtvrKjbYtsXiF+rWn3jTfCQopEukoCbcyZ0ftuKbFtn/XhvcTnjHnZ/iVPIqZ9Lx58iWw41
AUuXVrQ1UVsNtYpT2fSEdVN7Vk7uxmlcf89doVdg/FwoeoN4atiLyF2SR6TCcm21CeQ+xiO7rjy1
n+SGl5W/V0xVy8TgYulPfrg3EIZHyTBU3yBxMMVSBHzbQ2bytuw4bHZZfcOpg9fKy9pVM7nlt8rD
ewmW/SbEgh2HTzPt3fC8cxYWB1cJL4lUO1mFzqvrD74uVaRy6p/b6w/gCaCLZkKwDnBpYixoG5MJ
vMSwS9IL2t1Kw2kYQVQOwQEUGxdGOvWyV1DAshgJEFQw6C3r9BtaQe7SASKfSJQOu8Lj9QTJPR0j
VjiL1PPlividuHFZxWdlNd994H1w8c8WApE5Y/Da6fIghIcrUoGL4KIdgajyrYWguVNUfdGX9yXH
fZyD/7V1e1nUkS8RtMd+wAnZ9rR0Y08EOCZWdSRY1bGpSblWg8wiKH5W6z4vsmMiupzFEN7NpQ25
uA7KtXaabGkDsqDXP7Sqz/UVg61q7y/Y+wy21zXdbU07uTnhp6sQw0+l5ds7EScac4dbNTXX2iui
qUjlbarMkvb5dOehDPaUzB1IcdXjHRsmEzHI8R5SNhxpzkT7fW4cL7YOD3gX7ooTJI/1MYudPKF3
FY0T+Z079U48zQx2Sh6rGKdJPdPvWl+FF8y0B1uXzOVwhZx0+IprUi2xytodc1K2c5JRLB1H5XeN
Xx9kAwn+ziaIi6RNrjnY0giVbXWBCfi+g+eeg9Ue7/yG5GfNWEO9YBYtzYOrTLsS9UWk+VhBWtvk
l6d3ORnz27407vnxZfaD0pz5OcS4lmKbdn7xRaBvu0G75yf8xLVzHjeNQ/RxPqVHGTeTqGMIUtNr
yESjhWkIW5aMqGvbeLm8n3I8bq3EBxRe8vTOCnaMoNzb+C1r4LIMjPnVPKZI3d+4WGS+NfhuA/ke
g6wMXDLy57Tcu6glNWmTc6HL+1Z4+Tnk5cQ+wyzZm2bM4xSCjwVpSNEsLPgrtVW0JfnWNLjc2kCz
ZRddkPTXVkjrull4PBRrKzqmQ3uXm+tjkJum7nOlabLr65CcjYjImBtDhoViXbLwq1IvhnoMzirV
fZUQ+iy1FHCBZ5rYBcEDopA/9L+GBVbnFgvmdIEaHajF8WptpWnE3XzXDu42DX0JJ6DWDY4KzvBV
KKalfajcg8yDmwZiaaNlrjtxBYXsONDJcGMZNc6ggFNkemPFigbh+TAneqyI/AxHVSqHdYanYldi
s2jBWzoE5TgepqqFPCMS7rBMOqeNRdgVwcKqGse9Z2WIz0aWTHGSJOJMj0W/SIxB14I2/WKC5M51
ko79wsw9NWOah97esW47TREDGymhlJ6JSyI8KJvMTTPXlywOQd+llSbpLqGOzbZhkNLLyem/2aOj
0cm06ksnX6N6SLZdq4KNKPhVm5lmb6+stV6RbgSrORQr4Ui3jZPzqzSlzd5KJ4a98mZHvcxhGTIx
Y+TDjo9O56I97DzUiH3Ln97BVqS9J/aQqrLC6ci056PV8e7pdFjaXoX3fRPWwWE2VmWo0p0Ptbpz
iBvhMowiw95FGi7LhJmBfJ+Q8KMS9aUTuI/yttIPVd5esgzzv4L2e1+MAdyCQOVSww3Cp6ZF90XA
im9JGiRxAQWP89KDgNpzfLofPUX3irZ0L0mjNwVKr8K08KeFmDGrKMKbQIAP2LvOHICbRMVF7yXr
U2rOFNlKs34Pb8FVmAj8+NLJEnVE1M/OrGoRvXBEn24DNwv3jmi6KRpqSC12xKkhFAGQIbjBuaha
Xq6KgcorqQg5L10jI9G1bhY3mCQLx03ZyjoHcPrUV2q8yJxwXcEltt3p/KPwa6zA38vj49HXN9et
CJ0lRXDNcpBp9hn4d4jj7nsngzzqERR7CGbNOXVLf1nVUEOieRNZhu6QXLR1ne7zrqOHgOMyTivq
bZxQg9ENGdmWELlu67mx4qmpK3c9+JnYnKAuSIe1P9Zy+oLqpltDwnsJyTdx8KAaeWmgkn0ZOiqA
kGqi655ih0c6VP1KVIEbWzWeidIIBZFHAoXMSq1DmbHI7322Vlk9naO8KHZZ2qJVh2p4eTDGcUM4
/VpR8mgmUjyXqR9RBtf4oikZz5yqNt9TB+5SeF3DFyMkxaOw1/WNdkTEPC+4ypqwutGqk0u3S9OV
VfqypRfcYSurtFCCCidqISG5saLjZsOWJAQC/CFtS8jTZLeZ8rP9VJXFoiRwH3dVNW6+lDmUQ0QG
xRUXB1BDsV0L2iad1cee6xEdlQUUX04cK8JxG6xDbJzzlAuPRgbX8lxIdWe0YRe8ytlFP/cqTzqx
m5bj0iqGVJszXidOBNELjVMu4VgJzXjneVA5M/Rr2Xt8m5iyiQtI8VQ5VtOXqXBdeHE9dW2bxLnt
eMUvHUg6X7ekMFs01vcnvV/jcDmUxltYzHObh1AbBY4ChQtm62yUUClJyoeW5MGCBZ7eycGlB4TG
IYY3JX/8BaNMXLQaSnznQ3h2nUD+04cg49ZKiiSvpFkHngaUnGemRs7yJM26MQjS5xySuNtMd+qy
gztzx/1WZZD0N5AJPbrr9uJx0fRbjuHCHi/zw9gi5wsJm7iup/4zd5r+2kUF/Ncq7XzBBTG7ys9Q
NMwsVQ50rSpRLq02U6JZiKaE28UlXCGwU3s6yy5R270KDvqh1+uaqx9PoBI/X7dJqqImDf2dmbzr
LqdTBisjs2UfQKkXDWFzbRuolx5Mqcmy5c0FsRdX6gYqZEK2kLyf78McwWwket17UErliQITFjgQ
m3lpcVn6fQFXYZ3hQomNRU7wiSoQyS+tIsuRmakuddi6L+H/RpxJ7XpLyJE3EdwuzZ4buFyGNH+m
eSihQtC2tyRjcGUfddPOlAhtqROZLgYn0VkcL/Nk8pwFU3/rJrQ+75PwFY6Nr/Z60t/zJPevwfjE
buazzzbTokMeMzn8H8q+rDlSHun6FxEBCJC4hdoXu1ze+4Zod9ssQiAWIeDXvwe5p93Tz3wz8V00
QWrBdhWSMk+eky2vxioS+uIMSfKJy7gAQeNBNfXBdA5pH66QiCu3xsxJ0G+LnLor87RgaqcDdS0a
+SzpNoNTF4A0Q+SKk9Y/2R4yKy11gkgnffaGtXc3ODx99AgOMOkKsrHzujlPS4YL0fS2a638Jy2J
iLAFq/tkTq2tyqZpBxbScC1npiIzpOBAW8AC+VZqC9/IkIG85orhf2Dg3n9wJqlNKURNHg4M4vwV
jRHwOlMnlOW3POdRMDTq4hCru/Le5QfZ8SYCa6m/mjZJOwebfqm2xjQdM6F/zxotZzfVYW/d+8EQ
VXPMxlDwyFNfN+BWiDtip+4aaBQoAZT03dFcEuE3m9q3v8+W1R2rlI4ycqnbHe3lYoYY06t6zDO3
X5P/mGOeM07t6/+IXg25o/4jZeBSnENQ/4AH7YHJ9vfn1bV2l2lB9Ks7VGIjUqeIyOJPOMvF3Mms
xLGe2/21zWmxN2354lToxkcH8gDdllqkiEyj4jk7C5fQEx8oQqA6RTAaOLd/3Q1u6X62jb/v/v/H
abfd9H46b02e0gchOMo8AGsmLDZm6hX8aBKTxuTeWPxhmt6vwV9z+3pg0V+Dv8y0a/GDSiuJ7dGh
J1bX9S2b+E4s7A5zAV5PYhESsgUAm92Xc1jdQqMXe67dvLV8siJwlPs76DTcneQIIjPmccQFhETF
OAQ/eRJ1+LZ/BlxZkSjH4iAdbMmB7GTExrJ6SSds+VY2OltjViN9sGpa3VUuknFg592QkIiXvKy7
XWYpSA2MWcxzFOhkOutimJ5I9V6IuXrRZVUdiceWNxuPhtIgX9XM7g6md/KsOMyqFoRRe0Q4gd/A
PMwWeboxv8Gn6YUPNRugHg+r5toN/o1IM3/t+0W+VyDWrdqR+khpyOSSFwtHljf5GxbHa85qck/s
guyD3Mk2nV+03xh9s3qavf01MVHO839//91gyfb/+f4DogpcCi6I79quxww56g98fybYNa0wEE/B
CF/kyXOYt+myIpg2ablSg0qOVkCSYzY0d1maeltjmXZk1mgbfdlQ0wB5Bw1sp7Un9lNQIMbLvFrE
1FVORJO525PBH69NE8hLHag4bcvpapqqehw2g1X1K2OaDs8N74NWgTC4TKIQ55y6bH40lrmMiSMh
7gKqMoDyuy5c6Jbo3NFtrZJ5PRagSsLJzOLW7suTDzLC85iDlcDE9AgmXbpvClrE2TD4/UKHmmPX
o2xlFvHnkjdLOe/rree1x1TZbuTjWNoW4dzdekh6fV4k99zIK/3yj45sGWJm0GWGGVzJ4M0hSQD9
jIQ+bkgVklMhb47977vW9BgbiV7GYsboj1GGIHwvA63Rvunt4PIXDmDMr7Z8imaw2E6mpcZxdP6C
DHo3bZBlS7woY1V2gALEekqL5JuHvf/WWKq/Lb2aPQo3EXc2zW6RdrKeXJWNR9v28rj1lfUEkVK+
DQC1dhrs1CsEONUVe3Vx1+ELybjt31sFLk2m6yiURXM0bUKG27oX0zYp5HC0EksdrXoajmHpMhl9
2ebuawxbRhsTYd9NBpDZHZxx9xnEZQAvDlkiHw2NwhAnzJ2XqSYa6xBM80ki2EsBJX+N82sowDqr
mOEeON6tk/t+HLTwoMhimovdp/5t5cm7hdF7mFo/p1E/8OTcDkn017Ci6afoUx1nz4l35F2b3ZpL
Nbb8hk0XYwANBOwMZPmpVu68r2YtvMj00HxJPnkOYNtlaoiX6cj64owdp7iOHY3KWpcXY8mAC+Qv
8mU3Kq7mIkqkuGboq+Be/KvNkxl8ecliwYfsXLXTzy4ZyCMPJDOWzAvyWFjzHxZybp9WJ1z3kfPk
j74BoqgVoFexSmUwH/yssA/mrtfj/Hln2qDDJJGtSxD0VdkcqM/kgdROgnQbVVUZfd47HnSKoiir
iCLnvWfNNO1HocqTyxLo8awpuVFazGsLqc5rLWS+8qqsf6z8hkaJRt5iHPL3AvHkD79y8DqPPRQA
eRF5Q46go2vbiPJUpJB3qJNoLPYWZN1HEvTspQrrMPKkIx5rqMRWCYMY6b9vqP9Q7jICRhWCR2yq
2EzR/Re9igdJVummo49Zn9iROXq1VE1c6qI8GPh6tKBUlbZdHszRa3pF3v3qtZ3yV+/XXNPr+uNe
ubW8+0/zzePMhMwFw9hvW3c6Vs0IXkufVdFfioBAgXKPYHhwo08QixWhPnlu3sWIl/WjbJM2TsNA
P3oI2hXIrpbl3npeLp9nls+HkdZLRhYmkEJ7zVIyYZOEGaQUVPqmb85z79TPvl/HzdSUW+X34Trt
s2AH7U+z9Qc3eFSzfzWB4NTPWcRAeL4vtO/vutRutmlf0EdrINccUqld6mfejozNwe7q6tW3QM2H
Uto5e6Ryj1no+uuwDoYn0QVPBuX+PVR01a+hdEicz6EsHJ9rLa0VFJP07DHIkldOCe1UUatjH2bw
6dSUsrOLFOyZ9Jq9uWK+BliUbzZp3mk2Bq9EChWFIpmfoVqDJDIIhseRQoQhQlfdl0U1rRoFkMK2
+mHNmsy7rSpr2IAYnN0krbS3o/L6U6A9unOtMTyEjIoDsepxT7W2j6xp6t0UQAwY5nW+VaOkN7Lw
rXXApvnighaMFKBW16qoy1WRs/6ha13E8m6ln7BxkUiJ0XnJqVWCNaGtb3SeX/CXtD/gAJzp3NB3
X4uNp+rskCJps2s0/pzBq8rbqZ6au0o2b2NBnFcn9exVlzrNgXcQQjqljky7GHu6bcFt24wptV+z
1N9lJcsetLodsbj3czgVOwmpNJRSXR4jqcV/eI2Ksoar96lhaaQCJR/zpEw3rm+RY99U6ZmlvliX
dpM+cx086XBW7xYvNkr53iaoC3c3IaaJa8LVVdQJ2RBlD0cKNis2xFRuVJvJ+04U2C4zIt78Zt44
su2PvM7LmHLJjkj808+LMQNk4+CD+NnKdDjU0W1kbm1R4NYM+rwNl+mkn6sjz/94jBnM8l7H1K7L
vWuF3WrUdnuT2Ll7UEHlblKwFh9AeKxw4HjVO8le9ZzNPyoczPHYVvad28zVzio8tvOs1L1YGcPS
a2jz1qVtbOZUjH0o164fpfD4RuHVO/oEymzLqSgovNkIOLq1cSwW4oDd8D433sdyIYuXYtpbNd+D
+fmr6asdWcl7Y+nEhSiizLvPZ/w/28xDzE8Yh/JFENAEgpz5K4iF0gc1NN1NL9jFtYrswTQFfn/o
kEy+tZcmFrYCAsrc3prOwmcCdDIkA4wZuhPwuGDrUbvo4m4c1pDX3ZBy7m+D3urv+yw/piUHjOUM
5a5xfLIeFlQL0ukiGtywu20IUfeuSv8YpiYwLUX4TDiddhIwnQg1WLxuw9rT6IO7Zi7GFHzC9+f7
1QrwEbkkTp1eivwAaS7wStNkaf8bscP+V9scYKGDBtCsTS+8DHn87+cJcIZ/d9AZBCMMLE+kVrE4
Hcf+i4DTkErMdVG5j8h/IhmzwV4rD3pm2wC4212zHORzGG4h2/xlLX1f1tJnRvbLsT7+28h/zjMj
u+WZv3/C73k5t9qtbqs5SoYE6ZREaaRXwpPdDeBMsmC6MS3mMoEstbWKEqUI/r2jC0pEAQYoZkzY
q7CtDhn3oWRYUm5Y4PWN3yY7Y5mL1+X+FhtFGzt+pjkYiEzFQ8imbVY58QzeEjSAKrylU54cclLc
5VUR3pomc2flSNeodLZwYvyrA+hWu6lEOt0UYbf2xOxe0sVrnUQjVwG3GtBOKv8+cwr7CP+BR5Nw
31rgvA+5w97n3s0eW2fQm6lKnIOTcP/G80gGxnDa7WWtwzXQKKi3ev9KpZD3XFZbLoL6Oah0cfIV
sEFjjuArYtfy+007VvJ5mt08tpxDUEt1Y5WVWAGTcsG/rwMsc+3XN2m7np0OlNHOsvZwJfr1ICCC
3U7z/N13ax1NfOjXQKbZo5LulSDZ+kMMSKGMNSQhoAYFu5Igk/4fRgDdrFd94rhbCHmczSx7JDVc
Ic6IgeVaSFs84Sz7CaFI8u66r6pX3aWEstjbJbRNETpJH+hN6V90WTuHAkjJGqIL/8WW1iYbffHD
scpfI/Db24dFdLamAdJXnfS6OBMcLvhC+QWkruKyRazsSpBcwDnNLaaPnxS5JFPpKZ/G02inTQqI
II96q4MetCt8VO7Q7kfqeDeAmflbC11wNIAK+8xkU8VwSvnDNOTOKsEfcynzsN9UoI6f/UxMu7EH
lWXKh+yYjH69q1nNzoAby03RoiQAvjEUZSBIKE+pCLoNfPD5TJoJ2gi3JvvUtqYXPuIMkGMIzDxp
zyP0B5Fp95JuXpFsxLBl4xqb8Y9hNm/8qF92MGuq8LTe/zWMc0i8efiBo50/e/gIUUShfU1R7mBd
Biw79UXT3pQOT+IUAr03B5VHUjv4kdt2Hc89D8GMCt3DUoQOv6zbPPNa3IiABz9EWb5Xlm4faNPI
/+X6+n8pC7BVhQ7xXAdwmu17kLv9OxOkH7lDS1VPj2DrhNfWe2JEYeNFuYyDP4RQDJS8eRV5IaPA
6tXtoBtyN7oOSmugnc98PUx6lUGHERM58r0JRIyZd/6fpukN6v7Y5PIunFl5Spxcb7J2lNey5W08
Au14JWK+yw0vN2R76dPmowvkdzKV7NmCxDMW2hF7JH8++r6zj5bdIXmj5PQto9W1Q8Wg+3Zpz0DG
X6Uemb4Np6ZI6lttA3o3EX3NZ3uj5zqNTbxvcAEkuMZz7kp/H5TU67d+bVdR45NiS8sBniWE48hV
sqr9BaZT7azAlh5OtKhSOEj2qE/GTtJan9LRV8hKjMXfHWZIIANMMQP7sB3Xgo2PvRdcDJPQcA+h
ci9PS5MF0cBdJmmJEhNMryC+tM+M9s2a2kswZNsSJUDy8WefQ7nqpv4HZc21SJj1goICfsyL1rnM
EKtj/3eAxf2enifgjJnp+OQ+pwd+6n20+XCdyZTeKi/RO5qP1W0HWUFUp0H10rZ5v2E0EFur7aqX
jAavKvH0JW/m/D6EbNY0T2HFdiiegBI/y6RqQvTnuW1y8jK7f87rnUcS8RLWMjgiS9zGxhyt6R76
m9tiKQhUtckNLfzmIdV9edQOGVamPa3SW5DqmgfST6sqnJ3ILuXG63u44PDkTyCP/3n5arNpr9de
3ZLIDPnqMCaYonoNzRJdVbqbVqMryruwqcI13A0bB2U+bPNCNKe0meo9h1t4EGAuHAkW6I4USqFG
iHA2djow0JdnsZ5EMV7LMkxiyarukfd1Eo2Oo17srOORKCby3U2WHLCs31vZbSaeJFk0+1vmg4sa
kSmJFE/zNLJrJGES2v9QaX5PhrkqPgaQKfYmYzZ2yAskit/ZSzatZvkhwf52Z/qQ0fnsI4so/nef
ycn9c17I22w16Mr9VA+EXh6AVBpmO8PAhDaWHGqZQZy1aKT7lFobT5cSVFe8keo+tNM93Pj0A0rF
fZbU+SuwEAcbxchvyrAkBxulbTaicOk9a5HFzlGa5b0IYqx++rN1Gjua3cq6Mmeutz2cgcOYolxS
2sDfbNxyeq2b9JiHZX/ubE62FEheBOAz/QDlVFQe+bBk/1ojufxMFZerhqn5llA57Wbiyj1JlLfh
VpkdUSkl35RZ5xxJ6+Rnu2/KNUhf/Jno8gl1ANQ7WC4bxb3s+8RRt0MGU3aBMAI7TVNlu7QdyB3N
eIaw2PXfqP4Glxlyg7Ii+pwbmUIwSn1c8pN60SuYDjCCft15zjSivkE9R/bkB5dB96+tDMeXgU3T
hlYesMaFiNU73spWVvgwlbo5QdeUx3bv5S+qLkBXw+uxM2Y4t2fVpfraJn1/p2t+7y6jwpqUO9FP
KEqzmADvgHxa2Y/K1+oG+QR8FBJipC+S1JxPFJnmHFj+b7LVpIaVhZJTt6aJVjTftWW2Ra6AHEs+
QnCR0nDryQ47g11aq85R6oEHYxDZ7aC/9am8K/B2pJG01pzzOouqQh4nMqRv/exA2J/m3qM933w6
Bhb/gY36Kek98ix7Z94pUWVrY4bhoGLLwkr77MWfpas0QJ3F/1YLIfjH2RcQAoDYBYPfCe1/KLwd
PUMiHTTWgw4rB9wmQuKpmYdbWwt+6HSbbCCXrB+SGm6J5wr6U4IXmPZYxF9jJ+ga9xO/gVuA4bms
HmSTlZGsSfA1XNioSGUeXULgevgcuzzaX9QkXdK78adQu5oVKPVleeyB+L63vXMYVc2/9d3gxXlf
VBePt+6uRtyxS2unuKRQjcaBVaffBBTZKZxyM2nQlAMFBU9jBm/CXXYC6Yv8gaZF5C7Z+QwFrx64
RvJ32UFM329r4vPffcs8sFzo/ygrA8rc34ESFCcENQzsgOAfGOj/7n0Avkk80AnpA0Fqd8XVxOVz
6ScRKGZ8C6JYd2S2hjbT3LYK6ch+uXz2VN4UxqZRlx0ykfPE4lT4YJIG89nwXAwdxtz9xYn5y9Ta
n1A9og+8HcRSqA2khgEO+MDuqePC6WSDOjpWQ089D4Z1h9IajyhVkkZLFPQu5AnFGPyfZpKwckyi
hdrYBDG/mdTxFMsyY+SRlhKufnnrujL7qbReM7fDKmnSOg4mkGGg7vtO+2B+CZ2+i6Fl8a/2xCGL
5Xlw7gvP2kF/aO+5zbOzD7rAxpu1dQgz7ylLAKiVINmcANGFR/BDi40lZv1QQROHs1JP7wnozb2H
FwR8PPA9huJR89Bf52H7axKA8PxzEsLW5vekyTAFWpTqaks3/5xULD9pCZs+f1LiWvrBTgKkSEAA
2g5eKNYViJ3509yn3x2fOSdNeHGYZRHC2QXK2CXwZbtxTHfegkE2xK4jv5nCTwwS5aWiJd58lKW/
0jb4m5blBC9y+OgWnnuv+nHTAk/ZMb+gS3NDivqSevxFUJGgPBq0ul3nPqOMYXJjmszFmKEoNwDe
i9Nf7V7nurESul1X05UrMh2zpQAiMiAQEy93XxfTxtNB7nh1wg7FBsRt9n3FF8JxmfgnZ5Gg0gB8
WpdVwckdAvfR9E7K9k9teJ+2Y7d3BSfPfA43SNIF9/ZIs7s20/flIgKrvS7cOYIHK2t2ydpSqAdU
y7baaeDvK7NqHTZVu3Bi6tM0vSKQ+8SZtr7sP/wlNBtB1N8AxgnQBNMqnHMD/uc1qX+SiVqnLpzo
2Ti4mbPJqd2cP31elwX9DHTeHVYAp+HOcFR303aB6mldBnY1XDVEmekK5Qqykywyce/PxZ/tM6K+
sfLF/TLeVyJ89dxTOYHhL3pobLnK1p75jXIh93D92UqTwd4Fs48vQGRzJPqenXue1Y9Wn65NnDlV
Su4F8OFYc1fdT2Mmt5KRYmMShQkXJBLcC08cH9lzVVyk7UxPYJ89fJJgwPUiq5lY9ga+MT2IRFln
NvQIL4u+efF7fkkXrHMo5CEQlf+q+ViAKB7mt02SJ/vQ6rptnobetaxKN2Lgqvzs3Y3Hu48KWofX
qr4CDK4hIvzXjWX93fJnVwX2QhH9OaZqevpqQ9xnUg7gviw5Igq4dXmdqg4pIzd30o3pHSCTbOrp
jdGomhCrJ/g6Y0gJ+psyp/yk/DpH7bWOvirRrruyd36IWtlR6PD5roSTBCJgwDZlrsNH0Q8PZkQr
cgSsefnYy7LZKlble6dUzVUt4JsZgRLmW+kP01liT1v1S72RdrloG2IaOxPOijnZhLg+KNBIAxKX
ihaPYsxviFs2F3P41LAwQV7Ma7z0fVk9Sf+wfs9LEryI//30D236z/N/odsg8+MgUffPWkjEtzor
tcfpYQ4PreVotc8FOElh6A2roS6CoxFGmLtUJQiAPGicVkWXWOCSDclGVSj7A3EKdPjAJo6NNzJk
z+0HTnm4DrBVbSevLzZBUgEVXqjFhmRcLDVu+hr1iRoI1nIUNToG2FmfqBc+VYy7t8ay0zEiVfHA
c6A2TlAlB+zb7SqtqP8KxfVPCqLcnQw764bPwxgJKMxuptBqgEGMd1k/dBD/qZ8+KtW+tkDWwF0Y
pueCqDzO2/LCp1Tf1AVU6Dlj9U0b0mRXOLrbt4hOBWLI9aSa4X507flU5uqbM7vD/dRUblz0Q7oJ
QmQVJM66n2HQRQSf3Y47hbVrkv5talEHTnhC4vNIyUo7YfvdwWqvXEmfvclLtpADV9ugkeouC+S5
BJX3tRRkZfJKdo+6RJOuswstmjttZcV+HPPgmFTQopgLjk8wFOsG5dYWndCiqxo+tIvzFhmavAlf
sjpBoU1it0dGp/4WKTEcpSqf1sQfm03LE++2xe4U66RhG6bBKIig2kbVJsXplSX2LQEN7rsDwkxU
y7qKEiolAp5pU9vsOfOr4Y2xvI4a3XbrYlbFNmhtJ8YOoJ/DIMij1suGHynk8G3a6CxS5GGovPDD
H6w7BMW7Htn51UShWJi4G/e900daZGzLvT481mM37gJmHZK5rtbOBBV72Q2RDXb181ypcTOAF7ep
E4UIvOpvXQn+XgfS4Zvi+sKQbH1HygmYDQ3jNMnYBuWC+kMJWoxR+2HAv2SB1TQPkC2UpzHNijtz
aRrbOVocFL6liVtWG+eC+Wvp185Z0wn6Ay1fRiYvTVDJB7ByH5w2LG9RRMl+rC3nqU4deuMWsjtP
fnuBEACUflEUCOHeC1tVJztPryF03fuUityDELv2ThYA6HA9Z4F41QFQY6nsdmNMawpumUR4GLiD
vlFBP0apVVWvnlXkq9ZW2dEN1Rk0TQb+M6qIGQVNFuKuQc0mLrN0Kyb9q910coCYgGuWIcZGtbFv
Fq2r1ZBMj8iMVLdNWTzCO+luprHASpq1c9C6G55shp0a1HCxBUjyE+euvhNsIOdxpDu/9LI8RkEt
AHoeKOhLpz0l+m4YKT3Imb8hx4gRGhUS9mGOumSfdo6KuNEE1WSUjNWwlkCWn+DGqDWo9zjWFjMg
QRjboaP2Feozb/JQTrHuOwvlXwJSHT9vqacQJsHjYrFeWnmKA4q5VpzpG6mz8FB106WZCv+WiX6L
6HPtheRnrR14eEX/pj1/uMy9kLFbs3bT5q9zC6JvgUhnUkX3ob17zah+7HgWnppkhna4KSGr4Aoi
kgJbOkr4JTtb5yKSWM4XYSl5qZY76jkXgU3/aJpM51B3Yqs1SWNjgtwkbiynfeNICdcd9R9abg97
3QVtbEyapzOQN/69sKrgAbWF9VWoOi4XS9ZQbObpoNajPVqnebmATfbrruRk2A5Z8P2r6WvY19gQ
imKkNvDTf8+kQXcEi/ejSSQ7jE1X7JlKQkhCR7HLPSc96zzvtllL+A1SidOGSNLczqyl61CgtIfW
6SXEybyrRS2OqEfcHzIs/53Ka3YiqJS6cSd7vh2bvl4nIH9c1cxRetrT9oMs79rWB+uAzeIOda2L
3eC17b5Iw/52ylUO3KtsX92kOtsNVjovwS1wqu5b0SoSg6knLgRp1x2IVPZukIrHTe1CbgcUde8E
eJr2reXI0E3MKHG+BwgsXLsN3pkU9w58iLgDKnjRxFqjuIj88CAqy7AXvqYDfkOd8friV7natVN/
w7CUttxlejv64MrYlAFbCDL32fa7NzcQxUcVnMHSRIEFLOZLgNzzK82IjJvB6a4o96I2TdnXJza2
x7BATjBJre4ChZGKqw6ZgKYe46xuy3c7Q5gVVvBJAuZVG8gL6+M8E//sgkeyykLtvHh6OgMDYUhU
hg627E1nB833PPPntWZ2cwBMSa9Vp9+hrcBGiaw9IuIuuBOdKo4kT1HJTwzTjQiX8MX33wpHppBl
9NPOyXq1DVK4SChZdKfA0v0RgiYXOZWYrpPwNBjmrb1pq0E9A55AggQj8sVxZk0t7lzd1eABdDub
puWezmGwd+aiPuG75NvJ7oPb0GvCVa6XclVjEe4mN59OlQQdf8zD5MH3vO5C2/HAoUzVREekQbo3
HfvynKMA3xYZ5H5tyF0pPstVoPNmb6hfCoXNwRRhPYpagfrVKRYp1DR9sO2hutpJDci0949+O5Qx
8Qa9V8pJ1zNzqlcIMd6RdRkvTQhpR02yn/my5/o8jORgyTh3gcNOoR3sh3yYtuPAq2vq6hB4pep+
BGGLYp7KebeQsmjsnD42tjevHYe/sqmVq7oi4UUsFwjsdeQWeFGTwHKtCECQs5pbKtdZ0oYXMxD/
8YO3ZYUXRl9tqOwGfYuPjWV5ihlW+mNwYZ/P/nxYGTjbFKyGQc/Pk5Vma1bL6mylAAChD4T/PJDy
FBbhN8pJeM4J4uusu58JyWN3dlGwNoTKvU0ONGTOWUKgEs+orw3qCYrih2Xn7quhnG7lcsl31SSq
DYLjfCcRKay8QLnPKHf6nbTj+IH83AymMhwVRNutVYqo68N6rYF9Y7ss0/lgldioPcu/G7GP7OzJ
KlZlEziPQZHSXcKtCkUaK6xXp3wBZ6ZczayDw2XL6TQnYI8I4tNNEZAR9YB4vWH2RE91o9SASkrq
3q+p2Jm2r4vTsX8N6ZgLXI2C/gVvBBUJu+6ZdbqLKurlTwOKuq8G4ZMLDzOEqOBCgM+9LcgMiQAE
CeD3oBCkdhsdzXl/1i1BCAiE6l4gzxRBlD3uTZsjSBANcw9RscUuBcnpO3JR+F8Q4j5J2TUl8JJz
1/5uW9Z0APN0PngWlCZRgtrJ+bRAE42l4QjyF6vLy1dtZyCsgw60EJcZAPDsAFb6gAJoJIj5yNp1
AA69n+VISKYiP9lyrPb5XGE9SNtaNXR2kdoLk+tE9TUN0jO00WmG4kAWABautonT1nfA0yBJtpoK
OrYesvEAXhMkte1jUE/FeQSuASikbx+5rNlNyL0HvD/BwzxBzQM5+L8U4nSpFvMlBWsQxa2aAQlg
IxA3HUXTJTe9/GGMIMvsdU01X1HazheO0lgRcfoRygQyXz7bUO1j65YM3ItliOlAtIAaKRZqwKBF
6oLHtl/BAV4KqI0hbU5Klb/uSiL5GmUjfZT50l2PPCzG/B9t59UcN7Jk4V+ECHjz2pZssmklUaMX
hEaagfcev34/ZPMSHI7ZubGxLxWozKwC2GwDZOY553LINxHvq1TtD1Dmw4toQTmpqEC7M83zzzLw
NvCuO5BWBtwiZ6u2+QHI4se2UhI+/nwtcgfrPGrzCDkKr8y1VVvOo9hatzjpSTNfFbGrQzAFsqtL
barwI2xwag6nSjXdUXUyHtRpsraGHwaPIVd9nJwpvVJ4tKz0YAaNNi0phHs6WHe9pZr8TNO56ZU6
WJzY/KUH1HcO+5+TUVBo7aby4LkkbssocU6N33AvthxpCfQ5F6PMZWidO6q806HvonZP2pQSRQkS
clDSX/wkTL4hJrAwoijtF77vtW0b+8EzvSjR3oxr/95WeVOglsXDFQX4rqZ5v7P4aVmmMgyeTlet
5ZEdANeGSx8d+5QPO2VI9QejeYrMBmCjakO94vMCQ4kAc7Lq1em1b+sD+A1NibblTD7ATKx0F82K
8ShDFQIJ5G6rO2iB+mqr266jYKNX12Nam5e4QdPuKOjZt0lheYcyXvrEHc08tRGZFg8O609aaDdP
QzNsVEhwP5lOv/cSVXlcbtT9rtFeDDpWb0kQ+JepVWbZNp6G+JDpZVzDtYsCRgn9/xEKppRabPHD
9eMC5YBhOPFZi3hiNsdHCyaN7eSl89HyfPcmqZUvYVwkTwMISbOrm0/BNNWfCrqRSqPV7spAqT95
xmBteziq+YZligqLf9R6UjN+699ZBU1VQLf8uzy2f2rzHL8EWVxfR2pIRcgLkhcbtMzeHJroSrwg
IuDuDM2S7hW8yEzAcpsoz6prqk/8ftDGgnl0enCLYWFvbB40bxxlpmGwt4wry2jSHSwiNoippIGw
ie4xcOD254xUAvoVrrojr493UrVjWfDzriSORYolhL+TNtG9rNW9PjiWWtntL2s7ms74tSfPtwRz
h9ccipnOePEmPbk/c5qry5Q2LX6wplE9SHA+pNQ3RxM6w+W8apDk+7ojMXZZO47+zqGgfZRgo2/1
XR26/sWb2k0Hv0VWXV3WRgOFt56SkPwJyRwqWyqsyRExnivL8fr7Hur7QxbN5a2b3NB9En1Smm2v
qcMnRXP6T1k9fgFF5Z0LMx+vqh7wpmKMw33XQkEX9R7YISWyL7ZW+17N8KldTD1kBXcmxWZfLeG5
jXliptE8PLmDO9zLHnkdpXCe5NHRzcdt5uQDt3iRs6N9Or0JAoDfoN5+5CSnvpdlqG/o8rDuM9+K
r6LRPbXtnD10VvK5U5PgBTyyfkLXAsZrbwxe6qRtD+Tap4N4aR5ottQIvZN4C7N+zpqifwgi1/jS
fW+qLLjSw0LdlYNVwxhi17sG3OqxiSlyomkBDZJXog6yjy3nP4fpcmhqWaVv3wW8OzQzrTwkE+mD
wHryAWF+sfnznj2TNt7RC74YvNse/bQ4yUyxBvM+DqYnmcVzDgVqPvyQWc0fDXw7qii3VuGXuYY7
yB2p0cmucTsbB5/OlF1sK8b95Kuvg6lcO8oQ3K9mbvjLU+oHnyVotadmp+3DiUrxB0cRxOqm8kEL
rMESQj6CZx14zIa30/k9D4xWrWmfwcMfoqGdfnFn29/NLU3Nk5arZ1Un3UXv9M6F6wX8ex1uo0UF
RQZ0lV6PUjT5+Hjn/IY76J+IV3s7SovM2489gJIPDgkW79ApwTsvYB/kV+yhIStB7vWya9O4m7SZ
adzrABWTYJnm/ARd2OsQc6twSpdBjlbHGrc6PsT9i5B1+5mG+GQj+6/rZLrGrGf6FyEftlrX/u1V
/u3Z1itYQz5s3wRLY94H94czrdusF/NhmzXkv3s9/nabfz6TLJOr1PqpOnRh9LT+CWJfp397ir8N
WR0fXoj/fqv1z/iw1fqC/Vdn+3AF/9Xaf35d/narf75S6B1q7g6NYgtBCLd20fIxlOEf5u9clKJY
lafu66rLvDOT4rLLZX5Z8G7ZX55BjLLV+1V/f0XrWdcYlbrzvF8973f6v56fhxkevQcz5u58PeNl
18t51vO+t/5fz3s54/u/RM7egoGwqqE/rGddr+qDbZ1+vNC/XSKOd5e+biGedPmXf7CJ41/Y/kXI
f78VPfXdbkLhZ2PGU3PXjaGzr+mI38o07BfKADNv6NzBS4+WtVUr198pblPox7RB1K+pPe4oF7cE
jlNATxzNK7eA1OuTXqDZtBN30O9NM/XO9PyCoBNTP3vpTeVxF1jqpX7UJ8PZmRSVtuD+tpQZaL1c
5NouYm6i6yaSbmD2oPSUQ2ucE2W7Cr3pzuvC1bRKwfm+EcNy3KTf/ahRrk0on7d5liVHalLko9Ss
eKIr88qs8vYOsqX8SSH7cmt57YP4JKrik3vw7HrcAQvPnyRMT5ASC0m2nCRE91VukXJuTdlVAtKy
oIfLjLXNutG/PLvu9g+OpfskUf/izN4E85Lu/xrkBhm43B3OM51Y08aG++Msc8Qmw+2Yeq/u1WG+
hdimQkgxElIMr8tkrQwS573tYlVJeChMwLtaCaLFqGOqAHIoA1lCSErX+bugxHXPdF9Ox3dr6Dz9
T/g7K+SKqbsdDXWApg8Of6Tf7Ltei5w7OUrRruj7vDt/sHNDFO24P+U99GHB2Ia3fRLA1vCfPSRC
hpLHW1ig7P642uQoTJ3+Chjkbx/ssknZuDd1OdsncYrJSYdDpk7DdUW/PT2T1AkRcrJ4iZxtbtfe
xS5OscvROtBeZ9/IdBYCPDl0Kab4dfy6VpY1ZuTvIqNu0TzLxgMtAP02imfd28Cv1zxsKo0kCaJG
Cu9aWqhJ29njIfaK9mEI1Pah1krn5PTuJzGtdui3PllZ6/KsQagMGe3IB9sM+u20rBTb5Ryy02qU
87hOMF3OIw61nL9mRd0cBaYrR/BAPb7idT9AdyHh88rNxXc5FsyuoHehhaXbod158HKG1HBPamsY
KbzmVdaclEqxOfYVtf7DcasZtbqVcL+t+/Gm1XR7EzR9tmti4xU7nSid55LdAB29DkbZQNZJNl9M
70I+Iq/FH8QucOx3oYbiD7JcgNjQF2wieP4RTiNnbRoApZvUtW/CpSkChUj1W1bADrQoaawRoa1p
kAYP2Va//tD0k2Q0nx/E6CxqoeBfLRIgu+KtNwhOo5vcDqgcLRlAPilPEVVUiCuhxZMBQvYMXbm2
v5DmlcInvcS1VMMucbRaDHtYTxqo48rmcWEoOERtHe9CqN7DLZ2COe0gWbwbfK9+LIepfhSbttg6
QN1IDpGjPchc3B/2GdX4vun84Lq3m+G2V63+1huoEG9kHsNCf+Pqd0VXjPnu4iD5RD/A6HS/hojb
ULjXe/iXg3K37tDl8eteH2zhsp+v330w22qkHBV9fOzeVELf/a68qojW/rwlh6C9+4W5/OxQAry5
xMj83crLj8zgR+o2oOlpC8IPflyFimmWRi8DuLBjvojNyZC+HU0iKrfOxd0PyWXFB7tMeYLuj3T+
f22Gzp03JD5BTXmAmDMzUs7rkPvN69QM2k1Hm8itOMV+WduDxtkGcz3v12Vk1f1dX1ba9sJ2awI4
BAY1QAZoGlFEE7BW7RWn+cWYuiw4tbkz3OZxzoNp1FTX8ZxW14mRuurTYJE7UEc330pMvQQmAlWY
PDqjO6pu5CHvxOSGerHlZnSAHqTR1Gzr6TZ8xaMzX/Ezp90DZtXv5ShDB1Sfo+682nWk224z3YK7
iFBPpal2o42ldXS4bCB+GNeBtB5/CV3fu0iBxPrijkwPqsq3s0l0s5xyLBRKMpxtvYCwzpvbvjEv
Z3tnz9OK7hh08YZZv57TqDqSp1afvS6DqFLx7Z86ch5hlw2/um0+bGtA/Q/+W2xkOPOH2MH5WnOa
tIJPOdAoAXQN5Gip15BOyoMrA76m4eKu7IiMJJ0Or7YCYFUxVijsLCsui2WfIVySelXobprFU8Nj
pu1kR3sMryTk45Jlb6C1EazvrBBvYVW7VHec0b6nZz3fuw1Ew/zr7J92CE5ES6rvoR3D62E16X1V
J2j/ImZ4sMC5fJJYoWv5Y6zazxZlGlofFL1WNo7GT5JgBhpUDwDDJEyXNmLVgFdNvII2EK/j0ugg
XllbdNQhVc8wvXrrs8/WpE6+qRc9KfL1ZOAr+qfWqXirRYlKvFmBqkxt0tDUaLD8et3G9NPmHqIS
EDzL0epYbeHipYNDO9oxaAWJk2GAjfniALvxc6bCNw8DRdR1gZziw05yigm2Exih2ViC13Ony0XR
fdWcK9qaDMcs9/ZEO15kj/Ev4KCQg1F/CXgBKBZGUA0PnfZLZWk0WZXT81QM4POUJKUSHmi/OLnq
UPxU/XOQzioCiLxhl+Wya97m9fVIvvff7eqPOtwYioK+DzeP19bgWkfN70Fm05+1gT+sv430KHgJ
y/k6qMj2t248fyqqYjsuxGjg54o7vUM2KliiAC1y72yjMSNeL9Er/hS2FK9sCSpvuBVvZKrvtsyn
nEIxe7ht8ZOSQkqFwSvooHe6JxXC8evODe0DYlf2F2WO7uR3eI1Iafy8LiPHOoSNBemyCTvVsKln
qzrKffIcR8aN6eTbD/fKgCq5A59V1bix4lfvq008UVO/80wjPz+by606BZ8ro2iek0W+0UhTWHTM
5tSqgzLcvU0pigZnGebcuQYcXZ5tBT07NiquGs2NnmTwaPAoE3rxZAa3hX6uzPbG6E0EYLIpG49Z
N/R8ybJg5vP/5GRpu130t44FVHSIxLTqqWw75ywhk+4Pd7Y7H9cFuj0nV3yDgqqXBUCZrW0Lffol
5nLeObkviyK8bGJA73gfThQ+5Soc2vCRbfetjcTKQNd0uqO3aTiYy/az4pbbEVWEZyXdqTE6KkXX
DM9TUOvbaED4VmwjHbe3dEX99Ba+VzFVhQlVUKaencU00J1+SGqbu8hlWvLQ92RYX8Un4WYMjtTL
gOy0qm+epsz/Be6Q4cYLguFm8ke60OVQBr7eFQVdi7eAj1HVm0diZOoXbVBtZA7VWbTXrbm/7LnG
ZEU8+dt1texr1dPrdVy2kHmZOZ/UoQ6OH0LsRuUXNfA+h1aNkkrnmSe3VyJ6B2eVQxnWufglUtwO
VFmvkTK318iLS0IpSExbLYBnRIJkDzlaT4k2gWJs//JsEskzagjrIJ2Jqt6M9w4Eg7t41JK9THsv
xNYb433vzs5mgIPi8MHhD+nPkHrL9Ud7MZ7CMtNu6rxObeRU2GR0n/WpHO4CPWhpTsqcg8eT5SOk
9vXGr+fhWqYyJJ37pJp9fCuzKo61x84adzkCQvfFMvPMIHgEmLkuqWDhOHeddeVPzRxtva6FZcDL
vmvAv6MtHC8zHxEdsj9Zvpx4NMPh0EQZfUpVvaW9Z3isHTV8BghAX6X/LIMR2y0dRJZ/Sheb29Co
Os8K4i7LlGp9d58H+qkyvdcFek8Lg4WQoJiAomV7Z+6hjV3i6b3Nb/vC+X2NBxpIe5eNut0SUPXV
tA36cLqS6dyWHc1odrSVqeKmxlNefsmS9PVssCJVpC9t59pI24Sum8IgaeMuumVwicb8ZXGwg2K9
OIstKiyaiNe5eW0AlIOrnwB/WSRRMpXBiOyYPpoi2H1wrFO0W8xDaNn0CH4xNBednMkIkEpxKTaN
8NhbND7u2qGZD1Thoa53o/BRjdxNPJXZn7yy1kSSR2JTww2eZT3g/o/rJSKEnPYSsZ7h7fziXPeg
KRguX5rQPaj+D1YIh1dSI6G3sQHvnF2l3YPMCCASsIYfdRsHp3jpsd5IdGdHznYKjfFBhhbW1HPp
N9Dat9NDbgPyyGI/O8o1QTGNJINV315mLmW0RrHGTSIvx5tXri77C29KSuzd2m5ZOywvXa4m1hW1
6gCEUwr0JinrE+2CcEvRAPs0hts0Wgr+i6VQY+9kj/nv4roE1X63Tys32q9rgqFIN1MfvO4jDsiM
/x/3Wc89/u/X0/WzujUsGMqq1DJui0Y/9rFuXbe+wf1W2vfG7VSxDbdeqXGb2kZ8GoEAIwtp3Ipp
EO8lRsIrQDl7rfXAkixLJFL2lqkyoh6xqwIIn9qkmvZiFPfljBI+AkLaA76qN5EbJa/f0uVEn8+m
NI3pCk2MPep3kbklqWGeoiqzaN3mO78N+MlDYoK5J9/v4ieXM7n7smrbq9f7Gn+MrsnyKXd8QIJ7
t0vdw1i0BlzH/7GpiwP9O5A5tX6x5zDvIJa8hKBg/rXXrfJa1otJFmi8fXa8U6BFWdaLY+gz99bW
J+UQZyN4jqG8pVeiup01q7z9q6k4JGSC1dquZ6C1/3us7JRGwXfHhhGttp9LxVC2cmTStHI5yhdb
mSqI/715/zkOPViFrmCSmW66/8CNJVOdNl4lj2iYXe7jxCRDHfbBOxnulNaC1DegbcuCs+YEgM+o
L5tmRo/zaBo0MMfPxmL2sy45TTxLb2VqVUDv4UhSaGCeixddIwlPFgjC0SWYO/rLHjP3NA+xEz4H
gJVeGBI+tib3MShc2Bl6b8eidJ4a30ZNcp0CDrnuAwhNjkrjXbwBZGWPsW1at1CEjw8zNCnWZHQ3
kKBND77J0EQKLNhVpO+cvuTLa4zt5HZ2XxfIKhlcI70slZmsH60k3ju00uxKt0rJdXbTsdAi47EE
aLXvSvJkpmUhqbfYfMVst2VhN5cQcUxssIGZLT+V+vRbF1jaidSw8Qip6UmNQ/Wsda0bbYuXCazY
Y7u4pq5Vzpo9XrWG40UIaWfTKVH03y+RJmAtutPNYivnXC8mDeD6jmmLKelhvxF72nrttkLi43jZ
ar0YccsFxk56uZB1u+JF8xLnOo/1AMIEHuyM5XnSjZT+ilZ/cFsKj/Sb1ahNM3238rwo4fR8Ewlp
/SVm3WJ1rLZ1G9R+4s3M5xSt+/ELKbQXAJXKp7aYrGPRmeVVm9XpJ5j8ftVpfPzxx4AxQvCiDkjL
CBXQpIKTMSDyEjJANbSNnV1l76fmMpVg8UrwOhXvh7WFTXt6S4/1dugs45wl9AONvvuV/lbNPwUa
dOmAeGD5qktlIk0Tm2dyu8ZZopux3SW1MdwU7e9pYZmnEIqnG5Ck/KsqBZ1KkKFFDYkYVnTMxxtS
QuKdlhA5kqFuAEldPB/ndtQaJ7v/gaSZDS56iZPtZE4SqQMKXZ3iKYCuPUj6DBg0gzFroXI1ViTs
Z35Htr1V5e7vaWpmN3QDl6Q+oyy7aeiI2iaOr21lUeOm3j7quoh7q9xRzDNazaDWhwkE4KKQvkxh
jZruvdDvECH3Xr2W2tePM9IAZwB4Lzx1Fl+7LJ43WhH5L11HO5LWF9OLX0XWxmub/MV3kB0sisBD
RaFRNooFZrczQDRRNvBOGuq0F5y2Gcf+ZaoJ1QNsNe+mq1dwdf92bZoG0dYZeCRvF/Sn0dEeY9SR
xr2C55zthe2E8hld7BM1w5shqPZiG2m5nHcX97Ik6wttXy87mAC69p6m13u3Vsor6FPcfQJs9xc9
ib80QAwe1b7S74esSjdiz7Pe3GUqbeTe0tQL/JlbM+2rP1ftiRegQakkS34B3dZsmsDz7+gFnJ9K
pX0Ue6Bn1SH1TYvEGCeJmvbQmbQTtfBsvkTfjDAefw5zgFwBX2uPfdnOV6ifVFeqmQVPPA7SQ2/n
9s/om97CfyKR0JtNj3YMLczrnTV8kyCf0HTcQWGRgoF6k58XI1CDdD9NTnqmG8+5zytF2SqBxa/Z
21GQkyoVW/R2tHovR/FYnLsccqwosB9D7l6veS8adzIAYjfvrNhHtRHlwM0Hh0yn2H8sy8y9ltg1
Ap53MmEWPad9GjxB7pc/a3Ua732Vtv+iATgWK2W5tXon/dGO8XY2p/FbgLrYfq6T9xHNUiL5xwjh
iUrjaJtFIWqigQLgI4dq8wi7TcanSFHDe190lkPP2VkqnGAXEeVQHk6cVXM5AN+gRNaNB2dot/MW
h3i91OVDk9bnSSlrQCHLM827Zcve1IDHm6Y+t4vUrt6T8DUqr3yaaEy8HlxFP4xzqXwhg3WJMAD9
bLIJ4iE7BhKVUx/WFr51VMC/U3rWbmDWbZ/gUZzu4D6/MnIue6sWU3GwJn3YSawMhpp+h8JOu5FZ
1UUzmMr+Cj735oGHy20/15QlfcTcRCi3bcjDFQbZkblpp8+Onu8EAg09Ko/DyKnsBOXs6o62cW1b
PQNQ3Kah1ivPkT9Ne1j3CxukDLS4MoS2qp4UaxnoNc/4FuGQ3lpTB1LQ/Zrx3UilYPFI+IJp/7vD
PEAEsgYOC+61msbHaPm+huzLooaTWjzWA1zIf5v9Nj+skp4zfbeo+1VoBU7Oldg/qn5KSB4b4006
heZmhoVjJ4HiWLeSoyBpjvHbVh/CEvde8bSsiY5Qrujxrs2sXdva+YNVpjxomkl8rPU23TV6xJOm
mgKc71R0Rs3616HMvIPeqzNSBOhTi3a12Fqvn7ejMjaP4vhbm7qsBeEHNHWNkSVp3Qzbbhq1nRQe
V4LoS9nyXR0zRL3o4A/DZ6laXtwX7ug/H1/Km6aBJN2Fc7orOvvQF91nN9pBfrmx9DE9D1Pfh/tE
Aerp5H+aJgvKOB/I0KV9e5TZW2i7YJHrZXizy44yE7tEvMWL3VwEkt7i5ZQS6n2zKwiYyoW1Woai
9O1909fzZrXJ0cKfedYLDxpbibFceAnB67+ua90BUJBEDkmFlNaQOPuiSt7HrDu2EK8dqUb9RC/B
PlWVdXd5PWQK6xWwaF6A9S+iynYJE5ObO1QB3pZepuL5YCPj+90P6mqj6YO6b1q+2YRdoGyMnzTU
9/cBrcX0sGob4SBogiq7NU14QiVKFjlBD/vCQmX+50Vtk5xfSyVapKH0bebA3cpkQkMKeeZNUtrj
WeYB8jiHfqKUKDZliXkfCOp6z7eVc1ktbnLCGpVF8m/0XhsQD8W/mVTerpV8Mh5kmNve2TlDE+xX
Ww28jhKiGmyyXDV5LEaqfViEw2QgWw3fak3OOx99GBwX4bDQTgzEqL9JwDtz12sH6GyzrdjWPcjJ
0ffUOM5lD3HYuead9YBbzeVU3dv56AJKD/NsDh8d3HP8oPTaX6+bVx4fg9LsePN5+hUMSlDCLKKt
kBrWj4ZegLN2zPsmR4Ueccj6cQkQkwTIEDvvTRK6LKRZ2bos/ONe6/Z/3Gsq2q9eFGsnVw83jm01
TzLEWoHiveZ3r7o2bQEpkj575nWnpu1T32feQ5+FS44KLZkhQF/VV4m+zElcUYvPtddoBzjOQ8Gj
zMfo9XyyQl32F9tkjt7DyP4y60rtJcrClzGJnMdx4HavSozwWqYC3fFm5wYUWnMWDE8We8FjrN3I
RIJCmOnBMpqfogX3I3ai/WPS0zVVW4DBth3SeTut4ZMjKyQGBPLrqdatllM5JHGR3eZitLYIH/0a
nN+yhwry6nbgNJm3VLZUPz8EakiTBX36D2HW39VzOt2ISYYSVqcjotg6ZI6EkXmESz4mTrVoHkgU
pzpVoxk7KAkju30ljxKJ/MTJoQxwOPq7VtO0jTymiE0eS+Rota0rPthkA5Oq30Z1i24fAgClZQi+
sHekYYBFnetaTW8udGLAXV8Jw4qp3luWDkVmj7jgQQE/eaiXAumclNkBmEFyqJZq6uqdAv3HqNFB
Q0kv2oJTcvYf2uRlKt6SkuPFu7bJSzs9VdrwsvaD47LV4k1m3sloG5LdAkWEptGXuYSpy9dg9Hd7
zfrid/o3BJnye3F2rb6BJE//VGW19zTp4VHMYYYQnzGAwx31yP4yFmpznatlshOvFTTKPvBi6mjL
CXy0jy8nuGw5Oh9OQDHx3Qkit3EPUJnS9QrMpb21wmTLlLSLTDOLhr5J07dp0p8g8HRvO3+Kdo0V
Rb9WADlmHf5ThODMw6AXNqQWRfJ5VOpHCaCB0oHsIjDu15XIA4a/VhoPwZ5vfk3nzDog7sLbyoK1
Ph0z+GGWnpV+aXZZB7HlCK9Ab5sfV7sX1cOholGSPBfiYB+WylSRZsplLThd9KLeNp6e4og3k9UF
dbnpFn0KGeyiI1Elh3VMC1a7DKtbbNMchLt5IBEkjo9bXPYpawrFZKF3hl7bt+swdH1z6ktal97s
Ad1It8YI0d7uP4dADvu5eRdTtNF4TFrv1z4Yizu4kvVzrRxkAjU0Ms82t+MXe5UdxS4WOWqXNUPS
6GfubVZzgKAknHYUWf+w6bv9VvsfNg0QxOrzJnKdrQ5yanmmkAcQy3ft4zgm38S0Dh+ePwAKf0X0
i37aZSX9Zfohikeyxct0jXWW3aow+nZ5AhLv5Xmmr4YdDU3uTWxkFSmdvH5uUgB8qjIDRskqBx7h
yvk02SDTIaz5HQk797PG9yc5PM2/neO6vtENGiHRLzKeec2HTai06k+lvRedr2WNVemva3xN8W+b
IEKaOymmvTZM2ykreComo/2t5ft500Picl83PXQeasDTV5jN3xoH7gf4Iqdt2sDl6AxTsaOiEt/T
ejxe2+6kHHWnKR5dzat48gGHZXjQLS/kYVM0PIx9o3/9sEhrawW2VbN4bGt4D9xJd67NwZsyVCe4
gQQfVDuHxMqNL0k93qWTm/5IjAQkJXdvT/Br1mBMiQgV1fhSD/2d5M/+KuJtj7+NAMTmbnNQwDu3
Sz7DS5E9SKNDt1epbn2xpqYGABZ+koaKIlTt0wjH1qXNISsNWj1RwzgYI+xVHXy7x9LI+21RmKht
L50QcR5dNpX17U42neiWlE2lhwJgp3PZtNOmbh8jWkJrMbcpqjM8BGqV36JtwBMI4mSXqYjUC2+s
honcCQwry+2O2BdTHav5rWzxto+YEPTcOrGi8TJD32/T9AjwCpKP4Ha29eS+WYT0ujDMf3QhHVOt
532bZtXfpTxoXSKsVu03IU06Hp12B7uJAVC95VOhA2juizLVcCAjN0n+dDVa8GAjc6nw6CKrKdpU
Gx3Oh+UHObB3xTiTXpuy7D4r4RIVXfOuikcaqv7sqG2FZ4nFEZBRu6xIeo938eII4tK81Q14iM8j
qaqsaNTm+TW/MxhOdhgpUIve3c7vJ/V7m7ygFJr9INOnbiNvmu80+ptuAbBDEfYakPfRvk4V+vmU
2D1ObXew1Na5sSffcnakS5JDDpEiXUZozIs7UnTnJuLvgX4IvcoU6N11qgNil7+MNuu9Qff/SzfC
9LHa4cbZm2kSvvxFvL3Y9cgr6Gxs4CIroPdIk5pP6ZKTlLnqBvWGsrGFoB25C6/Uxo1pZy2SsZXx
0lB5qVuSkCQH7sK6KzfCsgnPCpRWCnyHMjVt858XVZpJc14+nUlSFdDfLoMCTyXthehntPN/bIsj
RqYMRZiBtifV3k+wG5eaW93GzTQ9hsuQj9a+KQvY3ZeZDDT8m1HDTedi8bJOve+oFcsMSkf4OOjs
QxI5uFlN8VhnN0Ov/iImGezOK65dVW8vK5uoDq/z2voNiZ7uBu5PZIy6MekRBy26LUToFjWmoSTf
vhjFI5FydAmXuRlkv+WpqtIvk4y3PDJp+2ruh430WmoD6Bvuy/HIXGLkSAZY0uAtSG5XM/S9NHCW
Xfe6oG6Q2K5m9T7RHaSMlNZz+E5WdF65rvb3UxW4uzgxpk9NH5JHtbxHXaWXKxxL2ENtTbkR5zyo
KoBKhNbF60L/dIVotb8Vr8tPzdmenO8gi6dPFlzQz8gBFHVdd9uiVu6rAW4xiSws0NnVlKvXso9e
89FprGHai1dvuuGkgXeFDZMroo8jfoj18iTbSgSdkBD2KdWTzKIcIkoeOatb2Y2cVQeJfTVBo2Wj
N2qih2dpPY9hc6h/9gGzUvCIoIlCifRq4I18bUCjewaVzVdzHZSfKsgxNuqAMlvBi+aT8AmQC2p2
ahCPV12Q03Cx5FR5nNa2URRWsOIxzfQiNDZ0MyRnfpTgaylNwDaK6eziNta2qZ/9ITB0EAHwq+yg
5hUqwEsJTllKcP5SmkvJAXn92N6JSZx2A4GN6pnDQSLEYXcQOcl6sa2baFZHj27W3YldbZQBSRo0
s8Dra7d1V+VXZeg/+rNiQv0llFZBpkNkpcGROvvxj4zfcshVFk/YeByiBZMcbLSDN2KEu5lwObyE
Ql2Z77uOshTy1DvPewmLdrpfUwCTYgIL8CPlShIH4ogac0QIu6l3fMEaD+JI9Yaad6G9QJCRnpyi
yPni8/SjmXXeXdmia5BZEYIK/jxv1dqJX9rBLTbOnPnfK7e6GwYS8ptx/lbywMerWrQgSPrqt8TM
vlhDkn/rFP614JenzzwPZLswT5vHri9ICJiWdnbDcb6aAqc7Vao3oMqr/+nMxWi+P7O1nFkJy7ty
KsizFOk3ivbvz9x3yZe4zNRtnJv9/RzlB0jMYOOeTeVoFpPy3Rh4n3tdokOGXbt7KP69WzD//Yk6
unY0hlh9SCA02zpNVX61mu5ladpm/e9QG1HpnJPviqaoL0HvJDudD/1DkPrKEfx2fIqSuDmPbTzv
LW8uPjmhD2F0aGq/IqTxehkal6H4QfBrZ5AE/HAZ0+z96TIi0y3+cBk1NzZng/vkbTfyea4G5Cso
QmSfoIItHo2Wr5VlZnoqA718uTPld2LibqvZeY3RHWUqy8OZXiWZtsZ4WQ6u22m2y1KAAWDMIUV2
ZjPa9UZoPfuFlj3yqEVjQms9oydgPffBkoRBBOlGbHUQLF2/C9cVJMfPdBhlj7b/uhxJMOqJkUU2
wezU2641X4dmOUpof7eVnu7SZWZH/UxuJTVInC4eyHlQ7dHUaxWWyp3oOpga2QVKIPMtbLBo6qk/
xIy6KFIxS5To1EhUPk/TbVmpj9y3+NuoLOHDnAazvu0XBhUZ9LbvuT+GDDqC/vF6dSCNQLT6Fj2N
9b5o/SvkOrutQf7sWop3aQL3FQwTLmSo9FmLF85r71oKf5k+I8frQi9r+/7+0jgwD2G48f3BPRaR
Vhs70XvXFiOaCu5RhN1FLF6OxKvD4rZpF2/V0jvTDS2q65CE3c+h8UkXltplNtnqJ6GwFd8yW31L
pPoW+cd1CAxfIkujNgCS0RbmD9b0P6xd15LcupL8IkaQAO1rez/eaF4Yko5E0HsC5NdvojiaHuno
7o2N2BcGUSiAY7oJoCorc5124FCiLeC8GySjiivohOjNIqXK6TJ72x1HlS9S89dLMBrjeqyw+5XC
3SW2wQFSiMc3ALtWVRakL2PcVCj1g524adM4AJNFnc12f9QMY344vmn71d9i9g9s3yTeYYi9KM3Y
TpcuZagWkX2McBts195I++VeNwHsQKfFIsvFJbKwcHWdRKXF6KnXIAijleI5O1B2xytvp2lsX/7w
kl6ic4uHDCf4OwP/tJ67SFz4sWev/EIgwamFWSVv1V094l9KaY2B4cxG6TXFDe8us03+AJadtYH1
BpopTn8yMpzXSKmGZRa2c0ygiEjr2ED2pQA0XbRH6u0y5zCCtuI+ioRNc5B5gLToSeSYg6bkiIMB
j5Tmi1yUKRSsevFQjXUN+h0AlWoei4cSxP0ga/GXkwL77LLmAzQNw9Db1Lb73pviWE1DyfS38dqD
Oj0U2K0daNKgdqDxukr/Ku1MYO6Vdn3Cr9LOnOWmI5oT9U46M069yI7DWYDf/NpL3yZqCo99Hvs3
Z/qu4a2WnuSxiD21LNzAeDSi8V93o2LvNvlx94efkUDLXbWN2rZFyo9C+SDd0R9a4CDux0qND87Q
8WPVjxlUDfHhbED3zXF6+WSnD3P4y18m4AKdhlK65rpyPQSIQGJynFrBjiPr3BUk4fmCbNeOvzUR
S2D1gsZdu3kxuatOQCH7jw5Lz59hxV11PofEl2GJG7rkZfaI+lUPiMdfJroDr1uwBKd8ti5JL5OM
VdKCNsX1QYH2u3csAHbP3G9XMx+j+PqE3Cvfn+A5wG5p1rhgySKRrWnE1dk18odI5nvDAMsmqpeS
RZ2rZNNB5RNacj7bd5NZX0yd6TVEHhzNHhADnenFStvet4g5QWahhm6r9qCOvLX3FmrI5kEoL+5X
LcTNRmsKL5Aj7RZGFlRfugrpSIfl4piHQ/UCPbLZ3oxQKYIgkb2u06b+UmGvalllec+LEGxF+Qik
sbYPejgqoKLr8BqSqw+R2z9D5KJcQXsvfZAmwi10RzapbaO20d3/j59RIrxQmOCaVkpYy4BPoNvX
bzRnOw1j92ozMR5HE5hlsqZZbi2VxBulEhz6Fet+Agl2ABEeAwR5m6ZNrC0JXUwevzhWad6nuUpv
45b9Q2by8mPf3Ba2Pb5qLzPwtjwHHqY07AfsNYuj5eAlgHy880C2UoiVQpHjHXe485BAqHnlAXW9
JQ8aYI8Id2oB2Aey6QGDC/bWOQ7gsygGiC9dg7VbvAAu3ezDoWFroUNfHuxO53y2lzgWvWn/v9nl
lEF9tg4XQon+khbS36RsKNdlIfIn0BjyHXQpg6UIu/xJigZFy17kLYwAzWQKEZSoQI9JzhYHn8+Q
ywt1plUy3acgIYuwdZLQ2VrlUckeWS/jO+l1cjekrm8iDOd2hwqLZbaQVhTubb61nLYd/qEOowTd
1TFnqjvM7pDtg94MRKiAnqrBwjJV6mLHZf/SrVxlyxfTaDsITqlsQc2o6jXDpAEZWN0LVdIK4goo
ZaFmrqBgFjnyAZnp4M7v3TOZ8dcFQ1EEkHuVNpjShwpaDiGYHfV61vgW2mO3STOc767LLaIj2biI
ESGBFsCnZZhW2+viG6q1Lur95EB9ghRY0DlB5mVeq2kgQww6BhnSyQa7O86QltwMOsuW96q7j6dw
0/UiuiFTb/rQOxbNP9RHpuugq+33QZ2a6qPVy3/I//86KO6BFgPbA360vvURJ/XUTZBEgHpUreT1
t7GJjkaC3eZDEXblY5GGPy2966q9Jl742EyeQSfI56b7e5N6r86IWLXna1OmqDizsqheBcY+tHVl
seL+dItWRHXGw19b3CuKhczc+h6QELZ0csHufGaNG8hKNycQwQ0H2UIsJ/D89gbxZb4yAJh4mmoI
aYxl3Xzza7FvLeBtFyXg3OAngFBozr9BeUe8usxjyxTptnnKwdC0j17xPqWcAFjqpfM+JUrKTxE+
u3HXylejZAOoGXE3ogZvAZ0D+Vq0eCbdSW37q1/JJ9DEBiAsXaouFxvSBgsRVjm7HiguahAnr6nZ
9A2EwqHISUphpBlW5cw7f9hJWsxFAAOLcZpgL3j2C8gGL3Bjh1h/FpDqmG8+d/0vPiYAP4dhivkm
6nm/EpMX7uMgGF89yFn3sqyeW6tMzhkYohcKuh6v5BbHqbEHRzB0Nm1vUbEh2CUpC7cCxYorFCbb
61hW+F9X2dSveJlB94PaY2f3oBWx7bWCqBB0Qd1pzU1vCyzTP6EzRnvirQfoqruhuw/71UT2ybFm
f6K4J5OjASMKdqyq0Z7sZKLO/2r/Y358xj/9PL/PTz9nQIiOj7klczYBqto2luHa+ED+ugwgsh1Z
f9MXKXjfa+kjdVEk3xruheka2HbEf5oeJCN6wOzDpwRCL4kHVZgEb+l/T3W1fEw3D09A6euqHArh
Wg3BLh39KWqrZWD52YZspJ3Qg/n0IjNzwQcGXmwspdyOrD1So+aMG5N+Zi+c1u/PHljmn+Kavy/A
SfXuNsPItFvQlf0ZrCHuU/rLberUv2b73Y2Gl2GEf7GLTz+fcDCGAtNNVznQpOe1dxe3sX0HtKdE
/TA+6KV5yjowW5Bna/Nu57rcB1ciw6FE+zdTDKpD0YDrlnxGw3EXTQs0HUOOZfbRTwD7svPpCeZq
ds9kOJ1AG3FL3jStCvDe4nNyyGzVQXlArdihke8y6GA+mxVSEqEXRmdqgupv2+Rd/GBAke4hH/lq
1DWuacYZqp7ackHNabL4DmTM5tybKQEgjCqKHfXSlAKCG2dq6inHDJx8NGUBep2sj7qzE4WgRTEC
BCvEklHcRF/aJgdMHHJwJ4ql9FE1QRMvjjbUtFIhj8yEZtFQi+IxQt7owc7mUAo5NDUon6/D27Y2
l4HXr62OQ6UwSoI7VaNUjWm10EoOoJ3wOgCN+wHsD//2kH53bBSW+j88gJxCWFynPP4yh4fz+0rF
HPrw2LPkbA0kDkIqLrdxnTTt/pAYGyLSn21zP0j1QbJfN2CBdQrD2jq1jawEA6sp8mD1yaMmUiZz
kxA2hKkR0plNV0zNxyBC65DXh4la5PoxkKEc4SQilFInrLzps/QI+UHvAdBg78Fj7BllXM0ZJLEe
JMtrf434tlpTZ+cZwXlEyKrTnWQqiuxSehkDKy1Gp7GTrFFS32xouG+2Fk6izbd5tB4EKY0t4P3x
LZlMf8CmCsTPW/oJ1OD3RwE94AX10hwMObjCZMMdmWRloIJIeumOfgSoa9cHh7kmACC/fiKQ/kD1
y7gnS2fmUH2avoVJPOwpANeCIHc71X01B/BkzLsLFto76qQPGbKxEH1PxB19wETaoezj9+FtXlUr
4TLQNxepv4+xDgC76++7oM4fHZYUjzn2SVyl6iaqOT7jDrOXDhPtjjqBkJ52HEQJSxrwMRzvqxwk
rqO39t0yuXD+QKAJhkVoBUjvBPYd8N2nNZLKjVTxN9DgfnV76PuAaCTY5wJqjF6WWW8YSP00cKwM
f+UkAM0UK8NM2N7REHzLqMcd0uKWhl60d8gLO4uwarKND9YCCRmk1z6NOdhOM2QwMq0kpaVctB3I
WvbJ/rs/coZnFjSi36N0WQHCmgKpoCN/f8QAKy+uljxGQuPa8SlY2FAk0JNg1SxivMOHoQSXhgzv
oOIV3rkWsizYHgfbATK2d+AIQMzfRemX9IMTebAwsW5V/3UaHSdZZoFwNX34j9CTbrJ0NDtwo6ck
X5qDpnTqBpp9+gn1wBC87aHeHQ4oetMnO7yXXMj4Rd2emg0zVwKssE8xTh7YtvzbjZaKwYGCdpB3
f3Wr9WwEZP5w0+eYeTay00ON3m6vD6XZ+gGMykMqAZyAMNm2m9L0CF2w7Jhbhr0dgUK4EbIEjL20
/Ic+ROi6Zk75hcXiSyxk9aNOoHeXekosuAIEuhHljz6ov4yGKL7kdZFAGif1HkaGL3NliOwGAhXv
T6kt9fkprh0na+TBGtAfv9XcfGeNgdK0PAKzRRwxn8zQhpxpZf5mo0GagsOPLEhsBP46Q+ztASIx
5cFBygbCPI79QLaofe2kPdxLC8tB4EB2uJnAhXX1h/QVII2tiV1qYzV38+Vl6CaIlpb2rTMq98D1
ZtUFdmNjpWOCNPbU3iDZroB2/d04i8eTkWvPZG0fVOv7/5SpeTLBcnK98VxrtgS/bn7zKZNgfI67
+o32yLRbpo3yOEBsvg3NPdll4N8I7gP7kE1f+giyA9fwLoWBtd1mEDu33WhDlQejfK4iKFVAKsJa
xcgzQnIumS48bM0lOTjBc9rV9lIUKFZv2ihbtpMZbabYsS8GELfzxQqYOAWtvR7yEOEt6iAXCbml
ZYEv2YZsA+r/VqYTRxCm69ubQYIupHNStSmLFn+/ujQQgGzHAzaN4yvYcz1IVDrGoddNxjZ1oLyX
CuQ1R8eHep/Q2tFWPnnLvgWF/+QZBZiwqh/VyI03feOn1fuNBX7ctIUgiGMhu1hYmfVc+123En1r
30gL2gJpE+cHJAzA6BBOwbpiUEVIrLBYZhXIdyItT1fou94H2htAHrRNC0m/RJnW+j/7kCNdkgRs
J0J7XyejO5F/LYouwHGLn+jIOZRiumXGdCIZsjRh463uoxMm9TUMnxZ9OP3o+9/GgQ8FLPfKfmsg
y7AA8ZF4EDz0N6MPjI0EjeGZJUG87uvWei6N/mteKqiZx+DBw67uO+ie+ULpQQb7NQjgW3VGQU8C
Zk3DfJ6UmgdBVnUe1JQIaAFuYoRDeoxrx1hmk0yWiDmlxyhUIGmnni5Mxvdb6ppSEwEUJ58OXCGB
VuiyytJAIXhsQXgdWmDxKQjBoGHkbXNv2Em1LKtWvI25vPEc1HotBvl1aP3uB0qmfgrf8Z+9jIOH
2Vf2TeqZKXSfWnHAX7Y6pyNn69b2vQeWtC9xGG0nnT+iiyzHANgagbpxamcc6eLUUQeLMlCffD66
hS/GA7U6E4rz3RhMW4IElQo65UODiN6MENLwIVCy/N3WumCgIFFqciY/9TGWUEc0H/n9x/mcBnt0
P+1O4N9AeYrpGatrhGWwzUewpANzo4M0hQ1QYOm4oCrT6Gh9oUEhtJ3WV9uUBBfLeKtx7D7EflDh
lGwaCn/DaDU3lczdm1HmCSp34wDhAhAnxfpCHWCyCxfcKcT2kzd2y6tmzIbz1dnxNLF3Wj18coOQ
e7xWTt6AC/wFBDHBuS0rhy86xAP2AQ9fKsbCy9ji3LIC/H7jcjCQzS6ouZoWSRwaeLuM+Qp4Ioga
XN9PimUVyKzX9GLqyG6PvX0psi5fSe1MPWGGDNzCbAEQTNrZ+Y+XH82eM26BbBFl6Zrt0NX0iBEr
UJdJtyYRH167yCitxAaqD9gMPYQ08D75icEqxYocndhCeRCvPL5ntpxt8wx8rHYNZNpsscirHHIT
lmXfxulU75y4y/YFd8abCUKQ0IhL6i8Kco+eERk/fFnv3JJ5b52XqyUNyt2k3snMAvNI0I83HFPO
g3LTPdMbwS66HWJE7jwoBK7tNkjGNYNC3yLXlQqurlSgS6XqJYJWwZnb0gKuRh/twbUhQH+F0gMQ
Mr774dQE5pK2qoE3R8hn8THYLGO5hT4a5I2RzrkBZljd5Kmsz8yFQn3LchfiO6BAMeNmPJSBeUct
V5voDrwl2a53dXmCHkqTUEdhROnGrAC/88KmeJ8lyLJuxXpEUmPLD+N1YeOgqVIGQsLro5Bbwk8D
BM2OZlNjsguTpL20IFVY+76M1/SNKvXXyoyLByi5sRO1mjDozkXdg/cPfXQJalOuXSAu1kkZvNtQ
uXoXloY/fxdRVVucq4nfkD99FUEe364jIev1dSIZtrccssVnmgfBYdBvjF6CIBMoVSrNf2Wl8c9W
Jt6tM0C8uw3BWk/21nW8pdVY7NhEhXpiidh2o299yaQFJeuiGbfkliKFnlk42DfTwA7/adqJGdXC
laDhomnzUBYHTrDAxuj5DlWD4Tp3pm5DLGTUTBBb/9QUukmUZWZTh+trbygRlDCLnxGWhacBmkKH
NsVvSU1bIFpeuj4KEXRv4miOSFEBl6ibZgLsYatp+qmJlEF8TqsunZvRKM1zVBk/5pmQ8bgkUfGV
WlHrOJehM5+9aZqeuqLtbgzoiFGfsLi4bbLgQn0KyMXbZuTgDMATwahR32GDtQtBsPIUG5MBTNG4
ob58YNa9C8JAGtc7ffMwdvGS+qopih/d/GeFT95WJsC692ExPMi8SEHLlQ1HV5M7ATbMdwmzK2jp
gC9qdkE1Tc0d545aSZExYABja0PNwQKGu0iDC7VoUIEN+gIBguFITZrS8/s7L00eR017kg1Nem/o
qG1RCXuLDcYAuRtR7RVq9y/kgqSMuECDYn8d0OWtuUUhABAUehK69HnczpNEeT3sOaDLCzBMBEhl
V+4iqQOgmSvbNhbMcAREttpgZfdTeFtlZXiLaslsF0PeaGGST81QZldU/YV66ULO46EIIvd2dkob
vFwafAbmedMATEmmk0a766Drswr9GCsBhW2QFs4KBVfAkASRyY4O/jgfe4FcxkBrU/vT6q/iMVv3
HoLgVWdukz4bdi6qhR4i4fwjkin/XpgBMgde+ZSDLu1vDmnjPQVjWc0OWHiHXTXi0KVnyHBYuvfA
I7OIXWjaF1ZUnb3M4C+s3UxhHr9UtaovKo6A09bmvpBimwI4vkEyir9cB703sVtPEMmapvI4r4yK
BfiOxKJEeR/kkT5d+hCANzGMUPlFR6PXVrqDzLt3wYEn5ipYkSVgDPuctCy3YVZADc+xA8i6Zu3a
aVny1ObYCsZd1P1TIlZlMNv+2SKNVXlj8sXpENTIgM/GSbvH8RDb74NVNSi208NDiN3MwyffbJ6Q
8hjWSYbdfqOxEK7GR7SNjeXS6y/U8kywKUxd2i6t0QK+Q/f2vnzvjSKUy9dOCcSUHvoxPvBVsTED
MJjGoLBGLACF8IOuUck4aFXwBXlA3t4HVxTOAoPHzLdePlJ/CG63FePBdKSBmR7YUXHLpB7rLB4P
ni6rqDu/uDj6jpqRG+J7Gg4na4LWNlg4wM9Yl/JEbuQxGVG57XqQxe4BPuqXvpPXyHiOxlwbEGZJ
uYgtU95ag19dgH0xgGZF6tSVVYnPZ6XFSX+N4FEa3IEQEBzmmf3da/32SItT38TBBTJo205gpV82
LBo2YNJrVtetnh7gyqw7kkmCpm9j+hwgaYRH28RVb2FW7UG8Y/ywHOsE4dLpSwtmgaWHev8b8GYZ
O6c3hx3KS4Ha1IM8B3WLiVnvJyXKmym0i0U6FuKc6arUNAY8WkISaG592J3WKdpVLvNDwcGleCWZ
ASwUuj5G74Fd1SwO1JHh47UuMxs5fhZCybU3x3MNhrSX/mclrf4lYioCRy5Y0YI64C8t+L82iSXV
hpzA2vo+hrm1/WJ9t6NsJ+sivutrLh5YzgGMz0zQVzVJ/JC1ZXPCG+cLdU5CVGdQVJ8L5WYnPqbZ
Csq4EFjUzaDHCrigW7qERoJXmO4ZVYoeD8KdWqjHXZNxcL4BEpfd2aNXXzLgRxfdEJivolHGqqxZ
sadmiowF1DHlU2rpIxhwtgsBZpjXMKkVsBWmv/eEnxxRdeousR1a9GnbPk95JM6mMQYg0AUMAEKy
3coo/ehQ6qZ2a7WbGdXijHglNNGiBskwoLBWoLIRB2p+uFl6NoDFwI1GoIKp+YbKDjBsVeXXwEVM
XUfME7ORQFr1/kUFRXlCRZy7+vBASgIlAImUS1d7hB0o5ckDmkTl16h+n4M8DCjOgYsIHMl4IZn3
HZJp66lGDYgqa+sepfTWfdYGmwZRyhvyyOOEA3EQqAWiU+DZ9RJ3WuBtM+7J2eaoyW7HBpgrDKUR
jZ4T4chmbZdyypeVa2zU4Hxh0NTap6BjWnSaGcaZwupITYjU8Cenb9+bkRrjTYxS5ZWqW3dXFRAM
o7O6i99615YyXtFBnnqpSaf1q7PdyfCIoE6yoKxWZ3egCk6KYRM3vgGQct4fWpv7RxOorTk7loag
5FLIsNIAslPqrBlVvB2BAZpnug74c05EiqBKuEoFtj0sA9BN5EN6G6RY0dTk3dVhARMwBEfF/Ler
aUhcSCLYuVxGXdYnS0/k7SoxunQzt6to0pzlMd/PbSvE4luXxYWmKHM3vR1Vj/OhHgy83Tx/hhJb
kNSpQxYf80imJ+x23i+TnwDs82dblNVwzJsj2WlEFwYcNKomUc3wi6fB5tMQQjDYQy0lDw22IJuj
O/DvL5cFQFHrKw0I3SGMjjQqkHYizh8mZ3QeVQuYzBjf9K3hPJKFG9Me9BH9batNAzfrRVL13pE8
CmQkVk0LJbTGaFzsqFAq2dbgkKKhAlKyBxRjBQtqoiTWuvyXJ3m87m9jQFwaZOGDPnNQKT3V+bHT
l1hxtPtR5MAMTfmR7qi7tHsFcmKuwNv4MSYid+onz2qqwOfz5y31G81QryGlFW/tLEpXpBu+z3V1
WIXPyYo1pjz3AOCfnSxLV5nJ+FG55Y82TPuTJfv3S5TY/Ylsrg9+PcfOjtQ5aY8ebA2Io324UI9C
BR0oncGrlht31zTVNHjiaI71l/ajstxGmoFMlKaii9GBolJ7UYtcaeAkunngnNH6Ndd1+t/nIvvH
E69zsV9PpJlZUfAjarHx+sTLqE5ReUsIXv+jieMOe0o6vFauvdhOfG5SLxLiImPN2XYMeVasDfdY
2g4dS4DYIdt86wOgsk8s60A2uhRuhXpmfUGZAUhKX0SHEwR4u1pvfDIAv/cT46Xq6vJbwf0XHx+E
b6CCnm+AJ51vfusyQ+U9QyrjoLsLPfK/TPH/7gMJMFR5gb977fSOc6qVay+I6CEXmdg00Kmd2SG4
B2WXqjKdS4df+Zn5j/HE+MvfBoU+a2Z2iH8PUknFXyJuxydZoPiyzw11S5cu9jJoZS6vlgmBuFs3
1hvyVGjRV1OzWRaVtbVinFFdaY2fhmb90gjrMpynHCxwdZhKByX0E3RM77YOhbVNQxDBks1GhnLR
dF4BatCiWg+oqd+HXps9j8a0LWoGUKu2mzwNrnYZle92D4xt+xr4umenxBnyw371/91e1qhfo+zV
nPjS2StQXkKTeZyTZTVoa0990Dxe82fZwOrt4Phqec2fSaQwEYWN/c01Kdbb0ZcsstWRTLNdLMsQ
FWWUc5uMMD0JXj1eH93jhbOtazEur9M04fB5auoYrWyemiYyQeV827tsOVmoEGzdCYHBDJCUS1a5
7tJo2hx1ACq8zD14Q4171LU85dpGfg0LoaAIBMmWZpjH0gQfs0iw+6CgSU/6ccH2dJ7parrOWcfp
FuuNd6RO4MDuEyfrTwPK+Fcq97Dj1huZeeeBha8abaRmtckHz/SuzEZQdekmbVecIkKuTYbpkWyu
D4IDgMJvqHN20/O6SIVvrraC/bxOa4z+52lpUGAgmJXINsU5CtsgmnYAozV10qX7mDZscVQYK+yq
VGc4+6rDzo72M34EHAQ1aT9DTdcfJAqRkJq4NqkXtWz4vqQnP8KpZ0AF8TZU09egw5Eo8szhBEJx
7PGo7Wkj3dElDgtIxKbNloaGYFnHsqGHUPs6Q1iC4J8Pzf0f9nnmTw8ZsyBeeH4hNwhxDHvlRQ/M
Hsw3D0KsQejE3/M+GZaNSvwLBH+7E2g8UE44lsFXqz6TgwNV4mXpgVO+VlV1LqAjsqIOd8uhMfUN
ys71yq1lfA5ElF/EBOwBUlvxd5c9DpU1feUoSl9Bx7bQ2+ZwixQxYg8thDux5o5vuWm3izjl0W1R
uPaFOnAEQG2F7jBQYjd3VAb4l0OGOgpVHzxLgFrR0RAo1cp7ssnOAcpuHMb7GpHBDY8MeRNmgt1Y
jXnX6k1tglQStWRniI0BxnwoAkPkMfI8dkBUZU9FLddCF2pC3dk5gPx87iR/stNlRGrp4MTu7k+7
nhbs0MahtLrdJ39tpwekkyGOKMiZO/8Yjupd5I9NOf9413obcgMksjhOVba9TsuAqT8nvlzWRqvO
rouEjgIm/2YIsVyj0Cy+b9MAsN8Sig2qCYqlZVvVi9c2KOOTTfbm+0ABSFl8D1KQJxVu/7O3i1Wa
5h70Q++RDEpwSsnaZRXw8CdSZ4BxZ+k3Ff+DGr36ye77cS3wajzVZlEeLWRXN5NvY1MJ8oFFlPvd
d86ipTFl+U9wcD/3zmi/BIZCcB+R94trmOa+tFG67+FMdpcU/rCUnWm9jfawl66V/TS96dCPQf0G
0CYEusB+6PXtQshhejBZkWxDu04PtdemN7YvopUVDPINSPrtWKXZD3MUr32WjM+DVCNOn1ZxCqze
PuGbXa69wStfvB7hQO3Ku2kfe7441k3sLKso6UGB7bTH2Lemh661HsDT4bxBoxlqTqHdnaAfVt2D
pu0b2fHLICoz1PJcgLburmkFgNSxvzICFNeBADO6GHkRn2tL4LDP+fCtcdZuEhffAa6BTJZ2YK07
blFDKdYJS4tbFL8Ut2WIAi8EHCrE65381oL2mr+ocvzEU3ZDJtRwGchMy4CLhTLKXWR0yUZq0Af+
1cYd87N4gbCxPHC97s0dIaoFprC8pZZww/KcM3G+DspKrPqjiEHi+TFRgYTxCl+mZGMQRAQb6veJ
yccTVrvI/eY7kb1Nmo+zSvvx2OWLwtGUbzPx23wlH7p8alcqmo4tsK695R8gYbNwXLB4lBm/zJiF
CdIYCA4kG8I4RAVrzyjQeKZOMrnCOjM+vPu3QLgjTRY5R6PxnSXRUdhl81rGtnXPEDQ7/cU+1MVn
e8K6Vydr3/1rAICWxF6Bz81rECbsXkWoppojWUU4tO/8rkiCnDwX3KCESaBStRz8C13TgXsitG/x
hymfBkgy7TqUcG+6kVuvE168Ue+Jb1jCQJ/SpsZp7J3pBirVPogyUJCsRyKnWz4pPbItERiK3Goe
SQ5OiCIwGsmBqLjpE4iOe79G0jNNDxBFGukI33xtAT4iB+z0UHsRrfOose+BEE82+GcEJ5nG4BuG
ePWOt7xCXkBwqIX3JvSoOehVOUu/Q7poM1beFKEmUazB0WV9T2xUFgIxmzw7kylXAZPsppSRsR2m
oTu4dTeekGeH+LhX1vc1XvMozxuKL9hGPIYpwL0LcT/1DRjDKq/SqiL2l9Ywi+Xffrap5//62aLK
/PSzxYYBkV1d+0WlW0K1+bLlojvMxVm6CdR8d6Cyr5YZ96gjafeVTFO5QGQVFHIUrvMbr17zGIwB
s9FF2nbtK2EskMYucGrtvI2CmNlSqBB/dTK2ZYw1OnJOk1bxUvpS9Ka3aSOInXuV2nLlFQcDkJCz
dHt1pju69EkJhrLQdVfXjroOv8WtGS7yxlMbnkR873uVuPdHXdI2guoXyJMTSjyrF/IYbc6Q3+RP
qP6RS+ixRweFVwm/pvU/xfjnW3Ka4EQpAC+JnY1UAsd+sNGNCO46no8alDBb1xpW3PK2W1gdkIED
YEGPrgOItJ1Or+QWmqA5daoKEbgBZ4047rpLp92GCLV8evjf3BS++dsCUETIWHn9U5PnW5RyI6+H
b96GOWLa5rops2qZQDfkJS1q85AyF7LjxmR+MR31Y0wC/xaJZnUDNm1UrGt/bgXusu09ZK70tHlf
bMl/TLz3aUvEjXdTjsp2UGuDYXfjAzO2RHYx3tPRlpqVmST7+eCre1GxEX9qIpYZ75PaRCa6RnWp
T8DVKHaGhWUNzjooAvPkENoVi8TgblCecfv+RKjTHKMOcZpsYt0JRSagl8hBVH2CQGfINlGFovLS
U3JD/XQxvPhr4lZsqwrWo4YFl7iIhnPZ1iVK+TMHDDK+qxZkjMv23Ye7fb+s2hbZX+1NHb0XKfBf
QmkhrZC8hdZ6f+5lCDAh9KWWXQmJRpkCzY/UPW6x8+o2YHzrFj5Ck2pBxkb30J0PpMy+rL2bq72y
GKg/5t6er6wKQEOFnYGDZfzY0hcNXyFx7lIb3zm6Ff5DxbMECmeIm9MFOapMIqT7q92BX6gArz9Z
Po2k9pTGFjTLlzTXdQyEhBCK1xeWe3xtq8zNLqAH6zYmuMAvlRXys9k/WRruRRcy090kJF+6yVis
Y+xUPJxBQv80RfmSXFKyjUHRQL9H2OvrDE1sPuF0IkDT5/fFwoAq2SHQF7qLUqcrwKTgwojzXLAm
azc1NuC72svxbCidt+OOfMhkO+Wv0TTltU0+1CzL3LGX1x7X8sqV5UJQspFIGMkifr8kiEY2qJdH
O1N+DcKh6Mdsy6iH3J3GKzdDbvykCOSnIGUax1D5ESBP74BmP+Hs+Dma+Udwkwb7TvRkxMYzUND8
zAzwA0ouRijFj8m5HrMC3Eu9cYciNLasO8EQ48miBRgji39UlK4BUiyA/YghXOOE4kef1N/KyO1e
mxF5e8MV5j02PD64J1sT/8cy3WPRGsCC06Ca30vXLhZXfB+cAn+LRI6n+dbgvXGwGuypirRGJZHu
oYsrgcwaQYuncBrsYoaiPdBhfAHw8g5inc2DP1XBCcWCzZLsRg/yxbIR9U0a/g9lX7Ykp65t+ys7
9vMlrgAhxIl7zkP2fVVmVuPyC1F22fQ9ovv6O5jUcpabvVYch4NA0pQgqUwhzTnHGOZw71gd1i9j
Bx9cAYgYZdaeA1/8IDPI6bYsffSyoZx1YOQ70KFvteTAxsOtjoqqVdXcio1VNiAhvE2rYyW87NFB
Fuylku6cGaWPvJZFKdL40erq7BGeV6Q35upChl4Wn5AlJe+oVIblW5cW/TQI9OpAqxr7+B2OY2bj
hhYTUbulYjxYwwK5QHxNxVrmCA/Cwb2iYh+4FXZjpVyY40XBFRpsEd0w59SKSLy2KzLQW1CrFE1w
rGusUKmVdUZ5B5fBmRqxdA1mudWzTaJp5gC25agEIKPc1VgcwJWURO4R3y33SGdam38CX3a7MfTM
GmZG4TZwwPdggtcTbAwTKDOPZ3TwoAqwcwMcbsU/2d26UQ8yoW634v9+qNslfxnqlzu4XeMXO2qw
q1ZtG/3q+hBZ1qASks3o9HYA8Ye1yMy8m0EoId7fGuwAlPRFlvzVhcq3ZjmOeCvS2a8XiGtEJHUb
LId/P4xf/LgxugrdyVR5uypVirLg2Uxw/TyoAHu38SZuXag4mdApdcnz8BnKm8VWM4PsvoY0pIVQ
0CEdGTvpkPcWskA0N5/3hvle19JZGK00iBod+/EXgNxoVa1KFQEr8aMv9chCZMt1tnG81Q8M2O0h
xkxEV7019KDXaUUbnVLpY2Wu/EYsozxw5tMVfwwMLxWA2+DwbunasUqxSy70cDENRZ199RLbrX83
DRUrPV/6gVZMJo7mnEyQEK3BMKF2QjG1m87suHk/+0MdmXSS2zF+2OhHh/TH2a1OjMPcRqWGW10B
ltB5yPGLB72bc8kbG9xUPpjUqehakXNRBiS028i480eLAvJqG7+2mjk1Flw6lwz+lqRo2XHq1Coo
BQLEA88XUkRTVaV30jRPoEkp3vLBOmmC5W9c2SffxkmKGumG1cEOYnAzOczd2mX3SAnplIbujbno
8ARM9bcqsqD6pBjugDKfsR4bgtgK70Ggx89hENonTEhLKtFBG8DmHJv1W9N7ESJ9NTLycqeo5lK4
YDGwE29fxnzczxfipf5xFoX6ex2dNTEXL77fxzOWJfbL1Oqtme5cI6Wis2VZ0Rm81+JQ1cOeqiAO
EZ1rJOLfuZjLoJrXeXMya5qzDzKme7KiQ11Wm8jM2iOVuiCMzmWaPWd2CiaNcWSq6ipwVgjN8La3
uiYzy7kMWbQmE2qIVQLQRQYQD9XRmH4BOVGv5tHidlXPVuY66sBAfRvPM2Nja+sd8rV0iRsOs0Hu
uajP1I0+EvIiCiiV5h9G1wvQ8IbTLdw+QoQdZQv2r9OtKnXL+86x/cPtzpTtBjMdNInApOKBkW0l
SnemacL+8KkKw0UaqQG6KjKhgzOAA6TSK336VDSo3TgQ3UsSNb9dltWp3GgF8tZvn7QpG23HZPvp
9uDgIAXvv4q3t7vrUsu5y7wXGmv6GzpdPnpd+7upOOR8B4aNdgTTtFvbgEiCliXda1jVD0acRA8h
JBt3NmPI0B3roWdnall9GrAOR/KnrFY1qIy2Msn5owLRHRkxYejzWrDyGJiWttCsLJkpCPBdm05/
aus+PbZjSeTOsEKuCJiTC0e/lqIr7yVIr2oZ6VeqanRQe3mJF+yprmu8fJMEGZtPHSzDu3b6ylVK
BxMnUvSwrm7CLQ0OTtxoB6+IPqMidXDwZdGE3p2pqhngSoy7plzT4ECbJIfQTL9RI92uFuh7hHC9
u+nqtdki2ywQSxpM2lF7Yjw/kT0dnDB8zSJbP1Cpw/Jw7dpGAzoRfKBB67wzMlUW1EhVGSQyZ7x0
ux0VoyE3N3YAZx2Z0C20QMax4UoVmg2NF6cY2IZuALQebOepDltJ7Kna4JkFZnMeuK3u86F9c1vH
+QRp934JRcB+43Uo+kpbgHQLOZqh4xzyMoECHxDUn8BTyEGJm9T7vAmQumacp+oGCnyqKMAXAh/N
/H3HDQq1zZSnd8vNjxD62DdpPvuQqGeGFcTEdfOi4bZzz32m+LXH0i+qUtlDjiDbRlWQ+IGX1nkY
DSi0jTXgF1591uDk/BJaSICMWv49MuO7Ou6NFxXWPfRAjfQszKBZy8Lodm4hIvgpIgbWQN49RD2U
cVMIdH4du0OjlH8P0N1O4AzGV9RduWaMr0bMAEkYceSB1MBsoUcAn8V+9wSNCnA5o/5m1o7o89ix
EUaEQ20yE8DekxnQEe+j9aPZbbQg/OoS0QEkj3vQfAPeoc2S/i2xfWSXOsYzZIcLJCXqyabq6uip
aPjBznX/C/A88TxHevRJ2QY7ZnqP0JrZB19+9GxjiFFQz0x4SNs2TbbQwhABIi+Nn+gs9UQ0nbV/
qPuTncd0hnkzjz/E2TRh9nswg20+RPWmGJvVXzVrEFsKr02tNqJkS0srADP5EaMjYxolLqoN1Xdh
PEsHBHZPeZPnawH6gWcjySc+KxFLfRmZstwiCwnivHE28VlhLY36sAaBtuFoT6O9hJ8MKDWkKVh9
Bh5lI2+N5Zg7P/eFAx7swo/+Q7mdh2rmBsrdOxFkR5AqE2WnZLAQcNHbBTUgTpidAmgImotw6BbI
oXL3NzO3t/xV78X2vONAc7ZI1NirpGke/NZIl2Ap61ZTcQARGxclbsmwmwfV6gMIXOMDNdKhtUEY
BlDXmUo0Whfp76NxvX0fzTM1b9WotIbHSxrRjDizID90aKVenqhUsbjahE5SzqlIBzh5QczpVSde
OEjYHC0qEIjN+SglQnV/GGOyGDv8PMafrmIW0H7NG3BP+j3Pr1qk74mbwYU66SYC1mrZjT8KaPQF
oy+6vSsg2n3l7bBnEH9dYnK0937l+fNaDvxQRZn5xECXPtHWqTTbgYUyX3jImvtEZm5c8IPOvLU0
sgagevGFfjFVBeGKAj6Lc81Yva+9Ri6YFwVfVHLMCtP53ESgXR3qIdixJE6vY0dqL6MMGjoG0oXM
IBLbKMY4ojLEmweHj+/X7RdES9t5wx3/PpK6DjHXASyjZjZARDl6t7WgyKIgx5gudARPGzD0gvuD
s0VHZya2qm2qJNwFOJtaxzPTf7XqDiruEjCh8QBSTOWtKyT0rq2aIyirMBPVWEaA398e1g7mmXNh
I7Q+8qVNfwy/7heVgNOV/pax34RnKMuNGlz3lsOszzG4diGm2H42ho7NVRS20NLz2k0tGm3DEOm8
awEJnyMuN7wUXXcgDm0nBXtnkLWfWRFDDhL4C60Nk4cU0HtAt3HmlTlkQzElP2iheq+7tdJZyli1
bNMSzEAcEyUgGsmObtkVcXwQRfk63fH4UUQOsi+ySHy1gWJB+Ogk+SHLNOchBOHTDjPK+Cts+89j
fczwtjB8n++EDaqUn+sHBDJmmV4VG0x/3REL/u44WKKFPjTP1pGRB7OCdWE/oxbbD4ZZXVj+Omt7
6Jpp0EGQzujUGou3OjuK+w1y28pzMx4qEOsjeoE6KlLDrS6r7GpVuEYzpyw3ynfDHvhsc+FuKb/t
Vq/Z4bBmyB2exUTTelO2cszyjNhatUwVZg9P0427NLK0ZTCeeaJ/P6O6P7UisRT0OciVXIf49uwk
QgerarDzx7JM30x4Gd+ColrBEdd+1hM3WiB/qj8pKeHZ07Nqlca2mBvpoM1cmegHSYwI5CimsgWP
HNY53o6q6GCPXmQ6Q5gCWq75ACFaJK+uQlsBrTwC7iiJi+pAAAD9G1Mc4cjJTs44/abKeDGGmm1C
bmFKzrUu2nKm4S1RRNBAbyqPQ0xHD99c/CqkIazX3PHDhW5ZycmJmNz7Q1YtO5UqYL2BF4ea5xuv
ku991tQP0g/qtetmydZLLCiljYORxWBCcT2orFe49sOFaw/pwmay34BCkHLU6eCkabF0bctYUrEF
eO8i3g24aa1FkiBdvK+vQ+oC2h8FyRYxDQAMofBwhjLIe11hHzU33Ka+WP5Js8I18aodG4cxFG+n
PlsgZbHVrvCu4Sm0gZcvCPsfIXS1QazXwCsMKk8gUizPPpwxUx0VqQHZ7fXGnGs2CBAa3hiPgIE3
O27kIze1hPuwhDTErShAoIjnah5D00OGtBTOPBoZxiHV+iSq0rvaVh0fmj5y58ToLf6qV5kZHzJz
lGeCB34JLt8YooT5DD9b/Qv4NhRy/o343laiB9cL/hCxFTRXJksQDo1Tbe+/2zY+GI1NQ/kXXwd5
tXIRyMLecPjMGZR5OtU/Qy7mvZ4SMcCROdWT/ZCG7tLTBmAM6jra8DbwVwhyIK4nB8yLiJWD3Qag
kCiON3qU1J/Iwq8Dvg4hzjfDYiuZT9Tztca69R/LRDyPeBlQMpZ0NoYANZwvKqif0SNV5ccitcLj
327p+RdB+1vrL31vxs04VCE1tR68Ydf2CLpCCr3Yd/AArNJSN68pUsIgc5wOb5l7l3et+80ciu+m
JeWjinXsLL3OPSALvJz6qCTXlmkPpBL93ljPy3Wo+Rl8T+MaSI0LnnY8xM5gzhl7vWGmb7jqHGQS
26SAuA8H8roVSQWB4l69I7FvdtBkwNq8SR45qxi+p20JbprEXMUWkouDqMiPAMGnS6Q9FU+lrX8l
aKMmvmLait5ufVgw+AvNtV6UwB+TUGvIMC5Wt6JTdcUK8sj+KrY972D1gF5Z3TNlv2dZA2k63+1P
ksv2YChsZILC1V+raDIwuyvr9BmiBQUyRPCTyLDChFuY5weSoUnGojUWqdVsgO2kVuwVjUdq/VPf
SPiIXCQpCFS19IRlAtaVEKA1ik7uC8Ww1Bzr21KAMKCvXwolM/O7imx5gR7tAgy3XnL2vRHAoIID
mLot/jUFhngBWg1+p+VQ/es1O3r04qxcQklqOALyFe9EHon1kGfmvRnm1ryxhP/SGOkliTP+HcB+
5Dc66s0v/upu+wrpG01kgMgf7wrwIzhwxTjJwaobF9kD3RP9/Kne4KlY23k5qQ85vZHcA9u9T1MI
I90EiZLcr9eW8kGGO0CQ6Nag5xyCH9o9GGzARJUjax/OlVlhBe2einWfvRcJeoi3w8fW/ucitYYM
8LD/2DcbkKNTpMkC1LYHq7LTrTMusJCNCEU2WST+kcp0GE3cbEi3YWQHBx2LT+IzCFX7zbUy/160
Hb+wIToRGYKZtuYaaaPhiqz6ZPgGlJ53j7XtZEXVRm/CqothNa5cf4wF/orJKq1ysVKyMpfwUCJB
uCvZc2CCGw6/a/ec+hX4uDH5H4GRQQzKbXw4XVrzOCBVHOKIlXmps6qeZ3rafQod87Vx7OibUdTo
PsahrLjAVolFb8KB0GrnWQyCbB5+014FbpS2R5ik0YOjq2uvsebyaUHZRHpyyEL/lZZptEGQQLnO
pNlEO1qsORzfQYDh8yWxeRGvl+rc+KiVeFWMzF9UX3cK0I6xnrdyfjOlesh0xngxOMUMhL3DGqCZ
5NmGvHiqS/9L4gIGbYOL7RTGfnuSAFAj1aD2v4SQBrAYuDcMO3DXP/eM9GC4TxPzOcXK5ggKpvSI
VW96xA4k3Fid9iTNINibYbDyjKS4xnHY3IvIRkJLC2XQDj6XeekytqFWrbHqg+fJz1Mr68VbBfDH
Hosj7FoE1yB5CQ8Z2dIBxHUrq021OyoFhSMW//7X//2f//e1+y/vW3aPNFIvS/+VquQ+C9K6+u9/
C/bvf+VT9fbtv//NHWlKy+LgsLAcsI8IIdH+9fWCIDis9f/j1+AbgxqRceVVVl1rYwEBguQtTF0P
2DSvgOvW4RvTGVkVgKS/1FEPGK5S9htC5wifp18bbTHtY73Wj/ZArKwjWmG1ltVskGpmxScx+Mla
Eq8c5FL5zO+LYD2pDEZB/VMZOOKTj0SY2zIjjKxwgWhMAoEQMBPRwYvcj3VkXCTxguE7voM8MbJn
x4OVJt3RHA9dWJerDJMeGJn+ao1L9Qlk+snGahhW7FYiSuQjyWYyob5kTANATYHN/v7Rc+P3Ry8E
F/hmWRZi0IL//OhBj5dpbWWLa90G/QZBYA9ZU/qwTLhWvJQRgibjcqIdgIMuJC/vyUIA8wSoNkOa
2J+tytTVdokvP4zTspFmw+wUxIq1nWVV/ksclMYiNKP2aEMSc1/k4MnoEZt6GkD6jMcr3kZT8E8j
x3s0ZS6URry4P9DPTC/7O+WH5o5zA3MuIA32P3wvHfPXh8MZvL54OhypIcIS1s8Pp5VRIZE6n16n
RbrILeDyM/6ECEV2hqJscwZU/5Gmw6BKtRVNeVQcrZCulZ77HFrFhu+8wgeslsJKUrCmYWLy0wpi
DZZVfzJUebTHNSJeipc0ZNmzpeWQDMpbmPYZ31f2va9l5T0S7VcI2FvXbGTTL8BtC7qDyN1THSjD
onWdg/+RWqlDGXQra+Tlh9cMqrVlwIHbM5M5nFPhdrBTsPa7KSCPnQvODLONynnlAkXo11do11vX
X2y5fl8JYyuh3PHL0p4U5gxlObuxkeTnhsYDOqmF0wPLX3bQefCtbJ3koR4P8BTmpRWCAAyFJBDN
rAH0cJc4efpgKL1cafqQLamVerdtPPXOQN57N/kbeW6wpcHr6AO5fFPb46ys1ytqKAzm/8M3gjs/
fSMsxqSO/xYUs23AkG1z/Dl9mKkwsxg9qGS8q4VXFOTjWHdqddArE84wKJ50pzJeaRHGtaY7eJbb
nTTfwRJNKyEFGUZHUpWdVGJJPHaSh6XT0snzfFaPam8BkgChvVOEEJeJij11ogYq/se6aTCPRe66
qiSybHpTxhu7HfQ941Lf0xnvIrOYpUGPbCsEitiGy3B7a/7NZqrgpVr/w9zz87Q/PkwQQAnOhHQM
ENE54ueHGfkl0+OEuRe7q3qEYhNnpgO/cG8EmoOk70RfNrGTvmTMWtJalyzK0gdKr+UtGG5BPIsw
Yi6BPW7yTYU4wzjPluPs+uEAkNGxURBvgwFVQ+MDTifdhzvNG9J5GemgdzVYctadKJiRs4UaWKK9
NyA6E8BLAFp3jat0HuY5uGxcJz4L5Ln8/VNx7N++Yia3mWXrBih3GTd/eSpYUXEvrWNxYZDLPZqj
YAaoTSKksI0qt8SJ6okwXHT5ORBDvPhAvZxB0IDokqkO/HkAxkpQyRO1smv3yIPrRL2oylADF3dS
zSkVMLNAzwEpZG9vjRmDobe2VW4/36wqgew0m0G6sR1dQ7kbghQj0LwNFdVY10oglPze/K2O7PLR
1TQZj3ZU11cSS22uvZQjvffM9gZ+xTQMXRHDC8HUJYottQQFNLbcEjJc1PrB2uFVBYFc7hx8ZYxf
gf4zvk75KjSqYZNaSFQZ61nWCcwRcCqCNQU7fhD2SyTjW3LWVE53NUYASQ4gMkK32CmNpbGt7aGg
FNdwy0EizPdS0Du3uruFuHd+UnUAmvmhdvcysT/FqaovVJXh1bWIEcNYUZEa9BgQKqa//v13xLB+
++k40NtwdIgLOBbHLnxs/zAP9Q7D6643i4vv66PXOX0OqzL4krZIOnQ7we4R+QmQnocEYPDr+V9y
MGIgvu++5AgrraCbCpYMWwQPP/d0yoZhA9MfnEQLgHEFF4towxI+KdDVUlEGw9LP1XBtfBusIl66
CkZFvDzTsiNoYpFqOhaxw6g30h5ZbsZiUoJ8tJBWt6EigEbvQ1IRUsjLAKlmS2niW06IoMA1qmUw
iPoD9BpocayMynICDsFRNWxjDqjbBL22EhBJQAlMn6DXUJvL7lzT+gC9zr2uWqo2UdMl6Do9gDnI
+zYi+8UwbHUWhuPdRQ3wrx1APC+mMqAUzlhyQIaC/aB7xdb1c/0FrCL1CnOquyazMAT/eY5YV1tL
5Ds12EFQveD1621Y0xvgAR6707C5yjy44vNDpfiAvFFIN/ZF4z+Ac50jPwfeutKutn2FiABgBfYc
7BfBG5ZP6SwZCvcxagZj4WpdfJciN3SjssbY0khWjQjgbaSWJd7FyTuAk6GT1bjd3IBoHJzTwCbL
8UD1Vln3y8oy1VwXw3sdNZBdh14mY+Y0hgzWELGq7qQHD0rKVfIZBPA7Uoasw3pvdYPzgiRGMQ/t
3gd+AvKpdl3qmy6Aw143TBN3IJPPMqh2lZs+AswQ3TFMh+ceGyNoXkDg2sqaB8S5PMjZedlDlgwV
ZALyZk1FUcRqWzVIHKciRJjN+6piq1CZ2Rkedn2Rsdi+GEUW37HCXut9Z1+oqgvceuEa7rAyxzqD
FxWUOyZzt43Tk5GnW3LWQjQI7Iax2JLDyKcI2VhXdzZyoxsGQDgWSxLUbS9aqp+D0oJTL6u2plsW
3xsjejXDQQLzWrlzbNP5faGb1ZrHlYZ8oAF0DUBxrvJAZZc/jRNH2y7JizUcFs2yaCCJlwb5JR/R
KEiDhEryCERJtQyijVWc4ieFOjpYEA4gWzFglpJBgZh813+SWbYY+qx/DCMANGQhdMRasGPH6pYD
oJHhRTqSG1pxvgCwqNu1ZV0iAtc2bXSswqyYVzpzzuAn9demzAMozmT9ITLgnUdKon0VBgIFIvPl
F2CqlnHi8e+ecvZNjYgMdUc6gHPmnh+skdA0rP5+JjR/fVti1cCZyfBiELquY075eSKEG6qojU5r
IBivw8XauggvEWQAdFP3jq/0DajC4BGhugbaUX7dPAy1KCB4A5Z8Yef6OWxSrAfaIvma4VuJ5DL+
fLNADr+HQLUbbOyRYoV4VhRIVrH/aZwlkaqoUcCWziDhCGHcuVdVybSOMJF9PFe8j07Kr417amCI
gNz//WPQf12Xjo/BYlg3jP+EoB32h/eB3XXI85ZMnd5z2m1nRJLiJ8+gfAwSL7gBTGMAX+btRx97
5oJ3ZvHrZEA98hhJ/vTr93Pw2SFSFs7//pa5/ss6x9alLiX+chKTB/9t5wmkqQ6hwSA8TQv6wbVL
MKF7wWf4hOPRKQ+2nWhdOC5b/1VN7/hSRyrV79UeeBunamaq4DOkNm7WVVjbCysoUnA0LcnNmdhO
8GhY4HLJ4mXvVyAORshjkUa6f9G84v0MQgh80SrAPFJP54t+PLvZpZDI+4ftOO0fbp4QC+90bIM5
NhamcDhD+eevc9sPXVAOVrTpXUC9rLkJUZZmgNS2jYUmHEj2pR1aCOqOgJNWRfdIeiufbhauxgfE
h4xu1nouVBsNQBmCroOUkw+C6RjvHKBAM/9qsaTYtWMrFengIRDci847+JxBq+pH/7S1IuCEdf0L
a/d//x0wRu/Czx8XP15pgyWEG7YNTNbPHxdQi6RHJMvbTBguM59PHhn49p2j4aUIXIJDpRwP0eBV
4AFHfdOnwLSBoHoWCbA4eqoBMR+z4bb2DHPdg8vZx34B0N0P5Vs7YcJk+Q/fZvyRzNEb8OHDWMzA
J3Ec04CHh0v5qxeLQdU3swO/Wscq4jsFufA5MoWQwdZa3qcgcUCBh8RzaZdASvIumFE9MoDsFbgY
EYAOUv+Tw7IYYkeWOOmIOTwmiIuSWZpZ6d7z4XahYmaBlroKWwZSxwCr5a7Od4iYfUGyVfg9yU9Y
NOKNlHomIlKufBmphufwDKoLd+N6lbCiONRxY+8QRG7XdcmHe2CzvQWmcuN5HKep3eD7MLyPY2hg
ehQIJub5Sfd8vEDAINmckGh/lF6U7Qz8uvXRPaTAQOWp46A9luDdOJEVVVOxV8WwAfr5leqpihrp
0DeFu9Cx7J9PV6DKahyy0rtmptLUW1Pdh4tJu16rPqz2H+qSJk0ONSsWVltAb5K60KUsgL/WRlwm
H+vIRrPKbNRAa+Cw+P2uIUWNPaFkzhorrWLrMbAgxkCOQcVRBz5TxukCaD/DOoS5AXd9pLugyVNa
s6dyJjNvXnt6gNVtv4zdSkBVbYj6OQiU8UYRdXK1lW8fB+7eCe6jNFap2NVnVc0saIVYCeI3Ht9r
PPl+s2gt9h0k2Damdh5hvYieCMTZ29qGzDKN4YwDgTgdpAXKOpIFj4toA984HNBjI9WZEV/CdeXf
T1dKnH6V9P2wmMYIsOINh/DOLtdBFYEpbuxnVDJd6o5uL6cRMrc4m9C3vA1q60OwANAzX9OofMjd
UxB7O2kxK5sDDghFitztNzGbrlN7Lj9AuuWZzGmcDmH9WQ0izR0VXV/yEbWDvM7xFuhQeODTiIVx
oF6e9LRNmeNvQndFdaYBOAJi3SeyD3gAcg5X9xf0bPrO/WxmVXCQ4IbDHNOsDJ/zC4ge+cUcQIUF
PQlnWQvLT+edFs2g2JKcyQQ5BiYgbFAjDQwjWxohr9dOAzbhKn6N2zhedQMPtlwz8qd4cLEAseNX
ZEBWC1Fnxh6qo91Fa5oveuFGr8iLwlIirfWT9JzoDqtTMaOGVHTfm8LWzoGbRYehquMFXQCe8b0c
0xmzpj+Bqg809h3+FHSR2H3IcscE+2oXr+O8ddYV1/JPkN6e96x0V0ZcAVrqIIyj1fs2LBB7UHAG
zjG7hFs9shkw1nhk8DyyWd4FrJi7mMRc3UvP1KqLoFkI7PzXVPQ1B/lMEF6dhirxHS7gozlJR7Er
BDGClWvAkUfFIi3ZHSCNm8m27oDPhlRAtnIr8yuNZue2tobIrjXHLly/GlrHL4m5p7apJgUSIkHG
23SrUqvTHfYskFoZ79yMsb8CiQhgQxVemvDHvt/z6BMNEaxb032ojPGDydP3e26FvEM6cTrd8/h1
WIHbIFvSVWMLGeyDbSOSPl5gPNB9w9/cTvf1d/dMnbpK++2evagEYT/ibnd12q1aLbLWqnS2OWJz
wKCpHIkdWoOlBZ32sSqRtoqYSB7Y1sahFqllQCumMWTdJssaoI7Qkh5U28a8kHGMFhnVKzeQz5Hp
Q0ia6hjoRf0DnU61eWOwGVLt3FSLFn6AF4AZXcOqAJ6jBMsbliDxFbjL+FokUKRsnTMZIGnAXDJA
qZZUzFlkXNCZDKkLFMDkovXbdEV1lUSwWAVzSKH226yJ5+/dMG7l18jLUQV4t40mvjLPqu96Xaxv
FknRK3xMlW1oLDXUzhFPJG3mRZ7vyY66ll4HOTbWVVuqSzvWHnoevgzFoLbSLOIFPLvhmtedtWNR
mhy9rsRKvVu4ab6VUQZ5K5Yms9jP+2/+sIpTu/rex8NX7KCNJ5khuBCWboqccBDfDRXHxtKovXPn
gkcmbYzks6FLxIrRCQmz2OnUxmtomSDir4fkQlfu+szahWEntqAGXOdSgF7IGOx9HfrfzNYoECbV
QG4ppHUM8NZY8dzTgaaDZHYfFc6cuch50KplwUHMESPL4lV67AQK7TH8Ca+N7PCQQyQK+IGRvWnK
+1pA2fWT6Fg0523vXivwUy4gw8AA+xjerw0Uf7775bqB8uQZeAjA5ny/fUKWMADOOjIKfroeJLqB
58uqfOX0ORjMwX6+KsEBsnBjSOikjY4Fd9/orwDmzdzGqF6cClB7H6xxGwZfxpPDxa5IxlFLR5/L
AUJHZtfod2kQIZZDPeGLdP2iv7qOnu9siEkvqUOSrgcjlJ8BLYkhkNNWW6Tpy4fBEffUPogQPl29
aE9+Dvc80I3QOx+vlDgeiL64/YCfXb3tmB+tCqN0P7vlaupoymZpqCHb6QweLoj8fZpuBFmzMy3F
g4uwITgaiN/Ms3FAJC7tskClT4P0+40BKPgqqZV6ifJ+RgaaCXwetPuSPciXiosjIT5Fl6osgLcr
rBruPeRAHAQYMBfUoFnVysGs+aykydcSVKVrP+q054zjLz9eExR3xWLwZYwQLjJ+oJFcTI8rg7D6
DPku3kVoUKhxRxFh6lGGyPiBI+mlHoS37oa83ECFpH8aMuisjA86SsCrAALM5CgGzUEKXmjMBryS
HhGseix6KHgEyCfYZF4E2bAp8I3otwXuBPizBEKXIxEMNeiefdU6iHOOb9NSC61LPh5kjLVdYYba
kl6fgdOgQX71RVdNL9Q8CYZ1Bt6fOXUiqwbZuz2Wk0cqiU45UN1o8RrOMmONZa6+A4JqZiMr5jHm
mnaOvHyvu4333NkZHg7AnpMvsix1pDmxpFtSq0i8eKEhdLcl5yMySb/HuWQnKo0jGsiieEzHEUFP
B2J1+C+tAtf9Cywe+9CbBCjkgNxTeVBWg9VpU3TGprXVnTE2AOsGENmHZq3LN5j0xXbIQ2jYIS9L
HlzL+Ou09wVUdobuzdM/t9wD2bdqEjjBHDOa+7ZfzyXekevCZDyaQ45xbTTSPFXAm1yGkvlHM2F3
78aphoBfp5LFVDbgLwRCs6ihdDMOVqXQIWXhOQ6c+ILQOBz+vvNNiRhthpLJ0qgrfM3oQhXPvqq8
1pfIRGdL5DubYOIS4XPsaWKZaE4GYRsUixaU7K4f5QcqdqaxQQ4aVlGZa13TIV9mfRo9e36JSMYo
6oWFdPQMtQS5Lpn73hrGXbQAY1O/pdaG2a8888s76qp5y8FkQCzERX4P58sjXSdJebGjm0rG8QEZ
//NNUWsC7yPdlAaGTywWomLt9gM7UJbnlO85FlMEwGcudjITWQCZTDQCHzJDPc2Fg300solM4DbQ
ZERjBqORlSTDoqi9Jbb0c6Ql/X/KzmtHbiQL009EgN7cMr3PsqrSDdHqlhj03j79fozUdDV6B4Pd
G4LhmJaMiHN+E7+AA5nfDNDuSQs7WJbUoWCJhhq7LLmacTBmNXmU0nI6G2Ex3GVb0Ho39Lrcmyzp
ofpSIS35KIGq/NaNjnaVbXmY/dCEFT1Uw1Uc5smNmMPl8RJqnfrcG8FZaoMjsFr7uTcBCFneXNAV
aBZoqXuSrTnzvK9lJnka2Yr/O/dUCtK2C9U32/HSVaZeWrtODqTGitfZduJdoqjaWhbDVG0vbh18
OKod8S/GpzScUBuTjWrLSxVG4x3zRilex6QvtnlMiF62DoGRnZuJJ9pjbItOipu+yq5ZjlQ5gXoW
7suLim7oNzg+pGTfuZCHAsMR9H9aD801NbAWSJNMW5Nfb65Whc8voBxOYwHGYsKxYfuorIRHU9Vo
9zjrzQOhhwlLuOUaKkCQzMg+6kEcxhmMOuKI+YvmDdm1isRVVTSlACw6s2HTDOyEllYratpTMIE4
C7KqeJF1GF19tzIdINZSFXkDpvHLRmiSF5g0WAt60fD0ZfyoAZ0KBOaOsihH6OVWJL36LGs0wVpv
stJkK9vElAx3wiCP7rLHMGJ43ZVEkmTRJeyJcH//PDvjd6Ry2rOsbhVgjfxB+6Mshk1lwjSCLiCL
8jDU+qvRpulFvpI3Q6+ImL2gLPFG5UG11nhvrPmjpPfBHNWNoXb9hidNtc3bwlnLgX2hKc/Dz8en
bSpvXk+QzYHlcZU5NvRbksY7XUz5i+xu5SRmdXXWf799NzTZA1nfvAS/qRV8Ufj44QpnJ5S9HcO4
J86CzFbc41eVPEtGZwuSb7zI0qMKww3ShuO4g1D7ezg6/wbQ8alfoXRwEOXobFITnsMECvbex272
OASNuxguBEevK5CZyRrk7sYx/93P8Lph2zkY+3mijNZDEmoX8tntBSRgtk7GVPwZHGSY+atdNfv/
2S7HMzVnbP7SYkuWy1lXpIhOXQs3X7qjfxWliM5XEeoQ8jNLZ2iKdGb5/fbVKsc2wDLXtaeOB5cM
1q0xtF8yJWy7Aom2urZ3MiXMqu0yYUTw3LIKlb2C2HmbBvSKw2zwtg8PJV1767uoffJMr3pKjfRd
ImHKOHS3Tll6246pk5SsP9nQKiEZF7svna1UqbOzYNuSJJEoQQH9p4vU2EpGUa2Rwhk301Akk+94
+R3dw/ggAVKPOgmTsse2WT/M3fD8BiBSjiig26rLl4aQsphNILs5xBl0/4w32YrFGAbH+DqkyRBu
x5A4XakMqGlqeqFeROJtNLJjd2M5TKhf3MOs/DHpdXKUJVnvdvrvobJOHlRbGdcTm7abZaB1HCFO
fZqcpn+1kq7ZtJVotsNSNBXNOdhxGK1ka2HG3q2qzaNslFVl3689Q9WeZAm/HOR5p6w44cH+z6up
2jYKa/sJp+z2WUkunZ4PT9pifz5kpNC9oFV92Sbr7FDBxioaCAgt/WWdl1zautPPfZxdvwba06j6
svivgUZukRZnEHywgTDF/PuV5IA4y4N9obtues1ZJyC6oBHCCp29ouT6KQ8G+/86Y4W/1ZwA9FdL
9IhIGlGKhYUAPGCoeussS92oWCeMMf6QJXkA8j+tYpzOd0Y2INTdu+FzTzx1GSwvE0Ststzd0bpv
ElS3lyu2wrLOw6CIZ1sAkkpzPCDnd11+pBhZ67UpbBcJVL4+eYjr+pQahnKRpWmARzsO2rss1c7Q
n+vCnXcpmbNzFAocJZdD8veZFXndrk2qT9kj1arfPWRxStOVZZYxtoRmiwQtJKAZy1rfQy37OlSp
d1OXhmxpKEzArAjCQtMvBu8G2fj3CNiuv+ZSh65jpYd+gSgY2mw+mahfznrznC0wBYdH+74pCaPI
DrJuWMSAFLCwj0FNoZhPjrfNnYttjSs70SPA0rl5lYfBG7Fhw0N322OoxIaeBuEuQOdpaTHhL44G
ITXZT7YCLnztcWXbS2Wt3LOxRLHdkxTW8jQ09n3ZIMtLqxKEf4L5hH8v8BLKvUF/+ToLlUmsy6VO
CWk1E++frV/9xsI6Y3bzQwxD9UlwlnQIP/+VvKv+XJGNlPU1HvSEzZpyr45R9SnYJmVjab/3HQse
JDjZci/1X8NzXGpONdDse6ujWDPj4/SNjQQC6MtZvdTJM1knW2W/oa/Fv1tdb/g9tqiDeuUNQt8p
swFJrhWIJKHEfwSAspFVX/XyrLDb8NK5ZrPzrGR+NdPgomDS8ddyAmRykCeYwj9qnBon34cVecAv
0cWdOCq1dk8D9hCR/OXkaePNmPW400CAhN/UXg6ywZh1cfT+M8Llk14fVCAH4xYwHsa81oux3Q1u
pb3yUyq7IQ3ztSymDUhji7CNL4vNmLBNY6UQ1pHerQxF3w5DHIMdYqgHwtGvuPNOSmtor/LCdVwR
WF2KwubCXk6sPSDCi07w5N4RGNuUQh+v3kIOSkYsQlUrXPewnkhlB61pfEMxDEnDJCtXmpea3xQ7
J1qr5BU8t8r4VpfN52QZ6T0k/vn6XwYp2qSu80K3Lzm22ooSJ6yV1mEI6pI7Zh3Jk2FeM2PZe9uw
rW2m6PluAuNNfJzJVxaNxmRntUy+stjip7qaM1E9TVNqHvXUU1bIQE0fKqJJq76zsjMhl/4bmLTc
xDNB9hKlqUA388YPz0W0F8Gn7Gz0iuwlB/+3XoYCFyTXbEE0JOm/mcpFXqFsu98vK4v/ell6NelQ
bCtl0NbkD7Pr1yE20IMr1ctXTaYxj/tgslZ1bZVn2YC7SH6F/N6dVYR9P/KMe5l55g2XMHufTZW1
Tch8fvR1s04XzFLsYGIQlq17jlGCvY09lucPMBMjgzpO3tKq/T1SC7LHSNkh/XtkpWfGY6REO2Ex
+TQV7T7Cq+KPJt+NCFb9qnGi9Kuyt98sVDo2RT9El7pSklOtjPrWs+zihUgLuS2nN//s5s6Xo5Ji
+uzEHH1rCcavQZWJqzBJrWoW8TtIsMlz3ARiFWZp9SMaXFQeyJwlATOqUjYfc+RVaLY04oZcZH9w
6+KTRX+2rkaTWBTGS+g9Te53Fpxgarvo12J0ksB6+8wzzVkFhRXdtTbQ966b2PvC0EgSgb/HpncY
P027wMaGuVVTgs+OCaHTLO8aVFrx2kMhWJV4hOw1ryheVVJV0D29eVWaonwdpkG9tbglct8Vr7KH
Nbr7cJ7Su6yya69Zxa4rDrL/HPbWrsq0dC1bCeK3V+TRnuRLySpXjGusdronWWqF4cE3wsdEXjuK
amVr46mMNCxvxg6NAhBs+V32HYusvmaRBeM7UgzMdKLsldDVtU/z4rsRgZE2kfQ51q4LtnaG1NFo
xfcpmFDz7Ez+FHh5fJTqD9ld0cAmjS4Le1lEl8Ep2uGzMLpqj7Nes5XV+JiuWzPO4FJk+qHQRbWR
F+0V61hwM77aeQslzzAPYMiS56Qw8e0xAXc3To8/VdEHTIUVczXR5OeyBWUkph6SVz4kKzusuz0q
XgoJ0qX8/zj4canl1f7rBbQQF9C4LVBfWRQbWpj96Fm8xRpiZJ1WWr6sz7VxXpfhYDy61fn4j26t
m/6zm81i6aCyTr5MkbQEJ4n4V5S0nt84Gn4J7Wx+U3HezdGDfldVT9xsuxL+vDxEWR/0Ow9uxkYW
7coiD0+g4CyLgfHWh3b7LozavI5ZmJDG5GK9bUEm7pA4jHvfJuf/J2z2tarnBCcANp1izfO+mwZu
clgnqs+ItfTbMWmVU+BV3Qlyt7s1olJ5iicE3wQc7+9W3111OX5OkIEaovqvMseiYnTaAYVWvIfL
wMuvTjl1B2Ssp30cNO0tmxRUhbEieSdB9DOLe/ErVPeWbvA+Kk1/c1N3xI2Ge09ZSGZxXGk7mAHd
sRUzbq19bm0itD9f1eVBwe59/KHYDVrWxMTwi+z3iaEG+0mpw3Xb6MZbHrXuvqwIQsjiBKRsnyhJ
/Chicmrsda9JHsUh5C7NsD5bq0VsvqXqSLbcyHPmV4qtFY8U7eLR2SFdva8wUny02nXY7h0iQo+x
onBY56UCq8FlbGmTPWkmDfvH5V1B78mwjVP6R2tmQSTtXBUVyqXV88poH2rK9GhNvUDZhb2mPlrn
NA52pNghYyxXrh0SIViCG49WS8Pp2dIRHJeXEpFq7NQWHVVZZG7TdnPXIFuwjM3HYd7pVoBpyvK6
Wq+PO+zboGpNzaFxy3YfTPkb3kPj6MOybC7ywM/7+yw2bk4zj+d/95DdBJRXn0ReupPFpsRkOBcW
pkmLfWRm6u7Fm1twRmVwY/I1HMRR7GhbhYifykrZTx7CIv7hRCBLZUk22gr6k102bONl/FfXOCUW
lcbkwr7q5Fmrq696jqXp17UbnFlPrrCOTRQw48luQQzntkIrZy0vrGU8fPwI9ngGy/r09WJBgf1I
pRT3hA35P14fCkeDyFEeb2Tfrxdz9ORguU15/qrvQiU7ol39Ll/569pRrrsrAmPa4xrOS+BoUEUX
uxV5UCKcVoSHS/a0sMr+U52mwmp9Wdaxyvj71CKVhn4LkgOGkq1VABbnx6ns2pap4osWPz7Z8j8u
16bRTg9CUgvLS07LdeywY1cky+akuEiMePpGi13WZujgeoPmHaqQf7ks2lbisG8SxUW1vPC9xsNN
1mujaxyqWmUZC/jqQ2uggtkNcGdQzuZbRjRA1ieZNx5mMUIOlBfHloccCbhCYiAsaDVSAfJQtrF3
rpeDLLatVW3VAKK4rBuqiiQ1Of7SV3XVJDIVO5fYaZ1LkjbrzjPmE5OwSWxsabADp98Q+GJeSXLW
2bKjbNEibBuX3mIZ+1Uvz7xA+z1MFh9j69A6mgWaqz+qtNlNk66cgTSkrpld5GEyIwSrloM8k3UR
CaM1OOh69a8GpMYhIC5jZedY6XeTWhbHf9XLHnIoafJgW7Ncfrzif3sxOVarvR8EEJfIHKHfdAim
rbrYI07LAVzX70MpDRRTaCUHO1Q3tSx+9RmMUF2pnjLs9MaJfUuzIgyl6/DglFm6G0SYvkdB8iQp
JXMTxPwt2n/28ACj/+8egVK162lukYf1UBD1upbgVRvmZ111NqaB1+5XlZPGiCN8lb9G1HrS7Y2i
ukCPyc6y/tHZmVRn3Wc42lld197RmofZYuLYMRI78Uj31c4eW6rCryarvT8qy7zZAehbhFypK5ZD
U6fRhj22upaXeTRoDv4xCWras7rYOC3eTqMyqas0DbrVV13sCsd5lAvp3fTVpGnIqfpypKz8R7ss
Nw1aGP+63H/tOC7vQLbIg7yirbm/676K3HVM7LKPm1c4wmwTCGhrj4zL6JfhVF5G3BjJ7BSVeqrg
pqiGoChbuqDRu3XY1nAr+ZW3stKu7cUUZDLidVKjfWoMzXMVqTxL9Mg5uF5CuGSokyfd/ZBtsgbE
abx3iDyuvupsCx+PKIdNpyVW/SzACjwXz7K7PKSGx7JddZ3Ha8g6U6gxoiGi2euFO+y1TAUDk2Xp
hWBcemmIfewFKhBVUGgD/12Xo2yRfcBytuCxe3Scl96yAe6kti16A8mwLNWPhZX0zWuQYfhrVVjh
eW74klnR+KllYNZrK2vJQ1eY0qUhAIm8mY5TBamehWN4R0gTg0YFBmbC1tkfMnP6C6L9ChLKEPpp
N4A1MjwwSyaCAmnUvSoBSbzeqJHucJDeVtMkPijLugvuUrExxml8LRvA5JGNsr7mJofHlTA6JbgS
IPjYcfulWX4N5gwR1bY8GZZOHteZ0pLs0H/K8kwemqgp9mZjIPYUhhf77wOhNbjvI4+1LHL1neo2
n7Lxq/5ffeexEgu27b9e42uoSNz+iCffRl77q16efdXNpRudI2Szl3fwr1f6qpNvJpmRXnZxIfy7
q5ub0a6yc4S2Qqu5IAyLUb0TGtvRzZpNHc/g97Mnz4HIqRSt+1rm+r3Efummkkh9bTpt9menTU/9
kHmvc9A1a+IuDt8BrWYz2FuD5f9GX4re4qU7K0Bw5JXivtbwjRF/yEYLqaDngNuFNfe5TqwSG7aQ
Wx3vdY7BImdLBgosgyzLU2TShyOI1oX3MXpvWYDPdzoOV1mCyvmS5epwe5SESWDLHe+Pku3ss7lQ
n2TJS4iQ2OgG5IbzDfw5tOGhnW/yoAOE3eSBoQJRoC6vzN8NNYhKLFdcd9OqVmfD8F9aEFXxQ55Q
+68rVOgE3OJQ7PI0woz+7ytDjvc2uQH60sOEE7pTZm7QHrPvLaCbu1k48X4yHZhlfQm0ZDkYREUu
GdbzesBuhFUpdZ0R7ox6HlmeUpJ948jU/dqOoKtj73PvME2KlfGsRtOwzohs/UCFp9LsHzVKe2s1
yfSzoZTOdepJq8mGCrY5vp3qZz9YcDjn9ieELHc3NW1xzDBrQATw6zQGnn0krdvMqzjUi2Or2Xh3
jUpwwNKBmDOEStuqy1fRAwNnhq8PBPfK14wFzq7GCnstWzPIhZd6yN4JRqftqhtm3+2i5rlckqqo
zMy+5eDi2IcepgAwpLAV6XL12GjB/Dgk+fDP4g9ltjOEfpXwRFQIXspyFsyF+EdRNvyrLl36lW6O
Ba0cos3thmeLta+BA41CkPGYMrFxhFrDio3iJ82qYcJUTfWj6e1Xb1SN16QbzX3imME2LfvgmwKN
YARK86OakRzN+6m9xmpmXEaynauqHvPbGAm12YUhTLQclBd6GENw0JoEr8hGD+76cmDXVF2HhcgW
E+7fgIFlkd4MuMbQKLsxRf8kfB0f5TXkQdgRIPBwCy0VXJowZ7zNkTI0jem7UZYobZJIxxWqi3dR
DyI86C1xjdFxuBaVQPO1CWwiERS/GsRSzMwW6JOBCdNXg2Jb1UUBuOlUOcq5eeN8GGGA1rKonZMN
sfjb0P2wl+oAD6hDtwQHyRJUPgjmcK/BdUUBa1BwR7WVM+RhczOEGYmfpUHWyVZLY5uLWDt9gMNW
KzQIfSWbnZvXghB3HTP6oU7pc1NVymsJtGvfzKa+Tatc+cgtZSU7TDhsr7sqMc9yZJAD1ZHWK9iM
PGeaSn73txVEa6XMdolxi21LvxGRHLZhpuAg8nedPKtjUa2WcMZ28qYeDiE7o34aXf6YjJUHq071
q1e8yoJR8IDwM0B/h7Fw/nLqqUs2rLvTjQmDb/01qlrGh0bZ+80UODvZIN9KAPYBC58QkfnFFduB
iq90jXif8Hy/9aUW+iT0CTjX87RzqsbZyG5uQIrANj3m3aX1/3uU1UfVW4f5kmLo/R1xov4OGwGp
DwOfZDJJ56/6LspJFM+zy3aQbrIhSVX1TIj1IAfJej4vog/tsIS4HONGtpsI++Da31RL/ZCiOrG3
Q3fA+amEDfL9mlu+O41ir3sPfJ0RivbQ4Bi1B5ll3Kyy+T2ab/QD9PAvI+x+crnw8tD5kwqAziJN
IyxcnKIAQ88vaUDZ0PbjLU8Tda2nGmDgxr1MGqpqUpEq7vVdqEbuRZZk/VIle3mzCHaPxK+eFwD+
TFu8lJMePCnZMyBhKC/LYcaSaR1XY7SVReCii41yNe2qeEbY0u3OjdZON2vOELIk676CUjUfZGPk
jNMWF+Z8I1vxux1PWY4Pj2ytMxS9JnBcslFWwbQAamtON1myAmIMQXMO2N7k+nrxm04XO40eQOk6
BZC+ksUvv+qH0Y0sj0ufplLalfS0Vh13hButTS+ui2ynrmBkypJ3flFg9bCZGN+mpSSrVF1/RyY2
vcj+DX/ZHTbxzDpLDxcY0VMvTAL4XMyDTIHIBkgxHRsdPbpij8UScOTpU6ZPk2qzejSjC3kpdc0b
Gp6QtdNZ2Po8N5/Gui8BV+rJasom/PaUHpeA7iNsLe+eHG0eNk8O3O50msi2ppmzM4mub13Hs7dm
kX6UcakA0reVlSA9uScde0AIOHryAh7uGhzF7y6BbrNFoVnTTQONC3O8yjPFAm5UlQg46jY/a6wM
Gfbt5SJ67K2IPzFLE4olcsaUPKgBbsdNYK7dQieKmyxI8r0zPk3esiLykPYNeX0kMKbiaOj1vHrT
I1jeyGccuf9HHxjbnwUSe8+laoSH0M0+vT78Q8ShtwsizdsngUJsi+0ws2TEv2h+s6Ip3dkLmsFt
xkNcl3xW9HPcCJti0/In5KTuJUzErUD2IAlAn1faa2do3z1Nd30VRNja7AKinYrj1wYJInUC+DOE
3aofuHuIEuR4TrXYdqEZot49T0X+nDyhr88CAhCJiA2gZwfiaTk2azIdm2HomJfVND6NwBZ9UbSX
jnB8SMT+r8TKkZitjHYTFlq1LVsl8wcTgKme9it0JQE6RZ+a3c1/tFW3w7/w0MzWzShr9eQ1YFuZ
nPqNF9W5r0XTr6D7o85RX2bv+xMpbL6L5hOVwV3s5d/6DDCJXnZQcYtnHbSaP9SYy+vKtzBPVlZd
Ma1ULfZjwvwjzT/Q/doafDO5h2ne6DQ/VZYJa8t8hw1QHYEcszvB7MU3456QgaIMK33OUwBW1nc9
0mcA36wpvagQKzp8QibdlDkT7JRhNlWVyTWyQVbPIXk7K8GjYCy6HWjRP5Qhz1+74FeFhO4OEtqb
QnSUdcJ8LUcCSFm0CE6NKZPH7KxVTb+Cx+STzBWqTIQXgEgOP9M4rK/aZGCGlr52fa+9Gc6xB0G5
UgLxqsELWRcoG6xHngFEPM0D9uJXcx6PhVBx4kqy69Di+aRBkdnMCT8Gid5+F4EnPUbhwavajaNj
nhgUNRY55vDUaVHN4rOtdpGN6GDfd3egH2uzngZQyOZRK1zFV6MoA2nXvThzQcJyKuZ1F+T1UcTD
oe7A5iK1RGoW+LrSqfthgGNWmDnAV3BdyNaT7Y8cLFRK0kRth1tcjytDFNhX1wHmjGuO6Cp713YR
2pmRurJBQAqkF/bzDI/BxALI14JcO7Itd1dDp7B0D+oDMWzfrNoJFId6jD0BP7yqIn1TTVVz7BKE
02/ytIL3lvr/aJt1lYq8sPtdo3aHoiTQBTqSUfIqmmx+XCDEIygOdD8b52EH2SOH7WzWPlbvIzoa
c3MUXqRvrU69qXpZHQGSz9xhkYtdCvvjdTMBMun06SdzlQ1NZvaeGrGoybMy8Jn9wqOtI66Qh6ug
dPCgSt2/nvFz+oxdNnCTU0V+rv/QbedFBJ2vk9M7hHBVN07c/1k2/DzCm++laSPgW6LdTAa+yBeR
7N671WkSoR+M8aotXvNorjZpBxC57n5mDpolAHUdZFPLcjMrkXvr6+CQza7yEiDwG0zRSTO6t9xq
iy3KJZ9tniobJ2j48RB2RP2nv6i26Enhk6jWmuKlifrvYW22KBlG9i6xSaiUQ7cN+jpf8X6TU5aN
Oy/iC8lKNFv0zOovVcGXpaXiNRvI6+sVW5dA7JI4284ElPe2aM5ZViDtkxRvQ6muxOINg08lNlF4
ppHRTLZtEZzrElWJhJtR1fp7GWgfke4Qqmnqk8p+Y9XNfb+BuWgdFV0RxOwT85AKRC7qtvoltKLw
8aQ21PoXKj2xP5ox1uRNimFq+NTmhrZHobcOO2uNAnLhNC9qKt4rU418zxjZ+rrZNXLscFsbA/rC
IdjU2ssOusYiIXGTj7b2Zr9L3GnlNOeyTX3XnmxfeDmG71npbgvSPdcOyGIdNu01tzqiuciRIKYG
D6sVKpqUTfdGTD/2RW99GEUII4uQ002o3n5I0Txxm2OhTD89B/0ry/u0hgz7T2M45GSe/EiQLmZy
HleTBZyv0D13RRh63LPzSsmuoWaTZtUpHlqewe5objHP0P1ucfo0Uu0dQvcIdrU+m5PrreOyxzsj
gZwqhvgkD72w4hPZ0VOa1TbUYTsDxtu/uAkECyJLfmYrftfWv2LDereG6c9ab8mBReYZMPaphIXo
TMQRTdut1uggfGswG904efqKrLh1HZnu/bZO630ZNtk9m8DhKVH3JLrZN7ss3WQs6tY6xCxEsWIc
vrQBLG1mrzoNZ+VKFwaCQG6yrzM3PGNLE6D2Y0Sn2cusQ8BK7SiiRDvGgwFDM8rnUxEnwz5HBPkM
NNzYaUJMlz7KQhaz0FqBx1TbfsAYkVyTtinjxLlnbRhtwvpSddB6TGGTTMUAEu0MlsR5hc9hhPjv
akFBrtpEJW9uAom3hLBebcPDLnAW1VvT7HvFxm8gj923lqT9qnasDrX9CI3hDhiQMWHJhES++m2u
2DlpVV98KBU5US9px0NpmdYaymvjtzwuP0YLpk8Er+UDWnELOBnsAzhVXP86YXwwgeGsCFXrY7S7
Dg9foeKtaeGfQVzkI0QQxeexPnwQT2fDllT9h+YFvZ+BkvrwLKSQrNmtP8KCRwQ6htUHFLIRUW0k
3kLFOGI4qF/Rn/QISDjBWhZjMevXXIFFNEYfc5uUK3hJJpjusN1W5sgka5rHyGZPHIRmf20Rcb02
fNbT6NZbAGfslZmA1qWXQbVMHevCWpuIkndX5lp5bRO+ssFc9TbvEomhBCnvcUAjGVGYLjSWKChq
PkCjgP2GOOjZo6mtbCDjW1VVGoxTmj/cPiXFjDYIHP/ihZzOtO3RE1mDFLJXuGEZfq8Z6a2yBsef
RGJsEkLAvmH1O71IPDzJ42E7l9c+qaZ918TBdeazKLF9BrP4lkaBuBNI7Xw0qZiyakW9IYWOol8+
321zYsIu6mlFIAF0HcrdJKbYyap93K0gM7RbYzFB7fJ4BSM+udlDVxy8GadVpB3xYCnn70VX4DNS
zLsKV77NVHrvgIPXXT3EEF+4/4MZxO9UuYKPYoMNwXC4nUFrO/YmSKLQD1ICrU2NDo7gdBvHUIZE
gMaXNqR3W0mu+vLoDlMCV3bW1esO7VAFHTYmbgHxgYAAWqyBteq8zPHVrCARyfTQxoH9PJQeQXUr
2zadUfpDQVCj8EJ3nWAA5zdkljdNVNrrya37I0Id9iUWWsyfbga30BAu00weqDlL6JtTxOfcqADp
GucJabpNb03xCW5HtWPhb/HObuimVXsNxQyhNMGp5VZFHKr803TmDiM2Ye17pGiiKCaEPDnapm2D
YleEIl2Z8Vtja9U9nEbdJ6L2nac3GeZBTMfc8vupL/2oCZWbXTbddbRHxc9J118aMYgVms18cNU7
Rlhv5AVhnqSt70S7ATd0AH+KGgXK3MJA29E0lOnRvPQRpXVVLblCb9zylxivbUO2ERtF7xgGLo6p
mXtByH3Xh0rq9656MwnobAx7mnytVY6tV7wJYTvnvFV+1iM/1GhpxsUsq3zTTMlfjQF+p0ZUHOec
e9HV8Tnth9FX4snxR1wGWuZ9VCGYVlQ7O2LkHWymAPcg0cOU7oIA0zWkO4Sj/DRHcziZAfCtsYxW
UTdaq0bwP+lKPTsqoocCahAYncbi4E49ziBuUZ3RHLuqNVsqA6iIgSWijuUGYFlWZCKzT/Xo4egy
snjS6r7ZQbLdRKMCZa0S8z6z0gZoZfnaNsWTogJ4Q2C72TlN86mJVF8ZtWZyh6XcfJ55m7sRltwc
HtwQ16IlJtr1UbJBDpoVfKhNa5XdR+lF4ghHSSV7NX9vGgOsHMuCNTcFHAp81lfzOOI+1HmfaZCb
fuv0xDqQaRpTtKEb+0aqdLyOgAzRLGq2qRu+O4jVbEZPx81UpJt5DG02wz1fUN+LrR0G6kY46TuG
QOO6ImS2QXJV3aQRaMJCCRFa0ctzPqKH1QRMUZltGr6DJNxWiXtn1WZxuxJBtCMGlx4TpHdtVbdP
rPHPmF22yJjHd0PTlF3JjeQH0z0FwDFksXhq2M+GFolmwyVvIuCVtFXDjlWtdVb67OxKIxx3WWlr
6xiAjS9c5GTjWyhGi+VN068yEJJry0meIk+cbMutNy0SueStM3XbQ8fbz47qwfhF5IRnOFSaPsm2
HcLvc2cXyHnFeDGgp74NJnXTOG7tQ1dOt4Fn8SQJRLhB5elTQ3dnU3XN8KJlhIUy2DeVrmP15Xl4
lhoIf1VBPK4xf3zhp3KJsbh/EP5Mt0LB6WIy1k4KRiYkKAda36lxNKkRtNODDJjPKN4j4jPwXFcK
2EBA7W296llSbCsLBfMKJQjQ4UX7XKVQuAwSgR45/3oEQZ+O5uSrrKTNDmswnj8/kFkYTiJOn5Sg
mle9qgUX0Riftkkefu7LY9wl4pBPPK5NBThXQTajdE4Ou0yopye8d9caLnSrqtJQRCoCqHMBOKWk
ObZ6DshrTNF0DCs/QGB1pyrsWfrKqh8HawYFYRYZ1ki29RR4ybyFo4kZRgIhtfs/dJ3HcuPIloaf
CBHwZkvQk6JEUlJ19QZRVaqG9wn79PMh2feyo2dmk4FMGFEwac75zaywUh/zBCCAVx+wvOyO4xD1
R7n1LELb7I55AnQKTg0jtUO4HXz7bioyd8fDrY5GplZHm3jXVszlZULs94gk0nxMchZtHrwkX17N
FSQDumzc1SQYkaE5Eb1wV4T6L5HmNce0Lj4bNyeAUphDs5/jnCWyB6vZzSZkibvpOBgdWuZOixeu
reX5yrJQZ9EL89AriyFetRunuTgyihQsgsZgY3Xlpx2DChB9WHJ9Qi0tPru5WfpKXMaspdzgKAum
r8xD4/RiEXbfBoraHOeuQS9rsHYN3eGxUVOwizHT0lXdlO9JKn61ouge90puydsUzxba51Mwuyi/
dNEuWNwo5TpDbrlLdbHm43mvm6oY+dEU9hgMRzv8gNRU0dFtNKT+WV2QlfWc5NMowkLzW7VOD0LM
JNzntTakV03xEtzs+cdIvlnIUKIEwQy+bYPAp5NafkD92pftJVXoLpDQ9eN0CvJVrAbBbs7q/dDW
CCsUuCIm8WEQ8BIVJmvAYEfjKH8BYh7khZ35g7RdhV+F4c6+3Gy1uGL5GxirWACiRCoE+vd7WXgs
rQaTeA2GVEeADvoxgmPuVw48tvqnO2c/ibu43NkADblet1xWx9TxwMIGNY4O8llV+lgem6WQVVmY
iHnwmi+P8v/aHWBE/4+jB8drt9MQEVwsdlo1+Jgtf2dx0vmtiSrcxlZMBEaKdN/XuUdShwPCCv/v
0k0QS59WjdeAz4ycGsgdRQ/ibzt9RXhKkAEcNUWcg6yLD5mSI+f+2mETuO3i/loE1TmlHziiko1D
WpX/QE4uJFDeQtPq8Jid9dcWbXjC4Yq7cdJGWQGMJp0QJvMtqPOCvnvOt9oQXh2yYkF+x3f9o1Fd
Y9cvYQLVsvLjGCIT2TT6adKwttlBRHDuXcM37PUueMm8fPckDRL7gSKESNkPB6W0Uz4dd7pEE4Js
lqO0zJqIM3qIN9R9dgzUCF1uoTCtgox14tYc0IJRrNVM1nmljIC0XENfpV5o3lE8KqoqPXrl/MXD
xp8G0OrBHAq8NfVErGNSZPogvMsQzcaOoHIFa8xPWEKsraYtX9UcUmPPMsqPsipZdVlYvloJGWeE
rBDtL3YQ7ec1WRiPoxB8NkaUbfG40d05/QPUf3MKisT0sUQu1q0y1+cU4QxDK5XPim5264yNe8jw
JbrinUlO2prFrzGNds4s8J4X5t1xonLHJ1DsA+Lon2URoJiQKD+6wKx85Gl7EKNRdlFU1j2t12+q
LI5+hFX8QSTJx4Hb/N6H0RVBVOd3HhFPY1zQC8V+zQKmL0WY1KtGxbbNbO2fROZdYgH0UY4quj3B
khupQTguXQ3RimjJugzb9KCjOL92cnPeo2I672ZSB2tQmsZ6VkS7Yfq4Lqsh2an1Eu/wiEgVRFpF
1NkXgP7YFUb9rYBPYiRl/D1QKhsmOMkE/Z5WarmQV+KNatjzrR3U76LV/igGUaNODmGSbD95GLxa
Ejfx0AEaijWay+k1StIccms60UltxJRnpzqvhpO1RO8moL6D0dR7r2+UD6yvN5FnEFKFsbcOumwz
hkn4AVLwZ4TR1IvZ6Mq7oVoK9hnqsHG7HGSjVcbbrBnd7w3x68Zzwda3wXQi8BmuMxM5pZ4M8h5F
/rWLkvuP1hsM30kd7ZUVgHFoqrjdtXDP7rEpYL2TCf/dIB9seclXgyEx82nNuHplVi3eI+beM/ro
atQBoQ0lKn5l1W9kBWJypHG1mhvbu4M2DrZh7EAYrmc8tuZ0fiXE8DXp4jBPkbgPrXCvHcIWcQGe
GaPpZocSON2RzH9n/NijzHmn5NKy1bP+2C2PlI2yLgt5+PPsZ9v/eQm5254D2c8jVqYcQiKfsD8W
U+PHZjlgdyzrckuON32scpCs/2Pzuf95uGyTxb/a5HVk26SJYm2o1bhibZeh/VYUFYPqsqk6TGEI
p/6n1ehNJgTL/kwBsrvBj+3v+uPURxlNpAEVS9mGaVQfZVEtw+xgloiPybrZTv+po17NLLJPzuWk
hzdLU/kc3NzwARGFN9lW5Ta9e2IOO9kmCxVuuhoPwfnRlNvpW0g39jxJ4Nx4MFHzf7TJHUU7N+R3
Fq3j5eKPtkRpV5rWq4dnGytOHzF747U0M20Tu1W4syqkxkulti5qZaqXIPdihr5R/Ghc7TMHiHzX
VWU8zkGUb2wMiK7lNLN8CqcVEm/l9xjExS7BAHJPYgTWMuxETPbWmu71677JiKUExYtd9u3ZTLKd
yxh7wsmTKdKcZgeYY7uUJf+pQLJ1h7jLR9FkzgX6obpRWHbRrYT2yyDGhBm++pKO4ogYSn7CvTfC
UgcgNyiqeWN4mo3pSY5+XDn/iBxkJ7nR3p2A/kshGvU7emvFOhrsYqPO2hvp5o4lZodMY5mOfou6
4c5sSjI9KoJMmg5Rjqn3Ou179aN2BgCjIl3YFESSMvyhsKAKjT+S6stou5aVMoDGLrQ+58Gs1jnc
uVsWI1JQjeVPYvnTSTY1od5dvCw/yJosIAqH2xbq91oeL9tEp394Vt+cZa2Py5kM0/gixOSBUxPR
uszT4VZEQQENNh42SjgMN9kWl0x2AUddZM3DlfMU1/lvZGj+PmAekaomKgkGZbmGLHL9r3iwoqu8
jFfN8UHFunD1PKDvsHswlSY7yLaa7/YslODiteTwp3KNXmL4ps25iolnOm0dN1zCE3Tbsi204mte
kEGVTVbZg7rNyl+yX5dN8TBPvlpp+k5Wk6ktbxNR8ccVCiywdYBKEvMqQa7AQd+SKnH2SUv/imTL
f0C3j0Pamfm5Fnx7tv/7OEL8BXBIQ9/K6z0P7LX4PpKNY2WTDz4KTuULkoHmwRgX/Zw6HleyTRZ9
qZYvYinCRAHOqU/zovkENee/O54Ha+ns7CtdfXs2ya0pC8qXZ5ub5L9Vr2H208Teym3a5KXUSRlH
mPU+tp5ttiIAETTeUR6hkGF6HFaEdbZXdMAwQkd1PKlMzFDUXHyEBII2AXOGraxqUZnjhtDBu3as
9iMKggXks8QKl4PjIcr3SRQBql6qQ9RVOAaDM0GqibVXZH8YXga+rTSJMC9Vk6T6Xm9B7ouhsz/G
ohn2kcKMTe7Nxjbdi6aa1qEJV74XtnMMGiYldkp0TlW0CJG0zH53+oIlmBd9ypqVa+l9yRPIWuwG
9rthWqgkifwqm8ouZDaRV/NZVkFMmT4ejt9rdB7W+lh771bcK0iCxcrG8jz3XWNqtFcLJnWyWiL1
gv4akxx5sEF38QaD4SR3BiA63r/pvNa9P0wG31VVvanLRVPBdFd4XnGWB2JLzJxu6nBGwrhwJdsG
Rp5N1KJC5bG+9+Kqh0TDkDfKgU2OTa7uBIQ7lzSO6KGL+Iatz3sna7eR02dgP8N4V6AW8h4O16pq
8q2nYAydDYvu5WDfCRJYJH+1blOCyvpQ0p7oVKZ+68KU0X0q8g9LGyfm+fRymMZkzMUN5zTH0J3R
Ec0+emUk2eIFn8hBY8ExIv7sdeZO1upqaN4d40DvGG9svCwdUEFHR9c96FspUtRFEH20I5GsrCYl
BY1G32tF6PgROYElyuf4PUiXTZyZ3ZYw1hIbc5nO5/epMwrf1PNw7+lrxEfdN3vxg5GFnu0NU3k1
iuZbpytY8bj19MqPRoajHIlXZ6xdFANaZELy2A/tCqqhjoYgqlnlD1H0b0FQq+84GUrEzaoxveCe
E9dKa+bqqlJzfyYNdNFSyK1omWPYpfkSFmH2aNLGID4qRn9L2uxXZbvGvsXG4hJZ6MNNTHFPeZ3/
wdy7/eWa0aUfc+03Nhvb1GstFkuv7TSvmJAX5LCFAC5hpSsPceVv4YK/jopmFeKN8WEm7SEGyPtL
yxGGU94ybExuul2eUOYttqVGnLZQkmLjDklF0jv+xqSv3vUuRIZIeBH69Kl4M/uyIRBgx7+a6Ica
zvbOa7UFnV+460klRlgkUYlxtkvQVgUZa8/6dU6G4n3okoVdmEVHWc1q9EYBTZxh3ttvQTeRh+qG
Gq6GMb7Fjbnwy5J2Cyo42bc1GiGWUuyxe8LEIbObPUG/ZmMutHJW5saNqT9/fiYHSYJiDQhqkygk
+klqZatEFzHBG3tl6ldcB2/hTA9k0NVuw0AvcfsuQH0pWvWhOwLN2ry4WqzWPvrZ1a6i1bdyH9Kn
3qnDQ3s12l8dnfOHGTnePa+Q58ci46O3jAkXbUyYl30jQnDEmnE1XWoqeou3uidyv9R6ksW3Aide
WUMPuLq1XrqNgsr6EGWN2W6R7+S+zrPUqxM0+0etMuurGOaDqaYqshb6Pq2z+ZIvhVCH05wInXAN
tapr+23vKjZaRrp9GXXNYc075SsiOmgGyEZj2ZNYjDHTlJ9yvbEv6qCxN5jEvDHjuEewdqnLXbIg
gYnNU3+Rlcel8rq1SKqWhFHzIdoPfU5Yso0wTHOtJoIwhHKYrJbLHyAJYHP2AnsmawGciOoodI6e
XXU+dNH0/qjKPVpT9cfYSi951v9hlkl5yIl4Xfq+/rtAAdPZ4CtX+//aMaje+KLzU57HCsPRjFU7
avUKADnSIstVYkEwaNQTBAPMIHw1UnfcRj1kSi1Tw1e+JEgCdj9P58XDSLbJ41ysgV5l1a3NNxh3
RBmW85/tc90iX9TYCrqMYcNULtDW0RREME4pikQUAIyhWA5ZRRJ5aYtNek+EgELgHLZ4z63iowrq
6CJrnjcFC7QSR/Jl5yASZacMdsJCuujeVbvQX2x8P0CMCEAvHFEDS2VxfJeVqCHHhF79fJZVTQDl
gIyX7WS1morkEAweyOHlTGQ889d5iB9/WDbZ1uTHTRbeZM3KB0KsA5ooshrj/b6xzSUQvZwe2VZ1
hIthr2Q10x3rrYGCK2vy94lQ32d23rzJ354vOK/RShT8NJffvQCLJl2rNrJaYS7Pq1ngdiN/m50j
g5QgBLXU5NXioH/LKkK8JJZJrVlaofpK3TZHm2QBgeSppq82y3av2mSGQsw/P5yxnFZJGDo/ABCf
GrbwpON7aq35L+IWnxOR0O9VB12EpHx0x+eboZ6p4QqPzuoCgiPbV6UdHIUxR6cgUOI9echiXyLi
+arnyWeGPNuXmJybOeHX7rjVV5GXNpbL6XjUKkyN3QT0DbGf+OtAIr4lgs/CQAvd5JKNRQISJwxP
pEh3yTi/23NhrJDjBL5RZfaLmLtyXuW1xuvNl9pn+assFNvOXomGIpEd/HBQePT7FAa6O9Tk08K6
B3AF9BwOnYrGZgeLxRPjCbD8fGja+ie2mcrB0vLp3epqXrvxTcMP/hPftV/F7Pok6FHuroJtZEe/
6y5PX+MkRrc2c5QtNH31s7ISjUmr2Gqubn9E9o6UWPbNmOdhayhxsnGV7BQq3i+m6+rRbOLfZlz+
7MbIJL1TO3sNxChZNhfjLITGxibJUGCC/OBFRvrnQJIomywXKFJNstLhw07r0VvrEemlGiDArSx3
ROQTUn6YnosiwfwFdWKyBNq3eg69veWR+QT4nm3qCHlM0wGsNICFb9s+OFt/urC+L0Oh3Qy1PUJE
r1dkocKtWhIRs5C7JPAyEu9VmZs3jvE6jn/qOJ4Y11LY7n7KO+QPRwDKjU+cUdlrCnk1OE31Fu68
jjxIYBx/AfVQLxkRsDX6Sva6sIvFR3Y+MDwisWmH3+vcbe6zzqBNk/7qkLgH3O1EREwpFHOMzqOX
/JoKTBfHAe1crBb/mqHBVEL3cAMMW9/qI3EleavtrNqKjqFVEJWPK3cdFqrxCfLz52Al1V8mKpjk
gn7HXVdD/o4I1pcV4hCD6FYqInUHnPuGm1pq8VsNSkXWZFFbQttCnCc4thwhi6DSQbqM3imArHJD
RkUD9pfswUZsErwYXnvNVO8TqdWNp5PrllULIcVLnqAFv+zsQRfeBwMy9mj3Z9lkwD7YObFdr1s3
1e5ebwhQngCIlpps0gwLwTeRpUd5wjL6HAxGZuYu8b7UgkXts+ruUwCk1Yyrq6zhSRVuMjfAQmfZ
ObKyIV8tjrLm6Vp3j5UMhICDJL1s0/EIOfReYcOi4QRZMCnZ8mlgL7qcELrKtEnrVAWNwBHMqpO3
Tif7sOxUlmIcCPwpkAYO8ghC3cMxKFGBel4ydLMj4qvp4zfn8VD6sTfdp4Rwx2Rp+r0NsEYrmuiY
5REjXSmSv2xhoyvN3OnmRPYtG74qPHHfiWn6k2GNWJMUxns1Vr+iFKEJuY8QreojTuntQYya77aG
n6HSe8NGHlsYenissanx5d5BJdOD/bq1C8w3xvsKMEwz5UcvYgYBFS2+yQJxlHJTp0G5Sf/bpk9x
vgprD/FuW49vUziC8go8tL/NXRbFxt0tO+OezgqdPpiWg6wmitcdtBl4iDxEG2zjzgA2OXn8OL5o
SSOPqLTu7eX0Omy2wN0DBNHhttVK59xkkSYtvV07jAcnTJybQBv9MiYKNHMdAFpphrCjcaTZyYOJ
CEZXtORY0wSi8EH9thtu0LgB2Pz39ZrurzJXgg3MfoBR2Kbc4NLpWNy13aMq24TZrBuN8UzWMDEt
d3MNwO5R1QPOmvNdAHDjVTaNxkw6r0tUbD3q8C7bpjk4agUfhqw1Qun3wmpKjuCPyqK3p9cKcMjL
owkWJI5Wg7cynCJ+c1w+c4F2lj3p5orcLpliYwhvsvDUaKeWxnyRtTFw20vcuLtSz+LUn9slCtzU
zkruLWNG+czSCZ21abJ9thle+ttTVQa9vmqvWgyr7LeDt+jYqjdZ8B6h4NGTrX62Bebw0cTqeEbR
R731YZCcG83+43lAyjoF5Y223T3bXOzKxPi4aNsPCFYgI+Rboz2d9Th5E6OXXxgD8wsp9GMPCeIo
axhl2upKbnpZdNOEKQ7/aJOnWW35sxFBuNaqOgfkUzhXWbgNUUIHQgAMddoqVQGkSy6mGdYpHNV7
kwTVPUgrwmteEu9kWx4XxCoTIOZRUVb+VAfqinc/OMiDTQOP1hKVYsME/lOp2GFldLObsIubezNX
N0Gg8AW91+ZepojcmpES+Cp0ULwehpPTmT03gJ0R8Kk1iVSQUprd3NWpSV7bxD3InbIJnzGN4H3r
HbRpqC6TOZ7sJup5noPx0ZpDdfTGpgMVNIX5SxNWm6LaKOpQrdvWadaaFc4Aj4J2ayqG89KnUDSS
PkgX+7ENPm7fWiMo4cP356DqX6w+RLE9IicFL+Fn0CVbK0LwILVY6ZTMALxKq/djbH/NbgGCrTmo
fQhzQonAdKu9vhbMQfyW2Ufh4S+k56sZlLA/xgpE0oDRXGb7wMfArjfBoKvKcAQx8aE1TrwLGRAI
cKtA0gEp971+Ume05oSmGCQXYCe5yi4b9U/WXXQ2oBfWlaFe8i47YEatnOuugh7bD+4h7yHAGcZH
0g4Jyz+XdTJoz7yP3PucW9pxIqNNvEMQTDTKVV5MAs7USh1x0kWdmPTthBuAV/XpSsyMkSyGX9T+
qkWt97aI8E2QGOypNuE9hsbZbBN1q2CMsirjz3me38kIrWOhVdvSFu6pz3GDIRDA5rOYBhTgbaM+
IVr2DYTFiAud6LeVE+HjquvBpS++uEx0RG7FWKH7PPiOaZC5LRXtnDNXza1RvRoZVx7qfD5ZCM6G
ESCRXMFyMdXh5E3pvtWG5th0QbPBPnJYt44TnjO3mdeq0L+FI/4BIKa6TThD0VDn6moB/7jWuvmh
JHG9z1FrPCOTCK6EMWWTtY44V2VJlEQf4G/NgR/WU38GSLDvGgQZRZP6RVPtvHz0DoUx1euMeQNL
KzNaGbhp+U3f7a16QQSGnbYxBzvdAhD+iVTTj8VMdG+SJfe5W70PHK7zUWcjgsd7Y7cKcL1UiJNG
iU4CcC20JFixdwajvWHDtlF/1qk+waszm9MA0OCgLAEPo73KGbW2TKuZovAadeRBsghhliJFMiIe
hPqh5z96W7lkGTxfxFH8LLmCXv5rdo36SP5NZSRMGzTX1ONU1trNhOFh8tqT7rWbIQV/49S+UUTx
uSvq8BiOzDByje93ivDlyboKub1heXurnJCV06NJ4cQfGPUywUyJodp10+wie/rpmqp7Ht1U+IQC
RUQo9AF2wFuN3JLtHMI+whEihEyjFZiWlc0SKfkGEaDwhyT+avMKl+zY3DOW9ymIFeStmi039K8m
wyJmJAxP9gFTDlFbbwRG9FUCumwdJO3dc1s4Zm6L+5tqlIeooR9MFNOfh771q46YQFO8oWmqnvs4
1s5iKRwTw0oHEmZWrCI9DDZmB1Iv0nRWKIrT0fda7SZMU9cHlLWNy/BLIfOAEkOMohChjF+9NVSf
AllzBu19V2Bj57hwmvSQHIg6Qk/1mB6/hC1AnvnKikT45D3ryrxga56vcAP4yBI14s871gKhXk+Q
i19HjwB7o3cTWeHwhrAKw6eoQSgFagcO30zOI8jLFbZZzCpYFHapCofHFASv5yzc2t6iPlv3X6Eb
5AiUGcAbXT0DxGAWAA+DXTRj1ahDmF91GlQm8XuANBgD+920HnC+xnaIOjsrsxCqj9B0uVHLDoRy
p2DAoqkK8pHoxYRhQGKhcu9TPd3GyG7PhBpzf+4mRNFy8Qp7+UakuV1Z6MkfvEkHBaoH1sGx3aMS
9N5RSQP3aC04nTrpfrSud65iulmzVejGsrrezygsYaH65wAQdVd33Z94Hxhwgu1wo1Tp9DLgVXR2
CB6XC4E4zPR75rgn8A8Ts+wx4A4Of46s2oluhMCXkmSjG12waktIFHlSE6gQoUnWrbL2tVuXKyu1
xQ7oegkozrMA3TAYbCEzH52CpJReormFdOy9sjqXKE+prdMk2VWTMHd9U3t/ZN47XKZOFcGv2W7W
cN4ZS70FIqP8io3eL6w8POpjiD9irbZrVurevgd4trPAgYI7ISWlBCzeOgj3jlUS9FDNNXPGF2+0
hrdsQKPIoYaYTLoRZvhe5Ip9ehb1UDqPqs3M/2A3UMSw+bpYAXNHb7DAMbo5QM/a87ZBGHh+5KG+
ptH1+SyZV7oa8ikGpnGam4S0KbOPr6zQN0WYTkd1Rr4JoairloS/rcUhCqrOGd1i+TKyOmMgXopF
PMcsRu2smo24Dr2YLiJZem5qXhWKaxMz1a2bbFeFjhr5mcNjBBN2UATrj67PmHlY8Wea6egcmuWb
ZYz2dixi1t9LEbgvs9fBQxNasmm7a+a06TFieXDMAideGyUEANjY8cmyzaseGrA3vJE3CrvHAcQV
8b1kMyjNdcagksAei7NuETjT8r3EgNlLRhqqMLBE01q8rkBg/rdQOvJFPdqmpYddhhEhqRVUIDXG
3BOEWfBrcJA9XxIByqxv9ABbVwy34EhgBurBsQ570FhTOEysOAPOJTRyRlD6wItanlpzelOjeYTa
EdjrEVUaf1qqyBRMfm/ysMzMBWjmRBm8kg7pyVkDXeSZ5QlExn6YYKQAV7p0ZndVBP5PhZmkax0T
zdmXmLloIfBb4M82zjAVcApm9zJmmsZUsMtfPVJzx6StP2fgRh94bYA2LH9EQ5x9qAUuMZ74csuA
l1tGCZwlVNDMOiudjBfK8VztRRYTQxgAK09ZB/JoNMCxV6tkqQD2DEAKTE1hHuVlcK18j5uwOORJ
RZc9ds4aw27gIaQUAMGVs1+imBY7pc13YfsmXd7LoEHpbQAK4L82bNOWv4fkSPCSEGDdp3P0GSEF
h/jodsJabu04IwT3BW8EQHudajxd9H8zxc/65i/WNeIkhnzXjA3DJKjA1MHSWk0hCQl4nE1zcKLv
ZVEZ35CQR5FzvOlpaO2zQbnNBAEWequ6q83FeCD5U+2MfeKNEdn6tZfM3iGKrUtCKs3PdGSVhFog
/GeAGLdPrqlPZy1L3keVVWpUh8goRlCGF5OmOkDXJm35e0CBPh8KEGHedFubhDdYrsp+CEdk01/d
4Gh3YLsu0tjKxELApJ/WFlx9kfXtusxs7w0WgPOqTu8zCL43AzCCXYTttk7SbxUTA+QrY6CVFclU
WZ0zPWfOV+UANBVll3ZuxPzJyIC/WOsi7Ay/rsp+DzuifO/Mpt2PsEV8WdVTpwVv3Fj4hSrtC9Nl
/h/R2Wu9Cr8mW5l2ZZLNJ4Q/3voZsLfp2ulriJTLa9hqDZlhpDCd3sk2VmPXuwoauBHCzlBSJOZy
ft7C1HAHpIKdiCRjGa6cecw3rKJfDeIc9OLrPH/tIsBiPwr7HdMyccgXzEy14OoiEBYH03mNF9xo
Y0zqAWBEtCBJZTHp8aeiGMEm+W+TbJeH58tn1xyrkPvqCeh0q7zMKCXQs9VBTmtNHa6D7YQj5N6K
3pMWpEBwH9sw24bQeW1hwC0axjtC5agb4nn30NWQGCGJG8pNFgxu4qDkvQhuyB1dkEGSHH9Obhse
wWVZ84bJKr9Ebsov2qrhku3lZjoTQYKFxb83NCVoX1foKAhVym5aIIXMZfNj2QO3Dlu8HoJVqmhL
HIHWECzWhqzKd0cp1qka4pD7ZfYDKOblxrXLFeXWE59oa6k6byRUUTaOcz7le3lk7AjuDLKI4d/n
i+Ui8igtUqeV7eTZWv7KFK1pErAIny2ufruwVXdSYcTxfEjuwwEM569ueX6jGTv7AjVqmQOWRSrv
v9xMWCKT0sL4TlbzvN5FlaLjP7P8pgLcZ4h3xl7+SfkzcF6O4npAnKSvN15VfcnzsjGEY748xscT
lo0SL1UEZF2shTT6bBsrvdshtYInE6CPB/ZXvg3QbslQj1M2blS9+SHxwLIYgFF3Dfw64qlIjuT1
YGNGVDsZfbzbbmTS+4HzitTwzx7m4sZrI56ojYToVqTtXT57O3VfB+I+27kx6NatIUZvj6k76a3y
mDks/0SEZtvzoYEd1oFQt+FaPi75NORWhcdnupKb8i2wIj0gr9ytvLIvjvg6eqDP5OZSQETg3VB2
NV7v9C1DOgNEAOaM1TBGoP/YlGc7OFKARHaN4vjYnLMeNJQd7+XfG9uWGHW7TkT6bR71o7xzj7sE
tXRVWtm0lvda3pVUlKz/hYb4yoIBkM9EniG3ZNvjdZB1WRgZjiFtFwHRRPRx6G7ywT9eTXlrnm+D
3NMQ+VzVYNjX8lbIH6n3DfdHhKXuE0FnlmvVP8ViG4Lc5eP+moXTzwCvjG3ObIC37q7VhYBpG22L
GaKz0KebvnQdctjOE9vZzeEMEhg7vpUKnRMl3BY9ISstyv/1h//xG+QmtleQ3fVIfxz5eHqoyeBQ
2hv6WnYBcnzvkBvf2wCyxlsGl/dxcx9win98Nf8AVfz7Dhqk8coY1uTcbo2o0OZN4kZ/Kl2ubp53
mE7wqDsulO5n56L2bzkmllv5W/qgfs3sWd2i0djPfptHZzHoCjCPpR9aPmt5ptz6f9u8rpoRDojS
tXwT+iTbMoVh6bK8CPqItJMJx/r5+iwH2PXMAabuD0iw7eUbPHbWsJ8Ki2VJvSmcAeMjdwFX/r9/
1y6zQxCBFfYKA7jCAkh5vntz8uLqC4DRKO1mkbehe1u6ZfkmyeqzrST6s/RIlj47m8CpBzAr2ZsT
KvSR8nhZPL/Wf7yij025f669Ye+1pi/fhMcp2ArslE/RkiCQfSEL9naHQvfh+YU/32XZJqvh8haq
fb9tAentIifeyn2mfNnlEc/z//0Kyrp8anLrcY6sPzb/tV9W/9X2eG2r2rb/7nqwlSPBn5mHEK7c
KgMeU2aA3HobhPMycOgeRNNQZ6E66Vt8KMjTMy+QT3ywdYxBnddiFleHuQHrw7NOxGJWSzy202sB
KGVoupO1YFXnsboWg9ttTXNmKtHq6loNS2I3PQIzKxK8W8k7mIrFLtKch2YdxtWrg3nx88HLvyqr
j8/pWZeNz9fkX6eUQyb2PfaD8mWURbN013JLT6EvmQmcJ3n35UVK8IwTmBVeuz6AVu/LrwRWO61y
8x+tg2v8UViIKMl1y4Rr8AZS3XdbcikibliXKNmBODjUkGTBN4yp/hH3wN2RMdnIeywL+diTZXqC
UC5r5Cn7WUz60UuMfKvO4yk1KwTKvG4vOxmNXlvA2a1Qz11HZfgYAQzxBSk/P8gLyicvt+jpxcKG
sePhax68N8zi3AdmOUjte4Dn2baQb8SzM1A11Tlw3vP36WLU1v0E8f55F6vcoSdNl2Emd3NrHVjQ
hSSpBF7AH+CSDWbiHvKj8hBya1BODHRRRs3aPHTM5GQLvG69m1znMAHMIZ+7gx6JRnFs+zmOYY/Z
1WMVFWthSc5N1x6dMFzqS2OkxlZeX/6uwI7Hg9BfZ6MQW9U0rvKpPh+t3Cq67ldiTPFqLEuU/qGQ
/71Ae3Ycihz7Zf0xsWN5WuFIw/IBjP9Gy+0Cdr4ohhcE2c090LT6KFk7Q9zVR96Fv6oozx/PVz6J
Zx/zfDAM0L8z6Jnm5DVrC4I0shiOgcNJyUfg0oP/D2PnseO4krXbJyJAb6byPqVKnxOiLL33fPq7
GKrTzE6cvvgnAYYhJVE0EXt/ZoVC4DrnlIl/RlzWnkzs0QAe7Gb4hvznYS4GzE/0+Z+8X9DT834+
CXOv2BJD/v+HYq7Ww146z4968WVE9T4Xn+ti6944Bth+MKFFmEFMdKXG3Ml4LIoh4mPvUy6xicMm
t9p9k7z2X1j9/UUpvuenWcZ93zy1l8ACTiQEscfgRS/mryRHCF2L22TMkINZeoP+gdYK8WS/jXZZ
5fvyWgy/b7rTGzQADNJ48X0eJ65UMaObi7ltGBNSDgpKkQowsWkSJn7OXNxRkqL+aS57//b52MPE
OfcZum4t2xXw9I1JlmpcotebkYT6YYsvopcH1VblvZiWiUmd2BLF/dDTtFBUSQShee1BAJkHiyFz
VWzNxfw3zm3zZ3zZN0ifG4Q6eIbxzBQPzgYgQLoTdXHnccYjlvFT//3Lj7mSLQKpkz9NI8VfeL/y
xu8eRPu9uFwDlHQBTU//gd80SG6IK+XfN8Xe90cVoJxqZ+fx6isVxIMpMi/hvnBCBMFD9M4d8xpQ
dIhiHieqnfuzU8p0f//205V8J3vM98x9PnO/mEWro6YN+ZP/3Hdi6z5KbH6ti53uR/006usHfN1L
Ukhs1OaTMiI1K54r8+xB7PtvbfMQ0XufZ4vNuRD/x1wVW2K//3nUT8sZMVoM/PJR/9b25ahfPsmb
HvgYzZWND6NvusXxcCZXUYz3taq44UVBKAVyJjQiFu9TmG0u5rYxwRMU+h1jilpj8z5IPG7Fweeh
n3rEpqt7IIRIwd+vaHGziPtkvlnmm+p/ts27iftOjPu3tv/rodwxncj9WQjar1/ZOLQxrZ3mwuLF
NRf3lexc/xSr+LfhX9ru64npsPdPEMf5Mub+CV3knBSp+yM3jr8UjwaxBhVb8ztaPEPmqtiaJ2Tz
4C9tX6pinNsiGND+VEokEaLMhMjHzUnunemtuITvm6JV1EdC2SyrkyLZqE72OD/eAVNBG5/r0jjR
yEVdPPmZC3lElIzEsO+hI9cz6nEpHg9E/5FkrVAG/ktXuz80TJkYgni6ZPkICRPxt9W/PW7nS8ES
i/55zHwZzG1fLhdRFb29V8WELGyYXp086qvGUuNxKda/EQADwkVR/+TVXbC53/HipMzF/bE618Xp
+p9V0THfuqLqEUj5+/gW9S9HEG1jEoGdUCJuo/lhf59Y3/vF/zPvWeFVwuIt2RsERrQpQvJp5TgP
E/uKQkwM5qrY+jJOPETntk8/XPR82aVzCmk9amdQgdcSKgWuAWIEkXJNAckxvbhyHPHqR/HocpMo
SXbizORRmya7UbYWVWIZO3Gzz//o/d7/FMz8NFWYh4ot8fcGWUtE7z7oHuRKLURPtDBAJkVFK7sb
nZx0DGouynARt+g9TimugH5Uw+pN3Mh/o1ql7K2xziZ1UpEcTNNkHyERDEsc0pooyops5WKuu4Yn
oX/mG4t80h22RgMDMh7Ic+TDUBVvq6vuUXC2DRIAgYx2jTir4n8pE6hMapE95SE8E8EnV6c/eKwR
3anv8cwvp1+c1E9/0X3pej/rYs0iNu+3eUBycnT0YS3OsvjYuRBfYK6KE/ul7b6qEz1fyZzzSNE9
/yTV99WlibXeAhtDrOK81H1psrDfaggBrlUYs1ShniFAmu3xmaTXUMmdaRYyPVOv4wDzVKMI76bS
ewyUZKtMx5CjMjnnXlkvxKixSfqdNOb6Sm4TQHpdly2qgFtdFE5i60vTAeCpgCk6xZG9kQPfSNdI
BmG4zMp+TVQS1PBg7SvVqx7gZJFrRjQW4nli4V4UyqfY7Z8mRPs3DxnYb/BvyhWqcT2qHFRFW4Lg
URKRnih7VCBCs4i/hY6FsqDenIcQLQQL2MJGJbe/dQx3vMZF9RO+467VlfylT3VctWL3I82Zkpf4
wB9cTwYpnlRPrTMa3x2i9WR2XY+Eg1KjjtN1C68qy9dyBNPLkjx/VuXYXKKoA7wqQLZLziZbAJ1Q
8pgaBfpNsrwqkAhGGSoHx40RY3Hppx5CSZgJdDgK+JGyrTIzv4xDVFzEliiSLLPQPUtThIUJwhtZ
6K3yAvkhd+jedZJn21qepPwSudCwI0GJYzUFgBe2y8otzEJUr2UIn5qLkaiMguGqTjIwQU7dsR6u
MvsAUoP0mkOwvUb1a2iH4NpNBUSX4OrK0QeymtJeNOUJJt3oLqLKlSF8phlkayzvWqGGfZXJhF5j
SVGWQ997rCDoCE0HaFVsci5TLEXxkF0MXddclKhxHsapKBNgeybXFuxqRswdvprESyW3cEXryM7o
A2Zzfa+iC+P+HqJgvNxroDlQ/rW45ub9i8BwHlCZCZaFXy/QPdXWlmLoq2GoUjTeANNnmqIfTAuo
M7BWZaWaalQvsIJHBgMH8Nzx81MB1e5UTcVc5frcRhkx1A5pIxNuWq4e0lGPtaWia8pBFNng/dOY
tYW0HBxY7o4fE2xG1OCpdQGM2mbfvkdd+qaRSgcXDt2fe0uHzwwyEbRCVqAS046/SXe++mmkvg9V
BFoBQZwnr0+AXaOD9TAq5JKNITKOhZ22B7UN610ch9mFv0CB8l/L36pe4uJKYv0sa+1TiWrQ2Q6i
h84sKqivUvktbEkcWYg9rkVVdJAKfUZ+PV2X/aLFuGMxTMNDJcaULwTLNe1HBpsmS4J2yzNj9Wln
I/2w4lE/ikOVla5cLMffQQ7DqTNBFm3DC6dYzd+g9qI/vj9G9+OW2lg/VE29TmVkbZYuFsutlzxi
VDgStM8q1sqmfoRoUX2De95eCB3vRQ2j3fobpnWQoZIesaZphGiztPzrTpH9JNvoceEaCFAb2g8R
i2lTgkF3Qj+tPZUdYeU8Ru1EdFgoWeyRwYxAs3EqVF2qt4htKktRFacnieXpVWWBCZvOj9n3AF2K
aaIXbs3+z/3nxFHqbs2shHM2nT9Up0HkJYODPz3XTN/pKKeITVEU3gjDfa6Lq62vkZD81Ci6RU8D
uWPVPQCcAYHndQtwXVgq5AUPJbV8K0vP37Vm56Hx7hcfeb4R/WHnl5tYRbWpGCWLgLVk4xZOPHBf
eYF3aqaii9A9sTV3+6mjbWPsZF481wzXUBjCY94neBhOhdgSbTqrbCwbTBTVQiWo8Bv8HwPFLvfR
895Njzng/2WX2O7AV8jK9uth6iZD5PbWX3KZaODyy7cTo8WHDFmuVqe4nngUpB11o4YBiyLlOZiK
FIGJs6gOrotiYeB2kNflkOD61J3LKJcv5kFiCwe9Iy++hjwyO4c2URU/Lxw8MQZJOlgvBlB8lKVE
75ddRVV8cI3q6M5CCPy+q/i0T3skqr5ucgAaXzumbzXkIWTH25iZbzH2pCCXRjs+1kMRH+0+AHCi
oLzZJOQZZbIV6yjzlUc597uTrZY/Ul+RHzszkx9Vv7w0PGAv5KZhuiA6yNuv1dD/sspaPZpAS17s
hEORzMnPMWoGL0EhvcJH9h5Ep557ZzcLzavoAym8jiHUfUunkX35EnWK/qS4QfasRHsxhHdO8ihX
FfTLi1/Gw6n1lPjcTwXifmq30KOSTbMaFzyzQeNNVTEGoimJHNf+LUcd7qU2sUuYS/FL4pToaCta
vRRVra26nYZr6irXDRTxF6bRtN+wsUK6yOjVdQCh8qVqsUWQ4ettJ37lC1CwfGUmrr7rscy85mb/
BISmeTfy76Nd2a+GZNeHJA+QTjLV5r0aAVLIlpFeEdFBS9dv/3iWWb8D2VJXY4iLuFm5TwrgMzRs
6w68J1uhX69HrGHhC//TBC3yb+eXNtWwQMUm4ynvnHKNX1uOwpyVPSWSYR6quBnQ3G6zJxXG9Des
3xeiUwLG9gQC4xUmr3wWTaZbkV+wu3wrqj1qEnvFGaKlqJahrV9HsnSiJo7YdPJZRutNhRF99IYR
XEJm+NqxRCsGWnTposJmpmeC7mGzAouHrCfSsuvC7ayD6Glr11nrSmdw3eF2Mro8eRCMCV5auWiX
cHyCg6hagWwCUwjao6iaGBHhA6m6J1EdpeG7zTv/ImpDm1x5XqdXLQTf4/bezg866RYntXwOXGjE
votdVZcWV4A+a2Qn2lvu1M9RWMtHwArdTVVrbpUQVfkisk9igGhHF3GTS2VyEU2i0FE5CkwIDGWj
Yria4R6bmN5NDA+ho11T/VZV2cZu7ALDwnKNjHl+NAcrOwYNZLlJLDg/SjJF1RQ2MrPysAqdFtFx
M6gefMXCCnwwnlAIi99lo3DW6GbmO1GFowOkXs1ecr1HklJrwRJMw5R2cBdo+oGqSXvcleUaoHgR
v4OiTrbQ8a2NSu7j3TS0Y2pLxqPuJ9Y5jwwAFtOwepB/D6Al97zalDPTOgU3IrbsqRiV2F0SwavA
7/7TNg8RW4ZU/y5aVdn+2/5qDQCmMcOHsh+rSy8VwKUzG+k7UF06b6Lfqew+631nvlRWjz5Qqman
xNdMlI2LGERcN762hX0TQ3stPpWB5ryVVSqv7DI0znHuYMBSlqiloAv7DB3pp4T41TrMljawoZOc
c1PZffi9UQCIGZpdPTh64x0k04q2QezLj6iqlAtxeGt8k3On+tmQNwJGpIfoMA7ajphtjupubtwc
E81xbncLYUslXURJmaGMi0bVKeeZejJzf9W6angoESf/23EfI7rzuRUeCeBnZPxX8ujJ4Ur0++Ae
T+JooWXTaBbQCQtL39+rolt1lKjfcGsH95Geot4MPTK2stnB3Z4PYVj60QRefrB8Q1rHSqZiS9VZ
OwO87x6vm+qkaLq1MaNkuA74uKzaWq6euRtloD+29cHc+YY2j/Sncp7sLmJK2mfG5vZo1pn+E04i
YpE6z3muPm7aJLIgqXjjuiyK8hKqdbnTtaI7BHZt4O7r5tgSNBb6WIBVefDBzFRzZLHc1n0Pvf45
CnTptwTS8v5BSaogFZcZv4a4++5LkvWmmFWC2rEyPvom2uBMUbwHKNT2NplExWXJjY9tHBpbwgHx
gw0VCIxzZRA/40FmuqP/zgP4A/Kh9Ev18EEGncQMm0l45Nn67wRlZLVpnzysOar6W9uAWUanuHpy
ataETVsoD+A2GuA5OCzBu7JWBNdcd6eqGh5UvTVJGsgxbnFKkxzFlmWVpACRQDg3EbIu+Nd8U6zO
eUpj500ZQumst47DOUC+t/Tj8iCqjYbyXGqFzV4NW4SpFOZl+yYH6pZVtvPsQUhfFJ0vn9sid5+D
cnxXDU+9iNo4IcAt1XgQQx3FOgaK4V5FzW+9bR3n8Tc9U91ndySXmBnVY65Z1rO77d3Eeg95VW7r
Xq63Vt15H5m6LbvS/MhBZGGZU5S7zuuyN2zulq0R2N9YR54wecgupSshnu9B3mhaX1nc26aOICPj
jLPuxGTpt4gdDdxECK9pgfZb2B0aiKn5ltc8zwMqrdRWhdkYmw5LwUszFVwYw6rCG3klqqKDhG12
qUbctrCsPgJ24pO9pgDdgOHogthddtGmwkSK92hL2jm1ivEbUYC3Jg+GjyGYgB41fA50oJDci9W3
cOyGj74MjGU/tQdT+3+Pt5Fcmse7tstxgKctK89G8O2f48/t/+v4/z1efK5adDC3HX2tp0a47Fiw
3/JuKG+qpatbc2pDLqO8iY6Uxe+9TQxBKLK65VPbl315cyJnJTnbUOWdKApjYls6RSVvuDKSv20y
9tFOqm/mYaKzDx1nUZbwDbz8QUpqA8IknK9eKTtvbXGvr1p0bFZJr2QPouh1/q+sfVEXSlWsVT+S
T14BEY+HlKig0C6f6qkQVVOTIN3f60mxalmuofX4T69on6tiD9GGtt0xDQC0zU33I831mIfe2NsP
Oafre4v9B4pkznsEn4mLKk/3jguXVO2tb4PZOt81BOiIFjrdg2HbGI5G6K1ksRyQfYVNDPF4X+XS
RlOd8RVFhm7bcFQhePoCLWsvPsNPgPO1RW2cccJ2Lm6jkOiajo15xYPKWXsGN2LgOqBpG7Wq+4Na
+mh2T4Y7wlHnbq5j+BnkXBZfokMULVrdaxuQFUz01trrsZ4jrlO7t8SKpBsC0c1K3TnYiEXjiKaL
hnYMIuSWvmAKAi8m7MutVCTtlsUfsvjan0KvP5AY6V6DECf4qKnbh6BqlZ0c1sne7WP94nsqnhhS
Pr7EfvwH0GHyh5197OAPkq6jjoX17w0/ma3WN96lyKrqlk2FJjM99DPkEqcBmjpRkSogG0adX5QY
XjySyfK6c7LmIsaLYRg8rTGNHDBAQ5wmmjzZgczjJdtGNw+xDnzVqviK6BAGEQbGaFoj9xt80MqL
4TXRtoBac44SSBVar48nywZZDDvePFpJF+wzpIyPjh4Ye8Ie2cEZxu6QFH2/l+QgPyZahrGP2wan
qHKReOos+xTlA16vJUGSoIncTVjXMg4McrmxnayH6IroMgJQ7ZX8RL6OQ6u5uag9oRsMdpAnDmig
om0fxwarH8yd+6fAQB650Rdt4xOU8jL5uSIHvfR7WXvpbRstb3RPX/GeaRdFMPRnFx8qJKjTeFUM
foASFvpxvJsgfLjx+COq7LWLH9kb2esKXZtg4tqPwSNY0j+BKY8/pEj7QeAXernhESj3bHWT1Lyc
3U7fttMR7BD/DnBgORYPPQsqc0CkE4jJjwxcotro3x2wBiwBk+6INmp/LTFSn9T4R0TXyrNjDA1S
yNwBrIzyXVIpCMkg3tdfQtRamJT3u1SXgidXcqyLpcCmFUbwvt5CuTPcbtfG3fCmm6ydFMV7sjPu
FGVIM2QD5P4tAAC49vKu3Ym91DDal1qnHFJL6VbEErMDjKCQpeqEDDYcDDncenFv0gcEEcUQsfWp
0Zx6ROPXnnl4nwh9Qj5gPo5oKwobHhoJvGWCY+DFyGusHGupeWkwsDz0rpwgX8EpSdDbJm7ZwfSY
qijaOeuhzvC5nKqqPkBa0o1sL6puXCoL2InhApMHSHKmxaJgKtTUx+8p14f82DtRgYMFW6KYx4gt
0YbTOKMrFYhSl4LG+j/sNyIYlUNQ/69ji+qnj7bwEdgzE1p8apt3EZ/fB/l4SOK3avD9J5657iIL
LWOvunAr2lR7lB3L3WqdLy3HlL/ZcrLwahbZTtTETrrmPNZN4pwNQ9ohXTRenKaCUlin9WvbW8VC
6yzve+1JTxCKnF+6omxSm8cBOuBLT0nVgAGI8jZJ+IdgxgPqIOGPIihDXjtV/TbZ3S8jo8nPxLmP
MiLuZ4gCxTlVCn+DnOm4iHS5OM8dopcJ1t9xOpY8WW0t5eYFiAzOzdMRxC5i4Fxtzd5aWF1JzvI/
H/Ll0FIfwRdS3ZcYjCqCmdOHzAcQ1biTdyS/wsPK7iTr1PQeBkRYh+L4IrU+FBLVuuooOV5jc3r6
KhkIA923720wfbFUiu2dRajgbMkYl4QyUv/36tSGU3d3DqZCtAHBVNb4opEFmXrnDjFOtBWlnGz0
DlcAUa1NLV0HyMKsmnAgvF+UPwKIC04ml++KN0B/a/PhxcpZtJdD5T6mY9qugIq1N7UJUcO0+uTB
1hBVCRFxOw9G2+0yULUoOAZg9rGt2huxgybI9BTvLDm4pLFcbBLWulcZrV0iBkSvY6OUCKxnyTPf
zl8S87ZfIxMFFGPU9Q88Rd/cKjZ/5oZ7kAlkeijhwGuKyoip9HOW1ybyfQQZSGg0f/rBOblpmv3U
qvC7pBOl5mkJgB7UkGG0uGHpSC0YSHomY9I9u2VXoWnOAkL09pafH/0EKqDoTbHwPLntWC1Ebxj7
CZ6XaMqJ3qE240sp6R/RdCQyHulDXBaPoi/UbWJOCC0xJw8e8lqWLiFOQmx7xhg8iC1RyIn3Pqpy
sZ+bxBZuqP4qxMfnvtfcK1uJtQ1JRC1Em1X5yE3aFbxTxEGX87j5c+QuOVd6Zh7cUWXsGOJKBRPp
sY+cnBSRS/JEiZWjYzfKUYZHBWc9ULbxiFSM6BBFb6MatJSmMaUkDcVm3kdxpZ/5mKNs95/DfBpi
WCEcMnHw+WgtNh3L1hry1f24otuNQz7i08jRlKQldlj6SjMdiGDT4aWuhCIIg/XTjqLj/pHiC/qJ
7G4cXX+5t2niG8wfPjgRl6BrNfK+8uvVv/6mefTf4yq/Eg/dhvt3mM6C2Pr0Zacvd/9Oouf+oU2e
PIQIu0IV3xq1LR+zaZgY4OolYR6xKXpEMYjTLzZ1u0G6ofvhkBE6S023YbaBnVpfnasoKJYlBhZe
ANXMq9LvRlYNaOiBaWzlvem749Zymt/AcodVjLCiHPxs1QjrSN3Ej8JBH8zpmr0f17/KxHU2zJmO
NhKmQaEGK8UcJilb56cpYZEdNgup5EGO0KyOHL7tEGOscLeyy+iFdeYOEt6zXrXOouW2Q9djeCrd
AnBx86x4PQeD5ocidnRp5epkhfAvC1BPBHTWMdGtTFe/+1l3ksh6DhmWiAMSDPmU8Mskkg4RfN8d
PGKWqU50DCTlVtaRdJVDlrw5fkbXwj3qzEWwl5uaur6FJhVH53ubgonLYsy6ZD/v5RHJWyUlkkv4
pkpX0QEH7Xs9wrgq6hYq5/hYFY9VrHfXjolQbZVooacsybsRyAjiZSFfxHuWckxWcMjB9qBoLJQd
6n7RQzXVHfCGRnxplR4HsKkYYvdWdvD4k+xoeZ0B6p8iI1q8hGPWb9QMrTHRlqLAsB1xWSNg+k9b
MzKRQNJU3Ra46GW24T4kU4EchZNbxbU2kWuKa3RxeuYw13EqgljLd/ZgDQtR5QmiXUPUKCAMVfem
ub0y9dfAqLWDaLKlQkWXrB+xC62ytWgThaa6KmkiNBvFkE8dKOZpQ3X/YNFsqBn53SFL9+KDRZvr
dwvTqbVVPZRkrKcvKTqDSE6PhokA4dRkEFa/WJa06jw/vGX5OoMQfK0VJbiRM//TB4W77xTtjBB5
fOoxq7qKwh7R+kfWytjMbfHQppi4ocwfyVIoQWl0NTyvm0NkRMaVYL9x37cJzPWYubgf+XWFi5bN
os2N8Rgajdze3us4JBWbMov1JThf+v3cUI/T5Dms7IfRYXbQjgW5oqLRr44TSQ9GcPSmihaEf4ve
KN8bopaHQY+nZSF8H9z/AGbM4/oIlaN45NErDmTJmYl3RXDF8K655Nmwul9RYx54YI3rBarI1UNW
Jt5NJ0h2U8PsMXe9/iiGiYIpmbrAFijfiaoYq6CyvjIKkONiL9EGoyKGkhCdWcP1S0f2nGucas4V
Xe7xoGnNh+eWqIRM7aqVtDhJhQs3tGH+i2EoYO7J3PtnMYKZ31UOFO0YjFx/2RDUO8lzzCtkUeuK
g1ixVnwbL4N+tK6iQ6kR95RzkjOiKjoQTNEvRcyEEecNCeVYvyaVrGnLNuD5G7XGaR7rEzvFzKyy
trFahBt7ADGBnKV/y2FDrLBnidaahTLa0qoLd6M5Gsrh6LfckHoObnpdwQ3VIuIHPfFQW4sxFZq8
TETB3GXELQs3T3XsmW3kHnZ4EmYh7qTU5yI8/HdrqqKv95rWePnhreGAv5usVVzMoQ9iC7vmhPz1
oZ5YQs0EYRRbougEUHIqWNQCnBSNSNc2W0cl492HCL5kw5N/B15NOG+ZaXf5JqsjYZaaVexEfJgL
5shQHUQ9EayHVk9e9Yl41ExMmnL6CngTwTwyBf/IKBB2Qw2SoAC6uwdRqEXdjxgclZP+xn821dj5
GUQqGhhViuyj6G7bEYao2AyRnUHyPwpJcyCcT9IOlb37GbMHLEgidEZC2ySFKM7ivRuxl+MUldmi
fYLdAQwz6Av6Who0CYpd83to9F8uahFxVmx77L9WhvLo4et4yJr2zeK0HgPswDa1on/4g+6s+wlV
G3GYzDnyxEnW4vfOZ1tsiX+AHJa/1j3OlYRL2lFu1FUZefquxqjtYGpZvjdZJERFWC4kudl2uvkc
86sNo4ehD6lD5h/mElBK5uQ2gvSjZKzCEhLzREpLJ8S1Nf1ZYitBtGFdIAvCe7dVDhXKFl5hkujS
cpT4org/fToxUJQ5b6ZTIaFoKUtJSlzi/QTcCt/4qSe+tNaMU9aV/aHyze5eaHrQH1x1OnPJ8JEo
anGA8lscnLRAdFxsprbTKmuxKaxXxZYoIsstQDs5qGFM2PlssmPJtQKCDpOOf72wcsdK90GCEMDE
EZ1+pijED56rTaKhLKPgm+lOHKZxwiiK05EJzqnYrEcCXmliDav5nxHX6VwVW47SYW8FgZeHd4ZO
IIU2wf7mwmh0f9voxjGasPfiOhBFMFU7UhybMahOoil3DcwdPJvZiLA1aIWjgSm1/L9tln2LlarE
fVRL4YBNrLH7ptWo3T5C5AuSPOd00ocodGwMRCGqYYAKsRJIf0qmlN0RY8h6MVZWiyuKFPZHy85W
GjZdddYPCy/BWtfHn3ol2wWrGFV2t8R+fjlx/6Tkk7Au8xF8YzMM56DSD6TO12rSwhuNzklW+As0
ykiUjrl/MsHCnD23WZJvrxbdkFwShVdE6hTGykFl9SgX9ZJHRk4KnchiXjR75Aampe0o32Dfq7ux
w0HItPGktV7rsk43OkkYUOxNixdL5W2CGiNKPV1IbUJ+BJjgihcuD43wQVcVczkog7R2pRpbmFbd
oP2PPN34rOnxPs1z4ndYEgWV/l50BZ6FQ7xBfilYGxD9sro5+V4pL3g5wkz2s2xVQcjwmxPCr+BJ
QlK6kkzq1QsJqsClWiLKFmy6YvKIrjVQuIQoSE4vx1zt8De2q1WOREVlE2ts+z+VxYmxWwerFPYf
W+fkDVG4DDDYctNQRtcUi9JAIVzdygjfaiHq+JhmFu2f0IWRLYOkWvajYW9dtG6kvN7Vqs9JQIcu
0E3OtO7DFa86HVxM9+LYU+gSI0jmY9Uvi1f39GxRFLRjLHOfRltNGiACS+D9m07aMqMYl+QfP5g8
+2t7gL+fS2aENhEwHXtk7qnDzbGRRwO+yQ/3UmfYRfatRwJpR8ZTPgGmxT3DxoFBTvmjc1i6cOYb
D8Fg27NlvLYaHc0pWE++9Kd28ZYp+/N0BamhWZ9jf/xt0LlMK16UBYtsyXIvmdr8LBLUkVRu0aXS
tZg1DR35Rt/CMUcO9RUB0VMWVTjgmvDEYHCvYsIJmg4pfIzkeGnWk6QIWsuLXq1fXd4XK1ReF/gy
4w+akMKx+SyzcAI0IcZ2CSpnQNHLODeFtEm8yr0NKK6Phf0jj3HV82Tv+9BKm9pmIdgp7WqaALam
5h/Bym0Mx/8locO6yHq8iZV+fHMKAhYEIBXpt4VFIrpGWrDXFCJ5TijfUFywl9oQr1y/fRoUe4MR
LvARHyiWpMtkW1khSdHPqFCazVj0zWrw43wj2S++lKYLI0zcdRmnxGfadGOYUnYafQ7Y1UQGA0V5
8PqwRppy2Dfyd1b+/tIZrHbdlI9VhFVriV8X8fy16eTvSt0iz4JAkq1hely3LyByNcSOQn+Ji2ey
YDaoLEf0VxcOhqmLeuiTRWj5O0OX5EWLZJcZ6i8IiRU6IElkvmLmR4W8SkPcV2wUQ2Wl2SmaZ9A3
vHpO+931ihJRp+xXOL6NaoT4Wuz/BJybrCr1GQvF5xa8JFkX1FK7o4Nk6pTbqPvGXhFr64fGImQG
CNh01T+Eb5AwMd/DzrhkPUn72DnpKsMSpTtrMrN/nunhusV1uM6rkzs2GMimwxZ7XhN32dTfDT9w
ziZe/RSlzYfSYCgv18NVD5n5N+Mk15sRCMQanUSfzhM6RWSyATOMsKHHNbEsswZBsPB7y0lalDmm
wJIm7fOeSZavK8Wy3nLu5VVsEfDHUuCo5ZsyMdwb3ob1mtROuOwL69nsk5WWNjwIJGRo4/gNj/t4
pTgkvKuyDhZVlbyCF4XkWLOG7qMAvyTQm2aJkfDkEwsyul9XUvyCmP8N6TR7Ub22Jgp0RRDBu+/2
dqD+yqToVxKoP6tCwyywRJlfZg1FhHubds2wsROSBYEClt2OwRH5g/emEAXtE8T+uiF7lMPiUkyB
qnSYErG/tcrCeqHjC/tAZatWX6B7V657yZzozvlD64eLIDOJlkxA3cLr95nCSyEBI2Qi3ofWC09N
01uGyr5MggcLIMYij7NLEmV/Es3aF4X5vQpYePX61bfjZKXL8Q6gCvEgt8avpXPh1dvdocbNzEOq
elWAQF83WogiT9dGK1PCjV6V6mEhGWm/cjXpp42yke+2ANEDba1jKqXWlrkd+vIJmzfS0Im+JQqw
NUYimX76nPbyRsfVe2P7JvhhMCuBwWUmZW+OnIWHdun59qQh9q3VfNTG45dhrOMV+jNPfjn+zHrz
Vc2GW2su1cQsNqbXn0ekOSMT5bkK/0nFNM8ZMtZ2VqEzmKlk1PRqH7kuMG1z2wXSyg7wun8fgvzD
8eInM29OvQmmUe5e/DreVWBwop5rIqyrDZJsSNO0Jx/hQABtCKOVsbGKclbgUrnSSu5PVOWNeFdU
WUcQd0AzDn1oRAPwrvCMj6HuP/CmThZWLD1XNkI2daC+V0n0s0NOTyv6d/hlv4HtgovVtmMb7Bs9
eRqgkS9jOfuWN4iXB+gwtRGIas7Ho46J2DYjDQDmTyN2VI1bEpCIqVV7r2lueBrhIWgTH+9q63el
V0hT8IbFYxur91RH8hcB5YWkd1heyimyTfFJrdNbhDTPQhk7Y607zrY3nf17UiHQh9rQPuuNGr39
CLD8ADzCx0cTN/YjphjZBd4wED4L2XSVOzJ3iewQFa6Nn3JSnyK5e2v4Uiz9XgNAGCh9xi9OKR15
8j0CLssXTWNx6r2LgjN9ZqjbOux2feZuql3VpZuK08JDgpU/ucN+QW4vYP7fIQVs5ZeAKNWuxk9N
rjAW651TlKH12WgR+ZR00wXcvZ3t/o5jLJQj8GlpX76aTX1Snfra2PESP4dbXnsfRsK6EQoZ1g1d
/G7BqUefNGuXpGZwefh/dJ3XcqvKtoafiCpCk26FoiVZzumGsqdtcmhSA09/PjT3XqtqV50bl4UQ
siVoxvjHHwTRnzPnBhMBbONLyobGUFQ048azdAjG/U7QZxx8uuWquCV6tKEOSHSwKi6X/tXpAJXn
3BtX+PBc8nRsV9LFEVAXEI6sInqqnPyn7sZmVXS5Wku/JzES0WET64dB9x9ciyJyinHOLqPhaLVU
2XUffvQd193cm1sHM2+3Hc4W6B3OKdkaiztHy5mGyhArUbhTWO6+4kEI0SkCQrPADpvB4kN2+RiJ
PJlZ0I1i3Zuuj+Df81ZDqop18dgWeEQNmaZvTQvPhrZJHgiA70K87bnBUUne+9/62PcnAyMyujF7
74XdkyYmbDf9/kN0OI1PWgLvpf9oWn8bDViKtgkZxX7mr3MggoYBRw4xfl3qGhcPRZgUaSAjEIFe
1wsQ62xfzIN3IGTy1U0w7+EO3g/1t9FRG0+Ky7PCXydNTkKrSJhTeCimnC4yeTBYftaok2A1kd8z
J/IUJdUvIaPxShg9YyXrOWw9gkrKLwPnOm9uUEkYJIKFiUc+Z3nuI3l0KBajrrwdfIaG5ItgdXVG
QPRCrf3iMbQI7GjJijDHP5NNB5B5w3jr+dxqnGmdef2SMMjd3CFAKm3xUZWvmSm5OlTgNLN+sYdi
pBjPs5XwqMGcHN5GlPwO4Nnd0a4Whyx7xO9tVM92pTaGaY8UVoRmJC7eDk5/p6mxPiRadmdFFORk
0pamXe4skCkpZ0VBGw87RNpW6xRrAKFnJ46+8LfCOzWDsxcbkiuAk0b7BfT7TKrsEDrWSDJwx7Ty
tqixMcPiXqxy2Lb72Y6adYsjpq/SIJ3tc9P7cFP7H1u7IWr5lBDMWgJCY/gI9y6rN0gZ79JBiK1e
yndMFm76csbxuVosmj+kILh69A3E+lX8XAuXSggOlAdIsJJ6RN1ZJdhMQkEvvR2kJZtoSFcFqYO4
x5lQhdifaY8F5KAmMtsdcyus6cnUnZNMuQJjPuFMECrBVPLHdsNhnXc4Dheb2HB2iTN+zOMNzJnn
HEbqilwQuSkMPieixG9RYkAbmenXHbRK3bRA8ParhjPfwm0LcA95M9ujZmwdAo9Wvq09ikpsBwxu
l0WqWuGDihRqgkC9W9zlSP/IWNg064h14PsQW1+mo03b0BwwS0ZCiqMh7WmeY29HRWj7nP2VhnaA
woTYxBj9CjV+l8R4JGXWr+V05coZgfttXJNYN4EQbewFTf0+8XQTVzl3nZFyutJ8zhLXNj8BXH7I
UK6PQ8bU2mRwPxFVlJnGA4Z9xRqqDAJKy1jrWWUvL9gkYMRr02Sw72U7YeNLa4zj3jUGjzogrQOs
5lrcU7q31JDYUXdHLeFsqxqxavP6Oc1L5EjODcaY67mifladT6ovIMXKyeOdInEc18751oHCXovv
yfD/1MWcriGy1Zym/b1bqne3VX9wEt3P0xQ4pvFRjYmNW7LCohfxRTg2Nv4kqgyYg+i1eBwy975v
PWQZaXEevJ4BitQZZPvvqd2RaF9YT2H30Asdq248REkQI3FHd8P1GJfn3BYnYThculFHnhNzjEZ3
LzVdx1CVah0n+h2BI8/mQCqm35fbKJ4e4tAe4AK69wxUCHBJQzyb5zfPf/AcDZKIuXjxFd0YdF1K
gU2BiX1dtE7Naj3hYkvM+WpoeuYN8U6ry3OZP2Ob5zPsDPeck0FTx9ZmTA06scFgVzMpN5rpWIF3
00YYdgL6wV0gG9zv4ZyU7kZJ/U3Lc0YtvbkLRzz3xpAwvBwbNOn2QTR0f2IJ9d62DtQXbZlTYCh3
ZVNV0n2pi54dqKRtXIdzUqoSPzCqweFtyEPIfS0I4eaW0jICz0u/Jzd+i5lTTlNfBNqAN2Dqm9PB
nV4rkeSb0NzlgoF0iQ4VDWq0cciBqUT/lpXRglDT+Ycp35rvNAE3BGYljQHSSl6dtksRkU5O9jyO
3L1tUr23taLkGJyOMWHLeDgmJNp3fTyUv+uQjIwsrm+7KN5aBIls/Wk81pn5lWsIduMU5/fFb0h2
f2AkPTMQr7YaHJWV5Irf+JpLb+hzKSnV3pbT1scFeJqA2+FzyXWYRbizVcgCJUqEnKlW2qL9y0Ow
kCT5rsL8pLsapuZpTbJQaDN6Stp9jMHGCtKSu2oq81tZ2E7lz4bjlruoMj5cQ9u78wh+4sPmserv
qsLqFL/ub/xmPqmo1Vaa8e2M5TDOvlkWkAaLC8F8aWIiXO9G7qZciggOy08oMVC/h1/yLW9Dn4jl
hDXKIOi8GNwX3xiPU4MZCT5zZMlbzWVoxGfJl4Ulyn2S+eZOWyKX43o65baO63tS9tskoU/Tqf3r
Wr1wjUIDgVS/LIfOpommHa9jCt5HGN/GB2KFnjPD1NYkYO1eEJKGKyVD2EPf/vgqPesVbPvJLXqq
TYip9gzjjOhqpBPHPPNpU1miQouCl2sTki1Yr2yg17zrjvkhDbhUBZwJANuHig9vVSrrXsszIENh
vQ3MLY1IDWvSfxY/FT86xbZ4imZnb+QU6CIilI/ViQoApz16WM/Eu1X2FkRjnIQBrO78OLqvf1h4
QyY/CmXlGA/3uaBTcxr0NKkiFkXob3FDUMNkVuRBqScMSPMtHK671B1OjBUQ+mn5rcijbk0TeFKL
c+tkPRqfUel9un370uqcmJn9QvbFo+mUaxGRU0gEMC7gBMlON23D1YKsC4b4vrX0t76zvzR3AFeG
6dZaZNelOmBMyv3fnRMLxcRwkP1tJvEBZwGABreYNxvv4dK8elp0mnEqxFL7lJnODHDX/qnluJWu
9pITSbxyY0sFqqLw1m3YDCFnC1VMX1Y+UnGhr2yR31Rh91UKJBRxP2NKCf2p6R/dXBytwmkDU+up
qUro9zoG1WOqaWux5PP2vrFBCk4UfVr9iYt4j3HFTZPEWz2zv2OvAadqmAKSpEqUYrIzp/o2cwgU
bWR+qAciU3u93sAK/8yMFrqoSUK3nWzSjMFz2sF/C0uMg+0Nf8Kxjy9uUkISVqdSM/B3cox4hegx
VNZD2CGhCMPfudSeTKKERqeKn7TsA8/E0p7NQIt02FjKvJ3wHltbnfHH7buD6SePlWKyjgLwuwuX
DzvOPyZjeM1KdNWkLeB+VfE/J+p2ytS5SqHnhdEnJcQnwarxyq2GrV1PH3296PJ0buRa4cMInCu8
x03YdtTmC1I57pjixWtrAprVE5MAeBM0If7wbRIpsrY8FTlxSpX9UHhKMEHX3udInXSJhbRfnk2W
cOF6u66qvKBQmNyV3SZRyVuSNyL4lXb9x7byr7Cu4Vqa1X2BW2PnFiwuTkPakt1hj3ecS7UJyY+H
5YRW26iP6IweTW2AnI7yF5XFflLYEsZkg6apDqjXlwNnI5zzWVhrnZkqHlwRWpBSBXrQzWNKUmKS
befIPaKg/HSE/Mjn+TLg88VYzTlzhbw6GW5tWr/2ywoOphftzCYNXNVDONZIi0rnW8RLN7jWzjtp
WxsbewPuPwZ5lHngmVxdw6wPezIdcNGHBj56PSbr/FO15T+MLuCNC56ysqjoOIvLs5W/9CJbE6B6
18TdWzwwAl9OwXkiYgpiib6NHE4U9BO3cx7uQMTfQre7Bbm9hBjl0yWgQ8ulsSGF6JiL4rGLzfdi
dASNXkxZi57K83F5Eh03xjJ5vFIFIh1QBvC43tONPRKq/VZ36R+63ydUoN0B23wyledwje7lza5P
TR2+Ux7Ax4gpUUKA+pPGIKcxCFvpJzvbeIW5h2UErJdOFiWDjMiH1E6VW2u39JqvYwG2O/fulrzs
cl3ZjqKnH/1tMWNFM4s825fNuaw0BgQcYONl2h/63tWEFkIkobcfZw3dZIFlJSFZ0ehFN0OiaBpx
TmC2rwV1ahNbPNm7qS2MGy1ngiVRIjCJcGnUvFhHnmHspsmXB+RxyaqZyGAaDat40KYW03g3a3fX
h3+3YUOfcl22ebh2kXBgxF+b3Ks6wsbdoiLLYEl/Gt88kWDGTYCF445TIP3pULlI0hE5fTjgyIaA
f+pavbbn/9nOBoVqL0KQPkzsaW1e5rxpdwMVeqO4hw0NAGTSPZIv/Nl3+aLs4u4za+ogjMHfueGv
S2ZnMOXGJzwy7jUtdLdUFxE5x/m71mOoWlmU9o4yfsLS46Khwi7C8MtKRR8AEXlrbAOEb2HirJf8
Tw7LkidvErWUbLF2jF04fKH7J/bNP0MLfXtiEQ778IATMwbpIFadb776Gabf9raetLNc3i5ZJjCW
A31K4Xzvey/452F7WJIsMZfBMKWnWXceivpSp2JYpbl6LCOmz7nnHZpaAGm6l8xETe56381oY+If
ybvJzu/TZXTgawWw4dgchR6poG0srgifFHhUZTfkY5RrGcmRGX63prhWXNbWoRwEgTo23dveimKB
2QTMDt3BkcBwazxRM8vFoTFqNqldX5p0eBuLJWhxTIddaBW/Kpnbc4fTRgS8rdt0ylbkc4OdLOYD
lrXxY/0tmdyzH/2arcVMtiEPzaPhrBOvZHlMHwv1EloJ7kIePVocWdEKifVq7PByGKsx8PyU3tm1
1YqZ6i5NdOM181mt8Y6luwViGQvyoYzkKHrQF2cQt/TYT45evLaFl2+0RiQQLaI3PEaQsHvmDjWT
HkD0YBlcSIcusUMgh4BUfbDAnpvBRKxu8h2by7R11giGtLNsR5AprzKPFrOwre45nzNK/kIBVYYD
wxUsVJC4M3FX3UgPp5G75JW5F2SOY6BoGp6MHENA3cLyZahqaFUAVnb9naUS75dS7fMJnNnIbf9g
ikNXdP1qihhMtTPgk+tmnz0gH3ebSluVkB7avIoPUTosBbT5biNxWYFWRtidjM2dXhQMVkz7q1pG
T+GHBGEJjEyjdu1OLZglNNnmJkIa2FOM3IcOZ2VZAXb2OrqT4XZAXxfAUak3fmnjkj4x9nCWxJpe
gvglc6+Yl3HC4IyQ7ZoYlwrKu9XYZP29JDN93RJvtBjyH8Hlz5Etg7wHtxlx1DAUsCa1VH1IB4nj
B3eEWIowkH2inzulbwtqytXkopxOZhLLhX7xa2HthN7LLQ6Rh1mm7srJyk1sEtgyR9wcoki0RwXe
nnkQ3NNsfHFKSKZ698zUjO+/nKH+gMiGSZve5BWwOn0rPrWpQ/TKsMWLARcJWSanzmV+KhtA+9oa
NUSx+EHmfrGZO4ubsWrfsOjZlPZSf1ZI4+bhYGespHlSvZTObO1ds4LNLKrpRrTLTKiBTkP8Bhw+
N2uoa3PyxNFubETMaaEpgQC7BQjkQqPNcuyXIm+KwDXKMMBypYTLieq1TgMi20oMoJZL8pKPvEU2
cQlbeWMHQoglT0GebJG+dg6fbWh0zj5NMghMXPbIfF4ah/9Y2rwleiKQmMhhWWMk43jDq+3bEIuz
4oTV53iMqnsdCIUzqlyFfCubOGux+24b2j3e26inLUEjA1NnqiyXWc/G8eoqSKNhL2jciRcuiFjt
RbljWGzhEbP1h3MVE96CVvZTd0T3UJjhZkinV0uhuhzc4bkN0XpCA2p2JUE0LNHdZUxmdtJ+BSlB
wDrRV205/dr1+puIGSrAoW9ijBJNwOZO/Y1/Mx/RlN4Neq8RPu2hgBk8YjdKhAmyhk9rgtCZhI30
JGyWnMl2iN0aFxKq//ospo7lZizNA0Yl1UxZYXPOidr4HiP7Uzd/h3H+xnqGcAuMwm15N7eOjjNO
CA4dfmK+xauF6Wz1HAUFI0Pca1pEJuAemhpuFTNmhxSfNB42bay9+43wNr3RELiWZNWZyZ+7yWeP
dDzBTIexV6AbVDr0OYh7qVjpa3cY+4gAT4xszW37kFrhdOOEOrMNWh9RQslxo2rcanjBw0N+7LRc
3zbeHR4XFIb69DKMxn5udVDhsXnuBiYijuoCMyrbYFS+QaGYz/z10Tluu/fcYURm/ZpDcufR7dME
c1cchhGqEe1APzKAjn2Nmn3foBu/ROSRaBVh1oQ7rVWrfTfV8G5F5Hrl4Tnr4VaK/lt5APp1CgQP
u/KpAxQg783H97d0AD+s5yGkPUxxb9gg0PnUFvVa7E7H0SW6oEjTe03UuOfbE6fcXFerCirK2hjo
+dzFE7+tyx/dUl/doFOxOGpvsPbsFtNtVeVfcDdIr8T9lHkvnbHpNg/8RylnVZwCv9j5LsYCF7Lh
OtPSfaET6NyE1p1s/fSmajm3LbmO+JBXU+1DD2QIbkjf3sSdUre1t7Fgz669UZC20X9OU3XhDptS
BVsrUSOfa6oSHki9ndJFsNvRdxDaBkF+rr9TRFa0CumjqfthEEug17iyE34DOMmjqr+UDspc7Q9Y
u/rQoj3TVx1rJ3E7tIzZ5rH847qLN4ugNWpaiHUD34qhz7vIn9tLsvywQd8KmLQ3101OLokyAnmo
M4f/tl0iaMJxX0B/hJNrspYSrO5pPi7+zTCta8k6HNbGU9onKeeB/tpiL7E2TNMNImvvOY69FrP/
GiWxQOUGpl21hdo0IY1ModBBpKtmrORBju3T4NbzzkytZDM0+e0IZYzZMdM5q8nljouHYGOvz/AR
HpnVMomjhGONRaWPTQXo8MZq2v52qL2HvOQDLed8VdRGc9v5XU2G99bjpu/VeLJ0jDdwHbs04QTI
D8zYxeOX6g1cxF3G8mlvvFgOzMK6/aglTi4ouiiFio3fuJeCidi6nkUbULRuQqSDAyNWPHOWoA31
kzbTOnSGjvjCm6zpxy3G3zAXw1t/js6RQ69CW7bNzDoOlJaBxxjqxiB/gCJn/GHJxTzK9e4Mq7mX
fQYM40Qv+cT8U3BfinCQbrTpdyQ/OA0t4zaxrWHdlUW01XKSEaTh/bo2HM2iexm7IVwJbJADd9ID
t51Yn635W4zevrGIyU5/XYcTdC7yP3JEW6u7HbWfRohROUVHZdXPTQaZouPkMtsndBxHv4HhE4Xx
JkwaXDx6c+X64s+iOKEQx52k9U0rCE33ZMK8zpm/bIbIOfhQfm4QKj4bS8x4VGtM2ys+AFd8tzli
S3REFeDrdgw9TG3S/Ml3mFObLhlFeIHcONV0GSymB7YI3+M7GCisKkGo5k1vQt0fmvPUZ/kOWsZh
GsILcSFIX8AiMmOEquNyzGiaXovS/mnm8SxEf6FKxbY4PmYhe3B2ahCC2m0mes7upTpjjnJx0lhQ
zrYFyIm1l3Z3MEZy0IvxUZtm49zDBTLhAW+rZF80lLidb/2YmdWvSqd91apuBufKuBnwuZkoMyWk
p8aLjx2zNDC3T1N03ckgLDaNvWmrdZ2/bucq8EXM2ZLc5zgzBBFrfdXssFU6wJnkVp7pJvr++iN3
iBMLR4vEae0nsvvPTGRfXRPPnP3mTkm+F5EQXkje+taZ24/IAoRM00VOnzJBs8h4MisvCgQWZSAM
TGxtPuahGbYQn1hhb9Iufeb7f3C/mrrx1xF4ATAtoH/r6ytN0VbZ0c/Yjg+t6f7UeffqTe0jU4gw
MFMNn3yX4CwfRykZ0g4IY2HvMEfVSA12BJRsIg+8VV/MkpZfZ+rshtYRo7QvI1ReIEt4Yss0q+yQ
59Op5Wtidw7D6GD+cDNZ087lCiqjalewcIeO9mb1yS/mZiXIsxx3lQ6tDfl73PyUbvtKzhRodFld
pNgaIXdO1nTclf19IQbcj8svM/Pgpo+b3kug1OmiJpcB3Wm9xM9oEwS70Ph2zR8Gmt4mnv3zCCVt
XRpYI0C9TqQOp9ePb0Z7NlZpEp/rSiO10ipODmq1rJTFrptsfQNtzqa6UEFfOjtDjRFuY7UkgkU+
mBwYhzUu/0zcNDSlEYpO0h1jhNe+7Fjhd1Od/sSVXEynuoNVavzfpHIKBxSH8pYmbMlAm9SLMcf+
EWQjGFuyxz07MTajWz7FdXNn9QRBYFPNn5GsVQHX1QMtR+9tn52MVkgyLg+SSSe4yspOeOrdQ//G
9G+smViNDDFGwp1gTu1kp9UbVV+6WTeOZTFsValFa5lRlNXtvioN6lYw4aRM+PbGcuPF8zkpWIDC
WJYbve5uIo/g9kgndgHGkeFr7cbPNeTKw1s+NptmaCkBuuhOMyj6VVl9Rwz0ZEoYpR9pyVqbzE+n
kxehd/vCz6dNZ1Dv5l3mgAdZiIVyHFlCdddF1lctjpHFqklOoMs47NeH41AJG5n74P+QkfIJ+CWk
98IEZTcSA4em5WjRlMYRZcQYmRcEK5dY6ZdE9bA9jEMd5cXWAB5wCuduNP2FykM5WkuCFCe4rnVj
vrZj8gTDknIUHyq7GxBqlM5tOVuPoZU+CNaUref2u6yZd35t3ITcyRGLBn3FgIxoyk2agkaS2Jkm
zcqUo7WGRskjL6LYqeHFtAWoOVrupIp302Bs3a6jKgFs9MksWNVafhJj8x2mw3fWMqtI55UhH3LZ
91w0SP7C6s2Mne9ktH/6ocKv31xbel7vML9nXjZhrCDp2p34C0iWgX1dNoBn2sWq5qfYdl9Sd9zr
pnWQMaWq1pkn7HeQewg4Oj03RLv1+tXp1xDaRuo1NwysIQZfbG3JHVZXX02JbWD2JSxBDlt2ANS9
d1yQuLyrXufQXzfTLHZxZzz75LBK6b/H/cKIT+KTpiBSQLQjBaIYT3ZB7mllAnAX3rOOi1sfVhcM
jwaYV8OjHMBiuggxbOU6Z4RjBNqF9UOBkGHlz9Op7P11MtukKLELE5OThU8KY1Zva3vNg2UXn01L
Vpmmu3jtQ0jThydfAC9bPrIC23tUnUHBZq9ZcplA45EADVc8ZwR0IjfBXsy2ms9S79caLFVJauiY
mBfHcMkMxTcwBXPv63C/3PKYC7zOZWavRFyiTUfqE0r7Xlrtrd2MXsCskbab0LqVJq27vHfaTQmn
R3kwH8fuaPZMgyPGKY32BycHoh7BVleqwUESXqrp8tUq5uV5btCXugcgeNbGxKi5r8273uhfCh0I
DFekRZG+0xB2t75DUUKhqFCrLGNA/KQSbCf0aAIcoPoN2w/pGdu+EafedfFDqUmGzFizMbRwKwDN
vjurWnRno0r6MwDEzFhPaXvoI2rVavV4KFpRP6RCyx5oq5ffrxuqFv0jPkXcNp0QL8gwjoygsfV2
95+n2VEbhw2xhvJy3QQdgDmELd7/PUiqopR13Bs39tzWD+Aw8gG62GOtY95x3WQR73orfX3/d4dl
r5wA0y1/bbz+90AA6aj0lakdrvtBth7vR0l8/XLU6w+0JfsYQSVja/6y67bWabsAhp2Njct/t+WJ
FxiY+lyue+DdNcF2SQG07UxdxDj85we93b0nSnXzP9sFtQFWOoqB1n/3N6SDi4U4MSc1b//dnBOt
dhvBMLoe9Lo9ryaip2L7jl5kW5syvEvJ9HySIcSpqlbdzfWh41fZkgE3b5Ix7Z/8JsqPpgRLLCPV
c+fovHsyEIIc+U0XlO54VjqL7/WlU+O3QQRZ73B9mOZ+ukPYINZ/DxyF6kRWIaDZ8rZNjutcZvzd
9fpWnl+/MnUR5+s7qYTIxjn0IgAJdle9LPa001pwfZigPD0r33wupMbfoesXSxrt4/U4Bq8Eymjk
6Xogu4TUJ0s/3F6f7VI7mOD0oqrJq/vrDzuXzTZruLSwyorjoHcqvC5U0QbXp2E0V/e8YbJvyGBm
FV/2KZI5hnXFUOvf42TtNNIPlDtACnPbdVZyAWKPt5Ua8ztG8AtzoK7vsahz11WUDA8ZlprrFleF
x6mRThCivnmi9mqCSDn5Swf6xnVnq9d4xs/OzW33rRztcpVrffUhmvqHUFnkkk356g1p8WesS2SD
qfVdzhDZc6/67UYqioKZChOOKhj0moVj1u/CkYpm1ZxAq6DkFrjQCCeFfkA0MeXOwN5ztYuZhfww
iDha3Sy/88a9d2H4fyUqfffKuPnU6Qmo3lr/3WR2u8rSfNomdUQ0im/Ie8Lk8dXMXZagJXD5ui3K
aiSVs0bxM0h5f33CiAyXRSKsN9eH1yeaBHAojXKNcodD/d2vjsaNA8VsfX3YLQeoXNPbDKOHo94/
70HWcwV9mjmarWQVB3Pj6lvNMnAhXva5Ht9nJrgbpT38/VOvT5Rt2O/KlpnWdZfr8UdNh+c/xMz7
KwmfDUX6fh4y4iIZgV5ICyr2vbRTIkHr+Mxlpm06bUwfMTFIgsawu48i125Nu1YRM+L72QvjX1nY
nxC8/VflmB4RyB2yWeXmoCq+PGplZR1dU3lbmteB678wmYtbw5sKhze7wsoltjeoB/iC5my+L93a
eR8dswqiSM0PvpFUW98psNsp2uEGdr+3I7U5vBBr2q4tmekvMApTDJPiO6lnD+VsmrdWXWC0YDmK
0QSzwD6L5S0nDoOiqMpuM1qnnYXXwjnLRL7rJS4pecmAq8jUdM5sq9tZJayCUjD874VRnI1+Mnc4
20RnwzedHReKe8oyhAAVCy5X2U0J6WRXI+3fW3Ya31ONUNIZrvMnym/wlXC+O/rwVdtF08N118Se
NVCZ/+46Du3/7Gohc37QyfjeDZ3N6ttnj7Cn0hPZZzsV4m2K2zJwxnUbgOdukLWKN4q40HXd6Ez9
QnVfmC3Jymk4b8xkVvfXH8TLuoGFncT2+tBY9jMGlLiRVdu7mqWN4O4ULBtXn+hgJnL8+7o4BVT2
zLC5YQj+PZPmh1EVSD9c/7uu9rG9QadEN+jtK1JU4FgqxMDoEu4tXIXXkHbGzXWbqrzwnuoejj6O
m8yE2O+6zVXWWk3YM10fqTgsbrEo218fXQ+EPs3fp6TnQWfmGNcftrBDgpu5hv7dBp+zYZTrmIf+
n/2Yf6xNrO0u102175VYujX7qiFCfczzbq2bCnYFAEq31VLBd0ccZLxBjYgeU5szsCyzvbjcFiAC
LBvBJrPg7+NWNhjwgeP+3fP6EON8oKblx7+HuD5R2VF3cRip4zntYQOj2osRTvr+CtyXWs4fwYn5
/2yMbEffawYQ//WF1x2vP65PoENlHLy8eJ5r6OOZ7xyipQGVcWPdDuA/l6iQ0FpwDfwANWwZ8tjV
nVljVGHP6HGqnoGj5ZY/pVn590mE8MaX4OnX7YXrP2L3oT/6S7krJbIYLe7Zv6yOVY0rlD2RNh1O
pdxct/cxHZHq61emOC7mRCPxqimjy8ImctaIlXZsXc6m1fXXbiK5tBwHrMxt7Xjd1KQZz14f//31
uvXf5wcf4VpeaL//s/368H+22aZnHAqZbZQHhkru1XSMzek/P3S9vU96/tdZwBcvYtd+M1LEB3qd
1R8M7b5tUTufmlu+dIbRHYRjiZ1npPHGLyxcP/CAfxGVwfgMhUdpeqynkYEvU5MnryReEmrMggkr
Q9u01nT0cNkKp9Rawwpn/SvH20nK4meqMfXsW/MtslsdBmnl0bEr7Ua97k1jwFZUZ3S/0pUV7cOi
pLXukHZ5ZvFZ+8Y7+eTaA4bZ1bE0sRlM3BlCwthvZVHnr4POEG3ScmOrIeH6cMKAAxSb/nVoovrG
kE2+1RGIHao+Kl68aToARpafhrIqVE9heCziIX0IRfR7fbvZ9PgG5Vhd3KoYbsOIKcO4vGD5O2BQ
MtNK4QaWTiR22El+pViSnq8/rHLsz1L00GttD4sDjS5dQpA8W2YixtV1H7Scy6/QtNHAieN/Hv5z
iOvuRV2/FkVe7f89dG5BCxba0G16iTRgHOcDvi3+7fVRmSFAcwds768P0wYWC/TUg/LaW5eBYHdo
QUBgh+lJUEmteZ0G5qppKeS7OzO3Tsa8/azy4hWah/pDRPO5px79aQcHSVYZkWBfzavKQyaw0mjk
Fzjaj9C3FCMMGS8Si9y+QCfeoVNezOUqV+IwZxr1KiFaend9+O8TWa4V5CDDsxyAuy/JizYQI25h
SH3ynFj627aG4qtGpz3EVn9zfXT9cd3FXva7PpSLukioCLysc++TUdcOpYeuq0ClTpc+YKJgIr5a
J8vT130aLdSDPAcTbWybfbit/qGl127+vsQ08qAxI/vyd2e+p1uDZAm7sd17BEMc5J/3+Pt6FRYN
Zxbv0UIpOI51p7ZBBw/7IcqK8iFcWo5Eb+Dq/LPNa/tunQGBQd3BEg7linnX6J53kmbanNCyvNIT
2086sir8xpy7unWxlE3hk7uciKfrkzau9mt4IPVer+EJdoNV70oXvmveWdFz8n+MnVdz41iabf9K
Rz0PemAO3I3pfqA3okR584JQSkp4d+Dx6+8ClF3KzK7pmIgqJmElUiRwzvftvbaX2+uiBY6gRz0+
KuydhOe0WN361LobE1Q2bu4rHxv6a95H1jIkNWRt3qWca41ANr7oTSNYFVGCgQilwC3VzHXPuc6G
aZi3o/QonNo6M0xMdszNgboboo4W81bboNM51LZ3QXsewGgYJpdFZclLG8UaLXQZfivt9CCzyHyQ
RmHjqfDBgYxp+FgoFBCmHexfj6SXWlFUd4Jv6EU+j7S4Yi2LodLP9JaouNtlctclOJQAeIbXkefB
jdLqnBZJYm+7wdKPEfcI5DBpQ0c7yi+4vtXbIVXtS8H7s7bj2LjOE+LvQlWx7/oJWQSPd1GWwtlW
jTcOi3TKYGjsQTvR6kwoXELdmlZlKPhPxfTwuV8tRU62hfLjiHlLPQwkJHfCI4IQczs97jWKxObG
MprgtrBgVoSA3tbz4vzADsK2mhtG9pMLCPDQ1w7zOnbQBOVAKiDd3nMbQTJt6x+tLJGnLujSdZwm
9YMeRm/zn1ozvodmF7xHfFYppg8EXUzHOKCKjmI6JrGpKchIVA+jMbUPOu9DZJ/HZG6iLXQn/XFM
aaFLiZPsiKXKPWr14B5pedLf6nQaEmWU+ZuYe4MkDZtN2bzp96cMgo2V0oSbpC/ThpACgY+PVN1F
xauH8kyO+uADYViYqsNjNq34eqiTkABgVK93I0baddOTuF6FvXGRZ3q8Ds1IecQkf9XxKXw3w/Ys
qs54xLeQ0Rav/m1XL22u5qGrCPpz4YY/dv3trGJUyVjPy5gy4qsuM+Ne9WRx57c/LYTtq9Za+ucW
zf1py+/HFG7RbSvpIUIZy5Zk8Urtucfi+Kchqor1/DTWAAKE00PhRhAmnSsVbtdRxtN8bX6awaBV
yFT9de28DBleHkaDkrU7KIfM9I9YRsQ2oVV8oCuvHOb1GN8pns4rtbR34CJPe9P0c7PFvFdjaY25
m3eo5rXz0/mhdEx6ZXYTLQrIGT/2n7cMmv/SuDI4Dlznzz5fjV3SU5jT0jI7e5mWnednjEIfapqp
h6/1vedrO8egcT8f+uu+qE1/7FvD7l3AOGjADjv+aX4wAX3yOUrF2i5T2CV1g/d7fvq1TzXQ7vh9
n3mzpZrAWlqCZUJkhv6dAvz9mGW1Sn16eqorKL7mZ/ND5XPvQp4ULL7WtbozlKev5dga402UwjGb
D8biCKnpt/NQrqRJU1UWlyuHHtlP52DgZC+zoVfR1xR4tcD1tW54BmSQnX01yM5lMth4xD1j5Q56
+vOGXd0C8PtaWxiGvaLTaqzmA+cH0MrZudrJac95RdWhD7MYcmzxaaQkzTyOtBtPhCGUi3kRK1O+
rQxIS/OiLrCMKng1L+bF0ApX3CD1u8LV9XOcirt5dRfCbq0FGXLRkA2PlUarlymEvZ+3KqZ6RZLm
eE1QtritsvHz1G4immMXNQU8JQ6i4zGs4QoxH51+LS2BJpibinHZkav0qHskk/z7byum35ZhWLCh
k9Q/fv228yljftu0AtBc4tLfziT0lNvFps59dNETLP2Tjj7x1L8WyyrAieYioZm3zhvGPuHKPi8n
avacaEm2m5eGtDxyqcTik2hrN2Ksiy0wDM+w3fpVRT173Vf2gJQpSJceoILLnKEQ0UmeSftBgs+a
9/480DYCtNOlM+V6hGdTqcIzejOfqUV3HZN/cQFA/tgovfOo6vz4we1xHbnuuWzj+2panbn4bGRM
O71uYuexr41oSSE+vJi31lZEJsYQP/ga6ulaELHTd4rzKDGNbTIZ9Zv5KF3vKEc2UXTpKon7MEYX
8490lFa9gPRKB3D6UV4U0ciVmbKdF4d4eB7JnYVhVRV3le+t5x/p1vTGtJHk66ZN9AeBaywOnVOd
GHQ8VBVzMUFWJ5Ky7VNXmvReIs3y0IWK22FIBLihPzf3ChqGr0PGcRy4iILYN7m1Giauk6C99YOm
vSVoidJhgjjU81kEeUOATDe8fu2hNd59FxnJad6f1JNqa7QYLedFOZ1w6uJO55qP6WRqLmGKuFvX
MLd1M8irPsNvzwAAqb1U+LaqQDIbw/Lfg+smaPN3MpxSdIL+lDUgcNuOtYPRv4vuTav65hpK9h57
OvIXq3wydLNc15AJL6hGWqdi1EoykFz7JVLK1bxr6dDn0zvVuRkTsuEGNeROYsruZizcdjH/PAuT
YtJa5atXIFVUyp7BmBKbxwpT5ToPLecR4cBp3rWO9OfWUfEg6pbGL0VFZ34NudeVS5t51L9eQ8wc
6vM15Cljqvk1SFxD92FWfkO+2268MhabRI3HHeKAdKUD9rifF1sZZys9UPV7UVc/to6ub/y0qMZ6
uaNplG5wO9MnMZToQSUnfaUOqrxEDN/tSy2udmCT4YgqYbKy4eY9DUP7iARafHeqY5Uo40ddcpkA
Qh5hKOfo0fXkZUU9M28ALnRG9tqlZbCFl5WCv0u64oLKHJFR07PfFhsgz8QMi3rJPIC9y7IbcEcQ
A+3VqXWZaMba65XwgraRs0you67n9aWjowXC6JxdGGa+zuuOyAi/4QjDDQl+cXvn8wTd3rAFqVra
FK9n2+qFEGhBp6Uy8lHx5HL43NjKQFtL2UIkmDbMu8xb3VbPjzQQoOhHNKgggW0S6ZsnQX3zZE0P
82KQdNZxJFxyXprXz3toKf0jmj42ZOoswvo+HdvlZBwFZroJSL1ZzgB2nK73BaD/29BHMFlp6Cxm
ELo9VveW68S3tNODz/VFYi8bTa9eoG3gNm/foY1zD0P+cu0Xwtv5oIO2TpBkt3FHk6NW1Pbd6NQl
AOjmVYXatALjqF2CTiUBrUnCTV8q1YNUtXtfxh1IHYKyhsx9NCMyVCLNji+aouzIADEGqP2Df2aO
gRk786+xlXcXhl5b1+b0IHR0i2Z+PUShNRHFmhMSzCP+P7SWUsRyr48MK772b6oq3Kg1U7Z53XxY
G6DCH8Im3c6L8wY1lB9g683D1242Siq7ytMrzJvWdVJ61ZXTKsuvHSDLMDSLhrev01SGXW7rEVPf
fNC8oWnCfhUngYflghPN67Q66wm7DtP9vNjmnrXJwgI1hEo2juubjw5TumPnIgKYF6thCNaQatTd
vGjH+X1Nu+uMmcq7xaG+qerGfCwGHwObe6P1kTjRugDB76vfkWGp20gWTGnmdfNDGGbVBZ4rbMvs
q465sfFGWezrNntGC4z13PX0laY60U03ZOZZ6N8aagsYZ4ir2IMxw/I6bcxlHt+oIlRXKt2h9bzu
c4NXPBuDrh3nJVCK5tnNvs27z2tCU1P3DFp/Pk+U5CqqiFpZS7ttMZLW1bOPh+rzHEwukGuX4zPm
F2cpXTrTEa1/bboAhfBeb7+WPO9zab5W9VAuvra1vyz9edx8kftzz/k4ek7drd7Rq54ugH/u+fnz
pm0TcOcvjnN7H/Wj3+39bohPOBvjkxl7N006tDtwLPHpa/387HNd2dMw61A2sPvX6kxypV/My9XY
viU+wnzyGU5eauan+dn8UJUDTBU9aQgQ+9cGT1PD/qdlYYe7XPXTQ9SRQ/l5mq8ztJUyrLVoYvdN
558f5nMxKGgXf/ztv//5P2/9//M/8nOeDH6e/Q234jmHp1X94w9L++Nvxefq/fs//rBRN7qWKxzd
UFVMpKZmsf3t9SbMfPbW/itT68CL+sJ9UyPdtF56r8evME292pUsa/XeRNd9P2BA4/k8WaMu5vZX
uhXjFEd68exNQ+ZgGkan04Aam9mdS+nvEM9j7UxvW24wyGvnXeYHJy2dZSbR+5YLJexcBiqEBCQb
P4rFpRxN4/MhHbVLwaX1QG+Y9xpakrhElV9sFc1vFl/7zRvouRGgmYcgk4uQoqiZ7crM6U5mlvan
+Znx57NpD8gpGcM4dKcBU5OTp2v7Omzy6yJESuuJ4aclN1P3ZuAOm//8zpvu7++8LQzLEo5rGo6t
G47z6zsfmgM6Pj+03yUxridLT/PLrlGTS9Itpue4tyv6G9Oacm0OJJMh2+hBh0wPP1ZH0gUbWFbe
SaG5uUqFagK86atrN7QlCAXW9Z5lIidV2wBX37+Wi0a+lYlsSJ8JHkrk+lch3fAHVX9I4rq5NzBN
3cRouee1TlNHJ83DYjgvJhpNld5QgOdPx5h4D9Z+UknM+435gNYiWY52lhznrVke/3T+vvjp/Iqh
7rtGYrT0NFJPPa8G1lG1J6rP//mNdo1/e6MtTeVzbgtHw/IlxK9vdONkDgNWP/ugItLBi+H9m99h
P3V5U01QFhj7oOXN7/HX5i4Hi1pl2eFzv6BqcArDET0EYpQXlHXww8Z84FJraAjNnFa2zqQfnp96
npie2vqPvQrT+mhLxl2lX7h7mFXGunXq8bWuF0NFPXwkIGajpnqzb1Lh3Jmedp63p8xyqJjrBU5O
z7qU4I2XVeuMr14V3/XUmO+4Bvx2wgT5wY3qGggNl30Ct3Q0+3Nr28FF0xWneQlI4HD+sb49k/MM
ga8tMm/RGpAfkbkYK0987cKhtcg+D9UVIVcj45NdHqHyCECHgLAP+xvVK++GXtMIeGupJTn19Fp8
5cm210Njqs8q9P8dYiHrc9EawssMD+ut4RASFOZmSmAqR//VWafDpQELYf5o/Pcvl79qvhy+5cUg
Qz+of1v85yl8k3mFAuB/psP+3O3Xg/55l6f89x93+V9P9Mt5+fE/fr3Va/36y8I6q8N6uG4+5HDz
UTVJ/a/r+LTn/3Xj3z7ms9wNxcc//ngFoEWdlXTW8K3+48em6boPF9pQf/oaTT/hx+bL15Qjr4Iw
/4sDPl6r+h9/KI76d1MTZLDqxPdpXMC4q3Qfn5vE3x3N1tmKr09XDY1vYwb+LPjHH0L7uwsQA00Z
bWz+MdlU4dRhk+H83XBtVXOEwZTI1rgY/uvF/7iJff7Z/vqmJn79xpsC3JDm6KZpaxDddOH89o33
OsVvg8w0CSFlUuOI4cojunjRmviEUt9kajUsI+eb02o3hZvTxnAxrLSV81TS592YQrRLMqCo8gt8
5D7+TsazTBSjcQOv5pzkTFYRqnqH3LbHXYbswiSdqJhCP4qW0p/WoVcYPT1eGWm5Rtrv7keqErUe
TyZKpKrqM4LlYG1nVKOquwxf5zAGO9pX/nKs9INWUUf/6a/3F/d5/S/eEl3lPedd0bntaPqvF0G3
caSnda7Yj4rt7nw9NJboSi7xuoC/UBQSlXCTB7jl1/1oXKqkpOpj/KJo+BOigjjpgVdag97k7p/x
avwLt1ChPUUMu2LSPhiOw1t0rafBtor9f/7dNf58v1zCTeEYhulowjKBKjiU1367V3oBSkSrCUvE
sd5TinZ6WRjpNV5jYDS1m2/RnV9l3WNGmWM5FCXYCpvIaSGdxzxSuq0mGUD0PsnUXQcoyc6ZunQD
DuR4bUENmNraK70KaeaW39qisJmhYAqfdOC5HwChMhP83wA60mjcavp4HWoIjjNFEpsWVxRta6he
wDyKnDtE6+PyGU9MoFvIyc6T3vr3dkGUKhWwPZ4VCDzWXouj8Gg5Zx+3Ct6bBiuDG9+PF0nrjTul
1fepguIzdEZriQa4JT4UHSJTl5D4h1F8Q1wJH9Vq3waIySUut5Tjll1w5SiaXFe+QpecgtnCqt91
vJn4kGMYBd6wx+dXrQM93SXCotkMQAv0GwwxoiIs5aEoMTS0uvJGkQqWN67jqyBp8OPZA6VxF3ih
B0zKb9SLsuPTAsYZ0qhq7wdh3WVEHC7pihVAXPilc79cho24Fmn2hisCTnvXbu0pgccdtNd4uCPV
ViziXrw6ADIchoBeWQMfdzDcFqQwSARfcVod49TZ0DN+Hkdr7XoJiXVSAM4RqHXDtKI/PBobFfMR
WRj61s64j8aDgwE5VZcjdqSmlU9obPhbUj7FHdn30BN0xj3OClPAMXVRiKY1dhgzguUSJo5xpXsN
NQOUv54GEbVsrmPl1jGceJdIneqjA9cDJ0wCjCG1628QJeCsjOPEddwEYfaqWGnPKdG1MebKNmM+
XvtOFqMGHZ7T9h5PEC3vMnsoBvEi6+qbnSBrhvdiOz0UsTp7r6LwWsfDtoB2eCXjGo940z5aZfGM
oFYRoMnwVzLGAlniE4KA8+NYjCpuf1U82QxHekIOS3WUyzzCojtgNI0lxoNC87d2gf9bHRuEG7kz
UN0Y9mpQbkbcu3HdXg3EMAR6fTE5K2olWjp9t69i+Wbr14bbHho3va8YB659tX9VyN6ZdNOxEa1H
yZ/F6Xigt4c2hm8aOl4g+1DnAKwi7thDi0NwjApNqOLRie27JA4PQhkvoiJQ10Efpasg8lUilMC/
pZhawvwmsuij69VzkLRb4Scbk2/SIgual9rZGRlIHwTMeA+dXaVpgH1cnFDw7Fe263FhpTkLuh6l
4LfKcb57/C4SjgghYK/KNKDSay7odhUtq94lYct8ivh7ItG4ir3wiGxoW8vyvp8gxiC5bNN880xe
QCZembHKra3FKy/zbggyPUWuki9VP8rBOt4kQq4p0eNe1V3shx6K4ZH8sdTXPjK+eQsn6OEfieS+
iQdwWPjMI2syiqq4tvUxR1jbEx1bYQKu7PzGZk6kxTHnwJvJVWNIAVIaV3lmrSi94cVtrwfbOYd9
fB1ZwyWFzB3RFCs0/zDWzYkaQSxl4xKrDbRnCGMDqDmkDSPX92j89pEM4FJ533QzvVCy4NYdarm0
hv6+SCzyeameL7xOPX/+3LgeMZRQ1m99Kk7Ra0IA3vT9HiqMtJKvEszMPfq4tRGpa22gZSn857bM
wQC2/Qd+EIppHvGuigHmTDvjiLueNkSu/QQ5dGH17je99m58K1lVnTRIl66WTJleHHqRvnP04r1d
oeL2EOCPezrAHnYuF/wOgohk7Nehq+L5a8AOK+gp1MLakr9RwRTECRwGZrlprODO60wNCW2z12GB
L4PacpcVnBVNQHRy5Z5686MByDGSySq27UvLzsHDymMcmk91wiXMGQUCy1fVxuVShv3FGGawqama
ZcDxAtxKKxuDMaRBR8CYsO8qCQnJ1FCND2O0h1BgLW1ub0uaGh73rweD3isC9G6NbbaDEmxcJYV8
8OidWjYdKz+zH7QK/HNcvQchnAa3Md6ZkEDXwH+c8QRHDHDLFDLvtAnExE0h3IsMwARz7xplkvGi
90gkoQWvIumvQOokXEIUOHfpbHQHcx+PODbG9ntvNNcWKKveT79Zaq8e4M91OzJ+L9wO/JEf9nKT
U8Lf6IN55ddwjoY03edJc9crWIB9deD6wr1nQKhixtpbWsoWbVkOYBQQmm2YsEGZz0Zg8wrFe5QB
Qh6vcaHG5PT/fHVrCPp7iABSOyQFWKe4AJeCcim2C9cdxKnQ4203OLeR2a/IZn1KHTJVyNEKVi9R
Eb4OKb0SyzReTQYiUU2zSkGR7Ikex0xYZ+tYok9w9BTGDB/ForbOpId0O9VAp0uFxWcuR15yLc8i
ZE6DiQQ7gAelpjDqq0BHDeukbnGyslA91pX/PjrqXdm3I5gKFzs+H3ilws+Bjasl+3NFDzRZER3+
QTWUDEktp1lqVOt0iLa+5u5rv+TPUxve2jHv6ilcvvX2dp+QuJbaZ1V0/LFF9z4i916U+gAHSL+H
sJRtBf0OLi50Qmz7rsPxSc7dQQeYDA1ZBAWGQEL3PGAxDtctb6xfE8satyYfidPGTKJT5zWPI5wM
rsWptVD0i45A0qQ3VzbkiefprYN66nMBV7edaT75ZfM+KnyJU+ATnd0tTPKdkDrbj76W3qa2FfBB
19ZVrj2RBYMMh2x0/PnvbdbiAmW0XYcmQAMUvdiYzl3TvghuiGBXjEXnAVekKbtsE5nTCMgfHB/z
s5FcBla5bwbrRtG7q6iQI87cO4afB6Xp77wAf7wpKCd5o7vXgG9yFPgC835+ddwe8bDnizQZkv30
Yw1LbPTYvXUi66OKeuAOvf1Q2OF1yytEsr3uYgGC85J0mSvFlfziAoQdjEcPa3UtHarlFDTOTftt
bGm7+3FTbUGnuKplrK0C55QJzLhOB3tf9xYZHF16beSEaXGp1wZ9XWbFfVfTtqMhcGg6bdcrol8a
yYAFhZLOkpaUvWTydujJUVmKEPM0bFSAVTLfFJaYWOcEcRZpfczd7pzYcJAUqEowaHVg7rpBwEIQ
rglZWJkgPi+QJt9ptdOSZcoMJhbGm1NH2rGDmTlAtwTpmd5DpmKsMDV7AsoMUQx3OqP31VCXX3qx
eqs1RL0A0PPMaAsKlK+/1u0ZlzQ7N3M/Ql/CrBxVf+nQN1nEHT21QR/1VVzJbsH3MAP8Ii+BYqs3
WQb0SPNDWBbInmNXIWoGlRwXrIZKukajtNr3fuWsiDMCeEbwbeFY2qrXNTLlCtT4hMPtS1sBLQRg
cWjxy2Q+0cmJl57stLxFUR2v5IgUtw2CY5PoyrYiGBM/UNpyScNwlHgBrNtQJzjRGEICmypYPXUn
i0M7PagOkR5fi/MzbYBmYXVIF6aNeJBBdGRZuZo3fh6A2wi3LCMj9edTzNsGdWw3dqucibgpDnmn
uqsBhflCN7YBMIK90tjaiN85KA9BkYO/0jEPKdMHZn7Qp585n2heLHr9nEUR1tMpm6RvpY0oaHoa
q+jQO6/ABus893NyRGB4ywzMxdqO0MkVlDNTCfXWsGmChH0m9jSgBcxx10dynd3aeMdJtPPuhFnw
tkynn04zP5t/hK85/LR5ZTKFojhCo9dO/xJmZ4z/ZLAqKLWpyt+r7C7Cyrf3rU2MR+rLRRFppMxK
VYVb0vgLmEXjZeROMybDLGhHVzsnFOORj0xwJRUtuOqdALXpYEMNKatsnWB4Jeqwii4DZHrrvtPl
qvBdl2/leNv13BR6r9ZvbN9PVjLCVcIIhtFcgjOB6jx+eisvVpoiTPpUWnjQ01iDPlBC/aTERTog
XUaKk4s0hyQENbFk3D6xMeNIvYoJELHa/IXxSL4XPm39MEBakyo9o8RsXSb6ZkBjc1KJBDwrOMs1
J0V4MA7uRtEKcxNr/PzKxMPateYz9YW3UY7xPk0ZpSJSOjTKJoH6STwIEEShFOIm0KKDOzTNwiT5
7sKquD5kBbeKOgXSUAVm8jJyQ3IiAyNn0cpjOV1nhdMa69KX16kQ8qhrEglbJ2+FpmNCGplMqelQ
ITXItKNFqSOwpH+lEY5AsOWU5+uJfdV60TXOf4Iq+Mow1Mi+tfXFGIPVzAU3sEpJQd5rjMSi0q/u
fWSgiwCoxEqzJ4d50CaU9fzrfHIx6zG6hjxs/btuzL6TwlvuuwruaS/rvdt5xmFou+cyTnsQYvZ4
4iPirBzo2UzGfX9n6S1jTNs5dpZiH8mCdc3oZqjRCjDlhtKEc7/CLXAlrPYcx5G7pWn+zcxrkpVy
8S0hkxCzehuvkbiWq6IOo8vaq8NLxejEwvMnY7puHWhcD3eKpWirOGu5Wib6jem6zp2vEKkBlTNd
ToZJZvVYVwcJOTQuoCu1ESPWLHL0i2J6aFVxhkfaLgPy5/HR1fp9aFvnuOhSYlv7UzUoBSlX3mUX
aQnaq7o6+oCIEzvJD4zLCUSzz84qy5roRmqGexEm1g477YLM3eFmGEh0AJasHbpCPIWWtPgjxliI
6R7sg97HbWj5+jpzuauq5ZPHaGTFTczYVzRu9wl2VQF7+rKAULMQRDTuLQq/oWmc/S7GAlBNBn4X
QkJSTRXpO62i8DAKHKB54F9BowDGS+rctm/9QyiybBOk3nvdxgUNTHRTWWtvh0DEWCJN3jBtfG5l
H+/Ceqv0ar5vMszBrZofTT65srI2Ck2jNGwPQQBD1e76amMH2aOHofLGhnGreRLUUMEUVE3DVWHz
gWgxKDOc848+VRk6XwAsFnXmdZdmT73EsfrrcNDcTY5bEOJ1bO7UkXk8QgNzVVe68SkH88Sxbh1I
DbLwl37TfMBDCa7grTx7qfHQuoxk+hFRUDfIa8knNyjpwWl+DiAOZ8mUkF0gPVimA6gjxhIACWX4
YoR5e1P62MhrWI3p1AgHywiyq13Tc8uYgKQgDJMV5vNj4Qy8OiON1mJ8GNXE3bgkP23DKDlQLaX0
Uts9BYXZEXIUXdwcFzTu5LUZpueQIY229BzRb60BsYvTIEUO+kw9BspwxXg62uQyc/beFCbSuFeq
imcjyxJl7dvDpReP+oHw5pSPje5uieG1Lk2r4yojyZdQVe8gGiu7N5XuqW419SQfS2Q1dw1BHnCQ
mrM3O9oZMKaqeaP6wJmBQol1JrR1qfdIBKcUUZlLBtldvEqNSl/3podYu3dwoafDduya8ggEZ2Wb
pKgUNbR/RiKF71Bas8Q9GNd615ot0yMqcH1CE6lQG2JT6+xCxvdSj06gkPwJXuMdBnfp1KRU5yQI
jUl11PHAXlOzJMmTDye4PVQnC7d03YM9PczPQkhIGE0OSonzYiGnp728YArsHbJJpYm5dNcNLXw9
txjWnkotSZG9O2k2SboYDFiJ6STpBLL+HWDmsK5URT9E1Ivprrtkn8UDbHityY3D59Ow6A0qCmVy
SMu9k3UqBrMkMVajAxDPYlxCfTHadD1BacJlAl+nYCZwLg6HoBKrYJJ7MsNA5zKtmh+Gyn3oG0od
INm6FFAF8WqtrRN4MT+N8zLcq/Ti1dTEVD89zM+AnI/MA8F+fS7XQxKu1IiIinhKgRJySv2anmXM
wxnhC3xXVg99hnrVct7QhD6O6j6yFnIauCC2KxC8WyiFcok9clrnzUOXr83Y65BMV/ELl3kLfpwL
xvfPY+cTzA+/rftaVNUoTTBkR/pS+sxBvw5Bb5IAOVTH30+oobFOPnf8fKoVlGzNwE9XX0f/tNO8
0lEs0IUV3PbfX8Ff/X6uo9Ft8wNgy9OLCUqafLXe28uvH/D1Ev7XdV+7aD3f3LBWN8U0WuRCCAdR
9HDAcrxsS8UilqXKgwjmOZsRyPO2dy4vMpI3IQ6TvZVbNZM6HmwvbA4UT/sfy860sidtdBF7Sb4u
iA1IQC+k7cpqG+6ig3KbZOD73BSiyfQJ4Hv1hpK4Wpv5kKtrPuJk/k4fhdqXTPA9MEMbR09uXSL+
Uq8vt4qRBsORzi5FARoLlACK/BAJ9aXPxr1su/cgzbuNDtLO906NXhxIKksWDCy4QQ4myaC2gWCX
z1SYME4323sRg2eQcXEbhvb3IC+uXBMsFKGIuea/WkhjEB7El1Riv8sGXWd4JmVIXfRNaK8Q9u+Z
dj+14cQHNXGOp8Y3C/3jVPAhUUsqr43G6x/hdkRjsUOe90a0Fgikou+JeCLsySbSbCHr4WTkyndv
jpvTbrNO3Edxdxcg2oCZ45znDkLmhVR4k+7NgEQGRKoGql48SvHh9FRyTae9SuGs6imuZypAquyi
VRDUqPyVZWDQSA0IeFagtyLe1qfXrNCuqIwlsVFH24w8BogBP61b1Yz/IiBIfZObWFezWyXOjl3v
LmvAHIjIFpkprnST3HmKYQHF9KR8AOl8Q6BtDKxDbOtQea8coa7cKrwCiHHraON9nLf9ThMZqgo3
v6hlRXaWPCSM3eLYiw9F7fnQQYYbHMogCoF75gPDopK+ctAxQfaqavIOnEofiU9oQTXiogZlF2+d
FCNZrxqzATe57w3M1GU3bpyjZLC1LGLHhfFOKlM5GkubaxIQHYb/vlLe1OX9EA/dd52pKY202DFe
BgWAd+/tEYpelma3c1uiODLC3mpYl6F+iaDpTmiIzO3cvbUn0fOpNMH51e0JuTyJ88PKrV/arhKU
N5U3XMMXRB7F29wXD0X0UOjRYw/ohiJsY2ydIsI/VoGo6ohioIhw4+i6t3Ks4ltupPzKlbtuuZBs
jciAhtIYU4waoal8eqBL6iXJXORVkvoSKVPLCw0fTYjUyCEYFma/MzS+hQ7sBwHfZeFPExkrz71V
mb5LAieWo97my2pnJMJlEJ3Rcogrj6Rp3sCiA1DmDswFmakfiGNbDjeuEqrLYnTe7Sa5EjZqSb0n
C8krUz6M3rU+JcCkGbkylBTvHMMa1rbp3Ye5vc3U6oFJ2Z65hLVIW/52QnUJjBLkuhJTuyp6E4yG
HI95kHzk4SYO4ts8cb87nVpONM2DGyfky49E/QFKf6lUw1oIUszGeOInUlFd6kmGvMMqSf0RWISo
3+uPeSIpSqY2haAkpCNRAUok6qGYyGXxLi6SlKSNRS8ah6zZ8tjZvG+uHz9hIdg3pB5TKJrCiCMy
ZImJ7LOXhJvcRp++a4WVMmk5FKZ2Of0PCp+oKIauFDiNNXTwaAMj4I4PPFcaK+CjJet2EU/JXDkl
uxKtCkIhbo45WXmCaONlrxrBMiRkJidUjxJDvgo7QnTq0QKyrfuXKa0C7mZIFjwyNQwYmhZifnVQ
wEv53LmTLqNQ/FxR7jlWeRxsRiJ+ebWyXxH85tK+Bd7mxE+S8sjaSPHCGrK89RJgwFIkVzFSXcdT
ntIedOrY8b2ybAp21gv+Weid0xupRS39LzOFfIg4ZfRuUcm9VKb7JqmH8NfQXpytL3t97f1/7s5r
uXUsydpPhA54cwtLK1KiKHeDkOGB95Z4+v+Dqv6pnp6ruZ2IbtWRRJHAxjaZK1euhfUlzc23njok
hPSnxKo8Y0LHKNSj61qQptrV0EAe94Gp50E7NYmH8Q3CwBlqvlBoZweSCi582TLbhobl+H1Kt4oZ
o+FUFLhg9+vt92hPmA2ReqtoIHlYyTYhGbNKPjgrOh+oKU6niedeECYPevS33MRdkMr3CJWbbUch
rc0LpqCsUvNT/4wm2XCj7bVROM0rYE/XSuqgT4Y2UeTKeA47ZYhXmSV8y3F6yPLqu13xdHlM6Y4B
KtwfTStytBFDzloRksDQN9bc0yMr378bVhCkXluQpJcxAbrp78l7iDsyXVoOlgZuV7UP9NjDeV8Q
RGfSiUCnov4nAzLw63pVBqQE39N4EGtLuSFzap2CZAbPTxNjqiUuMl8Fg7WHRHtPJKrGafat5DJ6
WPkCIpjSGGpF0+PSmt8Ze2gtaFcjk/boeSGmI8knoRiR05LUz74b0Jkf8pYWR64JUTO3FPBBC0v9
lGbF4Ohlh/nQ3LusdkZfx4+TECFtfh+F+kxhrXZCqy3YqO5MiFBs/cISnkyWJbJ+veT02BNWZYgr
lWIhCijQenRDKDAHN6CyM2jCzCEasQbm5iXLT3llLe59mZCUjxyEnuTjMCCPOteGlw0PIo40Xj3c
vVIZMDNepVtTgqRmITiQ8+gvxtb/ipbzf4xwI6mmCGnhv6iZ/4Nws80xjqiS7t9JN3//0f8n3Rj/
glRDg5EJvCxr/8W4saR/aSLMCH5s6paEo9Y/jBt5/RU/h1QF+01UjX8YN/q/LN0wTP5El9d3VP43
jBvIGP9JMIFoYyiWBotUNTTFsPiofyeS0rWkppBbYvLMa4dzyPYejpiEdEvqvN0xoXPGQsXuEglr
yBktEu4ikk1mg/mPmiU/+lz/WRpmqRa3+O3ek5Z+TNGZEut878ZiZ+Zw8gfIciMI1b1WkdqVu8ku
EsRqad8BToa+6Mym9B0pk3GZG+2wQJd1EPZenqZuMTmgVHovJXoPNSAxa5bjoGjyVeyfnaVt7yhH
06blKzQZ2RgeknpuwRoh9MgoLmcEzG2OOl36at0t4G4zwvgwB6QyNBWKj5h/CnB+0SZIIjxqNO3Q
pTnd8dGyB6KBlyBT49rQl4nJnI6T4aRTzqBZ/F6W7VmmQf+uAQjBJtoWYU+z3ZTHTqpg6wKAtJvy
QT70Yqece9TVH3C7obeJiEK7Y+QeJRPATtq+cgYhvD8D/5QKqvNKjQUbtPNkS8kEiasUx+iwefj9
0qN0YbKT0ArWcg2MRk4B8j5I1SYrLCggQqp4RaoIgVm20lqXeFJB5R6g9dFqiQipJk37uuWwSuh9
aSR0hmGDcfrU1LhVi0r5PKDNvu6n93KRNpl6v7UTZAMLW/e8E3z6q6tAr2Z0nvq7k8uEijQqn9t8
NOx0At8dK/SiRuLmLlVBOzAJQuLW2i1A0EnktbJKV3bdPReTYWfCXNJ4O+HC1aY5DpnlqglehbvF
OpnS7pezvIjd4BVVTjFFQ9YZJQIbJ3OTJyggL5EWrwkgmIngMWJE9X4WjDcxlPYZweUjYsQ4oKvU
A+kMUM66HK4eEOZHqMUTejH4aAx5vU8sXHKailCySNJhp1hEfbpe5658F7pjRo28Vyiql2gY9Cie
sfP3xaGc9fyvL9wactj5ZUxypM6oyndtBeRdn1D3fQ9DtFPnsHA0GS0OwaTWCPa/gUSdAKQLiod0
SIxH8gAfHOUX2+hE2urQ/6TNFDX2rDlGovREKdyRMflE4ZMjHw0FlGwUv4sUCalpNBZ6YXqGCUwE
1BRbIUN3LVcq8ysr8Wwp00NR693TvcOtLLZwKSIlUxp5OzZSetPN+IgS5JcKlwnPDEIuoRzHU9NK
Z4EiPYfQfHcXEQCyF2tiZz0JaVB4iCbdImVMHqUOabJ5IKYcMRoxC9J5AWcEelTDYzXnG1Dn1jXQ
BHDp9ikoHh4W3D9oY0dEA/JwPm7rAvHrZFwyJMYxWKKC72d3XTuYEm5gBfUHp9Eq/x5l2DUVRM3j
bsJjeVnkb63NnsnvBN/CmAAii4gnVm2+pqPZ8TgJuimSbU0MmG21WeCSYT+olri63evqLE6pb5Uo
G88VdfMKVE9CQPE3/A/Q19sRojV3pH6Twg+JcnVEjAi9hFOM7qgLhHXFLwsWR1tTk++4RT1pcfGY
XF1WateQpi9ZqV7gvUmw0vqN1pDfhiQYELVwRYrnpsOJo32ABjcDQcU1/j6aCqaeQYqhoxtM0oQn
9m6o+uzf9EJGel3+KYUCWYm7rZ77vkQFfXV965q3u7mkXm6OBNdLRsu9ShE/rGC+jV0JrWlAsruM
l7NY5n+aaLo0OrqaKlI+TUXpFrMOM5x3CQga1Jk23Q5KDC5P2gJg/EXIsY3qebTlfvrTlgSXGKd9
9zka3TW0dHbeeTewa7owAHV7BNp14FUEg4WeQ1nQUVuFqGvEEnbH4QX46s84KvyVSp0lkag/w5o5
l8sSCFNzzq3n2ESHnODt1VIJn2tsNO6tvGmYb3fEj/W6uyZ581HOdI/mIcbROprQuoCOYr0Qb4Xm
8EEGkCDJi+3sauWmjDhdUZ7gqKI9NgFeoJpmOGq84CiMttSCAS3cFgDnn/IWTyg4xjhnynfxQe9B
6vNZ2aeFiSfNvI0LsBL1rgRprCExmo8IadcirAkR7UF0Qui/zT/yPMRgMrr/1Im4Bad+J9Gp0Z5V
3tAMw12vSV5nUXqI4wGrhrdanDKvaSPZhRG3KrGBhTSJgUMRSrtJle4x0YBgD2EHpB1jRaVbLiid
/KEETA9V6ighykqSqBL2Al3If6olrmC+WuYGU5bqZFHW8/R82UlTDGUALmOup1irEDWy1i1/xlPd
tuKVPvOAeQu8OzkZT3STeWPdQpFYa1kpciQ9n2X3QKhyNlL9ND+RsjiO0sqTwpvOZW+5Cm1Hfw8n
a5gCpGjt3mxT4UExBArw0SnSdmEzL16NqCqaeVoIJL5sphJOC1ye0M9HcY+/K79jfdRZMW6zOxeZ
/Ek67ZO8kwavRL02ci87WQUNgy6/bQdvxrHeyGOfEEhQ6dw0iC7u1e4uJBe2HtQSaJ3Tm8ydODf6
fN6X1nK9wx0leAAdvusnazKhm4wvuohYqAI8xAnkyzmqQRoKwgWdZ/IdY3dFcOvs3roCVdkcYNju
FOmDMIK6SYpFZ8ozg7nulQ31bCwb3otwhO1fQB4S6cGz4FITZWQHQxHnbSKZqIWuezgeyVeCcMml
pxQ9zx+W6rIVYgwULRVfGB7xvZAJZRojsNqp3Mwdue4g7DUqErY5lje4FluruQ8kM8gehrr41oVA
/+BACP2oCFc8ho2iuwtCGBRmNBTSiaIisKs9UDAEL9041ANJNCJ91HDpM0UPOxJDzg22rlS6DQVH
aa1L9mA5ihR7dRKz8eCWHTfFl2zlp56mOLFFZrjX8Pp9mUfEARIsWw3Z01Sm7GA+h9mmj7Ur/sC6
N2BOXeqAHD2+0GKPTGGJ+htcgLakj6r9XGBVdM18tnL1SWqio2xWP3Kjb2nIgiJDanhHSVarX6W7
SarGFBMb2vAaYcNs9GtxiYNRVMZgIU7fJ6X5VQ5/epo+kKyU0cGhQ5kKWfUN6/tOzjdguIFPhitF
xltXhscu0n50+Bn02xi3VadlGoVjj44ItopzYWNH8p6aSugqIiOGdlrd1tpm0oTIuZvl+Y7ZJr5X
xkeC7yQidNg0IBYa1ZqMHil0LkapcgxLPsWgxh2hHxPWkSGlWLm/6Muj0UZf0dhfMQ/cmWtcKTaU
Jn5UJTpr6LBDKSz8Jk4otFPEiZHBigwOUlgijoQXQsUOXgmITQuxnxRvQp2dl2U4FGXoCYiz0Xsp
NV4ZUvCfp2WvdfnFSKH1YF9x7aU77WsFW8tciM+0bW8bU99mU4qXI7IHBS1GBKe0m88muAN+xzOy
ZVyyRntlbwWSBaVetqi+NxnU8oRMwK4rnfjWxGilxDsrjKXXvMVNJRwpRKGojr1M0Kvyh5WhExUJ
X0ZsPmkSdOhSQjaSqgnVBM0FsdyOwAWg6+ZmyS5yJqDkqmvPEoZKzpT2eM10R7lLpQAJlMQf9Rbu
abltMzY6NcHhkCZ7W1c4B4s6nagFgYulXRQwZWCpob8NRyxtqefrUDmaCQPR339qJvK56rwi+Ouv
TcDPv3/z+33SNLFrDrny16t//+T3FzJjj6HV+m7/fPn9zT/fGnLsh9I92fzHz//t439f/Hth//Ea
Cud7RR5KiufQHFGy54M4Ybu//8m+3/19nb+/aiBKmgpydnkX7rRquFRGVqP1yy39fgGX/ftf//xM
r7p//9nQKvGuEXEJCe8Yb5qfxe9n/L5K/e8v/etn6k4kTiVNplDVrXUJvMmq3VIMKKMnISqWoYhU
6e8Pf1/z+0VbKxvzyvLs9OcV0kOR6r/9/T/f4gRO62Jv4G/6Wwb75zdSpaNqzgj9Q4SJm5koGd3P
v8gxxjgj8IcilJPNCaZB9+4Rz81mceK1JoJ0V4xB5PrPQYjOZY8T9BA0E8LMx0594LRatCP5RJpe
TQ/okaAU25Pe3iFtPb9Pj8qlssdTheeCM+6JXCK7uxYB9jX16/JKRCqndvVd2qSO7BbuskueJXBy
/NbMg44LqL4Db2bx2MktPVlgpPbyOhwBbh7zZ/OszIv9jUaFXPntHfcMu3BwhxDtsXbryR9urF9y
lQGOEv4xH23vJPuK4rexST6pTYqFJxYBciHSrq+oLAf9d6k5GYRAGmhUtxppGHUgZsUcLa7y1R1D
gG4HrYdXthK8KH3aYDFIscOX+jnbg0hJMQrrLi6MMsTwCzDywJF2zAOz96VnVd3FEm5os6vSWj4+
FJFzzk/meWG3QFc16AdfxO4rIpmNT7CVnqLer56Eym7zA1+1Q7la36BGK8tvq/8dEs7Q3GfhyFfJ
wPjR7m6QURd98E3eZpy35D36LgmKIBftDilmhCwxjHE4kss2261i4iYJ5kaBYFAR1lGOyjjVHfWZ
Ipf6PD+l4lX4PHfwokN3QXvIUfb5pfhgg87P8KM2cNAu5aV5pPnS1nzU9UnNog2UGYJcGy3qT8t/
M6zT3ZkhLIR3ZGDCXe7Tpmnpu5X5j1xcJvsxISjG0iCxdOKkn6pN66p3f1NPtfdNYkovDp5P7v0N
7Ff4yO3sEMm29vg6O/Ipt/FjwpRrh7I1uYvikh5C+nbODXqdG9M9Zw7uMqvRyvq1Sl3BUc/hj7nF
W8ztN+p7+GxuMfsM9HNy1Lf6T/nFfyfmWvuqb/Ov5Co1QfgjDH7/qqYuUzU8Rx6UTJvwiwFQNggh
Fx8xdpOIE9m6exPP5WvhwLMBlYdLuhW82a5IRt3kI3z/tq7m2TyLo4dJWOHNKg0/O6tys5UweQZE
gi1v+Mj/53agDlj22JFXXZtb9oFRISaaruJ+VA+n6OkNsFoCenb2UHIlxAeR3aNNawPMj+x3hfkH
biY01Tuzk9s09TzdqcZfUVp7uClPT8m4FZxbX3vtV41BTuWmp8QT+HTJGa7PqTtorrRfbHp51ljk
cY6DnPZEF54lRxloTjc5lpdBHmowoXgsT3evP9QnmiKWTXadJnvcJ+w4wbJPZkaqOubujCu0v0VJ
ADDpQ8Kx8O+fAmj40a5A3Zc+0fIJSV9R8hsldTuGN9oti9tced/0hADPrcAUL8C6dZNoDlbMs1O/
dAcyFNl6UQNwFrAeZ/lmsn0f08Psty7ymajCPgzH9tRfEGkGzzkhJKkyx1+SzYzLcezf1G27aRQ7
px+pdxFT+50pt8wJLCcnR7WNu9u+fmNgtsE36hnMh/MbZ/cu5VIKeBzuXXWzo/AQuqpgz7gEsgWx
nHmYzLI9fSbRbh3M7raV+PV0zbwshBd+qstjGG0NMA46cPfiTvtGTX92su3ySBE43AzYkembudkm
D/EZb0sL75zjbEcfgCSps7wmHtxDP/tIvGwHkp3syHOqRwImRq4KMEYYi0fQc9v4SolSPPG4YDK5
92lma2W3ePio6rP8OPyBHMKotIKP22yzoaNDR93NYtQqy2k+u4fk6Y4yO6vXndoP+Yeqgyi9EOkC
ZUFITALwyYWeDAkLcTi9wbwcBAkzk8/xR+vcsj82vU8lzbI/FldcHPNPIp5Sxf6i5KhjU+IKD3Qv
ZFe8t1+bwYU46QroRELCWgwbJApW3ikG3HRWS4xbFbQ4yEiO8jXdYPotMlVmjy0s8RK7OTJZqoBR
8aKdxmy6xm/D4xSMxonRWfaNg0K/ardftDEscO8dGctR1E9I46nbUZK5H9TxvTpKPCLUB98yVDu1
YLHJxosdq5BeudnOlwNrJPHE8knZdMFwRV0UBop56GEuP6XgNZIfx/aMY2Tk4J5ReTOPHl8gl/Bq
PTEuyheHJUcgHKE9NBA2hwnD2Y+WfZhaPD1HbhNESM06mOJ83YlUUamAwsrxh8Xh+uyBaqrPYrfY
FMHprPlBORXamn6M/XGjrnOv7hwBff9gRJ0EjTtCvFR+ArjMnz/QAKo+o8f8gkrS6YlLFG/thRte
b/rI1kO9mp4N1ts2Ne1w2/lT5C4P/Wa0//o/QhPLF3yhfeT53RXiXGLYVFW87AF6qhM+lufqWl0j
ukXUDc0FjAQSm1Pl3Ff6YpB/i5SPzduinrCTawL4XpGDHYGFLkcDyd4R7xxJ8H/w/pZpdbkWN04G
tpFXWhokrEgnrsepT8xzjrdw19iiJ3oRTDkn/TH/6J0PK6NpOaN8plDHWmkCDiifk5QbpGz0KH2V
fkdTgSd9ybdiZ7Cd59a3UTizTPnZxiHdRtXb8hftlOy21MBL36dWrHXwi+wdImAuoj4U2GnoMR7S
yOvFyA4fl21y0wYdxcraq4wH7GPsUXyJn/ETX+fAQ/ZM4v3Vv4pXFuotdqmvRTtl33ykbuOwebJn
0O2IAviXsZ8gnUe2H+2HT31Xb1kGb9Fn+CHssd3YY/TkAgCYDiRsqsZVd2468nEbyfnPaJ8Q6ICA
OKHh/W5MLpuTOxt+Gzv5yxnvaxuADr+N1kKnFkeGqykFDKFDeZ2HiE8G95u6z+s0bQLMNKCz7006
lVKP3bHz0XmGk5p/4ha4sNfRquZ3AQ5LrHzzXO8F9kKSBkECrCAcWqoPqCMEPCuBBDp1cVbHfK9y
fgkZnCxXDw8jdX/Fl4qNgbG0CWnxEgP9wke2RXEb8Wj1dKup+zTxpSeUpZ0bZV5H2OxdMdBsYs8L
FnB3mnYKD31ciS4/cAcfevbw0Z4QybPO9cbwgtAHzXJDH8qawyx/UnAptytvepxP4XSKmi/kh4rv
Rnhu88iZfxSySVmxjlAdS3EXYyyUdK4RnaWh3i0NNkov6YK8gsNcLjbmZ5RiK4rbqLDpjc+cniTi
vdrt6YEOl2e1zj0Y/hUWfGRuzmxcgDi18FDi+eHRMiCU3zKdHw4k5YI0EcdEU6frNDyGsEU+VBck
gSa7HdsOqoh+eUrdRd0oX+xtnCcE0pJR2GxtLP+BJ1c8oquGChvhSnPFhrSZAca2BKosvBM7T0w/
6264oQh1hVQmOXXNxuESghJQ1yObxxOsPe2p0Q/g8aWGaikRpPe97HESw+2ZGnWXuZIWIM2aASXL
VyiKRNZ0GLPGsCF7pLLcOe0FdhIE7pt6E+pN5+i3KVBMwoh36FCEGq+Z129FWtVho3oI49MtCugP
umIXTxJm5BN9ax4gcdujZ4lRDgi0PQNBR65+Z69wqs5P2MVY8TQuOPplGNZ4R572GrUIkKDKS8ut
zGqVUclUT0AqS35sE194CtOHaHYoVnwYb6HqmuoD6toM3/gDa/qv8WDvyzlSMk/lmgPOhLraMtr5
SSDx2Hfptr4QugA/iiiLqTblPxiqyvosYY2SY7xkuzT1Wc/33KbwxNn7rE4bLTpoJhGxfrzvMEQY
vHo5VNl53mOJuXKY/L7ZFfk+Fm+CesA3rSjdDwgyguSJhEXwIII4sTObc3p5SwtneGjP92s1eZPs
i9XT2HhNFqxaiYMrXrtkg1rSwBXoBGlbRT8q3eUuvITzOwX2ChoPMQOtJx89DVup/dqDMBOC02sK
9eVpwVPTtnzD8mnaJcC4B9FwIkBd9kVQMee1E0CjQaPPdhEJMRB/JKk7huvoMZWqaw7B65mizu5O
e+y01b46TgL6enxagfC0hdQlDy6JmbQZ601b4Pewm+uNEj7nqV+yG9AwBD1mDV8UdjPUc3p8bauv
1sLxPt8bZFvKeZBOhDOcj329Y7ObbuZtonMDSHa1l/UhcOD2lQ1AUtUzmijsSH6t4YUEu8BTGZoT
RdpoDFKDvc2ZKuSM/TLDq29jFPsmcnG6moc/5AkT++wFLEQNbaBGGe8zBWKeM2mA326ZumId5Jkf
Wh5m3GVHJO91hltGwWmdfhvrVFINswLKMVnhat91/JRuS2Mj+bq0q9MD7d1rEMY5QjuFU90fo8bP
4wNwdGmRtx6ylbHYiTbEeRwH3YGERGgcXRxxlLf5X5o/9hQzrzyA5YtoEA6evssyzuUmOxdZAEsb
/i8SYlO2j9kHaUM3kI72MaviyJZkp1a/pg+oFNZXLUDpIN/hVJI15yaHG6VCwGQjnjVPp/h1UJFY
nwhi53oH8n2/sdngbwQSPCk+xzSlYzEP1GQDqTkXrprfIwRnbXTaiV9bySvinxD2640jaXbSapvM
z1w0ew4+3Eq9i8BCOIoImNjrlvxxFtzxmeOB88nuT6wbc6dQwvZP2J0Svzbg4T5xR38pNuBXDq2O
D2h6f/aHj3pb2R/1j7KZX79hROnvluD0P7XKDm7TH0O+n7Ax3Y88hFeDmIYp+gIs0NntmVx2kxyL
x7TG8Q+3PPz77OhTuKSRO190BulTccfTrHvpN2EXZhEcY8bhufZrwc0zNlQct7/GV/ZSfLMf6Vml
xA5iiH8fTece1SSqyESpfC1PxTHbcUN2f0EsF/AA3hKUG0I0x/pKBZ/thkwv25Wnst5MT/PPAAul
BWgfaUGlXRXGlE1QFDde0X1ARsSQLcQMhFZQcqiZHmZmJvzGK/XD9TsoQuo2MQ8Z9dxz7KJ7tx4k
84W1xSeRuQfNlW2sehwCFlzG9TW0vrFnHcoLi5cVmfvUysEL2NNn9iBbJnyaNrFDA/+8lQ60DTPL
7rfEq39gkscu0YcRusUO+WMSWaf5I16lR5Y7n1KQNJx7d8h+oMIWt+SxeDT2VWB4hHf68fd6ovGU
fovecqATYk2bCfLrepOfQoxOEUkwdp3sc1MYC/F2hWuiOgKEQFi8FkwRdiKgsl7TN3JyjJ1GW9vg
3ocI11cGm+zbqN3hUfaIdNggS99kzwRWnc9Mrf5Epiq9El7ixf6uiK4KXOCfxC1P3AjaE1jJqjBh
L4kPUUgkomVwEgpSjvQNcIT8J7EoYDUV/TwkcaEzzfQrGtJEO/nQ37vaZ9XgxCMLdnYkaNKs55sx
+pEnX+fJJ2mn3wkXWPO9CiTXDIxqS5ohZp6SnVr9lBR/JNt65cPRjLeY0RzHqCxE+7T3EPGLI098
Fnx0XgjhF+3QnyPDHp6mh5zWsW2IegHRrKqcq3AjvutgH/p5deS6MYG2YcA9yBjdO2xZgyMv29HN
PttDK9v1sxYHwjdteKniFBAXaD/zrfNIEUd1sJi2ITcf9NJ/bb61YDpAMt7T90w/KDUZGB72hEOU
acePTtQ7l9Z4RW9PqpzPeZfSMcypU/hudXdHQgi3dKBQc9g3rZ19hn/GS2UdKqZXvQHmypLLRGOg
7rISK/05sWjmBbXHF/pt+uQ842M+UOYlFurfX+s/Bd5LGngTOZsq/Kk7iqpO9pFfnnHpjQ7dI9HI
8KFzXMMbl/erfVCBqfkGxgUwY08cCzrQ3e6dHTusWQjSNEqJN2UfWE/E5vvCI8OkLuoOYJjyu/ye
0hAJMvMQPdyn7UD/nLyntSddDlBFsIYiIMuC8kIsUHzQ6fxsUA1jpjYOCAgABkgP+7SdgD77K9hx
S9sg9xEJON6zgJ+K8h4R0gT7DAoaHeKJYM1eeuiQZdE2hXFFz2ZSzzgu1K+0PtQGbBh7FTpE2xT3
Ckyy2yee+pEezXrYZ3RalCerJRLIvyoOAkTvsOWmpZ9XGwfx/gZCV+o70TiEyAQtX/wPRMaCgrP+
50HB/QKW5FRfLeNx7vb6GofqyZlG+E1dbZ4zmnriH/oyRmHPZwwg/kH4pzwx67/BRiw1mDfduDUN
BNtcNrQDOf6Kj9j6uMGzS2djhcNbbbonI9ybUEvJrmCPvoPTEcJDzH0l4iVbArCkDyZ0tmsPFQaR
17AHPnf61/6V/6yI20Z7tZ6a8gkrrH2oOfr7IGxIvB6Y91AHs2CkAdPrX0e2n6X2CMPYNXA2883y
U4QkzlFlltwAXiVHdlQ+BviarI3FHLOrE/4mfrtJ/bR2E821phfe7IvkMnOYGN2Axc0voCvvtRQu
tEfy+So8cAzRd8gOA+OEwg9BVO3JUNVBbQI5e0hoIhj9ebMOyAdXBNHWCCmE2ZyVZNGciLDDEjAM
0/vdAYsj2+2FXL2+FGQ1evowfzFaaNti27GG+2xX8Tr72PSIS8P34Rp/k7oQF4PlskEmPtuSsZHT
PYnF/pbXbvieqBdCTJyaEmpCHfXHL3a3+a2QgpHXwHte9hNFpyOUzfQCqMHSeiBqz5GbPt7pS8NX
m1P6Fb74/CVRxHaQw6CeJPlZsCW1t+cErgiy6e74Kk6stEcoFdjips8iZcrME5JTZ3rCA4OcNE4K
VghNlxrOcbriG7JrGpu42meRKV/9BS7ZAcCjAa0hADXfie5zcGHJAf0nFSKkkMCsiBEwKkOwmlwR
VodHMCIpGyk9DVeC2MLu/tDERkSV6Q6Qu7qbJg8DpSYgLIEZkdIkCap0mzS0lyCeXaNdun0TLmCi
bBlBFu+AlLgsHhCGU9MtAs75o3IoNogaVBjFI0poT2nAiEJMyUiRsh1JUvh+n47Ka3nKPM62d4ZN
TF9pW2CuPZsgNJkL3CWIX7NtvicfWbRla+Bqiuv8xTuxrWgk7LSOICgwnDDJnZ91klr8QXyzOihf
qryX2eA+4sv0kND2BeL4gp8EiU14TLOToeGYDAfrwq4lMzLkFhdlM16KFyrJ2v3QONNLzCTk9XV0
qJnUX5DxrcuMtj12IC5MsAfzCMQJ0mRy+GDojHQQA8LeVRBiZR6J+pqOwN2YPMu0U2xa6NHLXrT2
lU46Sm0UQ8lfs2deC7DTEFxknqz5PHeexqhRXPJmICHS6gYu1jkm4ms8/m4aXAL0TcWrB5c+Pf6A
t0KxKwIc1V6pzpjb0nqnA6aHHYOKCghTsgNrn/WP0vL1aFOrWyLnTtkX2qvA1s81C6FbtsE9QgEp
mMX7OnlQ1KDWbvPMiE1IriZmZUnt1+M5qI7Yn+iD54piAc1/l6M9vxCYqBCLASuqDVfPtfLO/EOR
mM/g6TzdBoC0WceG++0RHV2ZORvGo2ZLmZ/5bdFCNXdL2QNN5N+kXNVVnB0Vd3Utd9RxQ2G9YnnH
P/X8w6AO0zt/zues6YrLQPek5zi07BlW7oj7qgl3Rp6IKyg0KhASRbQIrXDcAr1mrecY45mzkBFn
vFRhwxilomsuaxhUowuGuByUBsAe8uKapwhE+cHs5D1pWOXcCwV0Xt+46xywsclegP35hssHWe/X
cETjVzK4NTslJx8ptVRz4K63SYpSrbOEZ8a9kg2G2Ro58lA55xlV1OUEAA3s31nxVLyhtiDOMrj9
6HBXzK2WkDl0uXqukUfErsBUCjV2uEehu+QuJcoPq3C4o+8Ya6L3sdqIwh8V2P6I1aS0Chn44CRA
lbgwr5PW9HTpjbnCt0Cusra+91+fzCdY/ZZLQL4JTEOlW4j6uEt6Uiu0YnprUwRgbELuTwcPyXAw
11uGn4/n4C8v92XHsPL3VMbXB4r5cuNx72ni8hi5HSa94nFVLCJ+w0t4HFMw426frLfN3cozbRv0
htBctQ4B14hSCPe/1C5vx53zR1wvk2B9SChADS5NzpSQeIDkoLYQr+Ub8d4dwh3JBroDbEbcJtMB
la37cfrgg8cLVQKBjMnnc7kd/rd0F95QB+bRHng84MIZWbOqXgztxKrQ1C1LvlAQ0d8OVAU0Wjgo
Aot0qlM3dXmzdWHQesVi0NyhoVj3bOxRyUDNngfLAuEzeCGPnTvkNukNofFbDxr6YTfIiTcLLvWP
DTTJtX4ADZTo1x3XpexIOHnX6BD6M1Vdy5We9XwPeCJkgAkX5jwfHsJ6FqByenfjnPZOLrqVceZ+
JqYS8eDGWA48Bl5Lc8A6FyGmAD/L65Raqa8g7oQ7zFVondfpht8CvFFGmavgdTwGydzxGNAHIeJu
jWMMY1K58gexeJisA/U65gePEnejsAgaKeCTqLkjwNIlu1RgqVMEtPbTuvoM0j6uisteDhQ2WBYZ
WnPDnknWn4cnCqRR66xrkVaq5xyK58wYe/FqyApLJ6DERieb5UeliwWEWAZcHetYiz0iR7zPutQT
8UEqMPkut0+L5bKdWMPj2L+n0MS6yq7ybaFibumIsm/qdicfe95+8e90gItbSuOW4sEYy+iK1XxR
e+UZc5lj+MzaM7oL33K7K4OrRvB8Q1weShsDwR/BlUbmLWWudWCjvQVFR8Z+EUo4k3f7O/x24YHg
oIHPnDSbqzpv/xph9lKhp40XRBVDdZdcOGvxBffMl3kL1407uwsej4S1yPhoCNcUTrlWnZz2rL6A
4TEa3eLRpUWfDrMQToEhuzLa4REWoJu48Hl0DBRVayX24OrkED4ZWHYgvm81Os9Bf7ya66Y/jKVI
a+DiYDHKUv5rQaKOWNs+mNwP98dzZVqG1O3UFZ+c8r311TyG3BOJE5Mx2TGwpHlcEve/EoIQAoDI
qntIbSJQUK25KfzIRKUP/7osez5+nQQjUKYz8jxnB/RcCwMVlJOszKZyIZdYAKFMBaRmDyOy61bj
BOyeDnokhQwX6CnR31iM1j7+hqVaPK3zVXB459Hc3nU/LT/IHphkJLjkwCpZWzU9Z5ajzgdxDr1G
eBXheP4uO1P19XEdaSy82clA+YpHzkxCC6WDCocNGIWxbaIF3f8j7zyWHNeyK/pF6MCFx5QkCHqm
q3QTRJpKeI8L9/Va4OtWdbyQFNJYk6wks2gBXHPO3mvXKCq85Qu3NgYdKXdtPkMjpIK2wH3pMKKe
gniDIuDY6/dI+usn6mwoOVznKKA7iYIK0b2dBT6XwXL9GGsSERRtUyG/u2vkoZQn7uBQ1/WxqdlU
bPBLcUkOl+CZb1TVzii7Eir32oYroGQM0TBB7rA86i3p25/Lea3fcywptKo0RGl71vEamhPjzVrJ
tlxZEsAIdlHe24yngRKB6+fu8r1Nk3NgHNY0l9GfLX59sdH3axvXXZOwk/c70/BzcttCgI6b0jhw
GvIp+tBnA62wUOcCJYiATck729062bvRhSxvlKChysXjdQR/hTuuNBSZDjGEw4fyhWKFYcz4XR8U
2NTOQ156ePFMljcuYKr7qt2gQVzOJLlHWQ4fBSepenaVTcvXMx/18EJnL6yPfXScYEH2r333tHS9
KCVEHoQlnSu0OTBWaZScCK9AmqxT2FsbH5QRcEDpflXvODE5FJyyKP4pSRWxP124AklD4qTnbi6R
IvzFZOSUa852mniDc+RPDO3LmiPat/fKJ7cBYvJUYYR3e21We44aM3mhMtsfSAbHf5lPy6fgf5bV
erlpbXAwNggjo2OE2NrGprdbVtJc9wrazzcqIry83QLwW64eOk7M2xnTKdATzkaa/tMygCxzNgxM
bc9IgkB5xpFWbDltpHnPZYk4PWifawb6BZJxACJCSGwXe233xQlPDyQg9a1A2cNgt+GEipIHOOQK
YgeuCqXdAOO0VF90B7wlMAE5YGhg5FE3d+GwU6atSuk83FSkv9KIAaXaH42ZEFC2KWuluIduajGw
3AYjLtbqLnvjnOGS4p0xEs39crD5T5zMDEaMHByiUPXVbM9BY+TJEa1YoC9pLyHU2rQfCEIYoJjv
FHPPf5f+wL6Z9XK2hhzKAqwUV4YxGZ8bB50xa3MCn9YsG3gxXpW5j2IZN/kOWZxxtagje9Q7Ojim
S9l+aTJwWHlUHmLMQTN+BmiyWSw5yQiz0nhW0JKZn8t6j6diCZJimUQo0OLvQCCc4E0swPohtl+r
cs81Qz0t0z/gI65pybAS49PbXwzyd9RG2ayzX12mb5QnlD9RFmVrc5EZQKDRtT1KC4rJTM4NFaaA
FTmmQ0U4W2d0c+SkBkQNF9YFRTfwU2ENjUqvu5Evc7mtNAXdot60Ep6eAbau5/YgG2hKTZiwQiIw
eXayBKdQZx9Mg2KTnvSkXqHknAY19sGY3d9IGTdyhlsLZGQ47teFke8xrL0nHTaKvJsIDFA4p9Q6
3atDRKNbwdQCBqfwlCYdDoFq94dQBmGOH1vjShp0dd2rDOKQmlSSR8VwmJr0WsWWshUzR6QdjF+D
NWTrMGhtjBUjI1dn6F4fPQFaYCMVarg65wA2z2x+N3n4MQRMMhWksF005760vYR1TQi9dZ8iml4N
nZt5qS0eR0cvt9byyNvDA4sQ+SB1rre7mlTPWeSoj7e/5Xk67UYqN8ViCyo06A2EZXUHvLh8ZbI/
ASdrDul//tDCGSHm7XYX2YhBtQrWwUKhaAxYKCGp1P/8obe+aZZMJcNUs9xQH/78h8RKvpzJkp5e
FDSBlh9gZ+Gy/rl9+62HoSrIdt1PLSrK2DZRMd5+zVT84SulrBK/KOajUqPsVNKGPBgDYnBh21wj
MXr/TRcY/3y3joIitKnTLkNmx6+3j/DXA5dHo+zkL3/urNKA3Fj2YF1LraexUULeXvn2I1mOTHp7
O7dfb3eaVf3iqnQSRx23UpirwH0NZjoCG/75Y1hu/u2+219v92ky2umJFfu6PZwAVRD23Yc1Upe6
8oaEjVwUAsJM6+dG1cg5riPC2OlvaCGxxWpPtB8UqYQ1q0wcC7evXfqtAtyPysyMWMx0lvJ2QmWg
GH/aDDNuoASfQPYzVgT1oQxcUhlrk8bIjKYtoYSWgImjPVqE10JBKKMbM1u/xUgHg3uTVU7CkrzF
2QTLBoQc390knZUyDXdVx4TcqyaZvlmFpnliS5RdmnFxEzpQbVvCAbBEO595+0jYKmTkRhRPKq2Q
mO26GufDNnQg3JpaRSOEIonRWPeEw9zV6lRC4UT4Wg/BqhtZnpCRFftmA9fcxaDFloD6XDlt9ShL
vNhgSit7+dCiq6yoWjkp8egVqaBmv1djATksa+oNeSJ0DaGqR67Z78iDog5VGZ6Luc/LR77pcNq2
RYfPGVrZpiEkncBLduT190hKMa/HMoj0ay+saKYnSkq3nkkI76G9pqsQbUTCrlChKzNnVbutnZwv
tXc2Q0991FX1bTWgCMkFO4y8jJ9LFSSZs44trPTAHBBO2Xa8F/CbB4CosUOBELxRQJtIvvclX1pT
DwaV12fdZe9QjKw2SVFhJTVuwBgiZHrHHyiRZvYo/vVVpEev9RQobCyhbtuyJCayTD5dKkCmgFm1
xGasSUzHP1TQgJEUq6yAftRMbUclcB1NG/TNuZTFOa+1R23ZdWGF2DuUEJF64aC1UR651xGOxbrp
FdtXo+GNpHdGdSVFFKg4J9mN5kVl7rJldChGoJpGjNizitI3gMKNr5qfbuKapxAb+jo3MZpWcfgi
LHaG6JjlXtGmo4z6cVOrRXF0dZhzqtogZzPLTSaW5b0oA0B7RXbGDjaUQ38CdKufC626hwGFQopG
LxaU+Yg//rXWdKQEveJXMoYeMzib2vEzLQzvh+La6pb7Ei8lRBMyh+4c87HYJ3HZ7WVlwrWpAIop
zdm24YOkdfduhabYDkONVoWLdw3o6V6KmHkvnuJNBt9lOYnY58R2TzXH/i6qeVjNA962xDC+a4Xl
XJjr285iPULiB5TU2EbMkMOAkzGYLVuY+wElbTJPOUqlAfNeIt/SWKELNHdEUArm38n4tkN72A0N
xj5sHxe9T7WDDuUpLDNW/1PwYeoWdo50OLd9GPrTU17b2x6Yyamp6hN+mu6Ib+WYBeJHn1oMNBWF
M6YAeg0IkjrzaJoi8ZWk17hcvS4X9UGdHzoL8ywQQe1QII7A5rd3ehsVmzYtOUEJacuZ1R5wSMm1
Gpjfal7mfl5afiAyZoKm/TU0xfsA5VzvpfBnQKvLmY5T11U9wK/ayY6mTyet4o0WR54TYXkbsKjU
ovVH1t+Gu1N0sRviCkuzhdWmcNF6NPMQHxPmEbfrY5jRmL0HdsWLaBEZiF3jgK1Ne+FeIs/WSnWr
hfYhr3omFjuYNqmM6jWm4b1QlXkP1Gu6N6KIpG7zyCmSf2aBdnYKxOtdOf4SOfs4ic3NGuisDS1l
w6h5A0+yM5xOOc4xMg1lMUhW4xxudaf9NanZuNdV/VRzaCg5ov4munjhu/w2B/Y3OK4GagKsigQR
cSP93SFM2AjF5nw1Df2lcUVL5WOO902ssyYkNsBtpo49ISYsq0rRmzX9uC+FhW4woousbDHC6ptS
x6aj1tbjhP/1MIXG4MeBG60njTSZmYWMlZUnGVf6vayTpwCQNcC0Nt1ryS8I3SoAw+rkhrN+1Ohn
WWmsPXXgT+HH2OsWYCYElfdxcr+hrMa7fIh/pggokqZHv8pNiOV0XzrvSjz3RDSQTlVPmZ9gOsY9
oIIDRiKhBvSznKo5qVUVn1IRPRdWzz6PTgbxFGehwNSvnH7YKqkdeSKvnjlL11WtwD8Gls8MM7Bu
ds3Mi1uFLmBoPhpK42WzaXlYSn8nY3BKWk1HTpsDqq9YdoLf705kDiAHoO1SG7SBnFRYRxn0T6Ql
tvsQhw6Nh6VEgnc4JHT9HKf11rDzn9YW+APEV4BJHRPoAJRej+EvWtpLR7SXFxnm6A99ZW1zm7gO
c2KqNTTS1ge2R3ZjbHM1exY9iKKwne4VO6QpphNalDv5xi3LAuOj2520UWdty9AijV7bDqomT1qV
3w3D/DaW3bXJW2oE6ajvZrU/GXEVAl+KemrQw6NB1fCawA2C8+wrGsCnvAvtjW2Z4NXSCYmLAlc8
0IK9NvYZWwtwTB0gPjBLFBXqTsuesP8QsjyeFABYCuA1z54JejVY0NdVXTOjop0XCRWUhFzLIim9
LDE91u/GR6DifeZkf4DUR6ncdvYxK/QduTvxyorkSZnIoMOGHBaNS8vEKRBwb5SyTXZV3/5yLcHQ
rlBVFBabrTl0vmJihvB6go+vLepUQHH2lkpJMy1sc98NHqjTdGRzKHqkJl2E0rTsqM05NdeMKqRv
wJPCW9afcT2OafGDcX8l+S4+qvkVJrizDmMyCYqez2/heCFIKD5PJFcQJIVy6W0yRsSsE7sB7Qg2
/djVzXhqoEyiG/4OTYuFOTF0z5HyMJjo0VO3rbdB0n/HkxE8unSW1DKW4AQc5xyG/VfY2oGv7AHP
7uqK1q3WjZQB5nJf5yzpU5EfoyY3SM1tv0TX+43GcoNADULtnfk1DhBi1LiEoatxGb/bbesZ4dx5
puhpNwuIPYBkLmI8T7DcT7KihQqpdTsIlwahzSaHbXi3ILnnNNLX4xKAICL7rYnd/aDJNyacB8vR
YHktRInKH7hOvSoIzFPlZsdRzB1u86XGpJaP5FiXe5B5JEGPfEgNg69JgV53DdqDrY7/2aq9pj6Z
QAOvdizrM2ACyvokd7hUCJyobz0xVldddNYpdWm9jhhx0oio5CGZA8am9NMpg+TUBBJ1UJL6lmVS
ch1NCA+DWu5ItIi0DXsk8yhGBaDnJF50K73OcrDOImuesa0zTzqoNxMM6ZrGkDNOFPcIlyQVjkMJ
KAJVk6avYB3Q51SHamOJeypmXZa3bCjgWxFkcS6MNqEC3lGrsyoT7FJ7SPq+fm6RLW4r+uvQHR4s
kLYQACoOWcaCrlfp0teioDTcGAXmvfKxSyTbYRPD3Wia+1hq2t5w3bu2VuOdTNplnVhQObPb/omt
aeW32LCRA3Mzd7LOy1LzHWYlZDcIuwMmY4qW4r0x6mte6oDn5xkqHBePlU4AuElVEaZlLJpclqRK
vi2scdoaXWPix2YZoTAyZbLZDHC+WVwa7yVrX/hQ6u+8IVdmVAd48wMxCnFNaCQXaaWFDGM6JzjZ
gatskGIf9LlDeEOO341hEt5kgogGr2zQPulq5pzrnspuqZW7Ml5sCAg+C2GK4xjM4Ht6sdOAQ+zY
T+vDvKwKkK6nobodjRk5I4IwNtQHkTbpvYzdxI8kzfV0sUWWpR2jn5/0kxqkvsh7i6oZAQauOe6t
AfuRA8Zo5UBDOGRZHzFfpdSkyN4wxKyzPPEdeOdYv6fw2TF79KZpgXcMYnz4mtlY8BMW9RvLntNT
61JOqYeCOU9Tg8sEOQm/AO2TwMx+qSp1EcsQ4q5yMMMaLG1WRgj0f2wdnPI6LAiDTFpkgIlfBcCb
oq484mP8XU92fHDnMqZy0r5L0olmpWgpOWQD6SziAPiQRpHdFoeGMloR8mFVJ7x2Oge3BRNFlgob
Q1OlXu2oyMgmtBlKoprbsmhfFSWemHp7lzVL0uybCTk6uwhKTjGq/27uDjP+l7a7KISXnB01uWrG
oDyx3dWZO4FDw3k12mNvxVRsiJaypPJQFvY+KNgo2JKuphowfWcdXfTCvrAZ2hSp/jUs2HZKLIRD
ELBD22FGv9W99sH4TNnBZPvkMMqZ7a60yb4ZQrc6gcEbaEhk+5TN/cGuGsaWOjq0dPqVRg18AIA9
pD8OJ5ZmX5nzYtUN5rILVfvD1IKbTsFtS8nSuchQhgod94kY8r1NjsGdMfT7nvJIHwbxOZoUpO1u
XV84PxlOE33eJKbK2OkQuGRYyreGs+DoiPh1jJlW1YirkbOFC5olLPahsdg2oty2yF5bwTA6WaG1
qkIDRmnWvJX6oHvd1LyrAyArM465RKuK0t/8KmL1V5TQKpx72vIO8Gnk/7T6g2maaVDX71FcC0+H
Os+1iw+/Qv4f1XQ/oqhn25WnlzHWHxWbrCLVBQSnOmSYfw4h8uspqpBqkO7D4qHJvCa6z+bpmYhs
LGQuBWBZ5peibX8RBr9TsjB8zMyXtu+/xgQAH0AelRAxGy5LHEMCo3arteqhHXPcIShIRDmiV3AO
0NHOUXPShfrezCAZct092tAGVq5pOWhv+4fWJfUlVYffOuzstWPiCuljlwwpO00fzTh7tYbnqizN
79l4LOKUiKyGNIWCOFgg3UvTmU5QS5almhrnkQnJoxr109duv+uIul3BrYGfV8xQw2ozpbKIohF+
y4cy01kQFoS3Ce+ZgobPE+kLA1a/lUmAUrJgfK/6+Csus+/KDmuquvVdIwJ5KtBS9syqNkBDt1UF
iVsG/chufv6QjhgvqlQ8N+dLgltR+rUeoAPwmizW7kTT7+w0Z08zdETySm0txXjq+1Dfa6HOgj86
z+SYUEuwaV1U826ErrEepwnbAaB1ym77XFtqLosxcSBlgoSbioK4rDfRMLOY0qorHl9aFzXXblQb
r4Xr/tZzpdwmsv0sLI64FgcV6WLWVc8EFenE3rYKqyKbvV3lYKUxSBySsqix6CMYHwl+aVx8Wxx1
Lh8j2rQEkK/JSqVU0EcaAzZWAQWS8KV3q++YNmXX5T9mMIQo5PGgNgiYGWkCV/1QcuREIpwnb8ro
I8c04xTDokvTfBYCF1TgbKe2LvdEpDO8Gmzlgj56kW37SizJfM3MOzfHaZxKJfNhfhRoF4EqKQor
5pZaustzELxw36VNtI2GVv4VLPv/nOHmEJv3PzDciu/4o/j4G8Jtecy/EG7GP2zX0E1bAy6vGtaS
+fqv3ETnH6pLSqlBCKJp/vWnP7mJtunaqkqhQxiW4RBn+K/cRPsfNn9w4cK5jquZ9v8pN5HF4ZKM
+CcO2CQhVRcOT+eausbSU/tb0J7U2iieo1GB3ubNhvQzC0y6ksT5NZgi4oJcwhJZG1wIU4EmmVAO
NiZ6C4Qi3GdGQmraaPhsWwhRUeNwpXQsueWQ+TmFLfauYA9zkEep9mnZoKSMQtw3lmYc+jT+qO0o
orgTIYxknjiWJXXDLJdIRXNESoOFZIBLz5tL+p81Iy2JK6+dhIuiYpGrpN4fpwF2vUNYREpC4IrK
KenjeXlys4IzfOpP/eSmWEIQ6GWOejbh4tEyRZNY18nnpHVg5wxU0i0RXMAuqEt08kFpAhwoBklS
MeseQpgxABM7BKMWzKYmJ1T5EIZM+71Uxmg75QjpqyY7Umpa8V+w14WDr4QoFGUvMNm1XtOU+BuM
4tu0zDcQ3Wtq6ZWXztVPT3lbbOmgZEdZUgjiknY3WkRlLMmB7ytJsrYUOqJBCPjXGOnI9oL6DBaC
jNoZeS3YjcsqBxD+EUn3d4rGutbsU56h5izEVQ0zza+58GdjqJ/NuthUVbqT8PFBE4zdBVbvqZE9
Ztc4usthlXoa8QqhERF/RC4jJU+r3pWh+qg85hGpWXELbEonEweAuzwQ4OFR3XAvbjCq97X8Sbqr
q2nhywD4Y5MP2F90W/uShm0fBkuuaTAxIrrxfDFAJeSz/TDFNO6m3LCudXafgl+ye+JerTRjuILq
DK6ps/d5pzwoeiHWdZl+W0vUQT8jenBNmvqJMoR+bOcPZY+PJxJiRhjB3jOBdERqhX7fOqhDARgx
A1bZV1C62SGxKx+8jUpi5wBDySaaJHaUXzHkE7do9PuI+EMOXQ4OZAoLlmm86YJ+d/tcjqW117Cf
UEoQG52EtX1gUy3SrOoEEd1z24ByvV7L1YicRjOn4TipQ3ihauZ6MljCqlXrcUjL6oWZb8I65mSh
3FRZabAzAnTRh8aMVop0m5m8upk1NnXUCS2sHHadEj+nVfnYzlVBgR3Xqda2WyWzMSmpAO4sd9LW
Ii3qLZObahqomnVFwqkwcCtE88Uy3+3BGJ8kcjc3YGKcQ23aJwDEHamom2lJ0mH+hphXX22qt+ux
wC4tiSBYa7Z9EmW6hQJjQofIhs2g5tEpVtuPeLaYfiacWRBdbVe+awk7+gnJhhPjGUm76kFxQvOU
1ff2kDiXNEF+lSQZRO1eTTa9/TsNY3LSQJgHM/sGYdi4IbvwU0Gnn7ZT5Ltz/gWa7hLpyuQXY7PT
ON4oHSNGGlA+usl2S6W6Dzg4TSsIBoLuqi4Si42oQSl9mCgoS+tuKlRcvAYJGHAGre0Qr4eOJiz8
yddkqo+JdDC6IfmRzvxVZI4B3MI6h0mFDnKsEFmG3b005e9UDV0ifIj2pAANogmiamCzee7ojGTw
OB/qM/k7J6MDN9AXEmSSHsLBOmlaewkF/LBwunR1H7Kkp/yfwwawA8RPJRw7u1o2BmboeFTcd32X
nBUdephuVTBZenkQKibfSpRo0XLVXsvhJDg79mMx7tCr43YKLcrYBeCJwp7WxFLnxP1Q64W4ZGQM
7TFhgauOvWov9Ae1st9MSGF01fLjoLxkmoxhUKQvikFhiJUHAP1hQl6egkN065DhD4Rlii3THekh
qV3BGGFhJ1Pd12gYTa8QmNiAXjs+q8+PsNYuRB6xdkwJ+ZoqGzmKqWyiFIrFEP8WZTncu24BG212
nvJeCbaG0jmPJar6kG6Vr5dLlJl8GGP8YKEFa0s03XBwGccFKy/U5wnLLmolrvMTihipkCZ/Vd1S
1Yl/O93Y+VZO/2MwCdpURtNPDPk65yibZ+uVwvm5VLMH6ksPnVp/G47kcuzzbmsPzom8UUQ/pHsf
pvEq1HbrCBi8YTWyfFeqHkXkiPFe+uGs0hyg01Gpl6GNq6sU9q8iEvPZES0JiBU6DL1+K1SDYrlQ
TjphWNu0nD/GOqn8WUS/9bkcT4n9wyYIqoa7L5SpRtug76dKeEUi5L2tZ5gJ56seJPODETCGamng
yVFqfAvJtGtmuJd1G+PwH8xr4k7kpNlYLVU49kAG4Rm2VE5CQ65HjLYhNE5NUdWr1QUrfTSXqAhJ
XVAqxNGoc31ql4Rxo0gOaZU+W7Y6XNzKBORHcdOsxuohH1kFpw7GNoPRgCYWvZTQPDd1cT9oEYry
lmWspAC9Kholg59U/a7cQiXqQ2P0j7WATRAW7sZqDhMmACfXkjNtbvAhjiZ9U1JSyMDdJKDjtpap
T2sRuOVRV4fPWae9ldTKs241njTcz56KrtfVjunbCdlIZm5gCCiLO8W0yHZhvo3d+Tvt5WcySQPd
OpbkuiumI4PSIQl15vE8OhaO+TglROwqgYpilGbVWs4CqEpXP6lEymIqtICS6DDoBJKZkeb8Rivm
p7pazK1ddlflzIXKRPYNbQ7s3+IpqlykKBPDWVeNyXkhkyeWYu3HhrSqKIkmkPmtQakUXtAofrSx
qQDVW2e7U3chFdPNRA8VYme1Ijqpu9Q7dxbTLtVD6orkIXiWrtp+Qrz2KowICc06h1YycHkxvbYN
EM3OAvUYh+nZpE2as346spe/CylV4g/ujUsHVW1v99pHUNOEsmxpn8NejUCMK8I3bSRuqtF9i9Ac
TzVdBkKTcoRTfJLkqaxd8p3K5nukx7ktRfnLMur3rtLpu7VMI6EBGryj9VF22SOhitgBjQdH0P2r
lPyFTbiBuBi83ZTh6yFzjwIYbee0GhVPU+bPuAVDKJLi0pQmkl0TS4qIjWetExqNEvzp2bZ3m+fq
TiULp3RIMoyhmm2AbBhbp4Nzk/SZJ0MwBGo5f0UDPR2NlR6WV4lSD79oZeeM8FVB1lJa+9WE/YdU
3zdFdi2LuIaBLQ0RLmX4JSZKuG48rblQ6nWAOnsWGBZLpcL+0qsgNDGmlnimmCLkvjfjAXK3xkir
wuUhJ2lXzsmzo9dAPfIzAVqPcdpRjo47cjrImDHqAfxMe8wTZz50U4yLZEY9M7JfdKkuMNCPtwBF
gjaczNn2QuChVBJt29C9xszAKtCGgNKhx9l3wTkq8+qSEtFxg1GBrmcQyBGoJQbc5WMQmbU/Kira
iuJRsxGxjIWDkVZvkH/YE3oWV1PhiFbVYtjFmJovGSEW0HUEssFTbERPcUB9YOqbnnZrihbHMZrS
60q8qc6ST2ItP8wSgQvQdNQYt9u3H6yxxT5tHvRbvEmzJJ3US+YJj01QkfJ5lVskirmkozhLTsrt
z0VMdoop1estUI9ZhEReSTDLf3Xzv7pv7DWI7Cnyt9tjsyZr0PhaSxT0f/Mst/8X1KR8r61RZoi/
FUpY//m/zTQHh/jndscafhM5GcqyP3/5t1//vKnQ0udV7RAu++fRCtxNAthKjUoTi6m/nvd/+ylF
CJjFrHDwcAm8T7UFM2R5n//2CW6/phU23lxX3L9e+HYfQVKIrezUQf4FZc2lU1V3pb678dTsRscr
d/tDuZwBt9/abImfCJjO/vwBFca8tpezLDPgE4uuW2riM6dU5KYJHn8NcP7tR5AUYMVSCNoZB30Z
6v7tx+0+Vx8jmlSpRrQFKeudzHbagnKTS/pgmuFW6iL6Pa2tZfRWizraZnn2S1sOaJRzhnZLiKGb
j/lBXZIMb7/97T7DcPAREXI92axbjlptEqjqgqchLwnjegVpog854ReQm2YueDf1FhJW4Psm64ZC
W4y/twx7pKS8zp8f0y07kVL1v91XWpTVUZZRac8L4h374hDOvYI7Nz3Fjl4c/tzf96O7nUoNs3CQ
H6RdseOmcEUwJA9yI+shEgX2QtMAUxuGNaX12190G+Sa1jdkofCGq+W7vv32t5vaNMntbBw5o083
Rd/yDrK2g0y0KLP+aLL+6LYioOdkVSOct1oysJtFiXaTl91u/nUf5x12gJWf7u+m7Xy4gzJxlxAW
laPwNLYvqrvyM5oabfTQeMM2PRUr+/wyHopVuJ+29abdYMWBomrvBrlOzO3dfHgZtj59l5VFG9qr
kKIlJ6K88csFj36fHvJT5qz94LHxzHtYhdsTtOA1uIQ1jSJ/PrQbNHLe2/JiJwZnqCJ3abN5SZz1
aWFGvRT25sVRttZ1+uIOueEFQQg8mpQ5ym8BuCR95ML289NL8NhllA+AYUnQR2t4e3tWwfe8N1x+
vLjPc3Nu/1AIx+IrDvOaJJ9VP2xoNZUkVbqP+Qw4mu+CaiSfbniN67NRXPlakBW2811pfvH1TIAB
5nnvmq8Z62ga+tfCHTBOoufXDnULNNdDaqUq21aCzvfc6VrPdxatAZhI854GIIucC68dnLMu9DJW
6sPdsOWQCCyv9LKTU5bu0JD2P2DhqFnYYP+itYp9egDM6acn6VDkXkFRayYK/yts1kwKaNP4WDOt
D53o8JUTevzCTdfYVvMelhgZKjEOhdwzrhG62OFIh5F8Dw4CSwLLPTtsmL9o0mloIQa2wzvx3hNz
TL5lta4GbF6bJn0cOsAEgLrbQ5xt7eLC4n95sfEiaFplq/J1NraMH6lc8+oAexVrE++tEE/UilAi
9Tozr53pULsxHkeWG2TWTp6FKoRSNK0459G5EsnmXLOAVL3R4x/jpfQ0n/FOu1+ARTThss3c+enz
NME606/4jsjTWFc0Lh6KsybW/Tk6KHxS4FUrrNtLOOR6cD5VGE0I2OkF+dGnepdBtBk2/e86Whfv
fDv59Bw8MCquXA13+Yf05m301G/idD197tondeuNjKwnMA/NuVvq3r+rEr/FPl/rMHyyzyI/JwNC
hvQZEVyDUiEla/RBrmCvbYgp+gng/W1Mjte8vlTnCH/2pfiVVSdl/0OUDMK9t34/wr7Qdjbgn73J
iFEFsIFGzug+QtMVdF6u6+hlV2Z20H/GH+Jw4BucSHTnojKVrWrvacVsEk8+AmAEQ71unkWydzo/
J8UKCyvt5meruncXnWr1JHI/rO/b4o2Hd6Qtacv3YVxhaUNJ56gL9thw/NDJZTDPr5yPHDK5fpkP
6pfPH+UrtZJ3kewAQ7N5z8CRe5xI2bwrfojQJjupfRAVTL0rrw243KEo+MPhr7Cbct1Ua0qIRnXm
5AojMvWWl6TxOTuPxXyOnvlwPCUXRMSBtduHDtoEIBIwnjrOGICY0CLpNxMXjHPXZKuCavhoKAhf
HiftR8EO3skPzuS22Wti4yqnKDxzUmbQ72k4ES0tNjBveTNHpz1kt29pgaU4v+rqya2+pP6NvgnT
DYzufdnsVexmFLaaLU8ZJyel+QSvavAEpvMIZyUnYpTFfQ95thC+GKadkB96cNfrKHNw89b3JDUC
n36vizdVRfZW3mnV2XmcxaFGv69wRAiSgSzzIgqE5sm+Zy8OUJOniMrvF1Te5TMKhrBhIbbh2qMW
aK4arsl066w47pIA67Xx5YjVBFx5L+c79925coQ1SJGS0fYjXjvXbnWJowfTn764gqE7MzxxmTAs
DM2O9qhNtth1MLwP/R5XBP4Q9I4QKeec0ZPfOBy23x96bxm7GWPfOJV4DV8c5Bfj6simaGl4MOoW
PyY3PN7KqXimzjTRylujlOeThu5HBVHykUAbCnXvXCot4tcvUvY8TJnNzkhZk1/ovz9aV0xnt6Ep
lr5OwSD39AMnIe9kPEyvUFUufAfU3ahi+LPxKsXGCr3gOm0HbRU+MXLGJw4c/E2+LVv+4i0Y/GfT
XvceUqFXZ9xO22zixRl9GEpHrjUCNR2mxWAnDsJfZg4j3AACXMPtzr3imcGS7s1yolLlS+jj8hls
3yH7l2gGZlLOeuWX0fnFj/JeMrkr2/7AwaKMo12JxzZCL9+DOuTxefL+Zjwq599IRNQvvjq54V0Q
5vYf1J1Xc+NoeoX/ytbeYwo5uOy9AAmCWaQkKvAGpaYkBAJEjr/ez8eZ2t6ZsqfW9oXtrqkeqUUx
IHzhfc95DncSt6N4+uSVSgrDrhGv0BZzB/NThur7y2uZL1mzfGsVsw/rTNyBK52sI8aFN9ycZ+vI
9Md5tHwOUPTRX/jCR0ZUiVkEcT9aDNp+zMNM7DInWsyEOjYbV1lLpy7iTHFtaLdDoXJFoo6CZbGY
jhNnlEuL9wrGaJZt2dhzOVSw14a1xuFiKXldiY88ky8fXHlMF9YMMfK6JMlzbj9wlpwjd/3ETFwv
phlU9GPG8zEf+K/WmW3YtuCJox7e3pxBQfPlB2knnZQ1J4n/XpOXYXbhIJhPwmZKAAgTCUecL/n8
fCwufqbQbi3uU2NTeOjgieQ6Mr0Y5tzIX9IX9YnTSK5e4AVP1g7ACIpKxijfSRiyOFbWjtnPOHKX
Yb8PwbVGt43K+ZupJMiOS15x8pnKsMbiBvV7h2uGi4U9Kb/JUEmddcEoWr+988usUTIuaSfbMFSG
q9u0jLeceAaf9IVhUFlz59Ev2fLJGAPemNyNHXpVVzvzaVAyMIdyZAHTeYSu8FLW+b2qSev2pDN/
UfEccbDMw2cu+2w1hh56WokLuvA4L/ikiX74uBmbmnly1XhEr7NWCDx6PrwBy+cIZ9VcA80kfmsQ
FylRE1xm6Tdvi8mfl2ArPi3balkEh/rCbR1YPmcFUD1T9oi4ChsZ4+oO41e8YhUlbfnNEain/SSu
Ut1LFV/lQt9qMtQ2pM/7gcWCvoCZ9U0t3ma1Fz6SUz7Roh2eqB9EFF7bk1D4MaaW50qC42P0Bw5B
vo0PyQj0y2+RgoO3xX92Ix9hJWr6XPUNjk+VM0l6+SyzaOa2O+kR1SoYVA4xscyFU28pfnTUSqK6
5nFVu9A7c5NG8XLC35etGmtBUwvmdVEfKjw25nNB+yBV8fsqM2P3YT+xSXdRNjM0DGKQU6HWzHqi
UKzTYSzfbmCIgY+fBVRSphowC2FqXSVYGSCXm2ZF/PlWHHzldl+iLeL+6TXNqCwuWDYVHtOq3W1Q
jStbM3tgiLIoS/SXYQ332olFEaCAV528M532PE0fY9lMhAF1S5iIFyxyZ1fkL8aOWBaoKSkNEcUP
gsXttncGT+/EZWDnuwLABK90CmsFSjskisU4HliZyz1Ah13E5cqKWIdkKEPsYfBn5cr5eQx35ANp
qO2yL5u9/gtTq3VK2FFyAYeexn0Kwe6hZE0jLrBtyTjCWv/CNSt0TISC4+VcDs68PyDorN+7cQaB
uTFcRfZTY0GCSbuSVzidGczbZaIja1owByJgj+x9w7fHwd4r8uzau50zNzXP930GuaZ6lE4VXB1C
JN8Yr7gCBuxf1LSHRevsMpZD4Twudno8h+fr58gVGQUYVlA4UgAjAMfE8S1WK8NMxuHqa7Inyc99
t+ENs+Pg2vIjTBPsd5heBatZLVz7GUUzdUcW6cwYdbtU9oDqWRukrFNYCPdMUDNtN4yY+ObZtr4M
9TdMYVM60t1DXYcU3Firz8q5nHNTWj5xeSLYptrQ7LdZGjMgY6rETxJQZU/l4VBSkcaps7R+OKQ5
1Xr0Xqqwuj5CyM9sZWLnKU0gwr5cfX4xZItKCsDjVG04FPYqOwP5G6y1TtZd5UWtGzUz+L0pEvaH
+Ch5rC09g4trycK28rgAmypl87SVWZBou/q94XYHZm6TVuU2j+aSlkWK/RA/vlvsMeNfuOXyxOMm
TtCxyzy3gE5wP9JmYCHnYEJcUfkaINBQbxqpx0ORoDp0ab6ZpqyNc/NwFklkLLmc3IhM1OsuT+Yh
eXfKLNv1O4qPNDvroxzPpgxcuUukNIlUGCIWMgVEli6ZNCOUQe6QJnmItCvPpCXWU641V/B+2h6Q
4lDRqN3b2kF+LyVxCQ3cykRCtZ+2E7mHUgKTsMiAsfMP0QFq0K196el0G7jY33C7YbkbtJ1UQoJf
j+y8X/LeNfbjbYEjVmfkh+Y8vA0GrulmVs/lFvvqFxJHd3xvjZlS+AleM35C94gMi9tCBtjdHok2
RydCQ52PgrGpuC1DVs/m3Mo9U16gf3p+dGb1ItrfFyYquzZIYADi0eI8OoaffYWn8cCE5yByije6
DKD+OUetcw2XHXUBZt0MEXF72yYayxAfjNlnSJH+sYXnvLkxDUKwA/ztAGN+DpZsurHRt5GWz3Mz
XcuJBVis6Wn2HI3HmsKwPk+wPTfcSVC/6vJsMf6UZ1KbONfsnCLwhKxhXaeaGY/BEaGV9onQLHsJ
zrrEkEGyA6SUJ1R0N9d4dEiWLX4gw+9uq6L0e5qRsCddjQQvZ6ecg63z2JTKLCcqhcuyWyb4zbUz
p1nvVrFvq9ugYXwZ1ow/XAqw4VmqSkSXLEtrazT7ikZ7tRm7Y2wcwv55St/0zsuj0Y+id403QEXX
BfCS6SUOLEQHWwVqzUN6mbR5e7y992dyFtFIMwMzSm6wls7j7TiHt+Ks6y2zMmzlrnGrH/w/ekgf
1FNzoBGDZxkSBcVos3sAQovsIdDn4LYGxovEk3aZCoLbK6m0ITz4YMQgAS8hOwjIDyXaGrmxB+tn
CzTAJ1GcEQY5e3CeFsPW2EaMblDIQ4WREBEhy4MP29+Fy+kZ+g1uKCe6kbj3NHQr7DuheUa9gHkc
uMwaaSNrZfZ75F9+4DA6yBQI58VKn+VnZ6EsGDOZzL3yJbTn9s48UWTxVErD8k432GGsgQhDnoKF
guWOTjuFO/qozgL5asH+ahktFNYogEokt0oR/Qtm9yZkQe88SJvNmK1oY5jHcAP2+aS2yxLclI/V
ybAgXzOa6u/X3bABq6Et4fhoSxzmj6RTAMCNGM4w8LhE3jwocyrejApXHjZsicXk44PuJQaBXNY3
Il1p/oB3Kn1ZJCv4Qha3Lnx9266QCZaHp2APs2JrPUiUFFzrIffyjTy6wxNSYsmLWIWq2+x7YHsH
S3s+PMcevj/8BtOb+R6e2xOqOzlagzPG/r1k9NlxsiCgwckDr10KkF/xqjyC2c/Bmu1zdZPbXgWZ
jXgWaIOg0GBOoZmPF7S2emlZofENWWz5+Q58ihgTcZQz5u8L4Lwry6vfkldGUWB2pCj6WAcabRUn
jN+bHMKwJbjkbXku4mcznnMXK4+lfhgLEZEw6Stb+WbVZVdL1ghyhR0L7zmbf6LtqIbK7jtbJ6Y/
VghSJzYxWY7oowK8QEtY/D+HUyixKJonW9vD7eKF0GxWAGyujJmbaHBT6iq8l3CVwYknAXkCpTNr
t/2bhQSBNa39mm2h2Bs27uvRr17RKOSg6lI03sD+C2lDM4tdFS0dWm02wiA8q2571O35uFPx69KY
QU1qujLgh2Z1a5fqIMzxvcLdmpxYbrJDH9+uGNxHj6V+4VkOARNHSv3y6ib27ChJvJgXgcEoLahm
SLtx8cFVoAKTZBbwaduMyRn+UTrD6rSPlv0nrT92TaD4LPombnhKO/aeFgA1YhyQWLjxS2tBHlnq
uxxcmxi9wxOMPsarxfB2/Y5fW4L23Jzy+1y5GFRP5s6SkI0AYsIIDXh7JQH4O4WkoaGYYByHv8zH
AXh6DMF6u4xxqAtYcWyVEgo9EBhXrbeUA1TKKJFXuumKNhP6IMoHKIBYITDKo+gAz5m8FU9Qk2of
sLaxtFcs8p+mEgYXIAxhOVkExUd+BJGI3928bgQ9bJo7++gBsphyW6avNnNVjxAVD6QbfCY3xbuu
Mrvd1pqhzTiMNyBx6/gdsSGVIk3sXqKXTvFb7OZAih/xDwHlGJ3yvXihpHppkiMrLcnP9EPbzEN9
7+RrpaYkDPghn5YMHde107kBFLhu1e+VVxt0nUuWAtt7AH0c0O6peTXfI0ZRWuIQ1DHKwkcalmFy
uLao12DWs3P/4giwC/zO9mr+ZYBoa/St9jiwnjhZsMO73fVDZd9LlAWXCAJdoN/ZLKg8mgQ57eXX
4gfR4RdnZ6wrdvbUNR6QC6AW0MqnlBu6hVjpDh5Lla8ELwis4/gAH3DD1REvUXXbvvEwFMeQ+sK6
WcvKd7BtyNIoXgtPrMoeguebtgwb+NuC8KcMKOSDr7IG/mOKwYApKYW0qZ7suHG/Gpd8l2kZQrfN
LE+1PMkjy4MtujgtbBn97kcDFh+gIAiZZUTTbTMsm+WAFmEmjiOhGCD1Wd7unD2sNrit+f5qvUEn
sheg6BCPuog3nh6dPXn2khsRDyC/y0/U2F4+aACZYrR9iV5ZQiENhhQ3IzCjJMcDxyykPQBvDPsd
TFkMpNTFHzRG8qvrUPwE+a+yjwc4ZbwOnyqF37P2mJ+CFcQw6zVeD89ciV9lcugQ2JbJix6urcdn
XeKzXcoZ0SOuJUjtwA+k/XWNH5AZmUshOMDbhhXpd2AZBfwSyaL7cI2WwKJV+Q1O34z4VYyhkKnV
Y9MHy2u/apxnK5e2jRQeQtFPCe+hPvcv+3vUTzWyhpRhP4d9roE4g8Pfi77P2EoWAq+O1kdPB+j+
b04Zbwp0PP5VtLCicbrRChWqLrWiJJlMPazuv/8kE1/9/FYPsbYm8nMj38DAiO7c/ffvf90f2ug4
Jhj1jQi1Zck48Pvfv6qVsgr7dSxDFmhE0NP9r1B8e/+3oBBxVZFtfDhohjyT7bCwCv986B9+8/4D
Q0Q2/XxIXkHVTa/1k2HYiP+qyKNRu8RrWBLUx1/hPRLr/qVBw17x7l/a98QpC18xQDdoqH9/ePf3
t/nz35xQZGf9/P7+mCytIHiP4eIP//7z21+/irIIPIR41p8/ueqRhkKGqennD2yt4UXu3+c96zKl
KJz5/Vf+4eXvHxtFKGw4kf51JQbMVrmns8LpPJRRFL9EDVekhnUF7vCKBNWkK5eGYUULOvuyr2qE
sGb0vOKE2tWkPSv3PLL+qYbR1YqcsqumryQMOnPk2m4FoLVpmNpNws3iUMKW25AkReiZ1fjjDR1l
I1NGkyDutADstaqfabQsHAkQeCQy1EaJGE20vDfMX1Cb4sT2u0xRqBh3+qLDCyRXyAqugeUsNQOZ
bHR9TUVmm1lj8SPErSfMrbhrfa4dXBZ9OGmOImwKyROGyE0msuBkMuGIhksUCJkOfG/WlrC1k+wt
DFmnUOXo2bwZtrOSajg6OdjMqE/h1VdEvBFFh+djoSsw7zRC6qYPIqzXVgvDwEiktZ5VpyKWPmSi
7W4GFPHwR9+RBazd2Dcz4BCEN90T8a5Yv6SclDyTuDyrRdJuThR1CNIbRKLeQLQeUjN8JVUBZ+aK
OpIdAN1XZhGAd2GIWK/QKehgYpd2UbrvCe8bmwE3XqF+oiTZyaFF8CYSVpXAv+F6UZR12KeXm0gD
xKjEIkAkBGbtd3Szf9BGvm1amQzBXKQJRiJWUFpORMZRhGI73ajIdJvbq0UQodIo4DLGNWKSVZbR
Z5mCLcHAj1jpDyPu6phAQ+AnZA3SEaoAWhN4mBE2VPUmazGG+6BC1airp9bxO/vZFHmJOWaw1iDM
yLQ3ITVPYhU5TD9qRH8KcYuKmvzQWW2lgzO4kwJbWZ/1BVWPjGOmEdhYJC1EehIch0lntcccD2NR
JDyORD02IvNRqkh/jCayTxoCWUeRDOmIjMhiOJYiM3IS4ZGESMJzecuKijqo01JNJWjSInBSCbG6
Ra206YmiHPT8hqnf8geRUmnAkLeJrZx0FpY4wkbsGMlnns101ZLnYdafCpvZdWwMAcaph1V3JcEI
PRC4P+j2UkVOn5wW+7iW36cCSFyp2tK809hPZurL0Cr5qs6mMzZEhhRVQStTE+JrQVNHG/jOXp/u
E8A8ojutGHK7Q5gnV5KnKM1LQMhnQ9hnQFd6EumfkzychqHbdMSCVib8WLvLQiLVdqMVPlnRbZ0p
GhBjh/KH1quPw0slkkZTkTma0Mss1AZcWqyfNJFLWhrqR3mRNee7vGbEluYcrqHsmGTHjWoowaIv
eXJnHJm8yMdsDHAJUkkUamSsFXz2kxwsUPgGe8SvG4fsVOUeosrmIS3ME2ryCiEm6tuxDHdTZ3yY
N+QLQ846mo7YlDkleB0ARdaYfyZAD8ZAax+ucm6TJbFH/PyglFfWHxWmXz0MvgOtT7Z9+2YoDHOE
6q6N1DQ9RaO7HY0KpKTKAVWdfVeYBxunZxa37WMlkmbBbsoEz+oE0KJ2JroqFFFhAfTVhJhaEzdr
3LK7yNQeNjOKXjrWNDtSGyJt8ZIqGQBOY9oXkvQSiRzckrZ5bDoQOyUqMkTlksdOrxIqY9sm57FX
XrsI+ZdaNaEvS+yY48jAnED4bnOFIBCI7IcaprqtwGeG96IR2JtFJPfGRPjmX11VfAYNfR6DBmS2
1kTab6nHBI5YYD0IAm5N8AiqyAa2REpwntBxEbnBDgHCuUgSNkSmsMTYA5wFkyNyyUNE8LBR1Kfy
1u855vupUpclC9qhTeiaSvJraFP0ujrPAdapTEQaF8Uh1uFhSTcmhsqaZDfI4m99eNLyAVy6ZmKO
yKODqmtXpMEpFXkZOqMjcAQoTGeS0aHoMkkD1q+47Lr0IuU2BPqp+dZNyluliGYmovkqDFmNFv2w
qylZIQ0eNhaBziPjdyoSnosrxn3GpNFqnuo2/m4wcx4U2F/VFKJW1x2c3GIWRPaQLzKbFOk4JTI6
qcu3q0iYroma1g4alRCiRd0w+zIyVZ19mjrtgjJ6T5sfJsClmS7j789HGbwdtk6E+ms1O0pBRSxJ
We9RVwtVKQV1JQc6pwYVqQvkCARN9iJF7Q8D+zE4O9HqErU6nXCzLE1JsCBjGybCKRap2xK9SWSf
Kmm3YE/oexLDPe+JpkoBXQ0WOBWR4H0DRdCLTO+ioQhio+0diPvWRO43UlxIxkEP1MsZ3Vgn2ECk
hN8GtUZTbbzKlcyKXWSJFyJV3Kyuz/KkXnJ8sXndIuaZDSKFvDBYPYlcckvBopWIrHKN0PKxYfcZ
iRzzXCSadyLb/KaLlHOCBbW11JIBHNBukmkzhAGR4QXx6HBlgl1IyZFc9mxuaePFSalOyTUlo4x4
damjoH+191mbB/Ooax3eLX2Sm0hlR+dGob0gV64mKanTAaSZNSUAW13LAX5MJR6GeRzgf60UQjTQ
CXp1W1yUq7m8+6T+P7jFfnuP84/mw7s1cTMe269qfPyq8b7Uf/vXy/Av4VcufoqE6dY85/+9B/35
E/3l6/7Kz2Px9W9//fjM4hvNsaaKL81/4CX7nf/s/qbu7/jPniP94IO1nzy55vyCw8SxHDxjv/75
61/SHFfzrz+WbPMX1VZsGdGefP+DQYwX/IeD9J8dhj//hL8ezz9/zO8+wQXIUSPOQxjnt388Cqrw
rP0zx+APz/C7Y2DIpMmblvbrIbB+fwwc5xdMeJqsiiMl/pj/S8fgz64EGWfeP3MU/vAcP4+CLv+i
qLqiG8ZvlwJP+LsrwflF0bEYGLbx61Fw/q8dBVVXNfl/fhR0xTA0XfgrxR/tD0dB/cWSHQ6C+tu1
8F84Cv/ETcMAIx51Sb8+qr/9OwAAAP//</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image" Target="../media/image4.png"/><Relationship Id="rId2" Type="http://schemas.openxmlformats.org/officeDocument/2006/relationships/chart" Target="../charts/chart14.xml"/><Relationship Id="rId16" Type="http://schemas.openxmlformats.org/officeDocument/2006/relationships/image" Target="../media/image3.svg"/><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image" Target="../media/image2.png"/><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180975</xdr:colOff>
      <xdr:row>4</xdr:row>
      <xdr:rowOff>9525</xdr:rowOff>
    </xdr:from>
    <xdr:to>
      <xdr:col>9</xdr:col>
      <xdr:colOff>1304925</xdr:colOff>
      <xdr:row>13</xdr:row>
      <xdr:rowOff>66675</xdr:rowOff>
    </xdr:to>
    <xdr:graphicFrame macro="">
      <xdr:nvGraphicFramePr>
        <xdr:cNvPr id="6" name="Diagramm 5">
          <a:extLst>
            <a:ext uri="{FF2B5EF4-FFF2-40B4-BE49-F238E27FC236}">
              <a16:creationId xmlns:a16="http://schemas.microsoft.com/office/drawing/2014/main" id="{125D3D8A-DB8B-488B-8224-3EEACF567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123825</xdr:colOff>
      <xdr:row>16</xdr:row>
      <xdr:rowOff>1</xdr:rowOff>
    </xdr:from>
    <xdr:to>
      <xdr:col>16</xdr:col>
      <xdr:colOff>123825</xdr:colOff>
      <xdr:row>27</xdr:row>
      <xdr:rowOff>57151</xdr:rowOff>
    </xdr:to>
    <xdr:graphicFrame macro="">
      <xdr:nvGraphicFramePr>
        <xdr:cNvPr id="7" name="Diagramm 6">
          <a:extLst>
            <a:ext uri="{FF2B5EF4-FFF2-40B4-BE49-F238E27FC236}">
              <a16:creationId xmlns:a16="http://schemas.microsoft.com/office/drawing/2014/main" id="{68E7210E-37E7-4155-A553-1574ACA8A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4</xdr:row>
      <xdr:rowOff>28575</xdr:rowOff>
    </xdr:from>
    <xdr:to>
      <xdr:col>16</xdr:col>
      <xdr:colOff>123825</xdr:colOff>
      <xdr:row>15</xdr:row>
      <xdr:rowOff>123825</xdr:rowOff>
    </xdr:to>
    <xdr:graphicFrame macro="">
      <xdr:nvGraphicFramePr>
        <xdr:cNvPr id="8" name="Diagramm 7">
          <a:extLst>
            <a:ext uri="{FF2B5EF4-FFF2-40B4-BE49-F238E27FC236}">
              <a16:creationId xmlns:a16="http://schemas.microsoft.com/office/drawing/2014/main" id="{D8F6C173-FFDC-4926-903A-C069B1DE9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27</xdr:row>
      <xdr:rowOff>133351</xdr:rowOff>
    </xdr:from>
    <xdr:to>
      <xdr:col>16</xdr:col>
      <xdr:colOff>114300</xdr:colOff>
      <xdr:row>39</xdr:row>
      <xdr:rowOff>76201</xdr:rowOff>
    </xdr:to>
    <xdr:graphicFrame macro="">
      <xdr:nvGraphicFramePr>
        <xdr:cNvPr id="9" name="Diagramm 8">
          <a:extLst>
            <a:ext uri="{FF2B5EF4-FFF2-40B4-BE49-F238E27FC236}">
              <a16:creationId xmlns:a16="http://schemas.microsoft.com/office/drawing/2014/main" id="{8788FF0B-8265-4383-A955-05D129F0A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4</xdr:row>
      <xdr:rowOff>0</xdr:rowOff>
    </xdr:from>
    <xdr:to>
      <xdr:col>9</xdr:col>
      <xdr:colOff>1314449</xdr:colOff>
      <xdr:row>13</xdr:row>
      <xdr:rowOff>114300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16</xdr:row>
      <xdr:rowOff>57150</xdr:rowOff>
    </xdr:from>
    <xdr:to>
      <xdr:col>16</xdr:col>
      <xdr:colOff>142875</xdr:colOff>
      <xdr:row>27</xdr:row>
      <xdr:rowOff>142875</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15</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28</xdr:row>
      <xdr:rowOff>9526</xdr:rowOff>
    </xdr:from>
    <xdr:to>
      <xdr:col>16</xdr:col>
      <xdr:colOff>142875</xdr:colOff>
      <xdr:row>39</xdr:row>
      <xdr:rowOff>85726</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5</xdr:row>
      <xdr:rowOff>0</xdr:rowOff>
    </xdr:from>
    <xdr:to>
      <xdr:col>23</xdr:col>
      <xdr:colOff>1</xdr:colOff>
      <xdr:row>37</xdr:row>
      <xdr:rowOff>0</xdr:rowOff>
    </xdr:to>
    <xdr:sp macro="" textlink="">
      <xdr:nvSpPr>
        <xdr:cNvPr id="39" name="Rechteck 38">
          <a:extLst>
            <a:ext uri="{FF2B5EF4-FFF2-40B4-BE49-F238E27FC236}">
              <a16:creationId xmlns:a16="http://schemas.microsoft.com/office/drawing/2014/main" id="{C55F897D-3AC5-4548-82A2-8BF621070F2A}"/>
            </a:ext>
          </a:extLst>
        </xdr:cNvPr>
        <xdr:cNvSpPr/>
      </xdr:nvSpPr>
      <xdr:spPr>
        <a:xfrm>
          <a:off x="1524000" y="952500"/>
          <a:ext cx="16764001" cy="6096000"/>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156883</xdr:colOff>
      <xdr:row>21</xdr:row>
      <xdr:rowOff>0</xdr:rowOff>
    </xdr:from>
    <xdr:to>
      <xdr:col>15</xdr:col>
      <xdr:colOff>89646</xdr:colOff>
      <xdr:row>37</xdr:row>
      <xdr:rowOff>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89646</xdr:colOff>
      <xdr:row>4</xdr:row>
      <xdr:rowOff>185029</xdr:rowOff>
    </xdr:from>
    <xdr:to>
      <xdr:col>9</xdr:col>
      <xdr:colOff>761999</xdr:colOff>
      <xdr:row>20</xdr:row>
      <xdr:rowOff>185029</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705971</xdr:colOff>
      <xdr:row>21</xdr:row>
      <xdr:rowOff>1</xdr:rowOff>
    </xdr:from>
    <xdr:to>
      <xdr:col>23</xdr:col>
      <xdr:colOff>1</xdr:colOff>
      <xdr:row>37</xdr:row>
      <xdr:rowOff>1</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21</xdr:row>
      <xdr:rowOff>0</xdr:rowOff>
    </xdr:from>
    <xdr:to>
      <xdr:col>18</xdr:col>
      <xdr:colOff>12244</xdr:colOff>
      <xdr:row>37</xdr:row>
      <xdr:rowOff>0</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89647</xdr:colOff>
      <xdr:row>20</xdr:row>
      <xdr:rowOff>185029</xdr:rowOff>
    </xdr:from>
    <xdr:to>
      <xdr:col>6</xdr:col>
      <xdr:colOff>0</xdr:colOff>
      <xdr:row>36</xdr:row>
      <xdr:rowOff>185029</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123264</xdr:colOff>
      <xdr:row>20</xdr:row>
      <xdr:rowOff>185029</xdr:rowOff>
    </xdr:from>
    <xdr:to>
      <xdr:col>8</xdr:col>
      <xdr:colOff>759139</xdr:colOff>
      <xdr:row>36</xdr:row>
      <xdr:rowOff>185029</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44826</xdr:colOff>
      <xdr:row>20</xdr:row>
      <xdr:rowOff>185029</xdr:rowOff>
    </xdr:from>
    <xdr:to>
      <xdr:col>11</xdr:col>
      <xdr:colOff>739590</xdr:colOff>
      <xdr:row>36</xdr:row>
      <xdr:rowOff>185029</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100853</xdr:colOff>
      <xdr:row>5</xdr:row>
      <xdr:rowOff>0</xdr:rowOff>
    </xdr:from>
    <xdr:to>
      <xdr:col>17</xdr:col>
      <xdr:colOff>1</xdr:colOff>
      <xdr:row>21</xdr:row>
      <xdr:rowOff>0</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761998</xdr:colOff>
      <xdr:row>37</xdr:row>
      <xdr:rowOff>63871</xdr:rowOff>
    </xdr:from>
    <xdr:to>
      <xdr:col>23</xdr:col>
      <xdr:colOff>0</xdr:colOff>
      <xdr:row>45</xdr:row>
      <xdr:rowOff>112058</xdr:rowOff>
    </xdr:to>
    <xdr:grpSp>
      <xdr:nvGrpSpPr>
        <xdr:cNvPr id="6" name="Gruppieren 5">
          <a:extLst>
            <a:ext uri="{FF2B5EF4-FFF2-40B4-BE49-F238E27FC236}">
              <a16:creationId xmlns:a16="http://schemas.microsoft.com/office/drawing/2014/main" id="{DBA16D16-54D3-4E06-8226-ED0EA46B51F6}"/>
            </a:ext>
          </a:extLst>
        </xdr:cNvPr>
        <xdr:cNvGrpSpPr/>
      </xdr:nvGrpSpPr>
      <xdr:grpSpPr>
        <a:xfrm>
          <a:off x="323848" y="7112371"/>
          <a:ext cx="16765123" cy="1572187"/>
          <a:chOff x="2476500" y="7003675"/>
          <a:chExt cx="14590059" cy="1572187"/>
        </a:xfrm>
      </xdr:grpSpPr>
      <xdr:sp macro="" textlink="">
        <xdr:nvSpPr>
          <xdr:cNvPr id="28" name="Rechteck 27">
            <a:extLst>
              <a:ext uri="{FF2B5EF4-FFF2-40B4-BE49-F238E27FC236}">
                <a16:creationId xmlns:a16="http://schemas.microsoft.com/office/drawing/2014/main" id="{263E7357-0545-47B5-8BEA-76BA5699ACF9}"/>
              </a:ext>
            </a:extLst>
          </xdr:cNvPr>
          <xdr:cNvSpPr/>
        </xdr:nvSpPr>
        <xdr:spPr>
          <a:xfrm>
            <a:off x="2476500" y="7003675"/>
            <a:ext cx="14590059" cy="1546413"/>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51" name="Gruppieren 50">
            <a:extLst>
              <a:ext uri="{FF2B5EF4-FFF2-40B4-BE49-F238E27FC236}">
                <a16:creationId xmlns:a16="http://schemas.microsoft.com/office/drawing/2014/main" id="{A642847A-F7F4-4E65-A7F9-87D468358895}"/>
              </a:ext>
            </a:extLst>
          </xdr:cNvPr>
          <xdr:cNvGrpSpPr/>
        </xdr:nvGrpSpPr>
        <xdr:grpSpPr>
          <a:xfrm>
            <a:off x="2544296" y="7070911"/>
            <a:ext cx="14466233" cy="1504951"/>
            <a:chOff x="1300444" y="6566646"/>
            <a:chExt cx="14623675" cy="1504949"/>
          </a:xfrm>
        </xdr:grpSpPr>
        <mc:AlternateContent xmlns:mc="http://schemas.openxmlformats.org/markup-compatibility/2006" xmlns:a14="http://schemas.microsoft.com/office/drawing/2010/main">
          <mc:Choice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mlns="">
            <xdr:sp macro="" textlink="">
              <xdr:nvSpPr>
                <xdr:cNvPr id="0" name=""/>
                <xdr:cNvSpPr>
                  <a:spLocks noTextEdit="1"/>
                </xdr:cNvSpPr>
              </xdr:nvSpPr>
              <xdr:spPr>
                <a:xfrm>
                  <a:off x="401751" y="7179607"/>
                  <a:ext cx="1964230" cy="9239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mlns="">
            <xdr:sp macro="" textlink="">
              <xdr:nvSpPr>
                <xdr:cNvPr id="0" name=""/>
                <xdr:cNvSpPr>
                  <a:spLocks noTextEdit="1"/>
                </xdr:cNvSpPr>
              </xdr:nvSpPr>
              <xdr:spPr>
                <a:xfrm>
                  <a:off x="2466340" y="7179607"/>
                  <a:ext cx="1964230" cy="124553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724695" y="7179607"/>
                  <a:ext cx="1677182" cy="11906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mlns="">
            <xdr:sp macro="" textlink="">
              <xdr:nvSpPr>
                <xdr:cNvPr id="0" name=""/>
                <xdr:cNvSpPr>
                  <a:spLocks noTextEdit="1"/>
                </xdr:cNvSpPr>
              </xdr:nvSpPr>
              <xdr:spPr>
                <a:xfrm>
                  <a:off x="14566828" y="7179607"/>
                  <a:ext cx="2457760" cy="150495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mlns="">
            <xdr:sp macro="" textlink="">
              <xdr:nvSpPr>
                <xdr:cNvPr id="0" name=""/>
                <xdr:cNvSpPr>
                  <a:spLocks noTextEdit="1"/>
                </xdr:cNvSpPr>
              </xdr:nvSpPr>
              <xdr:spPr>
                <a:xfrm>
                  <a:off x="12502236" y="7179607"/>
                  <a:ext cx="1964230" cy="14954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467969"/>
              </xdr:xfrm>
              <a:graphic>
                <a:graphicData uri="http://schemas.microsoft.com/office/drawing/2010/slicer">
                  <sle:slicer xmlns:sle="http://schemas.microsoft.com/office/drawing/2010/slicer" name="Incident Type"/>
                </a:graphicData>
              </a:graphic>
            </xdr:graphicFrame>
          </mc:Choice>
          <mc:Fallback xmlns="">
            <xdr:sp macro="" textlink="">
              <xdr:nvSpPr>
                <xdr:cNvPr id="0" name=""/>
                <xdr:cNvSpPr>
                  <a:spLocks noTextEdit="1"/>
                </xdr:cNvSpPr>
              </xdr:nvSpPr>
              <xdr:spPr>
                <a:xfrm>
                  <a:off x="4530929"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467969"/>
              </xdr:xfrm>
              <a:graphic>
                <a:graphicData uri="http://schemas.microsoft.com/office/drawing/2010/slicer">
                  <sle:slicer xmlns:sle="http://schemas.microsoft.com/office/drawing/2010/slicer" name="Incident Severity"/>
                </a:graphicData>
              </a:graphic>
            </xdr:graphicFrame>
          </mc:Choice>
          <mc:Fallback xmlns="">
            <xdr:sp macro="" textlink="">
              <xdr:nvSpPr>
                <xdr:cNvPr id="0" name=""/>
                <xdr:cNvSpPr>
                  <a:spLocks noTextEdit="1"/>
                </xdr:cNvSpPr>
              </xdr:nvSpPr>
              <xdr:spPr>
                <a:xfrm>
                  <a:off x="6595517"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660106" y="7179607"/>
                  <a:ext cx="1964230" cy="93345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clientData/>
  </xdr:twoCellAnchor>
  <xdr:twoCellAnchor>
    <xdr:from>
      <xdr:col>5</xdr:col>
      <xdr:colOff>71158</xdr:colOff>
      <xdr:row>18</xdr:row>
      <xdr:rowOff>134340</xdr:rowOff>
    </xdr:from>
    <xdr:to>
      <xdr:col>5</xdr:col>
      <xdr:colOff>549784</xdr:colOff>
      <xdr:row>19</xdr:row>
      <xdr:rowOff>134773</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3444129" y="3563340"/>
          <a:ext cx="478626" cy="19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solidFill>
              <a:latin typeface="Arial" panose="020B0604020202020204" pitchFamily="34" charset="0"/>
              <a:cs typeface="Arial" panose="020B0604020202020204" pitchFamily="34" charset="0"/>
            </a:rPr>
            <a:t>Jan</a:t>
          </a:r>
        </a:p>
      </xdr:txBody>
    </xdr:sp>
    <xdr:clientData/>
  </xdr:twoCellAnchor>
  <xdr:twoCellAnchor>
    <xdr:from>
      <xdr:col>1</xdr:col>
      <xdr:colOff>1</xdr:colOff>
      <xdr:row>26</xdr:row>
      <xdr:rowOff>57351</xdr:rowOff>
    </xdr:from>
    <xdr:to>
      <xdr:col>3</xdr:col>
      <xdr:colOff>1</xdr:colOff>
      <xdr:row>37</xdr:row>
      <xdr:rowOff>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15</xdr:row>
      <xdr:rowOff>105528</xdr:rowOff>
    </xdr:from>
    <xdr:to>
      <xdr:col>3</xdr:col>
      <xdr:colOff>1</xdr:colOff>
      <xdr:row>26</xdr:row>
      <xdr:rowOff>57351</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4</xdr:row>
      <xdr:rowOff>185029</xdr:rowOff>
    </xdr:from>
    <xdr:to>
      <xdr:col>3</xdr:col>
      <xdr:colOff>1</xdr:colOff>
      <xdr:row>15</xdr:row>
      <xdr:rowOff>105529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4</xdr:row>
      <xdr:rowOff>185028</xdr:rowOff>
    </xdr:from>
    <xdr:to>
      <xdr:col>13</xdr:col>
      <xdr:colOff>0</xdr:colOff>
      <xdr:row>10</xdr:row>
      <xdr:rowOff>78441</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0</xdr:colOff>
      <xdr:row>5</xdr:row>
      <xdr:rowOff>0</xdr:rowOff>
    </xdr:from>
    <xdr:to>
      <xdr:col>23</xdr:col>
      <xdr:colOff>0</xdr:colOff>
      <xdr:row>21</xdr:row>
      <xdr:rowOff>0</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9</xdr:row>
      <xdr:rowOff>156883</xdr:rowOff>
    </xdr:from>
    <xdr:to>
      <xdr:col>13</xdr:col>
      <xdr:colOff>0</xdr:colOff>
      <xdr:row>21</xdr:row>
      <xdr:rowOff>89647</xdr:rowOff>
    </xdr:to>
    <mc:AlternateContent xmlns:mc="http://schemas.openxmlformats.org/markup-compatibility/2006">
      <mc:Choice xmlns:cx4="http://schemas.microsoft.com/office/drawing/2016/5/10/chartex" Requires="cx4">
        <xdr:graphicFrame macro="">
          <xdr:nvGraphicFramePr>
            <xdr:cNvPr id="5" name="Diagramm 4">
              <a:extLst>
                <a:ext uri="{FF2B5EF4-FFF2-40B4-BE49-F238E27FC236}">
                  <a16:creationId xmlns:a16="http://schemas.microsoft.com/office/drawing/2014/main" id="{FEF0572E-E0DD-4D51-9E0E-9A3B59509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858000" y="1871383"/>
              <a:ext cx="2286000" cy="2218764"/>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0</xdr:col>
      <xdr:colOff>323849</xdr:colOff>
      <xdr:row>0</xdr:row>
      <xdr:rowOff>123264</xdr:rowOff>
    </xdr:from>
    <xdr:to>
      <xdr:col>23</xdr:col>
      <xdr:colOff>0</xdr:colOff>
      <xdr:row>4</xdr:row>
      <xdr:rowOff>83032</xdr:rowOff>
    </xdr:to>
    <xdr:grpSp>
      <xdr:nvGrpSpPr>
        <xdr:cNvPr id="8" name="Gruppieren 7">
          <a:extLst>
            <a:ext uri="{FF2B5EF4-FFF2-40B4-BE49-F238E27FC236}">
              <a16:creationId xmlns:a16="http://schemas.microsoft.com/office/drawing/2014/main" id="{1D4E73D6-A6BF-436E-B3BB-C5914FAFF7D7}"/>
            </a:ext>
          </a:extLst>
        </xdr:cNvPr>
        <xdr:cNvGrpSpPr/>
      </xdr:nvGrpSpPr>
      <xdr:grpSpPr>
        <a:xfrm>
          <a:off x="323849" y="123264"/>
          <a:ext cx="16765122" cy="721768"/>
          <a:chOff x="2666998" y="123264"/>
          <a:chExt cx="14580000" cy="721768"/>
        </a:xfrm>
      </xdr:grpSpPr>
      <xdr:sp macro="" textlink="">
        <xdr:nvSpPr>
          <xdr:cNvPr id="32" name="Rechteck 31">
            <a:extLst>
              <a:ext uri="{FF2B5EF4-FFF2-40B4-BE49-F238E27FC236}">
                <a16:creationId xmlns:a16="http://schemas.microsoft.com/office/drawing/2014/main" id="{14A9C47B-9D3C-4E89-8BCE-732150BC42B7}"/>
              </a:ext>
            </a:extLst>
          </xdr:cNvPr>
          <xdr:cNvSpPr/>
        </xdr:nvSpPr>
        <xdr:spPr>
          <a:xfrm>
            <a:off x="2666998" y="123264"/>
            <a:ext cx="14580000" cy="721768"/>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Textfeld 33">
            <a:extLst>
              <a:ext uri="{FF2B5EF4-FFF2-40B4-BE49-F238E27FC236}">
                <a16:creationId xmlns:a16="http://schemas.microsoft.com/office/drawing/2014/main" id="{AF057501-0C61-4FF0-872B-FC5D7BEA009B}"/>
              </a:ext>
            </a:extLst>
          </xdr:cNvPr>
          <xdr:cNvSpPr txBox="1"/>
        </xdr:nvSpPr>
        <xdr:spPr>
          <a:xfrm>
            <a:off x="2734234" y="190501"/>
            <a:ext cx="14421971"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solidFill>
                  <a:schemeClr val="bg1"/>
                </a:solidFill>
              </a:rPr>
              <a:t>Dashboard</a:t>
            </a:r>
            <a:r>
              <a:rPr lang="en-GB" sz="3200" b="1" baseline="0">
                <a:solidFill>
                  <a:schemeClr val="bg1"/>
                </a:solidFill>
              </a:rPr>
              <a:t> - </a:t>
            </a:r>
            <a:r>
              <a:rPr lang="en-GB" sz="3200" b="1">
                <a:solidFill>
                  <a:schemeClr val="bg1"/>
                </a:solidFill>
              </a:rPr>
              <a:t>Car</a:t>
            </a:r>
            <a:r>
              <a:rPr lang="en-GB" sz="3200" b="1" baseline="0">
                <a:solidFill>
                  <a:schemeClr val="bg1"/>
                </a:solidFill>
              </a:rPr>
              <a:t> Insurance Claims Fraud</a:t>
            </a:r>
            <a:endParaRPr lang="en-GB" sz="3200" b="1">
              <a:solidFill>
                <a:schemeClr val="bg1"/>
              </a:solidFill>
            </a:endParaRPr>
          </a:p>
        </xdr:txBody>
      </xdr:sp>
      <xdr:sp macro="" textlink="">
        <xdr:nvSpPr>
          <xdr:cNvPr id="35" name="Textfeld 34">
            <a:extLst>
              <a:ext uri="{FF2B5EF4-FFF2-40B4-BE49-F238E27FC236}">
                <a16:creationId xmlns:a16="http://schemas.microsoft.com/office/drawing/2014/main" id="{B644B615-D56C-4464-8EAA-DE0938039297}"/>
              </a:ext>
            </a:extLst>
          </xdr:cNvPr>
          <xdr:cNvSpPr txBox="1"/>
        </xdr:nvSpPr>
        <xdr:spPr>
          <a:xfrm>
            <a:off x="15632205" y="179295"/>
            <a:ext cx="1512795" cy="60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b="1">
                <a:solidFill>
                  <a:schemeClr val="bg1"/>
                </a:solidFill>
              </a:rPr>
              <a:t>Last Update:</a:t>
            </a:r>
          </a:p>
          <a:p>
            <a:r>
              <a:rPr lang="en-GB" sz="1200" baseline="0">
                <a:solidFill>
                  <a:schemeClr val="bg1"/>
                </a:solidFill>
              </a:rPr>
              <a:t>08.05.2023</a:t>
            </a:r>
            <a:endParaRPr lang="en-GB" sz="1200">
              <a:solidFill>
                <a:schemeClr val="bg1"/>
              </a:solidFill>
            </a:endParaRPr>
          </a:p>
        </xdr:txBody>
      </xdr:sp>
      <xdr:pic>
        <xdr:nvPicPr>
          <xdr:cNvPr id="36" name="Grafik 35" descr="Wiederholen">
            <a:extLst>
              <a:ext uri="{FF2B5EF4-FFF2-40B4-BE49-F238E27FC236}">
                <a16:creationId xmlns:a16="http://schemas.microsoft.com/office/drawing/2014/main" id="{0AAB013E-5C5F-44A0-8CD5-5EB265A9587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452912" y="386605"/>
            <a:ext cx="190499" cy="190499"/>
          </a:xfrm>
          <a:prstGeom prst="rect">
            <a:avLst/>
          </a:prstGeom>
        </xdr:spPr>
      </xdr:pic>
      <xdr:pic>
        <xdr:nvPicPr>
          <xdr:cNvPr id="37" name="Grafik 36">
            <a:extLst>
              <a:ext uri="{FF2B5EF4-FFF2-40B4-BE49-F238E27FC236}">
                <a16:creationId xmlns:a16="http://schemas.microsoft.com/office/drawing/2014/main" id="{5A21871A-C694-4366-8810-B139332D16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34721" y="168089"/>
            <a:ext cx="595597" cy="587297"/>
          </a:xfrm>
          <a:prstGeom prst="rect">
            <a:avLst/>
          </a:prstGeom>
        </xdr:spPr>
      </xdr:pic>
    </xdr:grpSp>
    <xdr:clientData/>
  </xdr:twoCellAnchor>
</xdr:wsDr>
</file>

<file path=xl/drawings/drawing8.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0.68921</cdr:x>
      <cdr:y>0.85872</cdr:y>
    </cdr:from>
    <cdr:to>
      <cdr:x>0.78051</cdr:x>
      <cdr:y>0.92141</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3614453" y="2617385"/>
          <a:ext cx="478809" cy="191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bg1"/>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ount="389">
        <n v="328"/>
        <n v="228"/>
        <n v="134"/>
        <n v="256"/>
        <n v="137"/>
        <n v="165"/>
        <n v="27"/>
        <n v="212"/>
        <n v="235"/>
        <n v="447"/>
        <n v="60"/>
        <n v="121"/>
        <n v="180"/>
        <n v="473"/>
        <n v="70"/>
        <n v="140"/>
        <n v="160"/>
        <n v="196"/>
        <n v="460"/>
        <n v="217"/>
        <n v="370"/>
        <n v="413"/>
        <n v="237"/>
        <n v="8"/>
        <n v="257"/>
        <n v="202"/>
        <n v="224"/>
        <n v="241"/>
        <n v="64"/>
        <n v="166"/>
        <n v="155"/>
        <n v="114"/>
        <n v="149"/>
        <n v="147"/>
        <n v="62"/>
        <n v="289"/>
        <n v="431"/>
        <n v="199"/>
        <n v="79"/>
        <n v="116"/>
        <n v="37"/>
        <n v="106"/>
        <n v="269"/>
        <n v="265"/>
        <n v="163"/>
        <n v="355"/>
        <n v="175"/>
        <n v="192"/>
        <n v="430"/>
        <n v="91"/>
        <n v="223"/>
        <n v="195"/>
        <n v="22"/>
        <n v="439"/>
        <n v="94"/>
        <n v="11"/>
        <n v="151"/>
        <n v="154"/>
        <n v="245"/>
        <n v="119"/>
        <n v="215"/>
        <n v="295"/>
        <n v="254"/>
        <n v="107"/>
        <n v="478"/>
        <n v="128"/>
        <n v="338"/>
        <n v="271"/>
        <n v="222"/>
        <n v="120"/>
        <n v="270"/>
        <n v="319"/>
        <n v="194"/>
        <n v="227"/>
        <n v="244"/>
        <n v="78"/>
        <n v="200"/>
        <n v="284"/>
        <n v="275"/>
        <n v="153"/>
        <n v="31"/>
        <n v="41"/>
        <n v="127"/>
        <n v="61"/>
        <n v="207"/>
        <n v="219"/>
        <n v="80"/>
        <n v="325"/>
        <n v="29"/>
        <n v="239"/>
        <n v="279"/>
        <n v="350"/>
        <n v="464"/>
        <n v="298"/>
        <n v="87"/>
        <n v="261"/>
        <n v="453"/>
        <n v="210"/>
        <n v="390"/>
        <n v="258"/>
        <n v="225"/>
        <n v="164"/>
        <n v="255"/>
        <n v="206"/>
        <n v="203"/>
        <n v="211"/>
        <n v="274"/>
        <n v="81"/>
        <n v="280"/>
        <n v="112"/>
        <n v="24"/>
        <n v="93"/>
        <n v="171"/>
        <n v="124"/>
        <n v="287"/>
        <n v="122"/>
        <n v="398"/>
        <n v="214"/>
        <n v="209"/>
        <n v="82"/>
        <n v="193"/>
        <n v="288"/>
        <n v="104"/>
        <n v="101"/>
        <n v="375"/>
        <n v="461"/>
        <n v="428"/>
        <n v="45"/>
        <n v="136"/>
        <n v="216"/>
        <n v="278"/>
        <n v="108"/>
        <n v="14"/>
        <n v="276"/>
        <n v="47"/>
        <n v="73"/>
        <n v="294"/>
        <n v="324"/>
        <n v="53"/>
        <n v="426"/>
        <n v="111"/>
        <n v="86"/>
        <n v="296"/>
        <n v="125"/>
        <n v="177"/>
        <n v="238"/>
        <n v="449"/>
        <n v="252"/>
        <n v="359"/>
        <n v="19"/>
        <n v="285"/>
        <n v="30"/>
        <n v="342"/>
        <n v="468"/>
        <n v="343"/>
        <n v="404"/>
        <n v="63"/>
        <n v="335"/>
        <n v="142"/>
        <n v="272"/>
        <n v="69"/>
        <n v="38"/>
        <n v="281"/>
        <n v="246"/>
        <n v="330"/>
        <n v="362"/>
        <n v="371"/>
        <n v="377"/>
        <n v="172"/>
        <n v="99"/>
        <n v="249"/>
        <n v="190"/>
        <n v="174"/>
        <n v="95"/>
        <n v="2"/>
        <n v="117"/>
        <n v="242"/>
        <n v="440"/>
        <n v="20"/>
        <n v="208"/>
        <n v="156"/>
        <n v="232"/>
        <n v="84"/>
        <n v="394"/>
        <n v="35"/>
        <n v="369"/>
        <n v="332"/>
        <n v="243"/>
        <n v="264"/>
        <n v="32"/>
        <n v="259"/>
        <n v="186"/>
        <n v="201"/>
        <n v="436"/>
        <n v="189"/>
        <n v="105"/>
        <n v="88"/>
        <n v="40"/>
        <n v="59"/>
        <n v="39"/>
        <n v="123"/>
        <n v="231"/>
        <n v="247"/>
        <n v="48"/>
        <n v="267"/>
        <n v="286"/>
        <n v="253"/>
        <n v="10"/>
        <n v="158"/>
        <n v="1"/>
        <n v="85"/>
        <n v="233"/>
        <n v="266"/>
        <n v="97"/>
        <n v="399"/>
        <n v="305"/>
        <n v="129"/>
        <n v="283"/>
        <n v="96"/>
        <n v="176"/>
        <n v="159"/>
        <n v="299"/>
        <n v="66"/>
        <n v="334"/>
        <n v="429"/>
        <n v="15"/>
        <n v="230"/>
        <n v="250"/>
        <n v="65"/>
        <n v="475"/>
        <n v="77"/>
        <n v="229"/>
        <n v="110"/>
        <n v="292"/>
        <n v="451"/>
        <n v="150"/>
        <n v="291"/>
        <n v="162"/>
        <n v="309"/>
        <n v="396"/>
        <n v="273"/>
        <n v="419"/>
        <n v="315"/>
        <n v="72"/>
        <n v="157"/>
        <n v="113"/>
        <n v="115"/>
        <n v="236"/>
        <n v="7"/>
        <n v="126"/>
        <n v="297"/>
        <n v="406"/>
        <n v="146"/>
        <n v="409"/>
        <n v="6"/>
        <n v="103"/>
        <n v="344"/>
        <n v="437"/>
        <n v="56"/>
        <n v="277"/>
        <n v="138"/>
        <n v="4"/>
        <n v="167"/>
        <n v="467"/>
        <n v="310"/>
        <n v="143"/>
        <n v="102"/>
        <n v="303"/>
        <n v="152"/>
        <n v="144"/>
        <n v="414"/>
        <n v="352"/>
        <n v="33"/>
        <n v="347"/>
        <n v="410"/>
        <n v="448"/>
        <n v="218"/>
        <n v="43"/>
        <n v="411"/>
        <n v="360"/>
        <n v="300"/>
        <n v="67"/>
        <n v="380"/>
        <n v="389"/>
        <n v="317"/>
        <n v="191"/>
        <n v="321"/>
        <n v="0"/>
        <n v="405"/>
        <n v="304"/>
        <n v="26"/>
        <n v="12"/>
        <n v="83"/>
        <n v="184"/>
        <n v="479"/>
        <n v="5"/>
        <n v="220"/>
        <n v="316"/>
        <n v="379"/>
        <n v="354"/>
        <n v="169"/>
        <n v="339"/>
        <n v="131"/>
        <n v="313"/>
        <n v="337"/>
        <n v="204"/>
        <n v="364"/>
        <n v="185"/>
        <n v="251"/>
        <n v="392"/>
        <n v="402"/>
        <n v="182"/>
        <n v="282"/>
        <n v="415"/>
        <n v="51"/>
        <n v="130"/>
        <n v="463"/>
        <n v="472"/>
        <n v="75"/>
        <n v="3"/>
        <n v="98"/>
        <n v="16"/>
        <n v="438"/>
        <n v="422"/>
        <n v="34"/>
        <n v="290"/>
        <n v="183"/>
        <n v="356"/>
        <n v="109"/>
        <n v="198"/>
        <n v="446"/>
        <n v="435"/>
        <n v="434"/>
        <n v="25"/>
        <n v="148"/>
        <n v="145"/>
        <n v="168"/>
        <n v="263"/>
        <n v="46"/>
        <n v="234"/>
        <n v="456"/>
        <n v="58"/>
        <n v="293"/>
        <n v="385"/>
        <n v="100"/>
        <n v="373"/>
        <n v="322"/>
        <n v="76"/>
        <n v="54"/>
        <n v="92"/>
        <n v="173"/>
        <n v="366"/>
        <n v="188"/>
        <n v="89"/>
        <n v="458"/>
        <n v="161"/>
        <n v="476"/>
        <n v="133"/>
        <n v="320"/>
        <n v="421"/>
        <n v="135"/>
        <n v="57"/>
        <n v="187"/>
        <n v="386"/>
        <n v="197"/>
        <n v="179"/>
        <n v="132"/>
        <n v="9"/>
        <n v="427"/>
        <n v="13"/>
        <n v="260"/>
        <n v="141"/>
        <n v="441"/>
        <n v="381"/>
        <n v="178"/>
        <n v="425"/>
        <n v="55"/>
        <n v="90"/>
        <n v="36"/>
        <n v="308"/>
        <n v="412"/>
        <n v="465"/>
        <n v="407"/>
        <n v="205"/>
        <n v="372"/>
        <n v="213"/>
        <n v="240"/>
        <n v="50"/>
        <n v="17"/>
      </sharedItems>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ount="983">
        <n v="466132"/>
        <n v="468176"/>
        <n v="430632"/>
        <n v="608117"/>
        <n v="610706"/>
        <n v="478456"/>
        <n v="441716"/>
        <n v="603195"/>
        <n v="601734"/>
        <n v="600983"/>
        <n v="462283"/>
        <n v="615561"/>
        <n v="432220"/>
        <n v="464652"/>
        <n v="476685"/>
        <n v="458733"/>
        <n v="619884"/>
        <n v="470610"/>
        <n v="472135"/>
        <n v="477670"/>
        <n v="618845"/>
        <n v="442479"/>
        <n v="443920"/>
        <n v="453148"/>
        <n v="434733"/>
        <n v="613982"/>
        <n v="436984"/>
        <n v="607730"/>
        <n v="609837"/>
        <n v="432211"/>
        <n v="473328"/>
        <n v="610393"/>
        <n v="614780"/>
        <n v="472248"/>
        <n v="603381"/>
        <n v="479224"/>
        <n v="430141"/>
        <n v="620757"/>
        <n v="615901"/>
        <n v="474615"/>
        <n v="456446"/>
        <n v="470577"/>
        <n v="441648"/>
        <n v="433782"/>
        <n v="468104"/>
        <n v="459407"/>
        <n v="472573"/>
        <n v="433473"/>
        <n v="446326"/>
        <n v="435481"/>
        <n v="477310"/>
        <n v="609930"/>
        <n v="603993"/>
        <n v="437818"/>
        <n v="478423"/>
        <n v="467784"/>
        <n v="606714"/>
        <n v="464691"/>
        <n v="431683"/>
        <n v="431725"/>
        <n v="609216"/>
        <n v="452787"/>
        <n v="468767"/>
        <n v="435489"/>
        <n v="450149"/>
        <n v="458364"/>
        <n v="476458"/>
        <n v="602433"/>
        <n v="478575"/>
        <n v="449718"/>
        <n v="463181"/>
        <n v="441992"/>
        <n v="452597"/>
        <n v="614417"/>
        <n v="475847"/>
        <n v="476978"/>
        <n v="600648"/>
        <n v="608335"/>
        <n v="471600"/>
        <n v="441175"/>
        <n v="603123"/>
        <n v="457767"/>
        <n v="618498"/>
        <n v="605486"/>
        <n v="617970"/>
        <n v="432934"/>
        <n v="456762"/>
        <n v="601748"/>
        <n v="607763"/>
        <n v="436973"/>
        <n v="471300"/>
        <n v="453277"/>
        <n v="465100"/>
        <n v="603248"/>
        <n v="601112"/>
        <n v="438830"/>
        <n v="464959"/>
        <n v="439787"/>
        <n v="464839"/>
        <n v="448984"/>
        <n v="440327"/>
        <n v="460742"/>
        <n v="446895"/>
        <n v="609374"/>
        <n v="451672"/>
        <n v="604450"/>
        <n v="618929"/>
        <n v="451312"/>
        <n v="605141"/>
        <n v="459504"/>
        <n v="432781"/>
        <n v="618316"/>
        <n v="455365"/>
        <n v="470603"/>
        <n v="475292"/>
        <n v="467743"/>
        <n v="460675"/>
        <n v="618123"/>
        <n v="607452"/>
        <n v="606352"/>
        <n v="603527"/>
        <n v="445601"/>
        <n v="603948"/>
        <n v="435758"/>
        <n v="611586"/>
        <n v="465263"/>
        <n v="617858"/>
        <n v="607889"/>
        <n v="455689"/>
        <n v="450341"/>
        <n v="431277"/>
        <n v="454656"/>
        <n v="605169"/>
        <n v="444822"/>
        <n v="447442"/>
        <n v="474360"/>
        <n v="447925"/>
        <n v="451586"/>
        <n v="477519"/>
        <n v="603639"/>
        <n v="463993"/>
        <n v="441491"/>
        <n v="469429"/>
        <n v="472214"/>
        <n v="614945"/>
        <n v="476727"/>
        <n v="438555"/>
        <n v="440961"/>
        <n v="616714"/>
        <n v="434247"/>
        <n v="436547"/>
        <n v="619540"/>
        <n v="466283"/>
        <n v="449557"/>
        <n v="473329"/>
        <n v="470117"/>
        <n v="600702"/>
        <n v="615921"/>
        <n v="475588"/>
        <n v="609409"/>
        <n v="479852"/>
        <n v="452249"/>
        <n v="441536"/>
        <n v="601617"/>
        <n v="442598"/>
        <n v="430987"/>
        <n v="430104"/>
        <n v="612904"/>
        <n v="430886"/>
        <n v="467947"/>
        <n v="604804"/>
        <n v="460308"/>
        <n v="618862"/>
        <n v="462479"/>
        <n v="457555"/>
        <n v="459984"/>
        <n v="434982"/>
        <n v="614233"/>
        <n v="605258"/>
        <n v="604377"/>
        <n v="434923"/>
        <n v="476456"/>
        <n v="446788"/>
        <n v="477382"/>
        <n v="600275"/>
        <n v="461958"/>
        <n v="472720"/>
        <n v="442395"/>
        <n v="455340"/>
        <n v="613247"/>
        <n v="454985"/>
        <n v="468813"/>
        <n v="452747"/>
        <n v="615611"/>
        <n v="451400"/>
        <n v="464874"/>
        <n v="452496"/>
        <n v="430714"/>
        <n v="472634"/>
        <n v="608371"/>
        <n v="468168"/>
        <n v="464107"/>
        <n v="466959"/>
        <n v="443522"/>
        <n v="441726"/>
        <n v="473412"/>
        <n v="466201"/>
        <n v="469621"/>
        <n v="466676"/>
        <n v="615346"/>
        <n v="440106"/>
        <n v="450332"/>
        <n v="615226"/>
        <n v="437688"/>
        <n v="437387"/>
        <n v="458139"/>
        <n v="443191"/>
        <n v="613647"/>
        <n v="460820"/>
        <n v="431121"/>
        <n v="619735"/>
        <n v="470485"/>
        <n v="620473"/>
        <n v="449800"/>
        <n v="602402"/>
        <n v="452456"/>
        <n v="439269"/>
        <n v="617774"/>
        <n v="477678"/>
        <n v="444913"/>
        <n v="456602"/>
        <n v="451560"/>
        <n v="453407"/>
        <n v="618655"/>
        <n v="612550"/>
        <n v="466718"/>
        <n v="617947"/>
        <n v="606238"/>
        <n v="463842"/>
        <n v="610354"/>
        <n v="461328"/>
        <n v="458727"/>
        <n v="452587"/>
        <n v="433184"/>
        <n v="451280"/>
        <n v="603269"/>
        <n v="442632"/>
        <n v="447300"/>
        <n v="441783"/>
        <n v="468702"/>
        <n v="467942"/>
        <n v="463678"/>
        <n v="615220"/>
        <n v="432711"/>
        <n v="463583"/>
        <n v="439502"/>
        <n v="613287"/>
        <n v="620104"/>
        <n v="431531"/>
        <n v="605408"/>
        <n v="457551"/>
        <n v="619892"/>
        <n v="445853"/>
        <n v="475483"/>
        <n v="606290"/>
        <n v="611852"/>
        <n v="444734"/>
        <n v="433683"/>
        <n v="448882"/>
        <n v="466838"/>
        <n v="605490"/>
        <n v="466137"/>
        <n v="466970"/>
        <n v="474801"/>
        <n v="450703"/>
        <n v="478172"/>
        <n v="604668"/>
        <n v="471806"/>
        <n v="475705"/>
        <n v="459122"/>
        <n v="476737"/>
        <n v="460359"/>
        <n v="452735"/>
        <n v="613583"/>
        <n v="605692"/>
        <n v="438178"/>
        <n v="449221"/>
        <n v="459322"/>
        <n v="472657"/>
        <n v="608331"/>
        <n v="438546"/>
        <n v="441981"/>
        <n v="602177"/>
        <n v="441659"/>
        <n v="614812"/>
        <n v="458470"/>
        <n v="469646"/>
        <n v="611118"/>
        <n v="465158"/>
        <n v="457130"/>
        <n v="607893"/>
        <n v="464736"/>
        <n v="476198"/>
        <n v="444903"/>
        <n v="464336"/>
        <n v="471453"/>
        <n v="466191"/>
        <n v="440930"/>
        <n v="430380"/>
        <n v="613178"/>
        <n v="460564"/>
        <n v="439929"/>
        <n v="605756"/>
        <n v="451184"/>
        <n v="459588"/>
        <n v="616637"/>
        <n v="447979"/>
        <n v="460176"/>
        <n v="459429"/>
        <n v="465456"/>
        <n v="464665"/>
        <n v="430853"/>
        <n v="615712"/>
        <n v="608228"/>
        <n v="457535"/>
        <n v="442540"/>
        <n v="455332"/>
        <n v="439534"/>
        <n v="462420"/>
        <n v="448913"/>
        <n v="440837"/>
        <n v="466634"/>
        <n v="446435"/>
        <n v="438237"/>
        <n v="468313"/>
        <n v="450339"/>
        <n v="476502"/>
        <n v="600561"/>
        <n v="600754"/>
        <n v="439304"/>
        <n v="460722"/>
        <n v="618632"/>
        <n v="452204"/>
        <n v="454530"/>
        <n v="474848"/>
        <n v="435985"/>
        <n v="457942"/>
        <n v="436522"/>
        <n v="471704"/>
        <n v="455810"/>
        <n v="446544"/>
        <n v="461919"/>
        <n v="470128"/>
        <n v="462836"/>
        <n v="475407"/>
        <n v="473611"/>
        <n v="608425"/>
        <n v="476227"/>
        <n v="452701"/>
        <n v="456789"/>
        <n v="600904"/>
        <n v="450889"/>
        <n v="478837"/>
        <n v="611322"/>
        <n v="438180"/>
        <n v="449793"/>
        <n v="450730"/>
        <n v="608758"/>
        <n v="445339"/>
        <n v="438328"/>
        <n v="479913"/>
        <n v="460760"/>
        <n v="444797"/>
        <n v="436711"/>
        <n v="432491"/>
        <n v="617527"/>
        <n v="601213"/>
        <n v="604138"/>
        <n v="431361"/>
        <n v="477695"/>
        <n v="612597"/>
        <n v="445638"/>
        <n v="476185"/>
        <n v="435995"/>
        <n v="430232"/>
        <n v="443861"/>
        <n v="460801"/>
        <n v="605121"/>
        <n v="458622"/>
        <n v="478661"/>
        <n v="435299"/>
        <n v="601961"/>
        <n v="604328"/>
        <n v="614385"/>
        <n v="438584"/>
        <n v="478703"/>
        <n v="615683"/>
        <n v="455672"/>
        <n v="602942"/>
        <n v="616706"/>
        <n v="473243"/>
        <n v="435552"/>
        <n v="434206"/>
        <n v="469895"/>
        <n v="457722"/>
        <n v="473645"/>
        <n v="619108"/>
        <n v="610479"/>
        <n v="474998"/>
        <n v="616341"/>
        <n v="460535"/>
        <n v="606487"/>
        <n v="620737"/>
        <n v="445904"/>
        <n v="464145"/>
        <n v="466818"/>
        <n v="464237"/>
        <n v="618455"/>
        <n v="616126"/>
        <n v="468508"/>
        <n v="431937"/>
        <n v="448603"/>
        <n v="444500"/>
        <n v="601117"/>
        <n v="615383"/>
        <n v="434342"/>
        <n v="435100"/>
        <n v="431278"/>
        <n v="445648"/>
        <n v="448857"/>
        <n v="435267"/>
        <n v="461275"/>
        <n v="613816"/>
        <n v="608767"/>
        <n v="620869"/>
        <n v="478981"/>
        <n v="464630"/>
        <n v="466303"/>
        <n v="452647"/>
        <n v="441370"/>
        <n v="619166"/>
        <n v="472803"/>
        <n v="442308"/>
        <n v="469383"/>
        <n v="614383"/>
        <n v="438617"/>
        <n v="613936"/>
        <n v="472163"/>
        <n v="447458"/>
        <n v="474792"/>
        <n v="470559"/>
        <n v="432399"/>
        <n v="607605"/>
        <n v="600153"/>
        <n v="465979"/>
        <n v="466555"/>
        <n v="444155"/>
        <n v="465764"/>
        <n v="446898"/>
        <n v="453274"/>
        <n v="479320"/>
        <n v="443462"/>
        <n v="446158"/>
        <n v="602514"/>
        <n v="477356"/>
        <n v="434669"/>
        <n v="609322"/>
        <n v="614265"/>
        <n v="606177"/>
        <n v="461514"/>
        <n v="454685"/>
        <n v="477260"/>
        <n v="469126"/>
        <n v="443402"/>
        <n v="479408"/>
        <n v="467227"/>
        <n v="468433"/>
        <n v="604289"/>
        <n v="471366"/>
        <n v="450746"/>
        <n v="614948"/>
        <n v="473935"/>
        <n v="617267"/>
        <n v="470670"/>
        <n v="450368"/>
        <n v="448809"/>
        <n v="469653"/>
        <n v="615688"/>
        <n v="465631"/>
        <n v="443344"/>
        <n v="441363"/>
        <n v="462683"/>
        <n v="463184"/>
        <n v="612826"/>
        <n v="433155"/>
        <n v="616120"/>
        <n v="461744"/>
        <n v="475916"/>
        <n v="454434"/>
        <n v="464353"/>
        <n v="610302"/>
        <n v="462106"/>
        <n v="431389"/>
        <n v="442866"/>
        <n v="446755"/>
        <n v="464743"/>
        <n v="437889"/>
        <n v="473638"/>
        <n v="444232"/>
        <n v="458237"/>
        <n v="441499"/>
        <n v="613436"/>
        <n v="448912"/>
        <n v="468872"/>
        <n v="619811"/>
        <n v="614166"/>
        <n v="456600"/>
        <n v="618405"/>
        <n v="430832"/>
        <n v="610989"/>
        <n v="447750"/>
        <n v="608708"/>
        <n v="469650"/>
        <n v="602304"/>
        <n v="459878"/>
        <n v="441142"/>
        <n v="465667"/>
        <n v="473109"/>
        <n v="619794"/>
        <n v="602258"/>
        <n v="479724"/>
        <n v="442210"/>
        <n v="463291"/>
        <n v="474898"/>
        <n v="431354"/>
        <n v="617460"/>
        <n v="609317"/>
        <n v="479821"/>
        <n v="473394"/>
        <n v="603882"/>
        <n v="615229"/>
        <n v="620197"/>
        <n v="438215"/>
        <n v="444583"/>
        <n v="471866"/>
        <n v="616884"/>
        <n v="448310"/>
        <n v="478902"/>
        <n v="442695"/>
        <n v="613826"/>
        <n v="476203"/>
        <n v="604333"/>
        <n v="442604"/>
        <n v="435663"/>
        <n v="470866"/>
        <n v="612908"/>
        <n v="441871"/>
        <n v="431496"/>
        <n v="436499"/>
        <n v="469853"/>
        <n v="605369"/>
        <n v="448466"/>
        <n v="432786"/>
        <n v="473591"/>
        <n v="618418"/>
        <n v="444558"/>
        <n v="457733"/>
        <n v="466161"/>
        <n v="450800"/>
        <n v="458993"/>
        <n v="468634"/>
        <n v="461264"/>
        <n v="600184"/>
        <n v="604874"/>
        <n v="462377"/>
        <n v="619657"/>
        <n v="437323"/>
        <n v="432148"/>
        <n v="439690"/>
        <n v="601848"/>
        <n v="615821"/>
        <n v="472475"/>
        <n v="457463"/>
        <n v="604861"/>
        <n v="471519"/>
        <n v="618682"/>
        <n v="441425"/>
        <n v="609336"/>
        <n v="603320"/>
        <n v="615446"/>
        <n v="435967"/>
        <n v="610246"/>
        <n v="479327"/>
        <n v="468300"/>
        <n v="612660"/>
        <n v="466691"/>
        <n v="468515"/>
        <n v="614521"/>
        <n v="465921"/>
        <n v="604555"/>
        <n v="616276"/>
        <n v="463356"/>
        <n v="450184"/>
        <n v="466393"/>
        <n v="471786"/>
        <n v="602289"/>
        <n v="445120"/>
        <n v="449260"/>
        <n v="472724"/>
        <n v="475173"/>
        <n v="443854"/>
        <n v="461418"/>
        <n v="616164"/>
        <n v="620962"/>
        <n v="465201"/>
        <n v="470488"/>
        <n v="462250"/>
        <n v="436408"/>
        <n v="464230"/>
        <n v="478609"/>
        <n v="437156"/>
        <n v="620493"/>
        <n v="475391"/>
        <n v="440720"/>
        <n v="606942"/>
        <n v="446971"/>
        <n v="470538"/>
        <n v="601177"/>
        <n v="451470"/>
        <n v="438529"/>
        <n v="469742"/>
        <n v="435534"/>
        <n v="442239"/>
        <n v="468986"/>
        <n v="606988"/>
        <n v="453719"/>
        <n v="475524"/>
        <n v="617804"/>
        <n v="613399"/>
        <n v="453400"/>
        <n v="615767"/>
        <n v="615311"/>
        <n v="468470"/>
        <n v="461383"/>
        <n v="457727"/>
        <n v="613327"/>
        <n v="614941"/>
        <n v="440680"/>
        <n v="609949"/>
        <n v="479655"/>
        <n v="439964"/>
        <n v="478486"/>
        <n v="466498"/>
        <n v="430878"/>
        <n v="600127"/>
        <n v="431968"/>
        <n v="462804"/>
        <n v="435809"/>
        <n v="453193"/>
        <n v="459630"/>
        <n v="608982"/>
        <n v="452218"/>
        <n v="434150"/>
        <n v="460579"/>
        <n v="442142"/>
        <n v="608807"/>
        <n v="433153"/>
        <n v="436560"/>
        <n v="436784"/>
        <n v="430621"/>
        <n v="601574"/>
        <n v="433853"/>
        <n v="453164"/>
        <n v="613931"/>
        <n v="607458"/>
        <n v="463835"/>
        <n v="613945"/>
        <n v="432699"/>
        <n v="613119"/>
        <n v="472922"/>
        <n v="613849"/>
        <n v="603827"/>
        <n v="467780"/>
        <n v="460586"/>
        <n v="613842"/>
        <n v="435371"/>
        <n v="466289"/>
        <n v="436173"/>
        <n v="457234"/>
        <n v="474758"/>
        <n v="613471"/>
        <n v="601581"/>
        <n v="612102"/>
        <n v="460263"/>
        <n v="479134"/>
        <n v="451467"/>
        <n v="602670"/>
        <n v="613607"/>
        <n v="611556"/>
        <n v="435518"/>
        <n v="465942"/>
        <n v="446174"/>
        <n v="611651"/>
        <n v="446657"/>
        <n v="612506"/>
        <n v="618493"/>
        <n v="612664"/>
        <n v="473653"/>
        <n v="454529"/>
        <n v="437422"/>
        <n v="619470"/>
        <n v="442666"/>
        <n v="620507"/>
        <n v="614867"/>
        <n v="609898"/>
        <n v="450702"/>
        <n v="600418"/>
        <n v="431202"/>
        <n v="457793"/>
        <n v="470190"/>
        <n v="603733"/>
        <n v="465136"/>
        <n v="611723"/>
        <n v="608963"/>
        <n v="454139"/>
        <n v="447560"/>
        <n v="444378"/>
        <n v="616583"/>
        <n v="455913"/>
        <n v="454399"/>
        <n v="602842"/>
        <n v="459428"/>
        <n v="613114"/>
        <n v="450709"/>
        <n v="444626"/>
        <n v="601206"/>
        <n v="470389"/>
        <n v="615218"/>
        <n v="606249"/>
        <n v="616161"/>
        <n v="442335"/>
        <n v="604952"/>
        <n v="471784"/>
        <n v="453265"/>
        <n v="444922"/>
        <n v="474324"/>
        <n v="441298"/>
        <n v="446606"/>
        <n v="459537"/>
        <n v="604948"/>
        <n v="433275"/>
        <n v="608309"/>
        <n v="462767"/>
        <n v="471785"/>
        <n v="601397"/>
        <n v="477636"/>
        <n v="441967"/>
        <n v="454776"/>
        <n v="431532"/>
        <n v="614169"/>
        <n v="601425"/>
        <n v="477346"/>
        <n v="613587"/>
        <n v="620358"/>
        <n v="617699"/>
        <n v="430567"/>
        <n v="439870"/>
        <n v="438837"/>
        <n v="458997"/>
        <n v="604147"/>
        <n v="606638"/>
        <n v="619620"/>
        <n v="441671"/>
        <n v="610381"/>
        <n v="602416"/>
        <n v="459562"/>
        <n v="463271"/>
        <n v="458132"/>
        <n v="448949"/>
        <n v="603732"/>
        <n v="608929"/>
        <n v="469875"/>
        <n v="443342"/>
        <n v="456363"/>
        <n v="470826"/>
        <n v="458582"/>
        <n v="454480"/>
        <n v="435632"/>
        <n v="442206"/>
        <n v="468303"/>
        <n v="467762"/>
        <n v="447188"/>
        <n v="469438"/>
        <n v="462519"/>
        <n v="432534"/>
        <n v="436467"/>
        <n v="465674"/>
        <n v="442389"/>
        <n v="471614"/>
        <n v="442936"/>
        <n v="437944"/>
        <n v="473705"/>
        <n v="469363"/>
        <n v="465376"/>
        <n v="438775"/>
        <n v="457962"/>
        <n v="477947"/>
        <n v="431104"/>
        <n v="456570"/>
        <n v="612986"/>
        <n v="615730"/>
        <n v="478640"/>
        <n v="470510"/>
        <n v="439360"/>
        <n v="440251"/>
        <n v="600313"/>
        <n v="452216"/>
        <n v="478532"/>
        <n v="616929"/>
        <n v="620207"/>
        <n v="605743"/>
        <n v="472814"/>
        <n v="464362"/>
        <n v="456203"/>
        <n v="468984"/>
        <n v="473349"/>
        <n v="474771"/>
        <n v="606606"/>
        <n v="605220"/>
        <n v="466612"/>
        <n v="463331"/>
        <n v="457843"/>
        <n v="609226"/>
        <n v="452942"/>
        <n v="609390"/>
        <n v="446608"/>
        <n v="602500"/>
        <n v="463809"/>
        <n v="611996"/>
        <n v="468158"/>
        <n v="440831"/>
        <n v="603848"/>
        <n v="617739"/>
        <n v="607133"/>
        <n v="437470"/>
        <n v="461372"/>
        <n v="476130"/>
        <n v="452438"/>
        <n v="460517"/>
        <n v="444896"/>
        <n v="448722"/>
        <n v="477856"/>
        <n v="617721"/>
        <n v="454176"/>
        <n v="618127"/>
        <n v="441923"/>
        <n v="604279"/>
        <n v="440833"/>
        <n v="451550"/>
        <n v="431853"/>
        <n v="614274"/>
        <n v="619148"/>
        <n v="456781"/>
        <n v="434293"/>
        <n v="460895"/>
        <n v="601600"/>
        <n v="465440"/>
        <n v="455482"/>
        <n v="438877"/>
        <n v="477415"/>
        <n v="614372"/>
        <n v="465248"/>
        <n v="449421"/>
        <n v="445856"/>
        <n v="608525"/>
        <n v="608813"/>
        <n v="459295"/>
        <n v="606144"/>
        <n v="476315"/>
        <n v="475891"/>
        <n v="462525"/>
        <n v="606283"/>
        <n v="465252"/>
        <n v="449979"/>
        <n v="604681"/>
        <n v="466390"/>
        <n v="612316"/>
        <n v="474731"/>
        <n v="603260"/>
        <n v="434370"/>
        <n v="478388"/>
        <n v="617883"/>
        <n v="464808"/>
        <n v="609458"/>
        <n v="432405"/>
        <n v="457875"/>
        <n v="477268"/>
        <n v="437580"/>
        <n v="457121"/>
        <n v="467654"/>
        <n v="471148"/>
        <n v="468202"/>
        <n v="456959"/>
        <n v="447274"/>
        <n v="608405"/>
        <n v="472253"/>
        <n v="438923"/>
        <n v="607131"/>
        <n v="601701"/>
        <n v="469220"/>
        <n v="433250"/>
        <n v="444413"/>
        <n v="433593"/>
        <n v="458143"/>
        <n v="474167"/>
        <n v="476413"/>
        <n v="600208"/>
        <n v="618926"/>
        <n v="606219"/>
        <n v="448436"/>
        <n v="447976"/>
        <n v="472236"/>
        <n v="468232"/>
        <n v="620819"/>
        <n v="452349"/>
        <n v="464646"/>
        <n v="472209"/>
        <n v="459955"/>
        <n v="473389"/>
        <n v="616767"/>
        <n v="442948"/>
        <n v="458936"/>
        <n v="613921"/>
        <n v="474598"/>
        <n v="440865"/>
        <n v="450947"/>
        <n v="473370"/>
        <n v="463153"/>
        <n v="612546"/>
        <n v="442919"/>
        <n v="449352"/>
        <n v="470104"/>
        <n v="459889"/>
        <n v="478868"/>
        <n v="463307"/>
        <n v="453620"/>
        <n v="466238"/>
        <n v="607697"/>
        <n v="477631"/>
        <n v="443625"/>
        <n v="472223"/>
        <n v="608328"/>
        <n v="474860"/>
        <n v="606858"/>
        <n v="477938"/>
        <n v="462698"/>
        <n v="454552"/>
        <n v="471585"/>
        <n v="455426"/>
        <n v="469856"/>
        <n v="454191"/>
        <n v="468454"/>
        <n v="614187"/>
        <n v="433974"/>
        <n v="604833"/>
        <n v="447469"/>
        <n v="451529"/>
        <n v="448190"/>
        <n v="453713"/>
        <n v="440153"/>
        <n v="619570"/>
        <n v="478947"/>
        <n v="443550"/>
        <n v="477644"/>
        <n v="433981"/>
        <n v="433696"/>
        <n v="443567"/>
        <n v="430665"/>
        <n v="431289"/>
        <n v="608177"/>
        <n v="442797"/>
        <n v="441714"/>
        <n v="612260"/>
      </sharedItems>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ount="7">
        <s v="Columbus"/>
        <s v="Riverwood"/>
        <s v="Arlington"/>
        <s v="Springfield"/>
        <s v="Hillsdale"/>
        <s v="Northbend"/>
        <s v="Northbrook"/>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x v="0"/>
    <x v="0"/>
    <s v="250/500"/>
    <n v="1000"/>
    <n v="140691"/>
    <n v="0"/>
    <x v="0"/>
    <n v="48"/>
    <x v="0"/>
    <x v="0"/>
    <x v="0"/>
    <x v="0"/>
    <x v="0"/>
    <x v="0"/>
    <n v="53300"/>
    <n v="0"/>
    <n v="53300"/>
    <x v="0"/>
    <x v="0"/>
    <s v="Side Collision"/>
    <x v="0"/>
    <x v="0"/>
    <x v="0"/>
    <x v="0"/>
    <s v="9935 4th Drive"/>
    <x v="0"/>
    <x v="0"/>
    <x v="0"/>
    <x v="0"/>
    <x v="0"/>
    <s v="Yes"/>
    <n v="71610"/>
    <n v="6510"/>
    <n v="13020"/>
    <n v="52080"/>
    <s v="Saab"/>
    <s v="92x"/>
    <n v="2004"/>
    <x v="0"/>
  </r>
  <r>
    <n v="342868"/>
    <d v="2006-06-27T00:00:00"/>
    <x v="1"/>
    <x v="1"/>
    <s v="250/500"/>
    <n v="2000"/>
    <n v="119722"/>
    <n v="5000000"/>
    <x v="1"/>
    <n v="42"/>
    <x v="1"/>
    <x v="0"/>
    <x v="0"/>
    <x v="1"/>
    <x v="1"/>
    <x v="1"/>
    <n v="0"/>
    <n v="0"/>
    <n v="0"/>
    <x v="1"/>
    <x v="1"/>
    <s v=" "/>
    <x v="1"/>
    <x v="0"/>
    <x v="1"/>
    <x v="1"/>
    <s v="6608 MLK Hwy"/>
    <x v="1"/>
    <x v="0"/>
    <x v="1"/>
    <x v="1"/>
    <x v="1"/>
    <s v="Unknown"/>
    <n v="5070"/>
    <n v="780"/>
    <n v="780"/>
    <n v="3510"/>
    <s v="Mercedes"/>
    <s v="E400"/>
    <n v="2007"/>
    <x v="0"/>
  </r>
  <r>
    <n v="687698"/>
    <d v="2000-09-06T00:00:00"/>
    <x v="2"/>
    <x v="0"/>
    <s v="100/300"/>
    <n v="2000"/>
    <n v="141314"/>
    <n v="5000000"/>
    <x v="2"/>
    <n v="29"/>
    <x v="2"/>
    <x v="1"/>
    <x v="1"/>
    <x v="2"/>
    <x v="2"/>
    <x v="2"/>
    <n v="35100"/>
    <n v="0"/>
    <n v="35100"/>
    <x v="2"/>
    <x v="2"/>
    <s v="Rear Collision"/>
    <x v="1"/>
    <x v="0"/>
    <x v="2"/>
    <x v="0"/>
    <s v="7121 Francis Lane"/>
    <x v="2"/>
    <x v="1"/>
    <x v="2"/>
    <x v="2"/>
    <x v="2"/>
    <s v="No"/>
    <n v="34650"/>
    <n v="7700"/>
    <n v="3850"/>
    <n v="23100"/>
    <s v="Dodge"/>
    <s v="RAM"/>
    <n v="2007"/>
    <x v="1"/>
  </r>
  <r>
    <n v="227811"/>
    <d v="1990-05-25T00:00:00"/>
    <x v="3"/>
    <x v="2"/>
    <s v="250/500"/>
    <n v="2000"/>
    <n v="141574"/>
    <n v="6000000"/>
    <x v="3"/>
    <n v="41"/>
    <x v="1"/>
    <x v="1"/>
    <x v="1"/>
    <x v="3"/>
    <x v="2"/>
    <x v="3"/>
    <n v="48900"/>
    <n v="-62400"/>
    <n v="-13500"/>
    <x v="3"/>
    <x v="0"/>
    <s v="Front Collision"/>
    <x v="0"/>
    <x v="0"/>
    <x v="3"/>
    <x v="2"/>
    <s v="6956 Maple Drive"/>
    <x v="0"/>
    <x v="0"/>
    <x v="1"/>
    <x v="0"/>
    <x v="0"/>
    <s v="No"/>
    <n v="63400"/>
    <n v="6340"/>
    <n v="6340"/>
    <n v="50720"/>
    <s v="Chevrolet"/>
    <s v="Tahoe"/>
    <n v="2014"/>
    <x v="0"/>
  </r>
  <r>
    <n v="367455"/>
    <d v="2014-06-06T00:00:00"/>
    <x v="1"/>
    <x v="2"/>
    <s v="500/1000"/>
    <n v="1000"/>
    <n v="158391"/>
    <n v="6000000"/>
    <x v="4"/>
    <n v="44"/>
    <x v="1"/>
    <x v="0"/>
    <x v="2"/>
    <x v="2"/>
    <x v="2"/>
    <x v="3"/>
    <n v="66000"/>
    <n v="-46000"/>
    <n v="20000"/>
    <x v="4"/>
    <x v="1"/>
    <s v=" "/>
    <x v="1"/>
    <x v="1"/>
    <x v="2"/>
    <x v="2"/>
    <s v="3041 3rd Ave"/>
    <x v="3"/>
    <x v="0"/>
    <x v="2"/>
    <x v="1"/>
    <x v="3"/>
    <s v="No"/>
    <n v="6500"/>
    <n v="1300"/>
    <n v="650"/>
    <n v="4550"/>
    <s v="Accura"/>
    <s v="RSX"/>
    <n v="2009"/>
    <x v="1"/>
  </r>
  <r>
    <n v="104594"/>
    <d v="2006-10-12T00:00:00"/>
    <x v="3"/>
    <x v="0"/>
    <s v="250/500"/>
    <n v="1000"/>
    <n v="13511"/>
    <n v="0"/>
    <x v="5"/>
    <n v="39"/>
    <x v="1"/>
    <x v="1"/>
    <x v="1"/>
    <x v="4"/>
    <x v="3"/>
    <x v="3"/>
    <n v="0"/>
    <n v="0"/>
    <n v="0"/>
    <x v="5"/>
    <x v="2"/>
    <s v="Rear Collision"/>
    <x v="0"/>
    <x v="2"/>
    <x v="0"/>
    <x v="2"/>
    <s v="8973 Washington St"/>
    <x v="4"/>
    <x v="1"/>
    <x v="2"/>
    <x v="1"/>
    <x v="0"/>
    <s v="No"/>
    <n v="64100"/>
    <n v="6410"/>
    <n v="6410"/>
    <n v="51280"/>
    <s v="Saab"/>
    <s v="95"/>
    <n v="2003"/>
    <x v="0"/>
  </r>
  <r>
    <n v="413978"/>
    <d v="2000-06-04T00:00:00"/>
    <x v="4"/>
    <x v="1"/>
    <s v="250/500"/>
    <n v="1000"/>
    <n v="133335"/>
    <n v="0"/>
    <x v="6"/>
    <n v="34"/>
    <x v="1"/>
    <x v="0"/>
    <x v="1"/>
    <x v="5"/>
    <x v="2"/>
    <x v="0"/>
    <n v="0"/>
    <n v="-77000"/>
    <n v="-77000"/>
    <x v="6"/>
    <x v="2"/>
    <s v="Front Collision"/>
    <x v="1"/>
    <x v="0"/>
    <x v="2"/>
    <x v="3"/>
    <s v="5846 Weaver Drive"/>
    <x v="5"/>
    <x v="1"/>
    <x v="1"/>
    <x v="1"/>
    <x v="1"/>
    <s v="Unknown"/>
    <n v="78650"/>
    <n v="21450"/>
    <n v="7150"/>
    <n v="50050"/>
    <s v="Nissan"/>
    <s v="Pathfinder"/>
    <n v="2012"/>
    <x v="1"/>
  </r>
  <r>
    <n v="429027"/>
    <d v="1990-02-03T00:00:00"/>
    <x v="5"/>
    <x v="2"/>
    <s v="100/300"/>
    <n v="1000"/>
    <n v="113703"/>
    <n v="0"/>
    <x v="7"/>
    <n v="37"/>
    <x v="1"/>
    <x v="0"/>
    <x v="2"/>
    <x v="4"/>
    <x v="4"/>
    <x v="3"/>
    <n v="0"/>
    <n v="0"/>
    <n v="0"/>
    <x v="7"/>
    <x v="2"/>
    <s v="Front Collision"/>
    <x v="2"/>
    <x v="0"/>
    <x v="1"/>
    <x v="0"/>
    <s v="3525 3rd Hwy"/>
    <x v="6"/>
    <x v="1"/>
    <x v="1"/>
    <x v="2"/>
    <x v="0"/>
    <s v="Yes"/>
    <n v="51590"/>
    <n v="9380"/>
    <n v="9380"/>
    <n v="32830"/>
    <s v="Audi"/>
    <s v="A5"/>
    <n v="2015"/>
    <x v="1"/>
  </r>
  <r>
    <n v="485665"/>
    <d v="1997-02-05T00:00:00"/>
    <x v="6"/>
    <x v="2"/>
    <s v="100/300"/>
    <n v="500"/>
    <n v="144299"/>
    <n v="0"/>
    <x v="8"/>
    <n v="33"/>
    <x v="2"/>
    <x v="1"/>
    <x v="1"/>
    <x v="6"/>
    <x v="5"/>
    <x v="2"/>
    <n v="0"/>
    <n v="0"/>
    <n v="0"/>
    <x v="8"/>
    <x v="0"/>
    <s v="Front Collision"/>
    <x v="2"/>
    <x v="0"/>
    <x v="4"/>
    <x v="2"/>
    <s v="4872 Rock Ridge"/>
    <x v="7"/>
    <x v="0"/>
    <x v="2"/>
    <x v="0"/>
    <x v="3"/>
    <s v="Yes"/>
    <n v="27700"/>
    <n v="2770"/>
    <n v="2770"/>
    <n v="22160"/>
    <s v="Toyota"/>
    <s v="Camry"/>
    <n v="2012"/>
    <x v="1"/>
  </r>
  <r>
    <n v="636550"/>
    <d v="2011-07-25T00:00:00"/>
    <x v="7"/>
    <x v="2"/>
    <s v="100/300"/>
    <n v="500"/>
    <n v="131568"/>
    <n v="0"/>
    <x v="9"/>
    <n v="42"/>
    <x v="1"/>
    <x v="0"/>
    <x v="1"/>
    <x v="7"/>
    <x v="6"/>
    <x v="0"/>
    <n v="0"/>
    <n v="-39300"/>
    <n v="-39300"/>
    <x v="9"/>
    <x v="0"/>
    <s v="Rear Collision"/>
    <x v="2"/>
    <x v="3"/>
    <x v="5"/>
    <x v="4"/>
    <s v="3066 Francis Ave"/>
    <x v="8"/>
    <x v="0"/>
    <x v="2"/>
    <x v="2"/>
    <x v="3"/>
    <s v="Unknown"/>
    <n v="42300"/>
    <n v="4700"/>
    <n v="4700"/>
    <n v="32900"/>
    <s v="Saab"/>
    <s v="92x"/>
    <n v="1996"/>
    <x v="1"/>
  </r>
  <r>
    <n v="543610"/>
    <d v="2002-05-26T00:00:00"/>
    <x v="8"/>
    <x v="0"/>
    <s v="100/300"/>
    <n v="500"/>
    <n v="125312"/>
    <n v="4000000"/>
    <x v="10"/>
    <n v="42"/>
    <x v="1"/>
    <x v="1"/>
    <x v="3"/>
    <x v="8"/>
    <x v="7"/>
    <x v="1"/>
    <n v="38400"/>
    <n v="0"/>
    <n v="38400"/>
    <x v="10"/>
    <x v="0"/>
    <s v="Front Collision"/>
    <x v="2"/>
    <x v="0"/>
    <x v="2"/>
    <x v="5"/>
    <s v="1558 1st Ridge"/>
    <x v="9"/>
    <x v="0"/>
    <x v="0"/>
    <x v="2"/>
    <x v="0"/>
    <s v="Unknown"/>
    <n v="87010"/>
    <n v="7910"/>
    <n v="15820"/>
    <n v="63280"/>
    <s v="Ford"/>
    <s v="F150"/>
    <n v="2002"/>
    <x v="1"/>
  </r>
  <r>
    <n v="214618"/>
    <d v="1999-05-29T00:00:00"/>
    <x v="9"/>
    <x v="0"/>
    <s v="100/300"/>
    <n v="2000"/>
    <n v="113716"/>
    <n v="0"/>
    <x v="11"/>
    <n v="61"/>
    <x v="3"/>
    <x v="1"/>
    <x v="4"/>
    <x v="8"/>
    <x v="8"/>
    <x v="1"/>
    <n v="0"/>
    <n v="-51000"/>
    <n v="-51000"/>
    <x v="11"/>
    <x v="2"/>
    <s v="Front Collision"/>
    <x v="0"/>
    <x v="2"/>
    <x v="0"/>
    <x v="3"/>
    <s v="5971 5th Hwy"/>
    <x v="7"/>
    <x v="1"/>
    <x v="0"/>
    <x v="0"/>
    <x v="0"/>
    <s v="Yes"/>
    <n v="114920"/>
    <n v="17680"/>
    <n v="17680"/>
    <n v="79560"/>
    <s v="Audi"/>
    <s v="A3"/>
    <n v="2006"/>
    <x v="1"/>
  </r>
  <r>
    <n v="842643"/>
    <d v="1997-11-20T00:00:00"/>
    <x v="10"/>
    <x v="0"/>
    <s v="500/1000"/>
    <n v="500"/>
    <n v="121536"/>
    <n v="3000000"/>
    <x v="12"/>
    <n v="23"/>
    <x v="4"/>
    <x v="0"/>
    <x v="0"/>
    <x v="9"/>
    <x v="1"/>
    <x v="0"/>
    <n v="0"/>
    <n v="0"/>
    <n v="0"/>
    <x v="12"/>
    <x v="0"/>
    <s v="Rear Collision"/>
    <x v="2"/>
    <x v="4"/>
    <x v="0"/>
    <x v="5"/>
    <s v="6655 5th Drive"/>
    <x v="10"/>
    <x v="0"/>
    <x v="0"/>
    <x v="0"/>
    <x v="1"/>
    <s v="No"/>
    <n v="56520"/>
    <n v="4710"/>
    <n v="9420"/>
    <n v="42390"/>
    <s v="Saab"/>
    <s v="95"/>
    <n v="2000"/>
    <x v="1"/>
  </r>
  <r>
    <n v="626808"/>
    <d v="2012-10-26T00:00:00"/>
    <x v="11"/>
    <x v="0"/>
    <s v="100/300"/>
    <n v="1000"/>
    <n v="93661"/>
    <n v="0"/>
    <x v="13"/>
    <n v="34"/>
    <x v="1"/>
    <x v="1"/>
    <x v="0"/>
    <x v="3"/>
    <x v="3"/>
    <x v="0"/>
    <n v="52800"/>
    <n v="-32800"/>
    <n v="20000"/>
    <x v="13"/>
    <x v="3"/>
    <s v=" "/>
    <x v="1"/>
    <x v="1"/>
    <x v="0"/>
    <x v="3"/>
    <s v="6582 Elm Lane"/>
    <x v="0"/>
    <x v="0"/>
    <x v="2"/>
    <x v="0"/>
    <x v="3"/>
    <s v="No"/>
    <n v="7280"/>
    <n v="1120"/>
    <n v="1120"/>
    <n v="5040"/>
    <s v="Toyota"/>
    <s v="Highlander"/>
    <n v="2010"/>
    <x v="1"/>
  </r>
  <r>
    <n v="644081"/>
    <d v="1998-12-28T00:00:00"/>
    <x v="12"/>
    <x v="0"/>
    <s v="250/500"/>
    <n v="2000"/>
    <n v="130113"/>
    <n v="0"/>
    <x v="14"/>
    <n v="38"/>
    <x v="1"/>
    <x v="1"/>
    <x v="5"/>
    <x v="1"/>
    <x v="2"/>
    <x v="1"/>
    <n v="41300"/>
    <n v="-55500"/>
    <n v="-14200"/>
    <x v="14"/>
    <x v="0"/>
    <s v="Rear Collision"/>
    <x v="2"/>
    <x v="0"/>
    <x v="0"/>
    <x v="3"/>
    <s v="6851 3rd Drive"/>
    <x v="11"/>
    <x v="0"/>
    <x v="2"/>
    <x v="1"/>
    <x v="0"/>
    <s v="Yes"/>
    <n v="46200"/>
    <n v="4200"/>
    <n v="8400"/>
    <n v="33600"/>
    <s v="Dodge"/>
    <s v="Neon"/>
    <n v="2003"/>
    <x v="0"/>
  </r>
  <r>
    <n v="892874"/>
    <d v="1992-10-19T00:00:00"/>
    <x v="13"/>
    <x v="1"/>
    <s v="100/300"/>
    <n v="2000"/>
    <n v="11314"/>
    <n v="0"/>
    <x v="15"/>
    <n v="58"/>
    <x v="3"/>
    <x v="1"/>
    <x v="0"/>
    <x v="10"/>
    <x v="9"/>
    <x v="1"/>
    <n v="55700"/>
    <n v="0"/>
    <n v="55700"/>
    <x v="15"/>
    <x v="2"/>
    <s v="Side Collision"/>
    <x v="0"/>
    <x v="3"/>
    <x v="4"/>
    <x v="4"/>
    <s v="9573 Weaver Ave"/>
    <x v="11"/>
    <x v="2"/>
    <x v="0"/>
    <x v="1"/>
    <x v="1"/>
    <s v="No"/>
    <n v="63120"/>
    <n v="10520"/>
    <n v="10520"/>
    <n v="42080"/>
    <s v="Accura"/>
    <s v="MDX"/>
    <n v="1999"/>
    <x v="0"/>
  </r>
  <r>
    <n v="558938"/>
    <d v="2005-06-08T00:00:00"/>
    <x v="14"/>
    <x v="0"/>
    <s v="500/1000"/>
    <n v="1000"/>
    <n v="119944"/>
    <n v="5000000"/>
    <x v="16"/>
    <n v="26"/>
    <x v="2"/>
    <x v="0"/>
    <x v="5"/>
    <x v="1"/>
    <x v="10"/>
    <x v="2"/>
    <n v="63600"/>
    <n v="0"/>
    <n v="63600"/>
    <x v="2"/>
    <x v="2"/>
    <s v="Rear Collision"/>
    <x v="0"/>
    <x v="3"/>
    <x v="2"/>
    <x v="1"/>
    <s v="5074 3rd St"/>
    <x v="5"/>
    <x v="1"/>
    <x v="1"/>
    <x v="0"/>
    <x v="0"/>
    <s v="Yes"/>
    <n v="52110"/>
    <n v="5790"/>
    <n v="5790"/>
    <n v="40530"/>
    <s v="Nissan"/>
    <s v="Maxima"/>
    <n v="2012"/>
    <x v="1"/>
  </r>
  <r>
    <n v="275265"/>
    <d v="2004-11-15T00:00:00"/>
    <x v="15"/>
    <x v="1"/>
    <s v="500/1000"/>
    <n v="500"/>
    <n v="70864"/>
    <n v="6000000"/>
    <x v="17"/>
    <n v="31"/>
    <x v="2"/>
    <x v="0"/>
    <x v="4"/>
    <x v="1"/>
    <x v="1"/>
    <x v="3"/>
    <n v="53500"/>
    <n v="0"/>
    <n v="53500"/>
    <x v="10"/>
    <x v="0"/>
    <s v="Side Collision"/>
    <x v="2"/>
    <x v="0"/>
    <x v="4"/>
    <x v="5"/>
    <s v="4546 Tree St"/>
    <x v="10"/>
    <x v="0"/>
    <x v="2"/>
    <x v="1"/>
    <x v="0"/>
    <s v="Yes"/>
    <n v="77880"/>
    <n v="14160"/>
    <n v="7080"/>
    <n v="56640"/>
    <s v="Suburu"/>
    <s v="Legacy"/>
    <n v="2015"/>
    <x v="1"/>
  </r>
  <r>
    <n v="921202"/>
    <d v="2014-12-28T00:00:00"/>
    <x v="16"/>
    <x v="0"/>
    <s v="500/1000"/>
    <n v="500"/>
    <n v="137422"/>
    <n v="0"/>
    <x v="18"/>
    <n v="37"/>
    <x v="1"/>
    <x v="1"/>
    <x v="0"/>
    <x v="0"/>
    <x v="11"/>
    <x v="1"/>
    <n v="45500"/>
    <n v="-37800"/>
    <n v="7700"/>
    <x v="16"/>
    <x v="0"/>
    <s v="Side Collision"/>
    <x v="2"/>
    <x v="3"/>
    <x v="2"/>
    <x v="6"/>
    <s v="3842 Solo Ridge"/>
    <x v="4"/>
    <x v="0"/>
    <x v="0"/>
    <x v="0"/>
    <x v="1"/>
    <s v="No"/>
    <n v="72930"/>
    <n v="6630"/>
    <n v="13260"/>
    <n v="53040"/>
    <s v="Accura"/>
    <s v="TL"/>
    <n v="2015"/>
    <x v="1"/>
  </r>
  <r>
    <n v="143972"/>
    <d v="1992-08-02T00:00:00"/>
    <x v="17"/>
    <x v="1"/>
    <s v="500/1000"/>
    <n v="2000"/>
    <n v="147573"/>
    <n v="0"/>
    <x v="19"/>
    <n v="39"/>
    <x v="1"/>
    <x v="1"/>
    <x v="4"/>
    <x v="11"/>
    <x v="6"/>
    <x v="2"/>
    <n v="57000"/>
    <n v="-27300"/>
    <n v="29700"/>
    <x v="2"/>
    <x v="2"/>
    <s v="Side Collision"/>
    <x v="0"/>
    <x v="0"/>
    <x v="1"/>
    <x v="0"/>
    <s v="8101 3rd Ridge"/>
    <x v="1"/>
    <x v="1"/>
    <x v="1"/>
    <x v="2"/>
    <x v="1"/>
    <s v="No"/>
    <n v="60400"/>
    <n v="6040"/>
    <n v="6040"/>
    <n v="48320"/>
    <s v="Nissan"/>
    <s v="Pathfinder"/>
    <n v="2014"/>
    <x v="1"/>
  </r>
  <r>
    <n v="183430"/>
    <d v="2002-06-25T00:00:00"/>
    <x v="18"/>
    <x v="1"/>
    <s v="250/500"/>
    <n v="1000"/>
    <n v="118796"/>
    <n v="4000000"/>
    <x v="20"/>
    <n v="62"/>
    <x v="3"/>
    <x v="0"/>
    <x v="6"/>
    <x v="6"/>
    <x v="3"/>
    <x v="2"/>
    <n v="0"/>
    <n v="0"/>
    <n v="0"/>
    <x v="17"/>
    <x v="2"/>
    <s v="Rear Collision"/>
    <x v="1"/>
    <x v="0"/>
    <x v="2"/>
    <x v="0"/>
    <s v="5380 Pine St"/>
    <x v="3"/>
    <x v="1"/>
    <x v="2"/>
    <x v="0"/>
    <x v="1"/>
    <s v="Unknown"/>
    <n v="47160"/>
    <n v="0"/>
    <n v="5240"/>
    <n v="41920"/>
    <s v="Suburu"/>
    <s v="Impreza"/>
    <n v="2011"/>
    <x v="1"/>
  </r>
  <r>
    <n v="431876"/>
    <d v="2005-11-27T00:00:00"/>
    <x v="19"/>
    <x v="2"/>
    <s v="500/1000"/>
    <n v="2000"/>
    <n v="87515"/>
    <n v="0"/>
    <x v="21"/>
    <n v="41"/>
    <x v="1"/>
    <x v="1"/>
    <x v="2"/>
    <x v="1"/>
    <x v="8"/>
    <x v="2"/>
    <n v="46700"/>
    <n v="0"/>
    <n v="46700"/>
    <x v="18"/>
    <x v="2"/>
    <s v="Side Collision"/>
    <x v="2"/>
    <x v="0"/>
    <x v="0"/>
    <x v="2"/>
    <s v="8957 Weaver Drive"/>
    <x v="12"/>
    <x v="1"/>
    <x v="1"/>
    <x v="0"/>
    <x v="0"/>
    <s v="Unknown"/>
    <n v="37840"/>
    <n v="0"/>
    <n v="4730"/>
    <n v="33110"/>
    <s v="Accura"/>
    <s v="RSX"/>
    <n v="1996"/>
    <x v="1"/>
  </r>
  <r>
    <n v="285496"/>
    <d v="1994-05-27T00:00:00"/>
    <x v="20"/>
    <x v="2"/>
    <s v="100/300"/>
    <n v="2000"/>
    <n v="97218"/>
    <n v="0"/>
    <x v="22"/>
    <n v="55"/>
    <x v="3"/>
    <x v="0"/>
    <x v="4"/>
    <x v="5"/>
    <x v="12"/>
    <x v="1"/>
    <n v="72700"/>
    <n v="-68200"/>
    <n v="4500"/>
    <x v="19"/>
    <x v="2"/>
    <s v="Rear Collision"/>
    <x v="0"/>
    <x v="4"/>
    <x v="0"/>
    <x v="4"/>
    <s v="2526 Embaracadero Ave"/>
    <x v="3"/>
    <x v="1"/>
    <x v="2"/>
    <x v="1"/>
    <x v="1"/>
    <s v="Yes"/>
    <n v="71520"/>
    <n v="17880"/>
    <n v="5960"/>
    <n v="47680"/>
    <s v="Suburu"/>
    <s v="Forrestor"/>
    <n v="2000"/>
    <x v="0"/>
  </r>
  <r>
    <n v="115399"/>
    <d v="1991-02-08T00:00:00"/>
    <x v="21"/>
    <x v="1"/>
    <s v="100/300"/>
    <n v="2000"/>
    <n v="126879"/>
    <n v="0"/>
    <x v="23"/>
    <n v="55"/>
    <x v="3"/>
    <x v="0"/>
    <x v="0"/>
    <x v="7"/>
    <x v="13"/>
    <x v="2"/>
    <n v="0"/>
    <n v="-31000"/>
    <n v="-31000"/>
    <x v="16"/>
    <x v="0"/>
    <s v="Front Collision"/>
    <x v="2"/>
    <x v="4"/>
    <x v="4"/>
    <x v="5"/>
    <s v="5667 4th Drive"/>
    <x v="12"/>
    <x v="0"/>
    <x v="1"/>
    <x v="2"/>
    <x v="0"/>
    <s v="Unknown"/>
    <n v="98160"/>
    <n v="8180"/>
    <n v="16360"/>
    <n v="73620"/>
    <s v="Dodge"/>
    <s v="RAM"/>
    <n v="2011"/>
    <x v="0"/>
  </r>
  <r>
    <n v="736882"/>
    <d v="1996-02-02T00:00:00"/>
    <x v="22"/>
    <x v="1"/>
    <s v="100/300"/>
    <n v="1000"/>
    <n v="88331"/>
    <n v="0"/>
    <x v="24"/>
    <n v="40"/>
    <x v="1"/>
    <x v="0"/>
    <x v="5"/>
    <x v="0"/>
    <x v="14"/>
    <x v="0"/>
    <n v="0"/>
    <n v="-53500"/>
    <n v="-53500"/>
    <x v="20"/>
    <x v="0"/>
    <s v="Rear Collision"/>
    <x v="1"/>
    <x v="3"/>
    <x v="1"/>
    <x v="1"/>
    <s v="2502 Apache Hwy"/>
    <x v="13"/>
    <x v="0"/>
    <x v="2"/>
    <x v="0"/>
    <x v="2"/>
    <s v="No"/>
    <n v="77880"/>
    <n v="7080"/>
    <n v="14160"/>
    <n v="56640"/>
    <s v="Ford"/>
    <s v="Escape"/>
    <n v="2005"/>
    <x v="1"/>
  </r>
  <r>
    <n v="699044"/>
    <d v="2013-12-05T00:00:00"/>
    <x v="23"/>
    <x v="0"/>
    <s v="100/300"/>
    <n v="2000"/>
    <n v="126692"/>
    <n v="0"/>
    <x v="25"/>
    <n v="35"/>
    <x v="1"/>
    <x v="0"/>
    <x v="3"/>
    <x v="2"/>
    <x v="15"/>
    <x v="2"/>
    <n v="0"/>
    <n v="0"/>
    <n v="0"/>
    <x v="21"/>
    <x v="2"/>
    <s v="Rear Collision"/>
    <x v="0"/>
    <x v="3"/>
    <x v="3"/>
    <x v="2"/>
    <s v="3418 Texas Lane"/>
    <x v="14"/>
    <x v="1"/>
    <x v="2"/>
    <x v="0"/>
    <x v="2"/>
    <s v="Yes"/>
    <n v="71500"/>
    <n v="16500"/>
    <n v="11000"/>
    <n v="44000"/>
    <s v="Ford"/>
    <s v="Escape"/>
    <n v="2006"/>
    <x v="0"/>
  </r>
  <r>
    <n v="863236"/>
    <d v="1990-09-20T00:00:00"/>
    <x v="24"/>
    <x v="1"/>
    <s v="100/300"/>
    <n v="2000"/>
    <n v="13221"/>
    <n v="0"/>
    <x v="26"/>
    <n v="43"/>
    <x v="1"/>
    <x v="0"/>
    <x v="4"/>
    <x v="5"/>
    <x v="5"/>
    <x v="2"/>
    <n v="0"/>
    <n v="-29200"/>
    <n v="-29200"/>
    <x v="22"/>
    <x v="3"/>
    <s v=" "/>
    <x v="1"/>
    <x v="0"/>
    <x v="6"/>
    <x v="2"/>
    <s v="2533 Elm St"/>
    <x v="15"/>
    <x v="0"/>
    <x v="0"/>
    <x v="0"/>
    <x v="2"/>
    <s v="Yes"/>
    <n v="9020"/>
    <n v="1640"/>
    <n v="820"/>
    <n v="6560"/>
    <s v="Toyota"/>
    <s v="Camry"/>
    <n v="2005"/>
    <x v="1"/>
  </r>
  <r>
    <n v="608513"/>
    <d v="2002-07-18T00:00:00"/>
    <x v="25"/>
    <x v="1"/>
    <s v="100/300"/>
    <n v="500"/>
    <n v="84807"/>
    <n v="3000000"/>
    <x v="27"/>
    <n v="34"/>
    <x v="1"/>
    <x v="0"/>
    <x v="6"/>
    <x v="8"/>
    <x v="13"/>
    <x v="1"/>
    <n v="31000"/>
    <n v="-30200"/>
    <n v="800"/>
    <x v="23"/>
    <x v="1"/>
    <s v=" "/>
    <x v="1"/>
    <x v="1"/>
    <x v="1"/>
    <x v="6"/>
    <s v="3790 Andromedia Hwy"/>
    <x v="0"/>
    <x v="0"/>
    <x v="0"/>
    <x v="2"/>
    <x v="3"/>
    <s v="Unknown"/>
    <n v="5720"/>
    <n v="1040"/>
    <n v="520"/>
    <n v="4160"/>
    <s v="Suburu"/>
    <s v="Forrestor"/>
    <n v="2003"/>
    <x v="0"/>
  </r>
  <r>
    <n v="914088"/>
    <d v="1990-02-08T00:00:00"/>
    <x v="26"/>
    <x v="0"/>
    <s v="100/300"/>
    <n v="2000"/>
    <n v="12917"/>
    <n v="0"/>
    <x v="28"/>
    <n v="40"/>
    <x v="1"/>
    <x v="1"/>
    <x v="6"/>
    <x v="2"/>
    <x v="14"/>
    <x v="1"/>
    <n v="0"/>
    <n v="-55600"/>
    <n v="-55600"/>
    <x v="13"/>
    <x v="0"/>
    <s v="Side Collision"/>
    <x v="1"/>
    <x v="3"/>
    <x v="0"/>
    <x v="5"/>
    <s v="3220 Rock Drive"/>
    <x v="7"/>
    <x v="0"/>
    <x v="2"/>
    <x v="0"/>
    <x v="1"/>
    <s v="Yes"/>
    <n v="69840"/>
    <n v="7760"/>
    <n v="15520"/>
    <n v="46560"/>
    <s v="Dodge"/>
    <s v="Neon"/>
    <n v="2009"/>
    <x v="1"/>
  </r>
  <r>
    <n v="596785"/>
    <d v="2014-03-04T00:00:00"/>
    <x v="27"/>
    <x v="2"/>
    <s v="500/1000"/>
    <n v="2000"/>
    <n v="11045"/>
    <n v="0"/>
    <x v="29"/>
    <n v="45"/>
    <x v="0"/>
    <x v="1"/>
    <x v="1"/>
    <x v="1"/>
    <x v="16"/>
    <x v="3"/>
    <n v="0"/>
    <n v="0"/>
    <n v="0"/>
    <x v="11"/>
    <x v="0"/>
    <s v="Rear Collision"/>
    <x v="1"/>
    <x v="0"/>
    <x v="0"/>
    <x v="6"/>
    <s v="2100 Francis Drive"/>
    <x v="0"/>
    <x v="0"/>
    <x v="2"/>
    <x v="2"/>
    <x v="0"/>
    <s v="No"/>
    <n v="91650"/>
    <n v="14100"/>
    <n v="14100"/>
    <n v="63450"/>
    <s v="Accura"/>
    <s v="TL"/>
    <n v="2011"/>
    <x v="1"/>
  </r>
  <r>
    <n v="908616"/>
    <d v="2000-02-18T00:00:00"/>
    <x v="28"/>
    <x v="2"/>
    <s v="250/500"/>
    <n v="1000"/>
    <n v="95416"/>
    <n v="0"/>
    <x v="30"/>
    <n v="25"/>
    <x v="2"/>
    <x v="0"/>
    <x v="3"/>
    <x v="5"/>
    <x v="17"/>
    <x v="0"/>
    <n v="53200"/>
    <n v="0"/>
    <n v="53200"/>
    <x v="24"/>
    <x v="2"/>
    <s v="Side Collision"/>
    <x v="0"/>
    <x v="4"/>
    <x v="0"/>
    <x v="0"/>
    <s v="4687 5th Drive"/>
    <x v="9"/>
    <x v="2"/>
    <x v="2"/>
    <x v="1"/>
    <x v="1"/>
    <s v="Unknown"/>
    <n v="75600"/>
    <n v="12600"/>
    <n v="12600"/>
    <n v="50400"/>
    <s v="Toyota"/>
    <s v="Corolla"/>
    <n v="2005"/>
    <x v="1"/>
  </r>
  <r>
    <n v="666333"/>
    <d v="2008-06-19T00:00:00"/>
    <x v="29"/>
    <x v="2"/>
    <s v="100/300"/>
    <n v="2000"/>
    <n v="133728"/>
    <n v="8000000"/>
    <x v="31"/>
    <n v="37"/>
    <x v="1"/>
    <x v="0"/>
    <x v="6"/>
    <x v="0"/>
    <x v="1"/>
    <x v="0"/>
    <n v="27500"/>
    <n v="0"/>
    <n v="27500"/>
    <x v="25"/>
    <x v="2"/>
    <s v="Side Collision"/>
    <x v="0"/>
    <x v="0"/>
    <x v="4"/>
    <x v="1"/>
    <s v="9038 2nd Lane"/>
    <x v="16"/>
    <x v="1"/>
    <x v="2"/>
    <x v="2"/>
    <x v="0"/>
    <s v="Unknown"/>
    <n v="67140"/>
    <n v="7460"/>
    <n v="7460"/>
    <n v="52220"/>
    <s v="Ford"/>
    <s v="F150"/>
    <n v="2006"/>
    <x v="0"/>
  </r>
  <r>
    <n v="336614"/>
    <d v="2003-08-01T00:00:00"/>
    <x v="30"/>
    <x v="2"/>
    <s v="500/1000"/>
    <n v="1000"/>
    <n v="108834"/>
    <n v="0"/>
    <x v="32"/>
    <n v="35"/>
    <x v="1"/>
    <x v="1"/>
    <x v="2"/>
    <x v="12"/>
    <x v="11"/>
    <x v="1"/>
    <n v="81100"/>
    <n v="0"/>
    <n v="81100"/>
    <x v="20"/>
    <x v="2"/>
    <s v="Front Collision"/>
    <x v="2"/>
    <x v="0"/>
    <x v="2"/>
    <x v="2"/>
    <s v="6092 5th Ave"/>
    <x v="14"/>
    <x v="1"/>
    <x v="0"/>
    <x v="2"/>
    <x v="2"/>
    <s v="No"/>
    <n v="29790"/>
    <n v="3310"/>
    <n v="3310"/>
    <n v="23170"/>
    <s v="BMW"/>
    <s v="3 Series"/>
    <n v="2008"/>
    <x v="1"/>
  </r>
  <r>
    <n v="584859"/>
    <d v="1992-04-04T00:00:00"/>
    <x v="31"/>
    <x v="2"/>
    <s v="100/300"/>
    <n v="1000"/>
    <n v="155829"/>
    <n v="0"/>
    <x v="33"/>
    <n v="30"/>
    <x v="2"/>
    <x v="0"/>
    <x v="4"/>
    <x v="13"/>
    <x v="17"/>
    <x v="0"/>
    <n v="51400"/>
    <n v="-64000"/>
    <n v="-12600"/>
    <x v="21"/>
    <x v="2"/>
    <s v="Front Collision"/>
    <x v="0"/>
    <x v="4"/>
    <x v="2"/>
    <x v="4"/>
    <s v="8353 Britain Ridge"/>
    <x v="17"/>
    <x v="1"/>
    <x v="2"/>
    <x v="0"/>
    <x v="0"/>
    <s v="Unknown"/>
    <n v="77110"/>
    <n v="14020"/>
    <n v="14020"/>
    <n v="49070"/>
    <s v="Suburu"/>
    <s v="Impreza"/>
    <n v="2015"/>
    <x v="1"/>
  </r>
  <r>
    <n v="990493"/>
    <d v="1991-01-13T00:00:00"/>
    <x v="32"/>
    <x v="2"/>
    <s v="500/1000"/>
    <n v="500"/>
    <n v="141568"/>
    <n v="0"/>
    <x v="34"/>
    <n v="37"/>
    <x v="1"/>
    <x v="0"/>
    <x v="1"/>
    <x v="5"/>
    <x v="11"/>
    <x v="2"/>
    <n v="0"/>
    <n v="0"/>
    <n v="0"/>
    <x v="26"/>
    <x v="0"/>
    <s v="Side Collision"/>
    <x v="2"/>
    <x v="2"/>
    <x v="4"/>
    <x v="4"/>
    <s v="3540 Maple St"/>
    <x v="18"/>
    <x v="0"/>
    <x v="0"/>
    <x v="1"/>
    <x v="3"/>
    <s v="Yes"/>
    <n v="64800"/>
    <n v="10800"/>
    <n v="5400"/>
    <n v="48600"/>
    <s v="Audi"/>
    <s v="A3"/>
    <n v="1999"/>
    <x v="1"/>
  </r>
  <r>
    <n v="129872"/>
    <d v="2010-08-08T00:00:00"/>
    <x v="33"/>
    <x v="0"/>
    <s v="100/300"/>
    <n v="1000"/>
    <n v="133415"/>
    <n v="6000000"/>
    <x v="35"/>
    <n v="33"/>
    <x v="2"/>
    <x v="0"/>
    <x v="4"/>
    <x v="0"/>
    <x v="1"/>
    <x v="1"/>
    <n v="53300"/>
    <n v="-49200"/>
    <n v="4100"/>
    <x v="27"/>
    <x v="0"/>
    <s v="Front Collision"/>
    <x v="0"/>
    <x v="3"/>
    <x v="4"/>
    <x v="3"/>
    <s v="3104 Sky Drive"/>
    <x v="12"/>
    <x v="0"/>
    <x v="0"/>
    <x v="2"/>
    <x v="1"/>
    <s v="Yes"/>
    <n v="53100"/>
    <n v="10620"/>
    <n v="5310"/>
    <n v="37170"/>
    <s v="Mercedes"/>
    <s v="C300"/>
    <n v="1995"/>
    <x v="0"/>
  </r>
  <r>
    <n v="200152"/>
    <d v="2003-03-09T00:00:00"/>
    <x v="34"/>
    <x v="2"/>
    <s v="100/300"/>
    <n v="1000"/>
    <n v="98845"/>
    <n v="0"/>
    <x v="36"/>
    <n v="28"/>
    <x v="2"/>
    <x v="1"/>
    <x v="3"/>
    <x v="9"/>
    <x v="6"/>
    <x v="3"/>
    <n v="0"/>
    <n v="0"/>
    <n v="0"/>
    <x v="21"/>
    <x v="0"/>
    <s v="Rear Collision"/>
    <x v="2"/>
    <x v="0"/>
    <x v="2"/>
    <x v="6"/>
    <s v="4981 Weaver St"/>
    <x v="19"/>
    <x v="0"/>
    <x v="1"/>
    <x v="0"/>
    <x v="3"/>
    <s v="Yes"/>
    <n v="60200"/>
    <n v="6020"/>
    <n v="6020"/>
    <n v="48160"/>
    <s v="Suburu"/>
    <s v="Forrestor"/>
    <n v="2004"/>
    <x v="0"/>
  </r>
  <r>
    <n v="933293"/>
    <d v="1993-02-03T00:00:00"/>
    <x v="35"/>
    <x v="2"/>
    <s v="500/1000"/>
    <n v="2000"/>
    <n v="122248"/>
    <n v="0"/>
    <x v="37"/>
    <n v="49"/>
    <x v="0"/>
    <x v="1"/>
    <x v="6"/>
    <x v="7"/>
    <x v="5"/>
    <x v="3"/>
    <n v="0"/>
    <n v="0"/>
    <n v="0"/>
    <x v="24"/>
    <x v="3"/>
    <s v=" "/>
    <x v="1"/>
    <x v="1"/>
    <x v="4"/>
    <x v="2"/>
    <s v="6676 Tree Lane"/>
    <x v="14"/>
    <x v="0"/>
    <x v="2"/>
    <x v="0"/>
    <x v="3"/>
    <s v="Yes"/>
    <n v="5330"/>
    <n v="1230"/>
    <n v="820"/>
    <n v="3280"/>
    <s v="Suburu"/>
    <s v="Legacy"/>
    <n v="2001"/>
    <x v="1"/>
  </r>
  <r>
    <n v="485664"/>
    <d v="2002-11-25T00:00:00"/>
    <x v="36"/>
    <x v="1"/>
    <s v="500/1000"/>
    <n v="2000"/>
    <n v="115555"/>
    <n v="0"/>
    <x v="38"/>
    <n v="54"/>
    <x v="0"/>
    <x v="1"/>
    <x v="0"/>
    <x v="0"/>
    <x v="3"/>
    <x v="3"/>
    <n v="65700"/>
    <n v="0"/>
    <n v="65700"/>
    <x v="1"/>
    <x v="2"/>
    <s v="Rear Collision"/>
    <x v="0"/>
    <x v="0"/>
    <x v="2"/>
    <x v="4"/>
    <s v="3930 Embaracadero St"/>
    <x v="15"/>
    <x v="1"/>
    <x v="1"/>
    <x v="2"/>
    <x v="1"/>
    <s v="Unknown"/>
    <n v="62300"/>
    <n v="12460"/>
    <n v="6230"/>
    <n v="43610"/>
    <s v="Jeep"/>
    <s v="Wrangler"/>
    <n v="2007"/>
    <x v="1"/>
  </r>
  <r>
    <n v="982871"/>
    <d v="1997-07-27T00:00:00"/>
    <x v="37"/>
    <x v="1"/>
    <s v="250/500"/>
    <n v="500"/>
    <n v="126208"/>
    <n v="0"/>
    <x v="39"/>
    <n v="37"/>
    <x v="1"/>
    <x v="0"/>
    <x v="6"/>
    <x v="4"/>
    <x v="17"/>
    <x v="0"/>
    <n v="48500"/>
    <n v="0"/>
    <n v="48500"/>
    <x v="13"/>
    <x v="0"/>
    <s v="Front Collision"/>
    <x v="0"/>
    <x v="4"/>
    <x v="5"/>
    <x v="0"/>
    <s v="3422 Flute St"/>
    <x v="15"/>
    <x v="0"/>
    <x v="1"/>
    <x v="1"/>
    <x v="2"/>
    <s v="No"/>
    <n v="60170"/>
    <n v="10940"/>
    <n v="10940"/>
    <n v="38290"/>
    <s v="Nissan"/>
    <s v="Pathfinder"/>
    <n v="2011"/>
    <x v="0"/>
  </r>
  <r>
    <n v="206213"/>
    <d v="1995-05-08T00:00:00"/>
    <x v="38"/>
    <x v="2"/>
    <s v="100/300"/>
    <n v="500"/>
    <n v="145162"/>
    <n v="0"/>
    <x v="40"/>
    <n v="26"/>
    <x v="2"/>
    <x v="0"/>
    <x v="2"/>
    <x v="4"/>
    <x v="14"/>
    <x v="1"/>
    <n v="0"/>
    <n v="-55700"/>
    <n v="-55700"/>
    <x v="28"/>
    <x v="0"/>
    <s v="Rear Collision"/>
    <x v="1"/>
    <x v="4"/>
    <x v="4"/>
    <x v="0"/>
    <s v="4862 Lincoln Hwy"/>
    <x v="4"/>
    <x v="0"/>
    <x v="2"/>
    <x v="2"/>
    <x v="0"/>
    <s v="Unknown"/>
    <n v="40000"/>
    <n v="8000"/>
    <n v="4000"/>
    <n v="28000"/>
    <s v="BMW"/>
    <s v="M5"/>
    <n v="2010"/>
    <x v="1"/>
  </r>
  <r>
    <n v="616337"/>
    <d v="2012-08-30T00:00:00"/>
    <x v="39"/>
    <x v="1"/>
    <s v="250/500"/>
    <n v="500"/>
    <n v="173766"/>
    <n v="0"/>
    <x v="41"/>
    <n v="34"/>
    <x v="1"/>
    <x v="0"/>
    <x v="2"/>
    <x v="10"/>
    <x v="13"/>
    <x v="3"/>
    <n v="0"/>
    <n v="-24100"/>
    <n v="-24100"/>
    <x v="17"/>
    <x v="0"/>
    <s v="Side Collision"/>
    <x v="0"/>
    <x v="0"/>
    <x v="4"/>
    <x v="6"/>
    <s v="5719 2nd Lane"/>
    <x v="17"/>
    <x v="0"/>
    <x v="1"/>
    <x v="0"/>
    <x v="3"/>
    <s v="Unknown"/>
    <n v="97080"/>
    <n v="16180"/>
    <n v="16180"/>
    <n v="64720"/>
    <s v="BMW"/>
    <s v="X5"/>
    <n v="2001"/>
    <x v="0"/>
  </r>
  <r>
    <n v="448961"/>
    <d v="2006-04-30T00:00:00"/>
    <x v="40"/>
    <x v="2"/>
    <s v="500/1000"/>
    <n v="500"/>
    <n v="147593"/>
    <n v="0"/>
    <x v="42"/>
    <n v="23"/>
    <x v="4"/>
    <x v="1"/>
    <x v="5"/>
    <x v="5"/>
    <x v="10"/>
    <x v="0"/>
    <n v="0"/>
    <n v="-67400"/>
    <n v="-67400"/>
    <x v="29"/>
    <x v="2"/>
    <s v="Side Collision"/>
    <x v="1"/>
    <x v="3"/>
    <x v="0"/>
    <x v="3"/>
    <s v="3221 Solo Ridge"/>
    <x v="18"/>
    <x v="1"/>
    <x v="0"/>
    <x v="0"/>
    <x v="1"/>
    <s v="No"/>
    <n v="51660"/>
    <n v="5740"/>
    <n v="5740"/>
    <n v="40180"/>
    <s v="Dodge"/>
    <s v="RAM"/>
    <n v="2010"/>
    <x v="1"/>
  </r>
  <r>
    <n v="790442"/>
    <d v="2003-04-13T00:00:00"/>
    <x v="41"/>
    <x v="0"/>
    <s v="250/500"/>
    <n v="500"/>
    <n v="53817"/>
    <n v="0"/>
    <x v="43"/>
    <n v="30"/>
    <x v="2"/>
    <x v="1"/>
    <x v="1"/>
    <x v="10"/>
    <x v="1"/>
    <x v="2"/>
    <n v="49700"/>
    <n v="-60200"/>
    <n v="-10500"/>
    <x v="18"/>
    <x v="0"/>
    <s v="Rear Collision"/>
    <x v="2"/>
    <x v="3"/>
    <x v="5"/>
    <x v="2"/>
    <s v="6660 MLK Drive"/>
    <x v="6"/>
    <x v="0"/>
    <x v="2"/>
    <x v="2"/>
    <x v="0"/>
    <s v="No"/>
    <n v="51120"/>
    <n v="5680"/>
    <n v="5680"/>
    <n v="39760"/>
    <s v="Mercedes"/>
    <s v="E400"/>
    <n v="2005"/>
    <x v="1"/>
  </r>
  <r>
    <n v="108844"/>
    <d v="2007-12-05T00:00:00"/>
    <x v="42"/>
    <x v="2"/>
    <s v="100/300"/>
    <n v="2000"/>
    <n v="108108"/>
    <n v="0"/>
    <x v="44"/>
    <n v="44"/>
    <x v="1"/>
    <x v="0"/>
    <x v="6"/>
    <x v="7"/>
    <x v="1"/>
    <x v="3"/>
    <n v="36400"/>
    <n v="-28700"/>
    <n v="7700"/>
    <x v="30"/>
    <x v="0"/>
    <s v="Front Collision"/>
    <x v="1"/>
    <x v="3"/>
    <x v="0"/>
    <x v="3"/>
    <s v="1699 Oak Drive"/>
    <x v="8"/>
    <x v="0"/>
    <x v="0"/>
    <x v="1"/>
    <x v="0"/>
    <s v="Unknown"/>
    <n v="56400"/>
    <n v="11280"/>
    <n v="11280"/>
    <n v="33840"/>
    <s v="Toyota"/>
    <s v="Highlander"/>
    <n v="2014"/>
    <x v="1"/>
  </r>
  <r>
    <n v="430029"/>
    <d v="2006-08-21T00:00:00"/>
    <x v="43"/>
    <x v="2"/>
    <s v="250/500"/>
    <n v="1000"/>
    <n v="145443"/>
    <n v="0"/>
    <x v="45"/>
    <n v="40"/>
    <x v="1"/>
    <x v="1"/>
    <x v="0"/>
    <x v="9"/>
    <x v="11"/>
    <x v="0"/>
    <n v="0"/>
    <n v="0"/>
    <n v="0"/>
    <x v="31"/>
    <x v="2"/>
    <s v="Rear Collision"/>
    <x v="2"/>
    <x v="3"/>
    <x v="2"/>
    <x v="2"/>
    <s v="4234 Cherokee Lane"/>
    <x v="18"/>
    <x v="1"/>
    <x v="2"/>
    <x v="2"/>
    <x v="2"/>
    <s v="Unknown"/>
    <n v="55120"/>
    <n v="6890"/>
    <n v="0"/>
    <n v="48230"/>
    <s v="Accura"/>
    <s v="MDX"/>
    <n v="2002"/>
    <x v="1"/>
  </r>
  <r>
    <n v="529112"/>
    <d v="1990-01-08T00:00:00"/>
    <x v="44"/>
    <x v="1"/>
    <s v="100/300"/>
    <n v="500"/>
    <n v="124047"/>
    <n v="0"/>
    <x v="46"/>
    <n v="33"/>
    <x v="2"/>
    <x v="1"/>
    <x v="2"/>
    <x v="6"/>
    <x v="15"/>
    <x v="0"/>
    <n v="35300"/>
    <n v="0"/>
    <n v="35300"/>
    <x v="32"/>
    <x v="2"/>
    <s v="Rear Collision"/>
    <x v="2"/>
    <x v="2"/>
    <x v="5"/>
    <x v="5"/>
    <s v="7476 4th St"/>
    <x v="20"/>
    <x v="1"/>
    <x v="0"/>
    <x v="0"/>
    <x v="3"/>
    <s v="Unknown"/>
    <n v="77110"/>
    <n v="0"/>
    <n v="14020"/>
    <n v="63090"/>
    <s v="Honda"/>
    <s v="Civic"/>
    <n v="2014"/>
    <x v="1"/>
  </r>
  <r>
    <n v="939631"/>
    <d v="1990-03-18T00:00:00"/>
    <x v="45"/>
    <x v="0"/>
    <s v="500/1000"/>
    <n v="2000"/>
    <n v="12737"/>
    <n v="4000000"/>
    <x v="47"/>
    <n v="47"/>
    <x v="0"/>
    <x v="0"/>
    <x v="5"/>
    <x v="6"/>
    <x v="14"/>
    <x v="0"/>
    <n v="0"/>
    <n v="0"/>
    <n v="0"/>
    <x v="3"/>
    <x v="2"/>
    <s v="Front Collision"/>
    <x v="0"/>
    <x v="2"/>
    <x v="4"/>
    <x v="2"/>
    <s v="8907 Tree Ave"/>
    <x v="4"/>
    <x v="1"/>
    <x v="2"/>
    <x v="2"/>
    <x v="3"/>
    <s v="No"/>
    <n v="62800"/>
    <n v="6280"/>
    <n v="6280"/>
    <n v="50240"/>
    <s v="Audi"/>
    <s v="A3"/>
    <n v="2003"/>
    <x v="0"/>
  </r>
  <r>
    <n v="866931"/>
    <d v="2008-01-07T00:00:00"/>
    <x v="46"/>
    <x v="1"/>
    <s v="500/1000"/>
    <n v="1000"/>
    <n v="112387"/>
    <n v="8000000"/>
    <x v="48"/>
    <n v="34"/>
    <x v="1"/>
    <x v="1"/>
    <x v="1"/>
    <x v="9"/>
    <x v="7"/>
    <x v="1"/>
    <n v="0"/>
    <n v="0"/>
    <n v="0"/>
    <x v="33"/>
    <x v="1"/>
    <s v=" "/>
    <x v="3"/>
    <x v="0"/>
    <x v="2"/>
    <x v="2"/>
    <s v="6619 Flute Ave"/>
    <x v="0"/>
    <x v="0"/>
    <x v="1"/>
    <x v="2"/>
    <x v="1"/>
    <s v="Yes"/>
    <n v="7290"/>
    <n v="810"/>
    <n v="810"/>
    <n v="5670"/>
    <s v="Volkswagen"/>
    <s v="Passat"/>
    <n v="1995"/>
    <x v="1"/>
  </r>
  <r>
    <n v="582011"/>
    <d v="1997-03-10T00:00:00"/>
    <x v="47"/>
    <x v="2"/>
    <s v="100/300"/>
    <n v="1000"/>
    <n v="124589"/>
    <n v="0"/>
    <x v="49"/>
    <n v="35"/>
    <x v="1"/>
    <x v="1"/>
    <x v="3"/>
    <x v="8"/>
    <x v="9"/>
    <x v="0"/>
    <n v="0"/>
    <n v="-40300"/>
    <n v="-40300"/>
    <x v="17"/>
    <x v="0"/>
    <s v="Rear Collision"/>
    <x v="2"/>
    <x v="3"/>
    <x v="4"/>
    <x v="3"/>
    <s v="6011 Britain St"/>
    <x v="4"/>
    <x v="0"/>
    <x v="2"/>
    <x v="1"/>
    <x v="1"/>
    <s v="Unknown"/>
    <n v="76600"/>
    <n v="15320"/>
    <n v="7660"/>
    <n v="53620"/>
    <s v="Mercedes"/>
    <s v="C300"/>
    <n v="2000"/>
    <x v="1"/>
  </r>
  <r>
    <n v="691189"/>
    <d v="2004-01-10T00:00:00"/>
    <x v="48"/>
    <x v="0"/>
    <s v="250/500"/>
    <n v="2000"/>
    <n v="132662"/>
    <n v="7000000"/>
    <x v="50"/>
    <n v="59"/>
    <x v="3"/>
    <x v="0"/>
    <x v="0"/>
    <x v="6"/>
    <x v="3"/>
    <x v="2"/>
    <n v="0"/>
    <n v="0"/>
    <n v="0"/>
    <x v="28"/>
    <x v="2"/>
    <s v="Front Collision"/>
    <x v="1"/>
    <x v="2"/>
    <x v="2"/>
    <x v="1"/>
    <s v="5104 Francis Drive"/>
    <x v="4"/>
    <x v="1"/>
    <x v="1"/>
    <x v="1"/>
    <x v="2"/>
    <s v="Yes"/>
    <n v="81800"/>
    <n v="16360"/>
    <n v="8180"/>
    <n v="57260"/>
    <s v="Nissan"/>
    <s v="Pathfinder"/>
    <n v="1998"/>
    <x v="1"/>
  </r>
  <r>
    <n v="537546"/>
    <d v="1994-08-20T00:00:00"/>
    <x v="49"/>
    <x v="2"/>
    <s v="100/300"/>
    <n v="2000"/>
    <n v="107383"/>
    <n v="0"/>
    <x v="51"/>
    <n v="27"/>
    <x v="2"/>
    <x v="1"/>
    <x v="6"/>
    <x v="13"/>
    <x v="15"/>
    <x v="0"/>
    <n v="0"/>
    <n v="0"/>
    <n v="0"/>
    <x v="34"/>
    <x v="1"/>
    <s v=" "/>
    <x v="3"/>
    <x v="1"/>
    <x v="2"/>
    <x v="2"/>
    <s v="2280 4th Ave"/>
    <x v="15"/>
    <x v="0"/>
    <x v="1"/>
    <x v="0"/>
    <x v="0"/>
    <s v="Unknown"/>
    <n v="7260"/>
    <n v="1320"/>
    <n v="660"/>
    <n v="5280"/>
    <s v="BMW"/>
    <s v="M5"/>
    <n v="2008"/>
    <x v="1"/>
  </r>
  <r>
    <n v="394975"/>
    <d v="2002-06-02T00:00:00"/>
    <x v="19"/>
    <x v="1"/>
    <s v="100/300"/>
    <n v="1000"/>
    <n v="153052"/>
    <n v="0"/>
    <x v="52"/>
    <n v="39"/>
    <x v="1"/>
    <x v="0"/>
    <x v="5"/>
    <x v="3"/>
    <x v="16"/>
    <x v="1"/>
    <n v="0"/>
    <n v="0"/>
    <n v="0"/>
    <x v="2"/>
    <x v="1"/>
    <s v=" "/>
    <x v="1"/>
    <x v="1"/>
    <x v="4"/>
    <x v="5"/>
    <s v="2644 Elm Drive"/>
    <x v="1"/>
    <x v="0"/>
    <x v="1"/>
    <x v="2"/>
    <x v="3"/>
    <s v="Yes"/>
    <n v="4300"/>
    <n v="430"/>
    <n v="430"/>
    <n v="3440"/>
    <s v="Toyota"/>
    <s v="Corolla"/>
    <n v="2000"/>
    <x v="1"/>
  </r>
  <r>
    <n v="729634"/>
    <d v="1994-04-28T00:00:00"/>
    <x v="50"/>
    <x v="1"/>
    <s v="100/300"/>
    <n v="500"/>
    <n v="120141"/>
    <n v="0"/>
    <x v="53"/>
    <n v="40"/>
    <x v="1"/>
    <x v="1"/>
    <x v="6"/>
    <x v="7"/>
    <x v="9"/>
    <x v="0"/>
    <n v="88400"/>
    <n v="-46500"/>
    <n v="41900"/>
    <x v="35"/>
    <x v="2"/>
    <s v="Side Collision"/>
    <x v="0"/>
    <x v="0"/>
    <x v="5"/>
    <x v="0"/>
    <s v="7466 MLK Ridge"/>
    <x v="2"/>
    <x v="1"/>
    <x v="0"/>
    <x v="0"/>
    <x v="1"/>
    <s v="Unknown"/>
    <n v="70510"/>
    <n v="12820"/>
    <n v="12820"/>
    <n v="44870"/>
    <s v="Suburu"/>
    <s v="Forrestor"/>
    <n v="1999"/>
    <x v="1"/>
  </r>
  <r>
    <n v="282195"/>
    <d v="2014-08-17T00:00:00"/>
    <x v="51"/>
    <x v="0"/>
    <s v="250/500"/>
    <n v="1000"/>
    <n v="139357"/>
    <n v="0"/>
    <x v="54"/>
    <n v="39"/>
    <x v="1"/>
    <x v="0"/>
    <x v="1"/>
    <x v="1"/>
    <x v="9"/>
    <x v="1"/>
    <n v="47600"/>
    <n v="-39600"/>
    <n v="8000"/>
    <x v="7"/>
    <x v="3"/>
    <s v=" "/>
    <x v="1"/>
    <x v="0"/>
    <x v="1"/>
    <x v="5"/>
    <s v="5821 2nd St"/>
    <x v="0"/>
    <x v="0"/>
    <x v="2"/>
    <x v="1"/>
    <x v="3"/>
    <s v="Yes"/>
    <n v="2640"/>
    <n v="480"/>
    <n v="480"/>
    <n v="1680"/>
    <s v="Ford"/>
    <s v="F150"/>
    <n v="2009"/>
    <x v="1"/>
  </r>
  <r>
    <n v="420810"/>
    <d v="2007-08-11T00:00:00"/>
    <x v="52"/>
    <x v="0"/>
    <s v="100/300"/>
    <n v="1000"/>
    <n v="127657"/>
    <n v="0"/>
    <x v="55"/>
    <n v="26"/>
    <x v="2"/>
    <x v="0"/>
    <x v="1"/>
    <x v="0"/>
    <x v="8"/>
    <x v="1"/>
    <n v="71500"/>
    <n v="0"/>
    <n v="71500"/>
    <x v="10"/>
    <x v="0"/>
    <s v="Rear Collision"/>
    <x v="1"/>
    <x v="2"/>
    <x v="2"/>
    <x v="2"/>
    <s v="6723 Best Drive"/>
    <x v="19"/>
    <x v="0"/>
    <x v="0"/>
    <x v="0"/>
    <x v="0"/>
    <s v="No"/>
    <n v="78900"/>
    <n v="15780"/>
    <n v="7890"/>
    <n v="55230"/>
    <s v="Chevrolet"/>
    <s v="Silverado"/>
    <n v="1995"/>
    <x v="1"/>
  </r>
  <r>
    <n v="524836"/>
    <d v="2008-11-20T00:00:00"/>
    <x v="53"/>
    <x v="1"/>
    <s v="250/500"/>
    <n v="500"/>
    <n v="108249"/>
    <n v="0"/>
    <x v="56"/>
    <n v="56"/>
    <x v="3"/>
    <x v="1"/>
    <x v="1"/>
    <x v="5"/>
    <x v="13"/>
    <x v="3"/>
    <n v="36100"/>
    <n v="-55000"/>
    <n v="-18900"/>
    <x v="25"/>
    <x v="2"/>
    <s v="Front Collision"/>
    <x v="0"/>
    <x v="2"/>
    <x v="0"/>
    <x v="0"/>
    <s v="4866 4th Hwy"/>
    <x v="11"/>
    <x v="1"/>
    <x v="1"/>
    <x v="2"/>
    <x v="2"/>
    <s v="Unknown"/>
    <n v="56430"/>
    <n v="0"/>
    <n v="6270"/>
    <n v="50160"/>
    <s v="Honda"/>
    <s v="CRV"/>
    <n v="2014"/>
    <x v="1"/>
  </r>
  <r>
    <n v="307195"/>
    <d v="1995-10-18T00:00:00"/>
    <x v="54"/>
    <x v="1"/>
    <s v="500/1000"/>
    <n v="1000"/>
    <n v="141474"/>
    <n v="0"/>
    <x v="57"/>
    <n v="32"/>
    <x v="2"/>
    <x v="1"/>
    <x v="3"/>
    <x v="12"/>
    <x v="10"/>
    <x v="2"/>
    <n v="0"/>
    <n v="0"/>
    <n v="0"/>
    <x v="2"/>
    <x v="3"/>
    <s v=" "/>
    <x v="1"/>
    <x v="1"/>
    <x v="1"/>
    <x v="1"/>
    <s v="5418 Britain Ave"/>
    <x v="4"/>
    <x v="0"/>
    <x v="2"/>
    <x v="0"/>
    <x v="2"/>
    <s v="No"/>
    <n v="2400"/>
    <n v="300"/>
    <n v="300"/>
    <n v="1800"/>
    <s v="Chevrolet"/>
    <s v="Silverado"/>
    <n v="2014"/>
    <x v="1"/>
  </r>
  <r>
    <n v="623648"/>
    <d v="1993-05-19T00:00:00"/>
    <x v="55"/>
    <x v="2"/>
    <s v="250/500"/>
    <n v="2000"/>
    <n v="147006"/>
    <n v="0"/>
    <x v="58"/>
    <n v="39"/>
    <x v="1"/>
    <x v="0"/>
    <x v="1"/>
    <x v="6"/>
    <x v="11"/>
    <x v="0"/>
    <n v="56600"/>
    <n v="-45800"/>
    <n v="10800"/>
    <x v="23"/>
    <x v="0"/>
    <s v="Front Collision"/>
    <x v="2"/>
    <x v="4"/>
    <x v="4"/>
    <x v="1"/>
    <s v="4296 Pine Hwy"/>
    <x v="9"/>
    <x v="0"/>
    <x v="0"/>
    <x v="1"/>
    <x v="3"/>
    <s v="No"/>
    <n v="65790"/>
    <n v="7310"/>
    <n v="7310"/>
    <n v="51170"/>
    <s v="Saab"/>
    <s v="93"/>
    <n v="2007"/>
    <x v="1"/>
  </r>
  <r>
    <n v="485372"/>
    <d v="2005-02-26T00:00:00"/>
    <x v="56"/>
    <x v="0"/>
    <s v="250/500"/>
    <n v="2000"/>
    <n v="87063"/>
    <n v="0"/>
    <x v="59"/>
    <n v="36"/>
    <x v="1"/>
    <x v="1"/>
    <x v="0"/>
    <x v="12"/>
    <x v="14"/>
    <x v="2"/>
    <n v="94800"/>
    <n v="-58500"/>
    <n v="36300"/>
    <x v="10"/>
    <x v="2"/>
    <s v="Side Collision"/>
    <x v="1"/>
    <x v="0"/>
    <x v="1"/>
    <x v="4"/>
    <s v="2299 1st St"/>
    <x v="11"/>
    <x v="1"/>
    <x v="2"/>
    <x v="0"/>
    <x v="3"/>
    <s v="No"/>
    <n v="62920"/>
    <n v="11440"/>
    <n v="5720"/>
    <n v="45760"/>
    <s v="Ford"/>
    <s v="Escape"/>
    <n v="2000"/>
    <x v="1"/>
  </r>
  <r>
    <n v="598554"/>
    <d v="1990-02-14T00:00:00"/>
    <x v="57"/>
    <x v="1"/>
    <s v="100/300"/>
    <n v="500"/>
    <n v="79523"/>
    <n v="0"/>
    <x v="60"/>
    <n v="34"/>
    <x v="1"/>
    <x v="0"/>
    <x v="1"/>
    <x v="1"/>
    <x v="4"/>
    <x v="1"/>
    <n v="36900"/>
    <n v="0"/>
    <n v="36900"/>
    <x v="3"/>
    <x v="2"/>
    <s v="Rear Collision"/>
    <x v="0"/>
    <x v="0"/>
    <x v="2"/>
    <x v="3"/>
    <s v="6618 Cherokee Drive"/>
    <x v="12"/>
    <x v="1"/>
    <x v="0"/>
    <x v="2"/>
    <x v="3"/>
    <s v="Unknown"/>
    <n v="69480"/>
    <n v="15440"/>
    <n v="0"/>
    <n v="54040"/>
    <s v="Nissan"/>
    <s v="Maxima"/>
    <n v="2014"/>
    <x v="0"/>
  </r>
  <r>
    <n v="303987"/>
    <d v="1993-09-30T00:00:00"/>
    <x v="58"/>
    <x v="2"/>
    <s v="500/1000"/>
    <n v="1000"/>
    <n v="11682"/>
    <n v="0"/>
    <x v="61"/>
    <n v="44"/>
    <x v="1"/>
    <x v="0"/>
    <x v="6"/>
    <x v="11"/>
    <x v="16"/>
    <x v="0"/>
    <n v="69100"/>
    <n v="0"/>
    <n v="69100"/>
    <x v="36"/>
    <x v="2"/>
    <s v="Side Collision"/>
    <x v="2"/>
    <x v="3"/>
    <x v="3"/>
    <x v="3"/>
    <s v="7459 Flute St"/>
    <x v="6"/>
    <x v="1"/>
    <x v="2"/>
    <x v="1"/>
    <x v="2"/>
    <s v="No"/>
    <n v="44280"/>
    <n v="7380"/>
    <n v="3690"/>
    <n v="33210"/>
    <s v="Honda"/>
    <s v="Accord"/>
    <n v="1997"/>
    <x v="1"/>
  </r>
  <r>
    <n v="343161"/>
    <d v="2014-06-10T00:00:00"/>
    <x v="59"/>
    <x v="2"/>
    <s v="500/1000"/>
    <n v="1000"/>
    <n v="99351"/>
    <n v="0"/>
    <x v="62"/>
    <n v="32"/>
    <x v="2"/>
    <x v="0"/>
    <x v="4"/>
    <x v="3"/>
    <x v="3"/>
    <x v="3"/>
    <n v="0"/>
    <n v="-49500"/>
    <n v="-49500"/>
    <x v="37"/>
    <x v="0"/>
    <s v="Side Collision"/>
    <x v="1"/>
    <x v="3"/>
    <x v="4"/>
    <x v="4"/>
    <s v="3567 4th Drive"/>
    <x v="11"/>
    <x v="0"/>
    <x v="2"/>
    <x v="1"/>
    <x v="2"/>
    <s v="Yes"/>
    <n v="56300"/>
    <n v="5630"/>
    <n v="11260"/>
    <n v="39410"/>
    <s v="BMW"/>
    <s v="M5"/>
    <n v="2011"/>
    <x v="1"/>
  </r>
  <r>
    <n v="519312"/>
    <d v="2008-10-28T00:00:00"/>
    <x v="60"/>
    <x v="0"/>
    <s v="500/1000"/>
    <n v="500"/>
    <n v="184881"/>
    <n v="0"/>
    <x v="63"/>
    <n v="42"/>
    <x v="1"/>
    <x v="0"/>
    <x v="6"/>
    <x v="10"/>
    <x v="17"/>
    <x v="2"/>
    <n v="0"/>
    <n v="-49000"/>
    <n v="-49000"/>
    <x v="38"/>
    <x v="2"/>
    <s v="Front Collision"/>
    <x v="0"/>
    <x v="2"/>
    <x v="4"/>
    <x v="5"/>
    <s v="2457 Washington Ave"/>
    <x v="3"/>
    <x v="1"/>
    <x v="0"/>
    <x v="2"/>
    <x v="0"/>
    <s v="Yes"/>
    <n v="68520"/>
    <n v="11420"/>
    <n v="5710"/>
    <n v="51390"/>
    <s v="Suburu"/>
    <s v="Legacy"/>
    <n v="2003"/>
    <x v="0"/>
  </r>
  <r>
    <n v="132902"/>
    <d v="2007-04-24T00:00:00"/>
    <x v="61"/>
    <x v="0"/>
    <s v="250/500"/>
    <n v="2000"/>
    <n v="164173"/>
    <n v="5000000"/>
    <x v="64"/>
    <n v="42"/>
    <x v="1"/>
    <x v="0"/>
    <x v="1"/>
    <x v="2"/>
    <x v="13"/>
    <x v="1"/>
    <n v="62400"/>
    <n v="0"/>
    <n v="62400"/>
    <x v="39"/>
    <x v="2"/>
    <s v="Rear Collision"/>
    <x v="2"/>
    <x v="2"/>
    <x v="1"/>
    <x v="1"/>
    <s v="1269 Flute Drive"/>
    <x v="14"/>
    <x v="1"/>
    <x v="2"/>
    <x v="1"/>
    <x v="1"/>
    <s v="No"/>
    <n v="59130"/>
    <n v="6570"/>
    <n v="6570"/>
    <n v="45990"/>
    <s v="Ford"/>
    <s v="Escape"/>
    <n v="2006"/>
    <x v="0"/>
  </r>
  <r>
    <n v="332867"/>
    <d v="1993-12-13T00:00:00"/>
    <x v="62"/>
    <x v="1"/>
    <s v="100/300"/>
    <n v="500"/>
    <n v="136287"/>
    <n v="0"/>
    <x v="65"/>
    <n v="39"/>
    <x v="1"/>
    <x v="1"/>
    <x v="0"/>
    <x v="8"/>
    <x v="13"/>
    <x v="1"/>
    <n v="35700"/>
    <n v="0"/>
    <n v="35700"/>
    <x v="2"/>
    <x v="2"/>
    <s v="Front Collision"/>
    <x v="1"/>
    <x v="4"/>
    <x v="2"/>
    <x v="2"/>
    <s v="1218 Sky Hwy"/>
    <x v="13"/>
    <x v="1"/>
    <x v="0"/>
    <x v="2"/>
    <x v="0"/>
    <s v="No"/>
    <n v="82320"/>
    <n v="13720"/>
    <n v="6860"/>
    <n v="61740"/>
    <s v="Dodge"/>
    <s v="Neon"/>
    <n v="1995"/>
    <x v="0"/>
  </r>
  <r>
    <n v="356590"/>
    <d v="2011-08-17T00:00:00"/>
    <x v="63"/>
    <x v="1"/>
    <s v="250/500"/>
    <n v="500"/>
    <n v="123922"/>
    <n v="7000000"/>
    <x v="66"/>
    <n v="31"/>
    <x v="2"/>
    <x v="1"/>
    <x v="4"/>
    <x v="4"/>
    <x v="12"/>
    <x v="1"/>
    <n v="43400"/>
    <n v="-91200"/>
    <n v="-47800"/>
    <x v="8"/>
    <x v="0"/>
    <s v="Side Collision"/>
    <x v="1"/>
    <x v="2"/>
    <x v="0"/>
    <x v="3"/>
    <s v="9169 Pine Ridge"/>
    <x v="11"/>
    <x v="0"/>
    <x v="0"/>
    <x v="1"/>
    <x v="3"/>
    <s v="No"/>
    <n v="89700"/>
    <n v="13800"/>
    <n v="13800"/>
    <n v="62100"/>
    <s v="Audi"/>
    <s v="A5"/>
    <n v="2009"/>
    <x v="0"/>
  </r>
  <r>
    <n v="346002"/>
    <d v="1990-08-20T00:00:00"/>
    <x v="64"/>
    <x v="0"/>
    <s v="250/500"/>
    <n v="500"/>
    <n v="83502"/>
    <n v="0"/>
    <x v="67"/>
    <n v="64"/>
    <x v="3"/>
    <x v="1"/>
    <x v="2"/>
    <x v="12"/>
    <x v="1"/>
    <x v="3"/>
    <n v="59600"/>
    <n v="0"/>
    <n v="59600"/>
    <x v="40"/>
    <x v="2"/>
    <s v="Side Collision"/>
    <x v="1"/>
    <x v="2"/>
    <x v="4"/>
    <x v="4"/>
    <s v="8538 Texas Lane"/>
    <x v="18"/>
    <x v="1"/>
    <x v="2"/>
    <x v="0"/>
    <x v="3"/>
    <s v="No"/>
    <n v="33930"/>
    <n v="0"/>
    <n v="3770"/>
    <n v="30160"/>
    <s v="BMW"/>
    <s v="X6"/>
    <n v="1998"/>
    <x v="1"/>
  </r>
  <r>
    <n v="500533"/>
    <d v="1994-02-11T00:00:00"/>
    <x v="65"/>
    <x v="0"/>
    <s v="100/300"/>
    <n v="1000"/>
    <n v="106133"/>
    <n v="0"/>
    <x v="68"/>
    <n v="30"/>
    <x v="2"/>
    <x v="0"/>
    <x v="0"/>
    <x v="1"/>
    <x v="9"/>
    <x v="2"/>
    <n v="43300"/>
    <n v="-66200"/>
    <n v="-22900"/>
    <x v="3"/>
    <x v="0"/>
    <s v="Front Collision"/>
    <x v="0"/>
    <x v="4"/>
    <x v="4"/>
    <x v="6"/>
    <s v="5783 Oak Ave"/>
    <x v="1"/>
    <x v="0"/>
    <x v="2"/>
    <x v="1"/>
    <x v="2"/>
    <s v="No"/>
    <n v="68530"/>
    <n v="12460"/>
    <n v="6230"/>
    <n v="49840"/>
    <s v="Audi"/>
    <s v="A5"/>
    <n v="1997"/>
    <x v="1"/>
  </r>
  <r>
    <n v="348209"/>
    <d v="1994-02-22T00:00:00"/>
    <x v="66"/>
    <x v="1"/>
    <s v="500/1000"/>
    <n v="1000"/>
    <n v="127908"/>
    <n v="0"/>
    <x v="69"/>
    <n v="49"/>
    <x v="0"/>
    <x v="0"/>
    <x v="0"/>
    <x v="6"/>
    <x v="14"/>
    <x v="2"/>
    <n v="0"/>
    <n v="-51500"/>
    <n v="-51500"/>
    <x v="7"/>
    <x v="3"/>
    <s v=" "/>
    <x v="1"/>
    <x v="1"/>
    <x v="5"/>
    <x v="1"/>
    <s v="7721 Washington Ridge"/>
    <x v="21"/>
    <x v="0"/>
    <x v="2"/>
    <x v="1"/>
    <x v="3"/>
    <s v="Unknown"/>
    <n v="4300"/>
    <n v="860"/>
    <n v="860"/>
    <n v="2580"/>
    <s v="Ford"/>
    <s v="F150"/>
    <n v="2004"/>
    <x v="1"/>
  </r>
  <r>
    <n v="486676"/>
    <d v="2011-08-15T00:00:00"/>
    <x v="67"/>
    <x v="0"/>
    <s v="100/300"/>
    <n v="500"/>
    <n v="110549"/>
    <n v="0"/>
    <x v="70"/>
    <n v="42"/>
    <x v="1"/>
    <x v="1"/>
    <x v="2"/>
    <x v="5"/>
    <x v="0"/>
    <x v="2"/>
    <n v="56200"/>
    <n v="-50000"/>
    <n v="6200"/>
    <x v="41"/>
    <x v="2"/>
    <s v="Side Collision"/>
    <x v="0"/>
    <x v="3"/>
    <x v="0"/>
    <x v="4"/>
    <s v="8006 Maple Hwy"/>
    <x v="11"/>
    <x v="3"/>
    <x v="1"/>
    <x v="2"/>
    <x v="2"/>
    <s v="Unknown"/>
    <n v="68310"/>
    <n v="12420"/>
    <n v="6210"/>
    <n v="49680"/>
    <s v="Audi"/>
    <s v="A3"/>
    <n v="2003"/>
    <x v="0"/>
  </r>
  <r>
    <n v="260845"/>
    <d v="1998-11-11T00:00:00"/>
    <x v="68"/>
    <x v="0"/>
    <s v="100/300"/>
    <n v="2000"/>
    <n v="105553"/>
    <n v="0"/>
    <x v="71"/>
    <n v="41"/>
    <x v="1"/>
    <x v="1"/>
    <x v="0"/>
    <x v="3"/>
    <x v="18"/>
    <x v="1"/>
    <n v="37800"/>
    <n v="-50300"/>
    <n v="-12500"/>
    <x v="42"/>
    <x v="0"/>
    <s v="Front Collision"/>
    <x v="2"/>
    <x v="3"/>
    <x v="4"/>
    <x v="6"/>
    <s v="6751 Pine Ridge"/>
    <x v="2"/>
    <x v="0"/>
    <x v="2"/>
    <x v="1"/>
    <x v="0"/>
    <s v="No"/>
    <n v="61290"/>
    <n v="6810"/>
    <n v="6810"/>
    <n v="47670"/>
    <s v="Honda"/>
    <s v="Civic"/>
    <n v="1995"/>
    <x v="0"/>
  </r>
  <r>
    <n v="657045"/>
    <d v="1995-12-04T00:00:00"/>
    <x v="37"/>
    <x v="0"/>
    <s v="250/500"/>
    <n v="1000"/>
    <n v="89583"/>
    <n v="0"/>
    <x v="72"/>
    <n v="41"/>
    <x v="1"/>
    <x v="1"/>
    <x v="2"/>
    <x v="2"/>
    <x v="12"/>
    <x v="0"/>
    <n v="0"/>
    <n v="0"/>
    <n v="0"/>
    <x v="36"/>
    <x v="0"/>
    <s v="Rear Collision"/>
    <x v="1"/>
    <x v="4"/>
    <x v="5"/>
    <x v="2"/>
    <s v="2324 Texas Ridge"/>
    <x v="16"/>
    <x v="0"/>
    <x v="2"/>
    <x v="0"/>
    <x v="0"/>
    <s v="No"/>
    <n v="30100"/>
    <n v="3010"/>
    <n v="0"/>
    <n v="27090"/>
    <s v="Chevrolet"/>
    <s v="Malibu"/>
    <n v="1999"/>
    <x v="1"/>
  </r>
  <r>
    <n v="761189"/>
    <d v="2002-12-28T00:00:00"/>
    <x v="60"/>
    <x v="1"/>
    <s v="100/300"/>
    <n v="500"/>
    <n v="163293"/>
    <n v="0"/>
    <x v="73"/>
    <n v="37"/>
    <x v="1"/>
    <x v="1"/>
    <x v="5"/>
    <x v="10"/>
    <x v="5"/>
    <x v="1"/>
    <n v="0"/>
    <n v="-42900"/>
    <n v="-42900"/>
    <x v="43"/>
    <x v="2"/>
    <s v="Rear Collision"/>
    <x v="1"/>
    <x v="2"/>
    <x v="0"/>
    <x v="1"/>
    <s v="7923 Elm Ave"/>
    <x v="2"/>
    <x v="1"/>
    <x v="2"/>
    <x v="2"/>
    <x v="1"/>
    <s v="Yes"/>
    <n v="57120"/>
    <n v="9520"/>
    <n v="4760"/>
    <n v="42840"/>
    <s v="Mercedes"/>
    <s v="C300"/>
    <n v="2002"/>
    <x v="1"/>
  </r>
  <r>
    <n v="116700"/>
    <d v="2001-02-02T00:00:00"/>
    <x v="69"/>
    <x v="0"/>
    <s v="100/300"/>
    <n v="1000"/>
    <n v="142554"/>
    <n v="0"/>
    <x v="74"/>
    <n v="35"/>
    <x v="1"/>
    <x v="1"/>
    <x v="4"/>
    <x v="10"/>
    <x v="3"/>
    <x v="1"/>
    <n v="78300"/>
    <n v="0"/>
    <n v="78300"/>
    <x v="14"/>
    <x v="2"/>
    <s v="Front Collision"/>
    <x v="2"/>
    <x v="4"/>
    <x v="0"/>
    <x v="1"/>
    <s v="5053 Tree Drive"/>
    <x v="9"/>
    <x v="1"/>
    <x v="2"/>
    <x v="2"/>
    <x v="1"/>
    <s v="No"/>
    <n v="51210"/>
    <n v="11380"/>
    <n v="5690"/>
    <n v="34140"/>
    <s v="Ford"/>
    <s v="Fusion"/>
    <n v="2010"/>
    <x v="1"/>
  </r>
  <r>
    <n v="166264"/>
    <d v="2010-01-12T00:00:00"/>
    <x v="70"/>
    <x v="0"/>
    <s v="500/1000"/>
    <n v="1000"/>
    <n v="103809"/>
    <n v="0"/>
    <x v="75"/>
    <n v="45"/>
    <x v="0"/>
    <x v="1"/>
    <x v="5"/>
    <x v="11"/>
    <x v="5"/>
    <x v="0"/>
    <n v="0"/>
    <n v="-19700"/>
    <n v="-19700"/>
    <x v="44"/>
    <x v="2"/>
    <s v="Front Collision"/>
    <x v="1"/>
    <x v="2"/>
    <x v="2"/>
    <x v="3"/>
    <s v="2078 3rd Ave"/>
    <x v="22"/>
    <x v="1"/>
    <x v="2"/>
    <x v="0"/>
    <x v="3"/>
    <s v="Yes"/>
    <n v="89400"/>
    <n v="14900"/>
    <n v="7450"/>
    <n v="67050"/>
    <s v="Suburu"/>
    <s v="Legacy"/>
    <n v="1998"/>
    <x v="1"/>
  </r>
  <r>
    <n v="527945"/>
    <d v="1992-04-14T00:00:00"/>
    <x v="71"/>
    <x v="1"/>
    <s v="250/500"/>
    <n v="500"/>
    <n v="130711"/>
    <n v="0"/>
    <x v="76"/>
    <n v="47"/>
    <x v="0"/>
    <x v="0"/>
    <x v="5"/>
    <x v="10"/>
    <x v="7"/>
    <x v="1"/>
    <n v="0"/>
    <n v="0"/>
    <n v="0"/>
    <x v="4"/>
    <x v="2"/>
    <s v="Front Collision"/>
    <x v="2"/>
    <x v="0"/>
    <x v="4"/>
    <x v="6"/>
    <s v="2804 Best St"/>
    <x v="9"/>
    <x v="1"/>
    <x v="2"/>
    <x v="1"/>
    <x v="0"/>
    <s v="Unknown"/>
    <n v="59730"/>
    <n v="10860"/>
    <n v="10860"/>
    <n v="38010"/>
    <s v="Audi"/>
    <s v="A3"/>
    <n v="2005"/>
    <x v="1"/>
  </r>
  <r>
    <n v="627540"/>
    <d v="2010-05-21T00:00:00"/>
    <x v="72"/>
    <x v="0"/>
    <s v="500/1000"/>
    <n v="1000"/>
    <n v="148924"/>
    <n v="6000000"/>
    <x v="77"/>
    <n v="39"/>
    <x v="1"/>
    <x v="1"/>
    <x v="6"/>
    <x v="6"/>
    <x v="14"/>
    <x v="0"/>
    <n v="0"/>
    <n v="-45000"/>
    <n v="-45000"/>
    <x v="27"/>
    <x v="1"/>
    <s v=" "/>
    <x v="1"/>
    <x v="1"/>
    <x v="0"/>
    <x v="3"/>
    <s v="7877 Sky Lane"/>
    <x v="12"/>
    <x v="0"/>
    <x v="0"/>
    <x v="2"/>
    <x v="0"/>
    <s v="Yes"/>
    <n v="8060"/>
    <n v="1240"/>
    <n v="1240"/>
    <n v="5580"/>
    <s v="Saab"/>
    <s v="95"/>
    <n v="2004"/>
    <x v="1"/>
  </r>
  <r>
    <n v="279422"/>
    <d v="2013-10-27T00:00:00"/>
    <x v="73"/>
    <x v="0"/>
    <s v="500/1000"/>
    <n v="500"/>
    <n v="97667"/>
    <n v="0"/>
    <x v="78"/>
    <n v="38"/>
    <x v="1"/>
    <x v="1"/>
    <x v="1"/>
    <x v="11"/>
    <x v="15"/>
    <x v="3"/>
    <n v="0"/>
    <n v="0"/>
    <n v="0"/>
    <x v="1"/>
    <x v="0"/>
    <s v="Rear Collision"/>
    <x v="0"/>
    <x v="2"/>
    <x v="0"/>
    <x v="6"/>
    <s v="6530 Weaver Ave"/>
    <x v="14"/>
    <x v="0"/>
    <x v="1"/>
    <x v="0"/>
    <x v="0"/>
    <s v="Unknown"/>
    <n v="72200"/>
    <n v="14440"/>
    <n v="7220"/>
    <n v="50540"/>
    <s v="BMW"/>
    <s v="M5"/>
    <n v="2013"/>
    <x v="0"/>
  </r>
  <r>
    <n v="484200"/>
    <d v="1994-10-12T00:00:00"/>
    <x v="4"/>
    <x v="0"/>
    <s v="250/500"/>
    <n v="2000"/>
    <n v="134043"/>
    <n v="0"/>
    <x v="79"/>
    <n v="31"/>
    <x v="2"/>
    <x v="0"/>
    <x v="4"/>
    <x v="8"/>
    <x v="12"/>
    <x v="0"/>
    <n v="52700"/>
    <n v="-40600"/>
    <n v="12100"/>
    <x v="45"/>
    <x v="2"/>
    <s v="Side Collision"/>
    <x v="1"/>
    <x v="4"/>
    <x v="5"/>
    <x v="2"/>
    <s v="3087 Oak Hwy"/>
    <x v="13"/>
    <x v="1"/>
    <x v="2"/>
    <x v="0"/>
    <x v="0"/>
    <s v="No"/>
    <n v="50800"/>
    <n v="10160"/>
    <n v="10160"/>
    <n v="30480"/>
    <s v="Accura"/>
    <s v="MDX"/>
    <n v="2005"/>
    <x v="1"/>
  </r>
  <r>
    <n v="645258"/>
    <d v="1997-07-04T00:00:00"/>
    <x v="74"/>
    <x v="0"/>
    <s v="500/1000"/>
    <n v="2000"/>
    <n v="126781"/>
    <n v="5000000"/>
    <x v="80"/>
    <n v="40"/>
    <x v="1"/>
    <x v="1"/>
    <x v="3"/>
    <x v="8"/>
    <x v="17"/>
    <x v="0"/>
    <n v="0"/>
    <n v="0"/>
    <n v="0"/>
    <x v="28"/>
    <x v="1"/>
    <s v=" "/>
    <x v="3"/>
    <x v="1"/>
    <x v="5"/>
    <x v="6"/>
    <s v="7098 Lincoln Hwy"/>
    <x v="16"/>
    <x v="0"/>
    <x v="1"/>
    <x v="2"/>
    <x v="3"/>
    <s v="Unknown"/>
    <n v="6600"/>
    <n v="660"/>
    <n v="1320"/>
    <n v="4620"/>
    <s v="Accura"/>
    <s v="TL"/>
    <n v="2005"/>
    <x v="1"/>
  </r>
  <r>
    <n v="694662"/>
    <d v="2011-02-15T00:00:00"/>
    <x v="75"/>
    <x v="2"/>
    <s v="250/500"/>
    <n v="1000"/>
    <n v="12342"/>
    <n v="6000000"/>
    <x v="81"/>
    <n v="29"/>
    <x v="2"/>
    <x v="0"/>
    <x v="3"/>
    <x v="6"/>
    <x v="3"/>
    <x v="1"/>
    <n v="0"/>
    <n v="0"/>
    <n v="0"/>
    <x v="15"/>
    <x v="1"/>
    <s v=" "/>
    <x v="1"/>
    <x v="0"/>
    <x v="2"/>
    <x v="6"/>
    <s v="5124 Maple St"/>
    <x v="19"/>
    <x v="0"/>
    <x v="0"/>
    <x v="2"/>
    <x v="0"/>
    <s v="No"/>
    <n v="7500"/>
    <n v="750"/>
    <n v="1500"/>
    <n v="5250"/>
    <s v="Nissan"/>
    <s v="Maxima"/>
    <n v="2002"/>
    <x v="1"/>
  </r>
  <r>
    <n v="960680"/>
    <d v="1994-08-21T00:00:00"/>
    <x v="76"/>
    <x v="1"/>
    <s v="250/500"/>
    <n v="2000"/>
    <n v="131806"/>
    <n v="0"/>
    <x v="82"/>
    <n v="35"/>
    <x v="1"/>
    <x v="0"/>
    <x v="4"/>
    <x v="8"/>
    <x v="17"/>
    <x v="0"/>
    <n v="57300"/>
    <n v="-80600"/>
    <n v="-23300"/>
    <x v="16"/>
    <x v="1"/>
    <s v=" "/>
    <x v="3"/>
    <x v="1"/>
    <x v="1"/>
    <x v="4"/>
    <s v="2333 Maple Lane"/>
    <x v="21"/>
    <x v="0"/>
    <x v="2"/>
    <x v="1"/>
    <x v="2"/>
    <s v="Yes"/>
    <n v="6490"/>
    <n v="1180"/>
    <n v="1180"/>
    <n v="4130"/>
    <s v="Volkswagen"/>
    <s v="Jetta"/>
    <n v="2002"/>
    <x v="1"/>
  </r>
  <r>
    <n v="498140"/>
    <d v="1997-05-15T00:00:00"/>
    <x v="77"/>
    <x v="1"/>
    <s v="500/1000"/>
    <n v="2000"/>
    <n v="76995"/>
    <n v="0"/>
    <x v="83"/>
    <n v="48"/>
    <x v="0"/>
    <x v="0"/>
    <x v="3"/>
    <x v="5"/>
    <x v="9"/>
    <x v="1"/>
    <n v="0"/>
    <n v="-44200"/>
    <n v="-44200"/>
    <x v="16"/>
    <x v="2"/>
    <s v="Side Collision"/>
    <x v="0"/>
    <x v="4"/>
    <x v="2"/>
    <x v="4"/>
    <s v="1012 5th Lane"/>
    <x v="14"/>
    <x v="3"/>
    <x v="1"/>
    <x v="2"/>
    <x v="2"/>
    <s v="No"/>
    <n v="60940"/>
    <n v="5540"/>
    <n v="11080"/>
    <n v="44320"/>
    <s v="Audi"/>
    <s v="A3"/>
    <n v="2013"/>
    <x v="0"/>
  </r>
  <r>
    <n v="498875"/>
    <d v="1996-10-26T00:00:00"/>
    <x v="78"/>
    <x v="0"/>
    <s v="100/300"/>
    <n v="2000"/>
    <n v="151472"/>
    <n v="0"/>
    <x v="84"/>
    <n v="41"/>
    <x v="1"/>
    <x v="0"/>
    <x v="4"/>
    <x v="10"/>
    <x v="2"/>
    <x v="2"/>
    <n v="35700"/>
    <n v="0"/>
    <n v="35700"/>
    <x v="40"/>
    <x v="2"/>
    <s v="Front Collision"/>
    <x v="0"/>
    <x v="2"/>
    <x v="2"/>
    <x v="6"/>
    <s v="7477 MLK Drive"/>
    <x v="21"/>
    <x v="1"/>
    <x v="0"/>
    <x v="1"/>
    <x v="3"/>
    <s v="Unknown"/>
    <n v="58300"/>
    <n v="5830"/>
    <n v="11660"/>
    <n v="40810"/>
    <s v="Suburu"/>
    <s v="Legacy"/>
    <n v="2007"/>
    <x v="1"/>
  </r>
  <r>
    <n v="798177"/>
    <d v="2006-03-04T00:00:00"/>
    <x v="79"/>
    <x v="2"/>
    <s v="500/1000"/>
    <n v="1000"/>
    <n v="87364"/>
    <n v="4000000"/>
    <x v="85"/>
    <n v="34"/>
    <x v="1"/>
    <x v="1"/>
    <x v="2"/>
    <x v="7"/>
    <x v="11"/>
    <x v="0"/>
    <n v="800"/>
    <n v="0"/>
    <n v="800"/>
    <x v="8"/>
    <x v="2"/>
    <s v="Front Collision"/>
    <x v="1"/>
    <x v="3"/>
    <x v="0"/>
    <x v="0"/>
    <s v="9489 3rd St"/>
    <x v="10"/>
    <x v="1"/>
    <x v="2"/>
    <x v="2"/>
    <x v="3"/>
    <s v="Unknown"/>
    <n v="68400"/>
    <n v="11400"/>
    <n v="11400"/>
    <n v="45600"/>
    <s v="Ford"/>
    <s v="F150"/>
    <n v="2007"/>
    <x v="1"/>
  </r>
  <r>
    <n v="614763"/>
    <d v="1991-01-02T00:00:00"/>
    <x v="2"/>
    <x v="2"/>
    <s v="500/1000"/>
    <n v="500"/>
    <n v="161243"/>
    <n v="0"/>
    <x v="86"/>
    <n v="32"/>
    <x v="2"/>
    <x v="1"/>
    <x v="0"/>
    <x v="6"/>
    <x v="11"/>
    <x v="2"/>
    <n v="36400"/>
    <n v="0"/>
    <n v="36400"/>
    <x v="13"/>
    <x v="0"/>
    <s v="Side Collision"/>
    <x v="2"/>
    <x v="2"/>
    <x v="1"/>
    <x v="3"/>
    <s v="2087 Apache Ave"/>
    <x v="23"/>
    <x v="0"/>
    <x v="1"/>
    <x v="2"/>
    <x v="3"/>
    <s v="Yes"/>
    <n v="64240"/>
    <n v="11680"/>
    <n v="11680"/>
    <n v="40880"/>
    <s v="BMW"/>
    <s v="3 Series"/>
    <n v="2015"/>
    <x v="1"/>
  </r>
  <r>
    <n v="679370"/>
    <d v="1999-08-15T00:00:00"/>
    <x v="80"/>
    <x v="2"/>
    <s v="500/1000"/>
    <n v="2000"/>
    <n v="131824"/>
    <n v="9000000"/>
    <x v="87"/>
    <n v="36"/>
    <x v="1"/>
    <x v="1"/>
    <x v="5"/>
    <x v="5"/>
    <x v="14"/>
    <x v="1"/>
    <n v="0"/>
    <n v="-78600"/>
    <n v="-78600"/>
    <x v="8"/>
    <x v="3"/>
    <s v=" "/>
    <x v="3"/>
    <x v="1"/>
    <x v="4"/>
    <x v="2"/>
    <s v="5540 Sky St"/>
    <x v="10"/>
    <x v="0"/>
    <x v="2"/>
    <x v="1"/>
    <x v="3"/>
    <s v="Yes"/>
    <n v="4700"/>
    <n v="940"/>
    <n v="470"/>
    <n v="3290"/>
    <s v="Dodge"/>
    <s v="Neon"/>
    <n v="2002"/>
    <x v="1"/>
  </r>
  <r>
    <n v="958857"/>
    <d v="1992-01-15T00:00:00"/>
    <x v="81"/>
    <x v="1"/>
    <s v="100/300"/>
    <n v="1000"/>
    <n v="122683"/>
    <n v="0"/>
    <x v="88"/>
    <n v="25"/>
    <x v="2"/>
    <x v="1"/>
    <x v="5"/>
    <x v="8"/>
    <x v="19"/>
    <x v="1"/>
    <n v="0"/>
    <n v="-56100"/>
    <n v="-56100"/>
    <x v="23"/>
    <x v="2"/>
    <s v="Side Collision"/>
    <x v="0"/>
    <x v="3"/>
    <x v="0"/>
    <x v="0"/>
    <s v="7238 2nd St"/>
    <x v="11"/>
    <x v="1"/>
    <x v="0"/>
    <x v="2"/>
    <x v="1"/>
    <s v="Unknown"/>
    <n v="45120"/>
    <n v="0"/>
    <n v="5640"/>
    <n v="39480"/>
    <s v="Accura"/>
    <s v="MDX"/>
    <n v="2011"/>
    <x v="0"/>
  </r>
  <r>
    <n v="686816"/>
    <d v="1999-12-07T00:00:00"/>
    <x v="82"/>
    <x v="0"/>
    <s v="250/500"/>
    <n v="2000"/>
    <n v="132644"/>
    <n v="5000000"/>
    <x v="89"/>
    <n v="29"/>
    <x v="2"/>
    <x v="1"/>
    <x v="4"/>
    <x v="2"/>
    <x v="2"/>
    <x v="2"/>
    <n v="0"/>
    <n v="0"/>
    <n v="0"/>
    <x v="20"/>
    <x v="2"/>
    <s v="Front Collision"/>
    <x v="2"/>
    <x v="2"/>
    <x v="0"/>
    <x v="2"/>
    <s v="8442 Britain Hwy"/>
    <x v="11"/>
    <x v="3"/>
    <x v="0"/>
    <x v="0"/>
    <x v="3"/>
    <s v="Unknown"/>
    <n v="66950"/>
    <n v="10300"/>
    <n v="10300"/>
    <n v="46350"/>
    <s v="Saab"/>
    <s v="93"/>
    <n v="1995"/>
    <x v="1"/>
  </r>
  <r>
    <n v="127754"/>
    <d v="1993-06-06T00:00:00"/>
    <x v="83"/>
    <x v="2"/>
    <s v="250/500"/>
    <n v="2000"/>
    <n v="113683"/>
    <n v="4000000"/>
    <x v="90"/>
    <n v="23"/>
    <x v="4"/>
    <x v="1"/>
    <x v="2"/>
    <x v="4"/>
    <x v="19"/>
    <x v="2"/>
    <n v="0"/>
    <n v="-62400"/>
    <n v="-62400"/>
    <x v="40"/>
    <x v="0"/>
    <s v="Side Collision"/>
    <x v="0"/>
    <x v="0"/>
    <x v="2"/>
    <x v="0"/>
    <s v="1331 Britain Hwy"/>
    <x v="8"/>
    <x v="0"/>
    <x v="2"/>
    <x v="1"/>
    <x v="2"/>
    <s v="Unknown"/>
    <n v="98340"/>
    <n v="8940"/>
    <n v="17880"/>
    <n v="71520"/>
    <s v="Honda"/>
    <s v="Accord"/>
    <n v="2004"/>
    <x v="0"/>
  </r>
  <r>
    <n v="918629"/>
    <d v="2000-10-03T00:00:00"/>
    <x v="84"/>
    <x v="2"/>
    <s v="250/500"/>
    <n v="2000"/>
    <n v="132278"/>
    <n v="0"/>
    <x v="91"/>
    <n v="42"/>
    <x v="1"/>
    <x v="0"/>
    <x v="1"/>
    <x v="13"/>
    <x v="11"/>
    <x v="2"/>
    <n v="55200"/>
    <n v="0"/>
    <n v="55200"/>
    <x v="25"/>
    <x v="3"/>
    <s v=" "/>
    <x v="3"/>
    <x v="1"/>
    <x v="4"/>
    <x v="3"/>
    <s v="5260 Francis Drive"/>
    <x v="10"/>
    <x v="0"/>
    <x v="2"/>
    <x v="1"/>
    <x v="3"/>
    <s v="No"/>
    <n v="5900"/>
    <n v="590"/>
    <n v="590"/>
    <n v="4720"/>
    <s v="BMW"/>
    <s v="X5"/>
    <n v="2007"/>
    <x v="1"/>
  </r>
  <r>
    <n v="731450"/>
    <d v="2010-12-29T00:00:00"/>
    <x v="85"/>
    <x v="1"/>
    <s v="100/300"/>
    <n v="1000"/>
    <n v="148325"/>
    <n v="0"/>
    <x v="92"/>
    <n v="43"/>
    <x v="1"/>
    <x v="1"/>
    <x v="0"/>
    <x v="8"/>
    <x v="19"/>
    <x v="1"/>
    <n v="90700"/>
    <n v="-20800"/>
    <n v="69900"/>
    <x v="46"/>
    <x v="2"/>
    <s v="Front Collision"/>
    <x v="0"/>
    <x v="4"/>
    <x v="5"/>
    <x v="1"/>
    <s v="1135 Solo Lane"/>
    <x v="19"/>
    <x v="1"/>
    <x v="2"/>
    <x v="0"/>
    <x v="3"/>
    <s v="Unknown"/>
    <n v="70680"/>
    <n v="5890"/>
    <n v="11780"/>
    <n v="53010"/>
    <s v="Ford"/>
    <s v="Fusion"/>
    <n v="2009"/>
    <x v="1"/>
  </r>
  <r>
    <n v="307447"/>
    <d v="1990-03-17T00:00:00"/>
    <x v="67"/>
    <x v="2"/>
    <s v="100/300"/>
    <n v="500"/>
    <n v="15153"/>
    <n v="0"/>
    <x v="93"/>
    <n v="42"/>
    <x v="1"/>
    <x v="1"/>
    <x v="4"/>
    <x v="1"/>
    <x v="10"/>
    <x v="1"/>
    <n v="0"/>
    <n v="0"/>
    <n v="0"/>
    <x v="16"/>
    <x v="2"/>
    <s v="Rear Collision"/>
    <x v="2"/>
    <x v="4"/>
    <x v="0"/>
    <x v="5"/>
    <s v="9737 Solo Hwy"/>
    <x v="7"/>
    <x v="1"/>
    <x v="2"/>
    <x v="0"/>
    <x v="1"/>
    <s v="No"/>
    <n v="93720"/>
    <n v="17040"/>
    <n v="8520"/>
    <n v="68160"/>
    <s v="Mercedes"/>
    <s v="ML350"/>
    <n v="2005"/>
    <x v="1"/>
  </r>
  <r>
    <n v="992145"/>
    <d v="2012-03-01T00:00:00"/>
    <x v="86"/>
    <x v="2"/>
    <s v="100/300"/>
    <n v="2000"/>
    <n v="107518"/>
    <n v="5000000"/>
    <x v="94"/>
    <n v="25"/>
    <x v="2"/>
    <x v="1"/>
    <x v="1"/>
    <x v="3"/>
    <x v="19"/>
    <x v="0"/>
    <n v="67700"/>
    <n v="-58400"/>
    <n v="9300"/>
    <x v="31"/>
    <x v="1"/>
    <s v=" "/>
    <x v="1"/>
    <x v="1"/>
    <x v="3"/>
    <x v="6"/>
    <s v="3289 Britain Drive"/>
    <x v="0"/>
    <x v="0"/>
    <x v="2"/>
    <x v="2"/>
    <x v="1"/>
    <s v="Yes"/>
    <n v="6930"/>
    <n v="1260"/>
    <n v="630"/>
    <n v="5040"/>
    <s v="Toyota"/>
    <s v="Highlander"/>
    <n v="2001"/>
    <x v="1"/>
  </r>
  <r>
    <n v="900628"/>
    <d v="2006-02-05T00:00:00"/>
    <x v="87"/>
    <x v="1"/>
    <s v="500/1000"/>
    <n v="1000"/>
    <n v="169027"/>
    <n v="0"/>
    <x v="95"/>
    <n v="47"/>
    <x v="0"/>
    <x v="1"/>
    <x v="2"/>
    <x v="9"/>
    <x v="10"/>
    <x v="1"/>
    <n v="61500"/>
    <n v="0"/>
    <n v="61500"/>
    <x v="44"/>
    <x v="0"/>
    <s v="Side Collision"/>
    <x v="0"/>
    <x v="2"/>
    <x v="1"/>
    <x v="3"/>
    <s v="6550 Andromedia St"/>
    <x v="20"/>
    <x v="0"/>
    <x v="0"/>
    <x v="1"/>
    <x v="2"/>
    <s v="No"/>
    <n v="72930"/>
    <n v="6630"/>
    <n v="6630"/>
    <n v="59670"/>
    <s v="Dodge"/>
    <s v="RAM"/>
    <n v="2006"/>
    <x v="0"/>
  </r>
  <r>
    <n v="235220"/>
    <d v="2014-11-01T00:00:00"/>
    <x v="88"/>
    <x v="2"/>
    <s v="250/500"/>
    <n v="2000"/>
    <n v="135283"/>
    <n v="0"/>
    <x v="96"/>
    <n v="25"/>
    <x v="2"/>
    <x v="0"/>
    <x v="3"/>
    <x v="13"/>
    <x v="8"/>
    <x v="2"/>
    <n v="0"/>
    <n v="-71700"/>
    <n v="-71700"/>
    <x v="12"/>
    <x v="2"/>
    <s v="Rear Collision"/>
    <x v="1"/>
    <x v="3"/>
    <x v="0"/>
    <x v="4"/>
    <s v="1679 2nd Hwy"/>
    <x v="15"/>
    <x v="2"/>
    <x v="0"/>
    <x v="0"/>
    <x v="0"/>
    <s v="Yes"/>
    <n v="64890"/>
    <n v="7210"/>
    <n v="7210"/>
    <n v="50470"/>
    <s v="Nissan"/>
    <s v="Pathfinder"/>
    <n v="2013"/>
    <x v="0"/>
  </r>
  <r>
    <n v="740019"/>
    <d v="2009-06-17T00:00:00"/>
    <x v="61"/>
    <x v="0"/>
    <s v="250/500"/>
    <n v="1000"/>
    <n v="114873"/>
    <n v="0"/>
    <x v="97"/>
    <n v="48"/>
    <x v="0"/>
    <x v="1"/>
    <x v="5"/>
    <x v="1"/>
    <x v="14"/>
    <x v="0"/>
    <n v="0"/>
    <n v="0"/>
    <n v="0"/>
    <x v="2"/>
    <x v="3"/>
    <s v=" "/>
    <x v="3"/>
    <x v="1"/>
    <x v="4"/>
    <x v="0"/>
    <s v="3998 Flute St"/>
    <x v="13"/>
    <x v="0"/>
    <x v="1"/>
    <x v="0"/>
    <x v="0"/>
    <s v="Yes"/>
    <n v="5400"/>
    <n v="900"/>
    <n v="900"/>
    <n v="3600"/>
    <s v="Saab"/>
    <s v="95"/>
    <n v="1999"/>
    <x v="1"/>
  </r>
  <r>
    <n v="246882"/>
    <d v="1999-09-20T00:00:00"/>
    <x v="89"/>
    <x v="2"/>
    <s v="100/300"/>
    <n v="1000"/>
    <n v="9695"/>
    <n v="0"/>
    <x v="98"/>
    <n v="42"/>
    <x v="1"/>
    <x v="0"/>
    <x v="5"/>
    <x v="8"/>
    <x v="1"/>
    <x v="1"/>
    <n v="0"/>
    <n v="0"/>
    <n v="0"/>
    <x v="47"/>
    <x v="1"/>
    <s v=" "/>
    <x v="3"/>
    <x v="1"/>
    <x v="5"/>
    <x v="6"/>
    <s v="2430 MLK Ave"/>
    <x v="16"/>
    <x v="0"/>
    <x v="2"/>
    <x v="1"/>
    <x v="1"/>
    <s v="Unknown"/>
    <n v="5600"/>
    <n v="700"/>
    <n v="700"/>
    <n v="4200"/>
    <s v="Audi"/>
    <s v="A3"/>
    <n v="2007"/>
    <x v="1"/>
  </r>
  <r>
    <n v="797613"/>
    <d v="1990-10-19T00:00:00"/>
    <x v="42"/>
    <x v="1"/>
    <s v="100/300"/>
    <n v="500"/>
    <n v="146382"/>
    <n v="0"/>
    <x v="99"/>
    <n v="41"/>
    <x v="1"/>
    <x v="1"/>
    <x v="5"/>
    <x v="9"/>
    <x v="11"/>
    <x v="1"/>
    <n v="0"/>
    <n v="-72300"/>
    <n v="-72300"/>
    <x v="27"/>
    <x v="0"/>
    <s v="Rear Collision"/>
    <x v="1"/>
    <x v="0"/>
    <x v="0"/>
    <x v="5"/>
    <s v="7717 Britain Hwy"/>
    <x v="6"/>
    <x v="0"/>
    <x v="0"/>
    <x v="1"/>
    <x v="1"/>
    <s v="Unknown"/>
    <n v="79300"/>
    <n v="15860"/>
    <n v="15860"/>
    <n v="47580"/>
    <s v="Saab"/>
    <s v="92x"/>
    <n v="2007"/>
    <x v="1"/>
  </r>
  <r>
    <n v="193442"/>
    <d v="1996-08-05T00:00:00"/>
    <x v="86"/>
    <x v="2"/>
    <s v="100/300"/>
    <n v="1000"/>
    <n v="147417"/>
    <n v="0"/>
    <x v="100"/>
    <n v="27"/>
    <x v="2"/>
    <x v="1"/>
    <x v="5"/>
    <x v="4"/>
    <x v="19"/>
    <x v="3"/>
    <n v="0"/>
    <n v="0"/>
    <n v="0"/>
    <x v="45"/>
    <x v="0"/>
    <s v="Side Collision"/>
    <x v="0"/>
    <x v="0"/>
    <x v="4"/>
    <x v="5"/>
    <s v="7773 Tree Hwy"/>
    <x v="21"/>
    <x v="0"/>
    <x v="0"/>
    <x v="0"/>
    <x v="1"/>
    <s v="Yes"/>
    <n v="52800"/>
    <n v="10560"/>
    <n v="5280"/>
    <n v="36960"/>
    <s v="Saab"/>
    <s v="95"/>
    <n v="2004"/>
    <x v="1"/>
  </r>
  <r>
    <n v="389238"/>
    <d v="2001-06-06T00:00:00"/>
    <x v="90"/>
    <x v="2"/>
    <s v="250/500"/>
    <n v="500"/>
    <n v="149735"/>
    <n v="0"/>
    <x v="101"/>
    <n v="41"/>
    <x v="1"/>
    <x v="1"/>
    <x v="6"/>
    <x v="5"/>
    <x v="3"/>
    <x v="0"/>
    <n v="37300"/>
    <n v="-31700"/>
    <n v="5600"/>
    <x v="15"/>
    <x v="2"/>
    <s v="Front Collision"/>
    <x v="1"/>
    <x v="2"/>
    <x v="5"/>
    <x v="6"/>
    <s v="2199 Texas Drive"/>
    <x v="14"/>
    <x v="1"/>
    <x v="1"/>
    <x v="2"/>
    <x v="2"/>
    <s v="No"/>
    <n v="28800"/>
    <n v="0"/>
    <n v="3600"/>
    <n v="25200"/>
    <s v="Ford"/>
    <s v="Fusion"/>
    <n v="2013"/>
    <x v="1"/>
  </r>
  <r>
    <n v="760179"/>
    <d v="2007-03-25T00:00:00"/>
    <x v="5"/>
    <x v="0"/>
    <s v="100/300"/>
    <n v="1000"/>
    <n v="142714"/>
    <n v="0"/>
    <x v="102"/>
    <n v="33"/>
    <x v="2"/>
    <x v="1"/>
    <x v="2"/>
    <x v="4"/>
    <x v="14"/>
    <x v="1"/>
    <n v="35300"/>
    <n v="-58100"/>
    <n v="-22800"/>
    <x v="11"/>
    <x v="3"/>
    <s v=" "/>
    <x v="1"/>
    <x v="0"/>
    <x v="4"/>
    <x v="5"/>
    <s v="1028 Sky Lane"/>
    <x v="19"/>
    <x v="0"/>
    <x v="2"/>
    <x v="0"/>
    <x v="3"/>
    <s v="No"/>
    <n v="2970"/>
    <n v="330"/>
    <n v="330"/>
    <n v="2310"/>
    <s v="Toyota"/>
    <s v="Highlander"/>
    <n v="2008"/>
    <x v="1"/>
  </r>
  <r>
    <n v="939905"/>
    <d v="2013-10-31T00:00:00"/>
    <x v="91"/>
    <x v="0"/>
    <s v="500/1000"/>
    <n v="500"/>
    <n v="14951"/>
    <n v="0"/>
    <x v="103"/>
    <n v="54"/>
    <x v="0"/>
    <x v="0"/>
    <x v="5"/>
    <x v="6"/>
    <x v="16"/>
    <x v="0"/>
    <n v="50500"/>
    <n v="0"/>
    <n v="50500"/>
    <x v="26"/>
    <x v="2"/>
    <s v="Side Collision"/>
    <x v="2"/>
    <x v="0"/>
    <x v="0"/>
    <x v="5"/>
    <s v="4154 Lincoln Hwy"/>
    <x v="12"/>
    <x v="1"/>
    <x v="2"/>
    <x v="1"/>
    <x v="1"/>
    <s v="Unknown"/>
    <n v="93480"/>
    <n v="15580"/>
    <n v="7790"/>
    <n v="70110"/>
    <s v="Chevrolet"/>
    <s v="Malibu"/>
    <n v="2014"/>
    <x v="1"/>
  </r>
  <r>
    <n v="872814"/>
    <d v="1992-06-13T00:00:00"/>
    <x v="61"/>
    <x v="2"/>
    <s v="100/300"/>
    <n v="500"/>
    <n v="114162"/>
    <n v="0"/>
    <x v="104"/>
    <n v="49"/>
    <x v="0"/>
    <x v="0"/>
    <x v="5"/>
    <x v="5"/>
    <x v="14"/>
    <x v="0"/>
    <n v="34300"/>
    <n v="-24300"/>
    <n v="10000"/>
    <x v="17"/>
    <x v="1"/>
    <s v=" "/>
    <x v="1"/>
    <x v="1"/>
    <x v="4"/>
    <x v="0"/>
    <s v="8085 Andromedia St"/>
    <x v="15"/>
    <x v="0"/>
    <x v="0"/>
    <x v="0"/>
    <x v="2"/>
    <s v="Yes"/>
    <n v="4320"/>
    <n v="480"/>
    <n v="480"/>
    <n v="3360"/>
    <s v="Mercedes"/>
    <s v="E400"/>
    <n v="2002"/>
    <x v="1"/>
  </r>
  <r>
    <n v="632627"/>
    <d v="1990-10-07T00:00:00"/>
    <x v="92"/>
    <x v="0"/>
    <s v="500/1000"/>
    <n v="1000"/>
    <n v="112537"/>
    <n v="0"/>
    <x v="105"/>
    <n v="61"/>
    <x v="3"/>
    <x v="1"/>
    <x v="2"/>
    <x v="5"/>
    <x v="16"/>
    <x v="0"/>
    <n v="0"/>
    <n v="-56400"/>
    <n v="-56400"/>
    <x v="6"/>
    <x v="2"/>
    <s v="Rear Collision"/>
    <x v="0"/>
    <x v="0"/>
    <x v="1"/>
    <x v="5"/>
    <s v="4793 4th Ridge"/>
    <x v="13"/>
    <x v="1"/>
    <x v="1"/>
    <x v="1"/>
    <x v="0"/>
    <s v="Yes"/>
    <n v="79800"/>
    <n v="6650"/>
    <n v="19950"/>
    <n v="53200"/>
    <s v="Saab"/>
    <s v="95"/>
    <n v="2000"/>
    <x v="0"/>
  </r>
  <r>
    <n v="163161"/>
    <d v="1998-11-11T00:00:00"/>
    <x v="93"/>
    <x v="2"/>
    <s v="500/1000"/>
    <n v="2000"/>
    <n v="13385"/>
    <n v="0"/>
    <x v="106"/>
    <n v="47"/>
    <x v="0"/>
    <x v="1"/>
    <x v="1"/>
    <x v="1"/>
    <x v="16"/>
    <x v="1"/>
    <n v="28800"/>
    <n v="0"/>
    <n v="28800"/>
    <x v="40"/>
    <x v="0"/>
    <s v="Front Collision"/>
    <x v="0"/>
    <x v="2"/>
    <x v="2"/>
    <x v="6"/>
    <s v="2306 5th Lane"/>
    <x v="17"/>
    <x v="0"/>
    <x v="1"/>
    <x v="1"/>
    <x v="1"/>
    <s v="Unknown"/>
    <n v="70590"/>
    <n v="10860"/>
    <n v="10860"/>
    <n v="48870"/>
    <s v="Saab"/>
    <s v="93"/>
    <n v="2000"/>
    <x v="0"/>
  </r>
  <r>
    <n v="853360"/>
    <d v="2009-06-26T00:00:00"/>
    <x v="94"/>
    <x v="1"/>
    <s v="500/1000"/>
    <n v="1000"/>
    <n v="107407"/>
    <n v="0"/>
    <x v="107"/>
    <n v="31"/>
    <x v="2"/>
    <x v="1"/>
    <x v="3"/>
    <x v="2"/>
    <x v="13"/>
    <x v="0"/>
    <n v="0"/>
    <n v="-47500"/>
    <n v="-47500"/>
    <x v="35"/>
    <x v="2"/>
    <s v="Rear Collision"/>
    <x v="0"/>
    <x v="2"/>
    <x v="2"/>
    <x v="3"/>
    <s v="3052 Weaver Ridge"/>
    <x v="14"/>
    <x v="1"/>
    <x v="2"/>
    <x v="1"/>
    <x v="2"/>
    <s v="Yes"/>
    <n v="60940"/>
    <n v="5540"/>
    <n v="11080"/>
    <n v="44320"/>
    <s v="Nissan"/>
    <s v="Ultima"/>
    <n v="2006"/>
    <x v="0"/>
  </r>
  <r>
    <n v="776860"/>
    <d v="2009-01-11T00:00:00"/>
    <x v="95"/>
    <x v="0"/>
    <s v="250/500"/>
    <n v="500"/>
    <n v="133756"/>
    <n v="0"/>
    <x v="108"/>
    <n v="42"/>
    <x v="1"/>
    <x v="1"/>
    <x v="5"/>
    <x v="5"/>
    <x v="17"/>
    <x v="3"/>
    <n v="0"/>
    <n v="0"/>
    <n v="0"/>
    <x v="37"/>
    <x v="0"/>
    <s v="Rear Collision"/>
    <x v="1"/>
    <x v="0"/>
    <x v="0"/>
    <x v="1"/>
    <s v="5211 Weaver Drive"/>
    <x v="22"/>
    <x v="0"/>
    <x v="1"/>
    <x v="0"/>
    <x v="0"/>
    <s v="Yes"/>
    <n v="74700"/>
    <n v="7470"/>
    <n v="14940"/>
    <n v="52290"/>
    <s v="Dodge"/>
    <s v="RAM"/>
    <n v="2010"/>
    <x v="1"/>
  </r>
  <r>
    <n v="149367"/>
    <d v="2003-03-18T00:00:00"/>
    <x v="96"/>
    <x v="1"/>
    <s v="100/300"/>
    <n v="500"/>
    <n v="129891"/>
    <n v="6000000"/>
    <x v="109"/>
    <n v="60"/>
    <x v="3"/>
    <x v="0"/>
    <x v="1"/>
    <x v="0"/>
    <x v="7"/>
    <x v="3"/>
    <n v="52600"/>
    <n v="-38800"/>
    <n v="13800"/>
    <x v="10"/>
    <x v="0"/>
    <s v="Front Collision"/>
    <x v="0"/>
    <x v="2"/>
    <x v="5"/>
    <x v="3"/>
    <s v="7253 MLK St"/>
    <x v="5"/>
    <x v="0"/>
    <x v="0"/>
    <x v="1"/>
    <x v="1"/>
    <s v="Unknown"/>
    <n v="70000"/>
    <n v="14000"/>
    <n v="7000"/>
    <n v="49000"/>
    <s v="Ford"/>
    <s v="F150"/>
    <n v="2015"/>
    <x v="0"/>
  </r>
  <r>
    <n v="395269"/>
    <d v="2012-11-02T00:00:00"/>
    <x v="97"/>
    <x v="2"/>
    <s v="500/1000"/>
    <n v="500"/>
    <n v="122275"/>
    <n v="0"/>
    <x v="110"/>
    <n v="41"/>
    <x v="1"/>
    <x v="0"/>
    <x v="4"/>
    <x v="8"/>
    <x v="15"/>
    <x v="1"/>
    <n v="0"/>
    <n v="-41000"/>
    <n v="-41000"/>
    <x v="8"/>
    <x v="2"/>
    <s v="Rear Collision"/>
    <x v="2"/>
    <x v="3"/>
    <x v="4"/>
    <x v="0"/>
    <s v="1454 5th Ridge"/>
    <x v="11"/>
    <x v="1"/>
    <x v="1"/>
    <x v="2"/>
    <x v="1"/>
    <s v="No"/>
    <n v="81070"/>
    <n v="14740"/>
    <n v="14740"/>
    <n v="51590"/>
    <s v="BMW"/>
    <s v="X5"/>
    <n v="2001"/>
    <x v="1"/>
  </r>
  <r>
    <n v="143626"/>
    <d v="1999-09-29T00:00:00"/>
    <x v="98"/>
    <x v="0"/>
    <s v="250/500"/>
    <n v="2000"/>
    <n v="112438"/>
    <n v="0"/>
    <x v="111"/>
    <n v="51"/>
    <x v="0"/>
    <x v="0"/>
    <x v="2"/>
    <x v="3"/>
    <x v="1"/>
    <x v="1"/>
    <n v="0"/>
    <n v="0"/>
    <n v="0"/>
    <x v="20"/>
    <x v="1"/>
    <s v=" "/>
    <x v="1"/>
    <x v="1"/>
    <x v="1"/>
    <x v="6"/>
    <s v="4574 Britain Hwy"/>
    <x v="10"/>
    <x v="0"/>
    <x v="0"/>
    <x v="0"/>
    <x v="3"/>
    <s v="Yes"/>
    <n v="7080"/>
    <n v="1180"/>
    <n v="1180"/>
    <n v="4720"/>
    <s v="Ford"/>
    <s v="F150"/>
    <n v="2001"/>
    <x v="1"/>
  </r>
  <r>
    <n v="648397"/>
    <d v="1999-03-09T00:00:00"/>
    <x v="99"/>
    <x v="1"/>
    <s v="100/300"/>
    <n v="1000"/>
    <n v="111037"/>
    <n v="10000000"/>
    <x v="112"/>
    <n v="46"/>
    <x v="0"/>
    <x v="0"/>
    <x v="0"/>
    <x v="1"/>
    <x v="10"/>
    <x v="1"/>
    <n v="34400"/>
    <n v="-56800"/>
    <n v="-22400"/>
    <x v="27"/>
    <x v="2"/>
    <s v="Side Collision"/>
    <x v="2"/>
    <x v="3"/>
    <x v="2"/>
    <x v="1"/>
    <s v="4539 Texas St"/>
    <x v="8"/>
    <x v="1"/>
    <x v="2"/>
    <x v="1"/>
    <x v="3"/>
    <s v="Unknown"/>
    <n v="47700"/>
    <n v="4770"/>
    <n v="9540"/>
    <n v="33390"/>
    <s v="Accura"/>
    <s v="MDX"/>
    <n v="1997"/>
    <x v="0"/>
  </r>
  <r>
    <n v="154982"/>
    <d v="1991-02-13T00:00:00"/>
    <x v="63"/>
    <x v="2"/>
    <s v="500/1000"/>
    <n v="2000"/>
    <n v="137422"/>
    <n v="0"/>
    <x v="113"/>
    <n v="31"/>
    <x v="2"/>
    <x v="1"/>
    <x v="1"/>
    <x v="1"/>
    <x v="3"/>
    <x v="1"/>
    <n v="62000"/>
    <n v="-63100"/>
    <n v="-1100"/>
    <x v="33"/>
    <x v="0"/>
    <s v="Rear Collision"/>
    <x v="1"/>
    <x v="0"/>
    <x v="0"/>
    <x v="4"/>
    <s v="8118 Elm Ridge"/>
    <x v="14"/>
    <x v="0"/>
    <x v="2"/>
    <x v="1"/>
    <x v="2"/>
    <s v="No"/>
    <n v="51260"/>
    <n v="9320"/>
    <n v="9320"/>
    <n v="32620"/>
    <s v="Suburu"/>
    <s v="Legacy"/>
    <n v="2002"/>
    <x v="1"/>
  </r>
  <r>
    <n v="330591"/>
    <d v="1993-08-05T00:00:00"/>
    <x v="100"/>
    <x v="0"/>
    <s v="500/1000"/>
    <n v="2000"/>
    <n v="110358"/>
    <n v="0"/>
    <x v="114"/>
    <n v="41"/>
    <x v="1"/>
    <x v="0"/>
    <x v="4"/>
    <x v="8"/>
    <x v="19"/>
    <x v="3"/>
    <n v="41200"/>
    <n v="-36200"/>
    <n v="5000"/>
    <x v="16"/>
    <x v="2"/>
    <s v="Side Collision"/>
    <x v="0"/>
    <x v="0"/>
    <x v="2"/>
    <x v="5"/>
    <s v="3814 Britain Drive"/>
    <x v="3"/>
    <x v="1"/>
    <x v="1"/>
    <x v="2"/>
    <x v="0"/>
    <s v="No"/>
    <n v="70400"/>
    <n v="6400"/>
    <n v="12800"/>
    <n v="51200"/>
    <s v="Toyota"/>
    <s v="Highlander"/>
    <n v="2011"/>
    <x v="0"/>
  </r>
  <r>
    <n v="319232"/>
    <d v="1997-10-31T00:00:00"/>
    <x v="101"/>
    <x v="2"/>
    <s v="250/500"/>
    <n v="2000"/>
    <n v="126976"/>
    <n v="0"/>
    <x v="115"/>
    <n v="38"/>
    <x v="1"/>
    <x v="1"/>
    <x v="1"/>
    <x v="10"/>
    <x v="11"/>
    <x v="1"/>
    <n v="44300"/>
    <n v="0"/>
    <n v="44300"/>
    <x v="34"/>
    <x v="0"/>
    <s v="Rear Collision"/>
    <x v="1"/>
    <x v="2"/>
    <x v="2"/>
    <x v="4"/>
    <s v="4614 MLK Ave"/>
    <x v="15"/>
    <x v="0"/>
    <x v="2"/>
    <x v="0"/>
    <x v="2"/>
    <s v="Yes"/>
    <n v="90000"/>
    <n v="18000"/>
    <n v="9000"/>
    <n v="63000"/>
    <s v="Ford"/>
    <s v="Fusion"/>
    <n v="2015"/>
    <x v="1"/>
  </r>
  <r>
    <n v="531640"/>
    <d v="2001-04-21T00:00:00"/>
    <x v="58"/>
    <x v="0"/>
    <s v="250/500"/>
    <n v="500"/>
    <n v="96479"/>
    <n v="8000000"/>
    <x v="116"/>
    <n v="39"/>
    <x v="1"/>
    <x v="1"/>
    <x v="2"/>
    <x v="12"/>
    <x v="6"/>
    <x v="0"/>
    <n v="58000"/>
    <n v="0"/>
    <n v="58000"/>
    <x v="41"/>
    <x v="2"/>
    <s v="Rear Collision"/>
    <x v="1"/>
    <x v="0"/>
    <x v="2"/>
    <x v="2"/>
    <s v="1628 Best Drive"/>
    <x v="2"/>
    <x v="1"/>
    <x v="1"/>
    <x v="1"/>
    <x v="3"/>
    <s v="Unknown"/>
    <n v="72820"/>
    <n v="13240"/>
    <n v="6620"/>
    <n v="52960"/>
    <s v="BMW"/>
    <s v="3 Series"/>
    <n v="2010"/>
    <x v="1"/>
  </r>
  <r>
    <n v="368050"/>
    <d v="2013-01-08T00:00:00"/>
    <x v="102"/>
    <x v="2"/>
    <s v="500/1000"/>
    <n v="2000"/>
    <n v="11673"/>
    <n v="4000000"/>
    <x v="117"/>
    <n v="41"/>
    <x v="1"/>
    <x v="0"/>
    <x v="4"/>
    <x v="7"/>
    <x v="2"/>
    <x v="1"/>
    <n v="0"/>
    <n v="0"/>
    <n v="0"/>
    <x v="2"/>
    <x v="0"/>
    <s v="Side Collision"/>
    <x v="1"/>
    <x v="2"/>
    <x v="0"/>
    <x v="4"/>
    <s v="8381 Solo Hwy"/>
    <x v="9"/>
    <x v="0"/>
    <x v="2"/>
    <x v="2"/>
    <x v="1"/>
    <s v="Unknown"/>
    <n v="69300"/>
    <n v="13860"/>
    <n v="13860"/>
    <n v="41580"/>
    <s v="Volkswagen"/>
    <s v="Passat"/>
    <n v="2000"/>
    <x v="1"/>
  </r>
  <r>
    <n v="253791"/>
    <d v="2009-07-23T00:00:00"/>
    <x v="103"/>
    <x v="2"/>
    <s v="500/1000"/>
    <n v="500"/>
    <n v="162545"/>
    <n v="4000000"/>
    <x v="118"/>
    <n v="36"/>
    <x v="1"/>
    <x v="1"/>
    <x v="0"/>
    <x v="6"/>
    <x v="17"/>
    <x v="1"/>
    <n v="0"/>
    <n v="-53700"/>
    <n v="-53700"/>
    <x v="48"/>
    <x v="0"/>
    <s v="Front Collision"/>
    <x v="0"/>
    <x v="4"/>
    <x v="2"/>
    <x v="6"/>
    <s v="2100 MLK St"/>
    <x v="20"/>
    <x v="0"/>
    <x v="2"/>
    <x v="2"/>
    <x v="3"/>
    <s v="No"/>
    <n v="76560"/>
    <n v="12760"/>
    <n v="12760"/>
    <n v="51040"/>
    <s v="Ford"/>
    <s v="Fusion"/>
    <n v="2008"/>
    <x v="0"/>
  </r>
  <r>
    <n v="155724"/>
    <d v="1998-02-20T00:00:00"/>
    <x v="104"/>
    <x v="2"/>
    <s v="250/500"/>
    <n v="500"/>
    <n v="139443"/>
    <n v="0"/>
    <x v="119"/>
    <n v="38"/>
    <x v="1"/>
    <x v="1"/>
    <x v="3"/>
    <x v="6"/>
    <x v="8"/>
    <x v="1"/>
    <n v="0"/>
    <n v="0"/>
    <n v="0"/>
    <x v="49"/>
    <x v="0"/>
    <s v="Front Collision"/>
    <x v="0"/>
    <x v="4"/>
    <x v="1"/>
    <x v="0"/>
    <s v="5071 Flute Ridge"/>
    <x v="2"/>
    <x v="0"/>
    <x v="1"/>
    <x v="1"/>
    <x v="3"/>
    <s v="Yes"/>
    <n v="55440"/>
    <n v="0"/>
    <n v="6160"/>
    <n v="49280"/>
    <s v="Nissan"/>
    <s v="Maxima"/>
    <n v="1999"/>
    <x v="0"/>
  </r>
  <r>
    <n v="824540"/>
    <d v="2008-03-13T00:00:00"/>
    <x v="52"/>
    <x v="0"/>
    <s v="250/500"/>
    <n v="2000"/>
    <n v="105324"/>
    <n v="0"/>
    <x v="120"/>
    <n v="25"/>
    <x v="2"/>
    <x v="1"/>
    <x v="5"/>
    <x v="5"/>
    <x v="9"/>
    <x v="1"/>
    <n v="51100"/>
    <n v="0"/>
    <n v="51100"/>
    <x v="9"/>
    <x v="2"/>
    <s v="Front Collision"/>
    <x v="2"/>
    <x v="3"/>
    <x v="5"/>
    <x v="2"/>
    <s v="7551 Britain Lane"/>
    <x v="5"/>
    <x v="2"/>
    <x v="0"/>
    <x v="0"/>
    <x v="1"/>
    <s v="No"/>
    <n v="77130"/>
    <n v="8570"/>
    <n v="17140"/>
    <n v="51420"/>
    <s v="Accura"/>
    <s v="MDX"/>
    <n v="1995"/>
    <x v="1"/>
  </r>
  <r>
    <n v="717392"/>
    <d v="1996-08-20T00:00:00"/>
    <x v="105"/>
    <x v="2"/>
    <s v="100/300"/>
    <n v="500"/>
    <n v="104075"/>
    <n v="0"/>
    <x v="121"/>
    <n v="35"/>
    <x v="1"/>
    <x v="1"/>
    <x v="6"/>
    <x v="5"/>
    <x v="12"/>
    <x v="1"/>
    <n v="0"/>
    <n v="0"/>
    <n v="0"/>
    <x v="50"/>
    <x v="0"/>
    <s v="Rear Collision"/>
    <x v="2"/>
    <x v="4"/>
    <x v="4"/>
    <x v="5"/>
    <s v="2275 Best Lane"/>
    <x v="17"/>
    <x v="0"/>
    <x v="0"/>
    <x v="0"/>
    <x v="3"/>
    <s v="Unknown"/>
    <n v="42000"/>
    <n v="7000"/>
    <n v="7000"/>
    <n v="28000"/>
    <s v="BMW"/>
    <s v="X5"/>
    <n v="2011"/>
    <x v="1"/>
  </r>
  <r>
    <n v="965768"/>
    <d v="2014-07-27T00:00:00"/>
    <x v="103"/>
    <x v="1"/>
    <s v="250/500"/>
    <n v="1000"/>
    <n v="13024"/>
    <n v="6000000"/>
    <x v="122"/>
    <n v="39"/>
    <x v="1"/>
    <x v="0"/>
    <x v="6"/>
    <x v="0"/>
    <x v="7"/>
    <x v="3"/>
    <n v="47200"/>
    <n v="-69700"/>
    <n v="-22500"/>
    <x v="4"/>
    <x v="2"/>
    <s v="Rear Collision"/>
    <x v="2"/>
    <x v="4"/>
    <x v="2"/>
    <x v="4"/>
    <s v="1598 3rd Drive"/>
    <x v="11"/>
    <x v="1"/>
    <x v="2"/>
    <x v="2"/>
    <x v="2"/>
    <s v="Yes"/>
    <n v="36300"/>
    <n v="3300"/>
    <n v="9900"/>
    <n v="23100"/>
    <s v="Ford"/>
    <s v="Escape"/>
    <n v="2013"/>
    <x v="1"/>
  </r>
  <r>
    <n v="414779"/>
    <d v="1992-11-09T00:00:00"/>
    <x v="29"/>
    <x v="2"/>
    <s v="100/300"/>
    <n v="2000"/>
    <n v="158855"/>
    <n v="0"/>
    <x v="123"/>
    <n v="38"/>
    <x v="1"/>
    <x v="0"/>
    <x v="0"/>
    <x v="9"/>
    <x v="17"/>
    <x v="3"/>
    <n v="59600"/>
    <n v="-32100"/>
    <n v="27500"/>
    <x v="21"/>
    <x v="0"/>
    <s v="Side Collision"/>
    <x v="2"/>
    <x v="3"/>
    <x v="4"/>
    <x v="0"/>
    <s v="7740 MLK St"/>
    <x v="1"/>
    <x v="0"/>
    <x v="2"/>
    <x v="1"/>
    <x v="1"/>
    <s v="Unknown"/>
    <n v="40320"/>
    <n v="5760"/>
    <n v="5760"/>
    <n v="28800"/>
    <s v="Suburu"/>
    <s v="Impreza"/>
    <n v="2001"/>
    <x v="1"/>
  </r>
  <r>
    <n v="428230"/>
    <d v="2012-06-04T00:00:00"/>
    <x v="5"/>
    <x v="1"/>
    <s v="500/1000"/>
    <n v="500"/>
    <n v="139926"/>
    <n v="0"/>
    <x v="124"/>
    <n v="32"/>
    <x v="2"/>
    <x v="1"/>
    <x v="4"/>
    <x v="4"/>
    <x v="19"/>
    <x v="2"/>
    <n v="70500"/>
    <n v="0"/>
    <n v="70500"/>
    <x v="42"/>
    <x v="3"/>
    <s v=" "/>
    <x v="1"/>
    <x v="0"/>
    <x v="6"/>
    <x v="6"/>
    <s v="1240 Tree Lane"/>
    <x v="10"/>
    <x v="0"/>
    <x v="1"/>
    <x v="2"/>
    <x v="1"/>
    <s v="Unknown"/>
    <n v="3960"/>
    <n v="330"/>
    <n v="660"/>
    <n v="2970"/>
    <s v="BMW"/>
    <s v="M5"/>
    <n v="1998"/>
    <x v="1"/>
  </r>
  <r>
    <n v="517240"/>
    <d v="2001-05-13T00:00:00"/>
    <x v="106"/>
    <x v="0"/>
    <s v="100/300"/>
    <n v="2000"/>
    <n v="135231"/>
    <n v="0"/>
    <x v="125"/>
    <n v="43"/>
    <x v="1"/>
    <x v="0"/>
    <x v="5"/>
    <x v="13"/>
    <x v="16"/>
    <x v="0"/>
    <n v="40700"/>
    <n v="-47300"/>
    <n v="-6600"/>
    <x v="38"/>
    <x v="0"/>
    <s v="Front Collision"/>
    <x v="0"/>
    <x v="2"/>
    <x v="2"/>
    <x v="5"/>
    <s v="8983 Francis Ridge"/>
    <x v="9"/>
    <x v="0"/>
    <x v="0"/>
    <x v="1"/>
    <x v="2"/>
    <s v="Yes"/>
    <n v="63840"/>
    <n v="10640"/>
    <n v="10640"/>
    <n v="42560"/>
    <s v="BMW"/>
    <s v="X5"/>
    <n v="2006"/>
    <x v="0"/>
  </r>
  <r>
    <n v="469874"/>
    <d v="2011-09-17T00:00:00"/>
    <x v="107"/>
    <x v="2"/>
    <s v="250/500"/>
    <n v="1000"/>
    <n v="1139"/>
    <n v="6000000"/>
    <x v="126"/>
    <n v="28"/>
    <x v="2"/>
    <x v="1"/>
    <x v="3"/>
    <x v="2"/>
    <x v="0"/>
    <x v="0"/>
    <n v="42400"/>
    <n v="0"/>
    <n v="42400"/>
    <x v="44"/>
    <x v="2"/>
    <s v="Front Collision"/>
    <x v="0"/>
    <x v="2"/>
    <x v="0"/>
    <x v="5"/>
    <s v="7756 Solo Drive"/>
    <x v="5"/>
    <x v="1"/>
    <x v="1"/>
    <x v="0"/>
    <x v="0"/>
    <s v="Unknown"/>
    <n v="44730"/>
    <n v="4970"/>
    <n v="4970"/>
    <n v="34790"/>
    <s v="Saab"/>
    <s v="92x"/>
    <n v="2000"/>
    <x v="0"/>
  </r>
  <r>
    <n v="718428"/>
    <d v="2011-07-15T00:00:00"/>
    <x v="108"/>
    <x v="1"/>
    <s v="250/500"/>
    <n v="1000"/>
    <n v="139767"/>
    <n v="0"/>
    <x v="127"/>
    <n v="45"/>
    <x v="0"/>
    <x v="0"/>
    <x v="6"/>
    <x v="1"/>
    <x v="6"/>
    <x v="0"/>
    <n v="57900"/>
    <n v="0"/>
    <n v="57900"/>
    <x v="12"/>
    <x v="2"/>
    <s v="Front Collision"/>
    <x v="1"/>
    <x v="3"/>
    <x v="2"/>
    <x v="2"/>
    <s v="9034 Weaver Ridge"/>
    <x v="5"/>
    <x v="1"/>
    <x v="0"/>
    <x v="0"/>
    <x v="0"/>
    <s v="No"/>
    <n v="84720"/>
    <n v="14120"/>
    <n v="14120"/>
    <n v="56480"/>
    <s v="Ford"/>
    <s v="Escape"/>
    <n v="1999"/>
    <x v="1"/>
  </r>
  <r>
    <n v="620215"/>
    <d v="2005-07-27T00:00:00"/>
    <x v="72"/>
    <x v="1"/>
    <s v="250/500"/>
    <n v="500"/>
    <n v="82317"/>
    <n v="0"/>
    <x v="128"/>
    <n v="39"/>
    <x v="1"/>
    <x v="0"/>
    <x v="3"/>
    <x v="12"/>
    <x v="12"/>
    <x v="2"/>
    <n v="0"/>
    <n v="0"/>
    <n v="0"/>
    <x v="43"/>
    <x v="2"/>
    <s v="Front Collision"/>
    <x v="0"/>
    <x v="3"/>
    <x v="4"/>
    <x v="0"/>
    <s v="1126 Texas Hwy"/>
    <x v="19"/>
    <x v="1"/>
    <x v="1"/>
    <x v="2"/>
    <x v="0"/>
    <s v="No"/>
    <n v="61500"/>
    <n v="6150"/>
    <n v="12300"/>
    <n v="43050"/>
    <s v="Dodge"/>
    <s v="RAM"/>
    <n v="2012"/>
    <x v="1"/>
  </r>
  <r>
    <n v="618659"/>
    <d v="2005-10-18T00:00:00"/>
    <x v="109"/>
    <x v="0"/>
    <s v="100/300"/>
    <n v="500"/>
    <n v="96513"/>
    <n v="0"/>
    <x v="129"/>
    <n v="27"/>
    <x v="2"/>
    <x v="1"/>
    <x v="3"/>
    <x v="4"/>
    <x v="19"/>
    <x v="3"/>
    <n v="60000"/>
    <n v="-54800"/>
    <n v="5200"/>
    <x v="2"/>
    <x v="2"/>
    <s v="Front Collision"/>
    <x v="0"/>
    <x v="4"/>
    <x v="5"/>
    <x v="2"/>
    <s v="2808 Elm St"/>
    <x v="7"/>
    <x v="1"/>
    <x v="1"/>
    <x v="1"/>
    <x v="3"/>
    <s v="Unknown"/>
    <n v="51000"/>
    <n v="8500"/>
    <n v="8500"/>
    <n v="34000"/>
    <s v="Nissan"/>
    <s v="Pathfinder"/>
    <n v="2013"/>
    <x v="1"/>
  </r>
  <r>
    <n v="649082"/>
    <d v="1996-01-19T00:00:00"/>
    <x v="110"/>
    <x v="2"/>
    <s v="500/1000"/>
    <n v="1000"/>
    <n v="192284"/>
    <n v="0"/>
    <x v="130"/>
    <n v="33"/>
    <x v="2"/>
    <x v="1"/>
    <x v="4"/>
    <x v="1"/>
    <x v="8"/>
    <x v="0"/>
    <n v="0"/>
    <n v="-45200"/>
    <n v="-45200"/>
    <x v="27"/>
    <x v="0"/>
    <s v="Side Collision"/>
    <x v="2"/>
    <x v="0"/>
    <x v="4"/>
    <x v="5"/>
    <s v="5061 Francis Ave"/>
    <x v="5"/>
    <x v="0"/>
    <x v="1"/>
    <x v="2"/>
    <x v="3"/>
    <s v="No"/>
    <n v="46800"/>
    <n v="4680"/>
    <n v="9360"/>
    <n v="32760"/>
    <s v="Jeep"/>
    <s v="Wrangler"/>
    <n v="2002"/>
    <x v="1"/>
  </r>
  <r>
    <n v="437573"/>
    <d v="2005-09-29T00:00:00"/>
    <x v="111"/>
    <x v="0"/>
    <s v="250/500"/>
    <n v="2000"/>
    <n v="162482"/>
    <n v="0"/>
    <x v="131"/>
    <n v="32"/>
    <x v="2"/>
    <x v="0"/>
    <x v="1"/>
    <x v="8"/>
    <x v="16"/>
    <x v="3"/>
    <n v="65300"/>
    <n v="-65600"/>
    <n v="-300"/>
    <x v="46"/>
    <x v="0"/>
    <s v="Side Collision"/>
    <x v="1"/>
    <x v="4"/>
    <x v="4"/>
    <x v="5"/>
    <s v="4965 MLK Drive"/>
    <x v="14"/>
    <x v="0"/>
    <x v="1"/>
    <x v="0"/>
    <x v="3"/>
    <s v="Unknown"/>
    <n v="78120"/>
    <n v="17360"/>
    <n v="8680"/>
    <n v="52080"/>
    <s v="BMW"/>
    <s v="3 Series"/>
    <n v="2006"/>
    <x v="1"/>
  </r>
  <r>
    <n v="964657"/>
    <d v="1997-02-18T00:00:00"/>
    <x v="112"/>
    <x v="1"/>
    <s v="250/500"/>
    <n v="2000"/>
    <n v="127725"/>
    <n v="0"/>
    <x v="132"/>
    <n v="34"/>
    <x v="1"/>
    <x v="1"/>
    <x v="5"/>
    <x v="8"/>
    <x v="11"/>
    <x v="1"/>
    <n v="84900"/>
    <n v="0"/>
    <n v="84900"/>
    <x v="16"/>
    <x v="0"/>
    <s v="Rear Collision"/>
    <x v="0"/>
    <x v="0"/>
    <x v="2"/>
    <x v="3"/>
    <s v="8668 Flute St"/>
    <x v="8"/>
    <x v="0"/>
    <x v="2"/>
    <x v="0"/>
    <x v="0"/>
    <s v="Unknown"/>
    <n v="69200"/>
    <n v="13840"/>
    <n v="6920"/>
    <n v="48440"/>
    <s v="Volkswagen"/>
    <s v="Passat"/>
    <n v="1996"/>
    <x v="0"/>
  </r>
  <r>
    <n v="932502"/>
    <d v="2010-05-11T00:00:00"/>
    <x v="76"/>
    <x v="2"/>
    <s v="100/300"/>
    <n v="1000"/>
    <n v="143934"/>
    <n v="0"/>
    <x v="133"/>
    <n v="40"/>
    <x v="1"/>
    <x v="1"/>
    <x v="4"/>
    <x v="2"/>
    <x v="19"/>
    <x v="1"/>
    <n v="45300"/>
    <n v="-20400"/>
    <n v="24900"/>
    <x v="17"/>
    <x v="1"/>
    <s v=" "/>
    <x v="1"/>
    <x v="0"/>
    <x v="1"/>
    <x v="1"/>
    <s v="2577 Washington Drive"/>
    <x v="10"/>
    <x v="0"/>
    <x v="1"/>
    <x v="1"/>
    <x v="1"/>
    <s v="No"/>
    <n v="3690"/>
    <n v="410"/>
    <n v="410"/>
    <n v="2870"/>
    <s v="Ford"/>
    <s v="Escape"/>
    <n v="2015"/>
    <x v="1"/>
  </r>
  <r>
    <n v="434507"/>
    <d v="2009-02-06T00:00:00"/>
    <x v="69"/>
    <x v="2"/>
    <s v="250/500"/>
    <n v="1000"/>
    <n v="128127"/>
    <n v="0"/>
    <x v="134"/>
    <n v="28"/>
    <x v="2"/>
    <x v="1"/>
    <x v="1"/>
    <x v="4"/>
    <x v="5"/>
    <x v="1"/>
    <n v="68900"/>
    <n v="0"/>
    <n v="68900"/>
    <x v="23"/>
    <x v="2"/>
    <s v="Rear Collision"/>
    <x v="1"/>
    <x v="2"/>
    <x v="0"/>
    <x v="3"/>
    <s v="7709 Rock Lane"/>
    <x v="10"/>
    <x v="1"/>
    <x v="2"/>
    <x v="1"/>
    <x v="2"/>
    <s v="Unknown"/>
    <n v="65500"/>
    <n v="6550"/>
    <n v="6550"/>
    <n v="52400"/>
    <s v="BMW"/>
    <s v="X5"/>
    <n v="2010"/>
    <x v="1"/>
  </r>
  <r>
    <n v="935277"/>
    <d v="2013-07-09T00:00:00"/>
    <x v="87"/>
    <x v="2"/>
    <s v="500/1000"/>
    <n v="500"/>
    <n v="134883"/>
    <n v="0"/>
    <x v="135"/>
    <n v="46"/>
    <x v="0"/>
    <x v="1"/>
    <x v="4"/>
    <x v="5"/>
    <x v="16"/>
    <x v="0"/>
    <n v="46300"/>
    <n v="-77500"/>
    <n v="-31200"/>
    <x v="51"/>
    <x v="2"/>
    <s v="Rear Collision"/>
    <x v="1"/>
    <x v="2"/>
    <x v="5"/>
    <x v="3"/>
    <s v="9358 Texas Ridge"/>
    <x v="7"/>
    <x v="1"/>
    <x v="1"/>
    <x v="0"/>
    <x v="0"/>
    <s v="Yes"/>
    <n v="76120"/>
    <n v="13840"/>
    <n v="6920"/>
    <n v="55360"/>
    <s v="Toyota"/>
    <s v="Camry"/>
    <n v="1999"/>
    <x v="1"/>
  </r>
  <r>
    <n v="756054"/>
    <d v="1992-06-06T00:00:00"/>
    <x v="113"/>
    <x v="2"/>
    <s v="250/500"/>
    <n v="1000"/>
    <n v="119815"/>
    <n v="0"/>
    <x v="136"/>
    <n v="32"/>
    <x v="2"/>
    <x v="1"/>
    <x v="0"/>
    <x v="6"/>
    <x v="10"/>
    <x v="1"/>
    <n v="0"/>
    <n v="-43200"/>
    <n v="-43200"/>
    <x v="31"/>
    <x v="2"/>
    <s v="Front Collision"/>
    <x v="2"/>
    <x v="3"/>
    <x v="1"/>
    <x v="3"/>
    <s v="8080 Oak Lane"/>
    <x v="4"/>
    <x v="1"/>
    <x v="2"/>
    <x v="1"/>
    <x v="0"/>
    <s v="Yes"/>
    <n v="73560"/>
    <n v="12260"/>
    <n v="12260"/>
    <n v="49040"/>
    <s v="BMW"/>
    <s v="X5"/>
    <n v="1995"/>
    <x v="1"/>
  </r>
  <r>
    <n v="682387"/>
    <d v="1998-03-08T00:00:00"/>
    <x v="105"/>
    <x v="0"/>
    <s v="100/300"/>
    <n v="2000"/>
    <n v="122122"/>
    <n v="0"/>
    <x v="137"/>
    <n v="35"/>
    <x v="1"/>
    <x v="0"/>
    <x v="3"/>
    <x v="1"/>
    <x v="6"/>
    <x v="1"/>
    <n v="76000"/>
    <n v="0"/>
    <n v="76000"/>
    <x v="1"/>
    <x v="0"/>
    <s v="Rear Collision"/>
    <x v="2"/>
    <x v="0"/>
    <x v="2"/>
    <x v="5"/>
    <s v="6408 Weaver Ridge"/>
    <x v="23"/>
    <x v="0"/>
    <x v="0"/>
    <x v="1"/>
    <x v="3"/>
    <s v="Unknown"/>
    <n v="52030"/>
    <n v="9460"/>
    <n v="4730"/>
    <n v="37840"/>
    <s v="Mercedes"/>
    <s v="E400"/>
    <n v="2008"/>
    <x v="1"/>
  </r>
  <r>
    <n v="456604"/>
    <d v="2004-03-29T00:00:00"/>
    <x v="114"/>
    <x v="2"/>
    <s v="500/1000"/>
    <n v="2000"/>
    <n v="96874"/>
    <n v="0"/>
    <x v="138"/>
    <n v="41"/>
    <x v="1"/>
    <x v="0"/>
    <x v="3"/>
    <x v="10"/>
    <x v="17"/>
    <x v="0"/>
    <n v="0"/>
    <n v="-49000"/>
    <n v="-49000"/>
    <x v="16"/>
    <x v="1"/>
    <s v=" "/>
    <x v="3"/>
    <x v="1"/>
    <x v="0"/>
    <x v="6"/>
    <s v="5532 Weaver Ridge"/>
    <x v="10"/>
    <x v="0"/>
    <x v="1"/>
    <x v="2"/>
    <x v="2"/>
    <s v="Unknown"/>
    <n v="5170"/>
    <n v="470"/>
    <n v="940"/>
    <n v="3760"/>
    <s v="Suburu"/>
    <s v="Forrestor"/>
    <n v="2001"/>
    <x v="1"/>
  </r>
  <r>
    <n v="139872"/>
    <d v="2006-06-01T00:00:00"/>
    <x v="115"/>
    <x v="1"/>
    <s v="250/500"/>
    <n v="1000"/>
    <n v="122071"/>
    <n v="0"/>
    <x v="139"/>
    <n v="34"/>
    <x v="1"/>
    <x v="0"/>
    <x v="1"/>
    <x v="1"/>
    <x v="17"/>
    <x v="2"/>
    <n v="58600"/>
    <n v="-28700"/>
    <n v="29900"/>
    <x v="7"/>
    <x v="3"/>
    <s v=" "/>
    <x v="1"/>
    <x v="1"/>
    <x v="0"/>
    <x v="5"/>
    <s v="9101 2nd Hwy"/>
    <x v="0"/>
    <x v="0"/>
    <x v="1"/>
    <x v="2"/>
    <x v="3"/>
    <s v="Yes"/>
    <n v="8190"/>
    <n v="1890"/>
    <n v="1260"/>
    <n v="5040"/>
    <s v="Chevrolet"/>
    <s v="Silverado"/>
    <n v="2013"/>
    <x v="1"/>
  </r>
  <r>
    <n v="354105"/>
    <d v="1994-06-08T00:00:00"/>
    <x v="52"/>
    <x v="1"/>
    <s v="250/500"/>
    <n v="2000"/>
    <n v="123862"/>
    <n v="6000000"/>
    <x v="140"/>
    <n v="29"/>
    <x v="2"/>
    <x v="0"/>
    <x v="0"/>
    <x v="8"/>
    <x v="11"/>
    <x v="1"/>
    <n v="0"/>
    <n v="-56200"/>
    <n v="-56200"/>
    <x v="30"/>
    <x v="0"/>
    <s v="Rear Collision"/>
    <x v="0"/>
    <x v="4"/>
    <x v="0"/>
    <x v="3"/>
    <s v="8576 Andromedia St"/>
    <x v="8"/>
    <x v="0"/>
    <x v="1"/>
    <x v="2"/>
    <x v="2"/>
    <s v="Unknown"/>
    <n v="70800"/>
    <n v="7080"/>
    <n v="14160"/>
    <n v="49560"/>
    <s v="Accura"/>
    <s v="MDX"/>
    <n v="2012"/>
    <x v="0"/>
  </r>
  <r>
    <n v="165485"/>
    <d v="1998-02-12T00:00:00"/>
    <x v="41"/>
    <x v="2"/>
    <s v="500/1000"/>
    <n v="2000"/>
    <n v="132075"/>
    <n v="0"/>
    <x v="141"/>
    <n v="31"/>
    <x v="2"/>
    <x v="1"/>
    <x v="6"/>
    <x v="13"/>
    <x v="17"/>
    <x v="0"/>
    <n v="54100"/>
    <n v="0"/>
    <n v="54100"/>
    <x v="51"/>
    <x v="2"/>
    <s v="Rear Collision"/>
    <x v="2"/>
    <x v="0"/>
    <x v="4"/>
    <x v="3"/>
    <s v="6315 2nd Lane"/>
    <x v="3"/>
    <x v="1"/>
    <x v="1"/>
    <x v="1"/>
    <x v="2"/>
    <s v="Yes"/>
    <n v="45630"/>
    <n v="5070"/>
    <n v="5070"/>
    <n v="35490"/>
    <s v="Accura"/>
    <s v="MDX"/>
    <n v="2011"/>
    <x v="1"/>
  </r>
  <r>
    <n v="515050"/>
    <d v="2000-11-16T00:00:00"/>
    <x v="116"/>
    <x v="0"/>
    <s v="100/300"/>
    <n v="500"/>
    <n v="99098"/>
    <n v="0"/>
    <x v="142"/>
    <n v="58"/>
    <x v="3"/>
    <x v="1"/>
    <x v="2"/>
    <x v="8"/>
    <x v="18"/>
    <x v="0"/>
    <n v="0"/>
    <n v="-57900"/>
    <n v="-57900"/>
    <x v="40"/>
    <x v="0"/>
    <s v="Front Collision"/>
    <x v="0"/>
    <x v="0"/>
    <x v="5"/>
    <x v="6"/>
    <s v="1536 Flute Drive"/>
    <x v="22"/>
    <x v="0"/>
    <x v="0"/>
    <x v="2"/>
    <x v="3"/>
    <s v="Unknown"/>
    <n v="99320"/>
    <n v="7640"/>
    <n v="15280"/>
    <n v="76400"/>
    <s v="Accura"/>
    <s v="TL"/>
    <n v="2002"/>
    <x v="0"/>
  </r>
  <r>
    <n v="795686"/>
    <d v="2004-10-24T00:00:00"/>
    <x v="117"/>
    <x v="2"/>
    <s v="500/1000"/>
    <n v="500"/>
    <n v="139851"/>
    <n v="4000000"/>
    <x v="143"/>
    <n v="41"/>
    <x v="1"/>
    <x v="0"/>
    <x v="3"/>
    <x v="4"/>
    <x v="15"/>
    <x v="1"/>
    <n v="0"/>
    <n v="-57100"/>
    <n v="-57100"/>
    <x v="51"/>
    <x v="2"/>
    <s v="Side Collision"/>
    <x v="0"/>
    <x v="2"/>
    <x v="5"/>
    <x v="5"/>
    <s v="4672 MLK St"/>
    <x v="21"/>
    <x v="1"/>
    <x v="1"/>
    <x v="2"/>
    <x v="1"/>
    <s v="No"/>
    <n v="64000"/>
    <n v="12800"/>
    <n v="6400"/>
    <n v="44800"/>
    <s v="BMW"/>
    <s v="X6"/>
    <n v="1996"/>
    <x v="0"/>
  </r>
  <r>
    <n v="395983"/>
    <d v="2009-11-08T00:00:00"/>
    <x v="118"/>
    <x v="0"/>
    <s v="100/300"/>
    <n v="500"/>
    <n v="135508"/>
    <n v="0"/>
    <x v="144"/>
    <n v="38"/>
    <x v="1"/>
    <x v="1"/>
    <x v="0"/>
    <x v="6"/>
    <x v="5"/>
    <x v="1"/>
    <n v="58100"/>
    <n v="0"/>
    <n v="58100"/>
    <x v="16"/>
    <x v="0"/>
    <s v="Front Collision"/>
    <x v="1"/>
    <x v="2"/>
    <x v="4"/>
    <x v="6"/>
    <s v="2204 Washington Lane"/>
    <x v="7"/>
    <x v="0"/>
    <x v="1"/>
    <x v="0"/>
    <x v="3"/>
    <s v="Unknown"/>
    <n v="47300"/>
    <n v="4730"/>
    <n v="4730"/>
    <n v="37840"/>
    <s v="Nissan"/>
    <s v="Pathfinder"/>
    <n v="2014"/>
    <x v="1"/>
  </r>
  <r>
    <n v="119513"/>
    <d v="1996-09-21T00:00:00"/>
    <x v="119"/>
    <x v="2"/>
    <s v="100/300"/>
    <n v="1000"/>
    <n v="138451"/>
    <n v="0"/>
    <x v="145"/>
    <n v="27"/>
    <x v="2"/>
    <x v="0"/>
    <x v="1"/>
    <x v="12"/>
    <x v="1"/>
    <x v="1"/>
    <n v="13100"/>
    <n v="-38200"/>
    <n v="-25100"/>
    <x v="32"/>
    <x v="0"/>
    <s v="Rear Collision"/>
    <x v="0"/>
    <x v="3"/>
    <x v="0"/>
    <x v="3"/>
    <s v="9484 Pine Drive"/>
    <x v="8"/>
    <x v="0"/>
    <x v="2"/>
    <x v="2"/>
    <x v="2"/>
    <s v="Unknown"/>
    <n v="71680"/>
    <n v="8960"/>
    <n v="8960"/>
    <n v="53760"/>
    <s v="Volkswagen"/>
    <s v="Jetta"/>
    <n v="2007"/>
    <x v="0"/>
  </r>
  <r>
    <n v="217938"/>
    <d v="1995-07-16T00:00:00"/>
    <x v="120"/>
    <x v="0"/>
    <s v="250/500"/>
    <n v="500"/>
    <n v="84703"/>
    <n v="0"/>
    <x v="146"/>
    <n v="41"/>
    <x v="1"/>
    <x v="1"/>
    <x v="6"/>
    <x v="0"/>
    <x v="8"/>
    <x v="1"/>
    <n v="0"/>
    <n v="0"/>
    <n v="0"/>
    <x v="42"/>
    <x v="0"/>
    <s v="Side Collision"/>
    <x v="0"/>
    <x v="3"/>
    <x v="0"/>
    <x v="3"/>
    <s v="5431 3rd Ridge"/>
    <x v="17"/>
    <x v="0"/>
    <x v="1"/>
    <x v="0"/>
    <x v="1"/>
    <s v="Yes"/>
    <n v="112320"/>
    <n v="17280"/>
    <n v="17280"/>
    <n v="77760"/>
    <s v="Suburu"/>
    <s v="Impreza"/>
    <n v="2011"/>
    <x v="0"/>
  </r>
  <r>
    <n v="203914"/>
    <d v="2001-06-09T00:00:00"/>
    <x v="2"/>
    <x v="0"/>
    <s v="100/300"/>
    <n v="1000"/>
    <n v="100006"/>
    <n v="0"/>
    <x v="147"/>
    <n v="32"/>
    <x v="2"/>
    <x v="1"/>
    <x v="1"/>
    <x v="13"/>
    <x v="4"/>
    <x v="0"/>
    <n v="0"/>
    <n v="0"/>
    <n v="0"/>
    <x v="21"/>
    <x v="0"/>
    <s v="Side Collision"/>
    <x v="2"/>
    <x v="3"/>
    <x v="2"/>
    <x v="0"/>
    <s v="7121 Britain Drive"/>
    <x v="18"/>
    <x v="0"/>
    <x v="1"/>
    <x v="0"/>
    <x v="1"/>
    <s v="Unknown"/>
    <n v="82720"/>
    <n v="7520"/>
    <n v="15040"/>
    <n v="60160"/>
    <s v="Audi"/>
    <s v="A3"/>
    <n v="2014"/>
    <x v="1"/>
  </r>
  <r>
    <n v="565157"/>
    <d v="2002-10-06T00:00:00"/>
    <x v="121"/>
    <x v="2"/>
    <s v="100/300"/>
    <n v="1000"/>
    <n v="104671"/>
    <n v="0"/>
    <x v="148"/>
    <n v="45"/>
    <x v="0"/>
    <x v="0"/>
    <x v="3"/>
    <x v="7"/>
    <x v="15"/>
    <x v="0"/>
    <n v="0"/>
    <n v="0"/>
    <n v="0"/>
    <x v="7"/>
    <x v="2"/>
    <s v="Rear Collision"/>
    <x v="0"/>
    <x v="2"/>
    <x v="5"/>
    <x v="4"/>
    <s v="8586 1st Ridge"/>
    <x v="15"/>
    <x v="1"/>
    <x v="1"/>
    <x v="2"/>
    <x v="3"/>
    <s v="Unknown"/>
    <n v="48060"/>
    <n v="10680"/>
    <n v="5340"/>
    <n v="32040"/>
    <s v="Mercedes"/>
    <s v="C300"/>
    <n v="2009"/>
    <x v="1"/>
  </r>
  <r>
    <n v="904191"/>
    <d v="1997-07-14T00:00:00"/>
    <x v="122"/>
    <x v="1"/>
    <s v="250/500"/>
    <n v="500"/>
    <n v="115803"/>
    <n v="0"/>
    <x v="149"/>
    <n v="32"/>
    <x v="2"/>
    <x v="0"/>
    <x v="4"/>
    <x v="8"/>
    <x v="14"/>
    <x v="2"/>
    <n v="31900"/>
    <n v="-44600"/>
    <n v="-12700"/>
    <x v="13"/>
    <x v="2"/>
    <s v="Rear Collision"/>
    <x v="2"/>
    <x v="0"/>
    <x v="2"/>
    <x v="1"/>
    <s v="7582 Pine Drive"/>
    <x v="6"/>
    <x v="1"/>
    <x v="0"/>
    <x v="0"/>
    <x v="2"/>
    <s v="Yes"/>
    <n v="63570"/>
    <n v="9780"/>
    <n v="9780"/>
    <n v="44010"/>
    <s v="Volkswagen"/>
    <s v="Jetta"/>
    <n v="2006"/>
    <x v="0"/>
  </r>
  <r>
    <n v="419510"/>
    <d v="1994-11-11T00:00:00"/>
    <x v="36"/>
    <x v="0"/>
    <s v="100/300"/>
    <n v="1000"/>
    <n v="137227"/>
    <n v="0"/>
    <x v="150"/>
    <n v="54"/>
    <x v="0"/>
    <x v="1"/>
    <x v="3"/>
    <x v="0"/>
    <x v="12"/>
    <x v="2"/>
    <n v="17600"/>
    <n v="0"/>
    <n v="17600"/>
    <x v="13"/>
    <x v="2"/>
    <s v="Rear Collision"/>
    <x v="2"/>
    <x v="2"/>
    <x v="4"/>
    <x v="0"/>
    <s v="1388 Embaracadero Hwy"/>
    <x v="21"/>
    <x v="1"/>
    <x v="2"/>
    <x v="2"/>
    <x v="2"/>
    <s v="Unknown"/>
    <n v="63240"/>
    <n v="10540"/>
    <n v="10540"/>
    <n v="42160"/>
    <s v="Suburu"/>
    <s v="Forrestor"/>
    <n v="1997"/>
    <x v="1"/>
  </r>
  <r>
    <n v="575000"/>
    <d v="2012-06-23T00:00:00"/>
    <x v="123"/>
    <x v="0"/>
    <s v="100/300"/>
    <n v="1000"/>
    <n v="105304"/>
    <n v="7000000"/>
    <x v="151"/>
    <n v="33"/>
    <x v="2"/>
    <x v="1"/>
    <x v="3"/>
    <x v="6"/>
    <x v="1"/>
    <x v="2"/>
    <n v="52000"/>
    <n v="-44500"/>
    <n v="7500"/>
    <x v="20"/>
    <x v="2"/>
    <s v="Rear Collision"/>
    <x v="1"/>
    <x v="4"/>
    <x v="5"/>
    <x v="6"/>
    <s v="5621 4th Ave"/>
    <x v="3"/>
    <x v="1"/>
    <x v="2"/>
    <x v="0"/>
    <x v="2"/>
    <s v="Unknown"/>
    <n v="54240"/>
    <n v="9040"/>
    <n v="9040"/>
    <n v="36160"/>
    <s v="Saab"/>
    <s v="93"/>
    <n v="2013"/>
    <x v="0"/>
  </r>
  <r>
    <n v="120485"/>
    <d v="2007-02-18T00:00:00"/>
    <x v="124"/>
    <x v="0"/>
    <s v="100/300"/>
    <n v="1000"/>
    <n v="127539"/>
    <n v="0"/>
    <x v="152"/>
    <n v="50"/>
    <x v="0"/>
    <x v="0"/>
    <x v="2"/>
    <x v="2"/>
    <x v="3"/>
    <x v="1"/>
    <n v="0"/>
    <n v="0"/>
    <n v="0"/>
    <x v="26"/>
    <x v="0"/>
    <s v="Front Collision"/>
    <x v="0"/>
    <x v="0"/>
    <x v="2"/>
    <x v="1"/>
    <s v="8150 Washington Ridge"/>
    <x v="14"/>
    <x v="0"/>
    <x v="0"/>
    <x v="2"/>
    <x v="2"/>
    <s v="No"/>
    <n v="37280"/>
    <n v="0"/>
    <n v="0"/>
    <n v="37280"/>
    <s v="Audi"/>
    <s v="A5"/>
    <n v="1996"/>
    <x v="0"/>
  </r>
  <r>
    <n v="781181"/>
    <d v="2005-06-27T00:00:00"/>
    <x v="125"/>
    <x v="0"/>
    <s v="100/300"/>
    <n v="2000"/>
    <n v="140275"/>
    <n v="0"/>
    <x v="153"/>
    <n v="61"/>
    <x v="3"/>
    <x v="0"/>
    <x v="6"/>
    <x v="8"/>
    <x v="19"/>
    <x v="0"/>
    <n v="0"/>
    <n v="0"/>
    <n v="0"/>
    <x v="32"/>
    <x v="2"/>
    <s v="Rear Collision"/>
    <x v="1"/>
    <x v="0"/>
    <x v="2"/>
    <x v="0"/>
    <s v="4268 2nd Ave"/>
    <x v="16"/>
    <x v="1"/>
    <x v="1"/>
    <x v="2"/>
    <x v="3"/>
    <s v="Yes"/>
    <n v="72100"/>
    <n v="7210"/>
    <n v="14420"/>
    <n v="50470"/>
    <s v="Jeep"/>
    <s v="Wrangler"/>
    <n v="2006"/>
    <x v="1"/>
  </r>
  <r>
    <n v="299796"/>
    <d v="1999-09-29T00:00:00"/>
    <x v="126"/>
    <x v="1"/>
    <s v="250/500"/>
    <n v="500"/>
    <n v="134436"/>
    <n v="7000000"/>
    <x v="154"/>
    <n v="59"/>
    <x v="3"/>
    <x v="1"/>
    <x v="6"/>
    <x v="5"/>
    <x v="10"/>
    <x v="1"/>
    <n v="0"/>
    <n v="0"/>
    <n v="0"/>
    <x v="38"/>
    <x v="3"/>
    <s v=" "/>
    <x v="1"/>
    <x v="1"/>
    <x v="4"/>
    <x v="5"/>
    <s v="6375 2nd Lane"/>
    <x v="1"/>
    <x v="0"/>
    <x v="1"/>
    <x v="2"/>
    <x v="2"/>
    <s v="No"/>
    <n v="6500"/>
    <n v="1300"/>
    <n v="650"/>
    <n v="4550"/>
    <s v="Saab"/>
    <s v="92x"/>
    <n v="2013"/>
    <x v="1"/>
  </r>
  <r>
    <n v="589749"/>
    <d v="2006-05-14T00:00:00"/>
    <x v="127"/>
    <x v="1"/>
    <s v="100/300"/>
    <n v="1000"/>
    <n v="119771"/>
    <n v="0"/>
    <x v="155"/>
    <n v="38"/>
    <x v="1"/>
    <x v="0"/>
    <x v="3"/>
    <x v="1"/>
    <x v="9"/>
    <x v="1"/>
    <n v="29000"/>
    <n v="0"/>
    <n v="29000"/>
    <x v="30"/>
    <x v="2"/>
    <s v="Front Collision"/>
    <x v="2"/>
    <x v="4"/>
    <x v="4"/>
    <x v="3"/>
    <s v="3770 Flute Drive"/>
    <x v="18"/>
    <x v="1"/>
    <x v="1"/>
    <x v="2"/>
    <x v="1"/>
    <s v="Unknown"/>
    <n v="78240"/>
    <n v="13040"/>
    <n v="13040"/>
    <n v="52160"/>
    <s v="Suburu"/>
    <s v="Legacy"/>
    <n v="2013"/>
    <x v="1"/>
  </r>
  <r>
    <n v="854021"/>
    <d v="2010-04-29T00:00:00"/>
    <x v="128"/>
    <x v="0"/>
    <s v="100/300"/>
    <n v="500"/>
    <n v="120324"/>
    <n v="0"/>
    <x v="156"/>
    <n v="29"/>
    <x v="2"/>
    <x v="1"/>
    <x v="6"/>
    <x v="10"/>
    <x v="17"/>
    <x v="1"/>
    <n v="62500"/>
    <n v="-66900"/>
    <n v="-4400"/>
    <x v="52"/>
    <x v="1"/>
    <s v=" "/>
    <x v="1"/>
    <x v="0"/>
    <x v="2"/>
    <x v="0"/>
    <s v="1562 Britain St"/>
    <x v="10"/>
    <x v="0"/>
    <x v="1"/>
    <x v="2"/>
    <x v="1"/>
    <s v="Unknown"/>
    <n v="6200"/>
    <n v="1240"/>
    <n v="620"/>
    <n v="4340"/>
    <s v="Honda"/>
    <s v="Accord"/>
    <n v="1999"/>
    <x v="1"/>
  </r>
  <r>
    <n v="454086"/>
    <d v="1992-11-10T00:00:00"/>
    <x v="129"/>
    <x v="1"/>
    <s v="500/1000"/>
    <n v="1000"/>
    <n v="11524"/>
    <n v="0"/>
    <x v="157"/>
    <n v="36"/>
    <x v="1"/>
    <x v="1"/>
    <x v="2"/>
    <x v="7"/>
    <x v="1"/>
    <x v="3"/>
    <n v="39600"/>
    <n v="-82400"/>
    <n v="-42800"/>
    <x v="0"/>
    <x v="3"/>
    <s v=" "/>
    <x v="1"/>
    <x v="0"/>
    <x v="1"/>
    <x v="3"/>
    <s v="1681 Cherokee Hwy"/>
    <x v="5"/>
    <x v="0"/>
    <x v="0"/>
    <x v="2"/>
    <x v="2"/>
    <s v="Unknown"/>
    <n v="6160"/>
    <n v="560"/>
    <n v="1680"/>
    <n v="3920"/>
    <s v="Mercedes"/>
    <s v="E400"/>
    <n v="2014"/>
    <x v="1"/>
  </r>
  <r>
    <n v="139484"/>
    <d v="1999-07-24T00:00:00"/>
    <x v="130"/>
    <x v="1"/>
    <s v="500/1000"/>
    <n v="2000"/>
    <n v="114262"/>
    <n v="7000000"/>
    <x v="158"/>
    <n v="48"/>
    <x v="0"/>
    <x v="1"/>
    <x v="0"/>
    <x v="13"/>
    <x v="7"/>
    <x v="1"/>
    <n v="0"/>
    <n v="-54000"/>
    <n v="-54000"/>
    <x v="29"/>
    <x v="0"/>
    <s v="Front Collision"/>
    <x v="2"/>
    <x v="4"/>
    <x v="0"/>
    <x v="6"/>
    <s v="7523 Oak Lane"/>
    <x v="11"/>
    <x v="0"/>
    <x v="1"/>
    <x v="2"/>
    <x v="1"/>
    <s v="Unknown"/>
    <n v="76050"/>
    <n v="11700"/>
    <n v="11700"/>
    <n v="52650"/>
    <s v="Chevrolet"/>
    <s v="Silverado"/>
    <n v="1997"/>
    <x v="1"/>
  </r>
  <r>
    <n v="678849"/>
    <d v="1992-02-22T00:00:00"/>
    <x v="61"/>
    <x v="0"/>
    <s v="500/1000"/>
    <n v="1000"/>
    <n v="133207"/>
    <n v="0"/>
    <x v="159"/>
    <n v="48"/>
    <x v="0"/>
    <x v="1"/>
    <x v="0"/>
    <x v="8"/>
    <x v="15"/>
    <x v="3"/>
    <n v="49700"/>
    <n v="-59100"/>
    <n v="-9400"/>
    <x v="22"/>
    <x v="2"/>
    <s v="Side Collision"/>
    <x v="2"/>
    <x v="4"/>
    <x v="2"/>
    <x v="4"/>
    <s v="1815 Cherokee Drive"/>
    <x v="3"/>
    <x v="3"/>
    <x v="2"/>
    <x v="2"/>
    <x v="3"/>
    <s v="Yes"/>
    <n v="86060"/>
    <n v="13240"/>
    <n v="13240"/>
    <n v="59580"/>
    <s v="Volkswagen"/>
    <s v="Passat"/>
    <n v="2002"/>
    <x v="1"/>
  </r>
  <r>
    <n v="346940"/>
    <d v="2002-09-13T00:00:00"/>
    <x v="109"/>
    <x v="0"/>
    <s v="500/1000"/>
    <n v="1000"/>
    <n v="116654"/>
    <n v="0"/>
    <x v="160"/>
    <n v="30"/>
    <x v="2"/>
    <x v="1"/>
    <x v="3"/>
    <x v="5"/>
    <x v="0"/>
    <x v="1"/>
    <n v="47700"/>
    <n v="-59300"/>
    <n v="-11600"/>
    <x v="1"/>
    <x v="0"/>
    <s v="Front Collision"/>
    <x v="0"/>
    <x v="2"/>
    <x v="0"/>
    <x v="2"/>
    <s v="9316 Pine Ave"/>
    <x v="19"/>
    <x v="0"/>
    <x v="0"/>
    <x v="2"/>
    <x v="1"/>
    <s v="No"/>
    <n v="107900"/>
    <n v="10790"/>
    <n v="21580"/>
    <n v="75530"/>
    <s v="Dodge"/>
    <s v="Neon"/>
    <n v="1997"/>
    <x v="0"/>
  </r>
  <r>
    <n v="985436"/>
    <d v="2003-08-09T00:00:00"/>
    <x v="115"/>
    <x v="2"/>
    <s v="250/500"/>
    <n v="500"/>
    <n v="149506"/>
    <n v="0"/>
    <x v="161"/>
    <n v="34"/>
    <x v="1"/>
    <x v="1"/>
    <x v="3"/>
    <x v="5"/>
    <x v="15"/>
    <x v="3"/>
    <n v="38100"/>
    <n v="-31400"/>
    <n v="6700"/>
    <x v="23"/>
    <x v="2"/>
    <s v="Rear Collision"/>
    <x v="2"/>
    <x v="2"/>
    <x v="6"/>
    <x v="0"/>
    <s v="2733 Texas Drive"/>
    <x v="22"/>
    <x v="1"/>
    <x v="2"/>
    <x v="2"/>
    <x v="1"/>
    <s v="Yes"/>
    <n v="99990"/>
    <n v="18180"/>
    <n v="18180"/>
    <n v="63630"/>
    <s v="Mercedes"/>
    <s v="E400"/>
    <n v="2011"/>
    <x v="1"/>
  </r>
  <r>
    <n v="237418"/>
    <d v="2007-12-04T00:00:00"/>
    <x v="131"/>
    <x v="1"/>
    <s v="500/1000"/>
    <n v="1000"/>
    <n v="133792"/>
    <n v="0"/>
    <x v="162"/>
    <n v="29"/>
    <x v="2"/>
    <x v="1"/>
    <x v="1"/>
    <x v="3"/>
    <x v="3"/>
    <x v="1"/>
    <n v="71400"/>
    <n v="0"/>
    <n v="71400"/>
    <x v="43"/>
    <x v="2"/>
    <s v="Side Collision"/>
    <x v="1"/>
    <x v="4"/>
    <x v="4"/>
    <x v="0"/>
    <s v="7684 Francis Ridge"/>
    <x v="15"/>
    <x v="1"/>
    <x v="2"/>
    <x v="2"/>
    <x v="0"/>
    <s v="Yes"/>
    <n v="61380"/>
    <n v="11160"/>
    <n v="5580"/>
    <n v="44640"/>
    <s v="Suburu"/>
    <s v="Legacy"/>
    <n v="2012"/>
    <x v="1"/>
  </r>
  <r>
    <n v="335780"/>
    <d v="2002-07-22T00:00:00"/>
    <x v="132"/>
    <x v="0"/>
    <s v="250/500"/>
    <n v="2000"/>
    <n v="158796"/>
    <n v="0"/>
    <x v="163"/>
    <n v="28"/>
    <x v="2"/>
    <x v="1"/>
    <x v="2"/>
    <x v="0"/>
    <x v="2"/>
    <x v="3"/>
    <n v="0"/>
    <n v="-26900"/>
    <n v="-26900"/>
    <x v="30"/>
    <x v="0"/>
    <s v="Rear Collision"/>
    <x v="0"/>
    <x v="2"/>
    <x v="4"/>
    <x v="1"/>
    <s v="8991 Embaracadero Ave"/>
    <x v="22"/>
    <x v="0"/>
    <x v="1"/>
    <x v="2"/>
    <x v="3"/>
    <s v="Yes"/>
    <n v="71280"/>
    <n v="12960"/>
    <n v="12960"/>
    <n v="45360"/>
    <s v="Audi"/>
    <s v="A5"/>
    <n v="2012"/>
    <x v="0"/>
  </r>
  <r>
    <n v="491392"/>
    <d v="1992-07-03T00:00:00"/>
    <x v="93"/>
    <x v="2"/>
    <s v="500/1000"/>
    <n v="1000"/>
    <n v="136229"/>
    <n v="0"/>
    <x v="164"/>
    <n v="45"/>
    <x v="0"/>
    <x v="0"/>
    <x v="4"/>
    <x v="13"/>
    <x v="11"/>
    <x v="3"/>
    <n v="0"/>
    <n v="-51100"/>
    <n v="-51100"/>
    <x v="7"/>
    <x v="2"/>
    <s v="Front Collision"/>
    <x v="1"/>
    <x v="4"/>
    <x v="2"/>
    <x v="5"/>
    <s v="4905 Francis Ave"/>
    <x v="22"/>
    <x v="1"/>
    <x v="2"/>
    <x v="1"/>
    <x v="1"/>
    <s v="No"/>
    <n v="64000"/>
    <n v="12800"/>
    <n v="6400"/>
    <n v="44800"/>
    <s v="Saab"/>
    <s v="95"/>
    <n v="1999"/>
    <x v="1"/>
  </r>
  <r>
    <n v="140880"/>
    <d v="2005-03-29T00:00:00"/>
    <x v="133"/>
    <x v="2"/>
    <s v="250/500"/>
    <n v="500"/>
    <n v="144884"/>
    <n v="0"/>
    <x v="165"/>
    <n v="46"/>
    <x v="0"/>
    <x v="1"/>
    <x v="3"/>
    <x v="1"/>
    <x v="3"/>
    <x v="0"/>
    <n v="0"/>
    <n v="-50000"/>
    <n v="-50000"/>
    <x v="31"/>
    <x v="3"/>
    <s v=" "/>
    <x v="3"/>
    <x v="0"/>
    <x v="0"/>
    <x v="4"/>
    <s v="7783 Lincoln Hwy"/>
    <x v="2"/>
    <x v="0"/>
    <x v="1"/>
    <x v="1"/>
    <x v="3"/>
    <s v="No"/>
    <n v="5940"/>
    <n v="660"/>
    <n v="660"/>
    <n v="4620"/>
    <s v="Toyota"/>
    <s v="Highlander"/>
    <n v="2015"/>
    <x v="1"/>
  </r>
  <r>
    <n v="962591"/>
    <d v="2008-03-16T00:00:00"/>
    <x v="134"/>
    <x v="1"/>
    <s v="250/500"/>
    <n v="2000"/>
    <n v="124197"/>
    <n v="0"/>
    <x v="166"/>
    <n v="37"/>
    <x v="1"/>
    <x v="0"/>
    <x v="4"/>
    <x v="6"/>
    <x v="9"/>
    <x v="1"/>
    <n v="75400"/>
    <n v="0"/>
    <n v="75400"/>
    <x v="9"/>
    <x v="3"/>
    <s v=" "/>
    <x v="1"/>
    <x v="1"/>
    <x v="2"/>
    <x v="4"/>
    <s v="8749 Tree St"/>
    <x v="22"/>
    <x v="0"/>
    <x v="2"/>
    <x v="0"/>
    <x v="1"/>
    <s v="No"/>
    <n v="6700"/>
    <n v="670"/>
    <n v="670"/>
    <n v="5360"/>
    <s v="Jeep"/>
    <s v="Wrangler"/>
    <n v="2011"/>
    <x v="1"/>
  </r>
  <r>
    <n v="922565"/>
    <d v="1999-05-23T00:00:00"/>
    <x v="68"/>
    <x v="2"/>
    <s v="250/500"/>
    <n v="500"/>
    <n v="11246"/>
    <n v="0"/>
    <x v="167"/>
    <n v="42"/>
    <x v="1"/>
    <x v="0"/>
    <x v="2"/>
    <x v="3"/>
    <x v="10"/>
    <x v="1"/>
    <n v="0"/>
    <n v="0"/>
    <n v="0"/>
    <x v="8"/>
    <x v="2"/>
    <s v="Rear Collision"/>
    <x v="1"/>
    <x v="0"/>
    <x v="2"/>
    <x v="2"/>
    <s v="4985 Sky Lane"/>
    <x v="6"/>
    <x v="1"/>
    <x v="0"/>
    <x v="1"/>
    <x v="1"/>
    <s v="Unknown"/>
    <n v="51740"/>
    <n v="11940"/>
    <n v="7960"/>
    <n v="31840"/>
    <s v="Jeep"/>
    <s v="Wrangler"/>
    <n v="2006"/>
    <x v="1"/>
  </r>
  <r>
    <n v="288580"/>
    <d v="2012-11-22T00:00:00"/>
    <x v="59"/>
    <x v="0"/>
    <s v="250/500"/>
    <n v="2000"/>
    <n v="107992"/>
    <n v="0"/>
    <x v="168"/>
    <n v="28"/>
    <x v="2"/>
    <x v="0"/>
    <x v="4"/>
    <x v="1"/>
    <x v="10"/>
    <x v="0"/>
    <n v="88800"/>
    <n v="0"/>
    <n v="88800"/>
    <x v="33"/>
    <x v="0"/>
    <s v="Rear Collision"/>
    <x v="2"/>
    <x v="4"/>
    <x v="6"/>
    <x v="1"/>
    <s v="7534 MLK Hwy"/>
    <x v="17"/>
    <x v="0"/>
    <x v="1"/>
    <x v="1"/>
    <x v="3"/>
    <s v="Yes"/>
    <n v="53600"/>
    <n v="6700"/>
    <n v="6700"/>
    <n v="40200"/>
    <s v="Volkswagen"/>
    <s v="Jetta"/>
    <n v="2007"/>
    <x v="0"/>
  </r>
  <r>
    <n v="154280"/>
    <d v="1993-01-29T00:00:00"/>
    <x v="135"/>
    <x v="2"/>
    <s v="250/500"/>
    <n v="1000"/>
    <n v="144778"/>
    <n v="0"/>
    <x v="169"/>
    <n v="29"/>
    <x v="2"/>
    <x v="0"/>
    <x v="5"/>
    <x v="9"/>
    <x v="2"/>
    <x v="0"/>
    <n v="35100"/>
    <n v="-59900"/>
    <n v="-24800"/>
    <x v="3"/>
    <x v="2"/>
    <s v="Rear Collision"/>
    <x v="2"/>
    <x v="3"/>
    <x v="0"/>
    <x v="2"/>
    <s v="8689 Maple Hwy"/>
    <x v="12"/>
    <x v="1"/>
    <x v="0"/>
    <x v="0"/>
    <x v="1"/>
    <s v="Unknown"/>
    <n v="44910"/>
    <n v="4990"/>
    <n v="4990"/>
    <n v="34930"/>
    <s v="Dodge"/>
    <s v="Neon"/>
    <n v="2001"/>
    <x v="1"/>
  </r>
  <r>
    <n v="425973"/>
    <d v="2003-02-11T00:00:00"/>
    <x v="23"/>
    <x v="1"/>
    <s v="250/500"/>
    <n v="500"/>
    <n v="122916"/>
    <n v="4000000"/>
    <x v="170"/>
    <n v="31"/>
    <x v="2"/>
    <x v="1"/>
    <x v="0"/>
    <x v="10"/>
    <x v="14"/>
    <x v="0"/>
    <n v="0"/>
    <n v="-88300"/>
    <n v="-88300"/>
    <x v="43"/>
    <x v="2"/>
    <s v="Front Collision"/>
    <x v="0"/>
    <x v="2"/>
    <x v="6"/>
    <x v="4"/>
    <s v="9153 3rd Hwy"/>
    <x v="23"/>
    <x v="1"/>
    <x v="1"/>
    <x v="1"/>
    <x v="0"/>
    <s v="Yes"/>
    <n v="48100"/>
    <n v="11100"/>
    <n v="7400"/>
    <n v="29600"/>
    <s v="Volkswagen"/>
    <s v="Jetta"/>
    <n v="2014"/>
    <x v="1"/>
  </r>
  <r>
    <n v="477177"/>
    <d v="1990-08-15T00:00:00"/>
    <x v="136"/>
    <x v="2"/>
    <s v="100/300"/>
    <n v="1000"/>
    <n v="122649"/>
    <n v="0"/>
    <x v="171"/>
    <n v="44"/>
    <x v="1"/>
    <x v="1"/>
    <x v="1"/>
    <x v="13"/>
    <x v="14"/>
    <x v="3"/>
    <n v="53900"/>
    <n v="0"/>
    <n v="53900"/>
    <x v="52"/>
    <x v="1"/>
    <s v=" "/>
    <x v="3"/>
    <x v="1"/>
    <x v="4"/>
    <x v="1"/>
    <s v="5904 1st Drive"/>
    <x v="19"/>
    <x v="0"/>
    <x v="2"/>
    <x v="1"/>
    <x v="3"/>
    <s v="No"/>
    <n v="6100"/>
    <n v="610"/>
    <n v="1220"/>
    <n v="4270"/>
    <s v="Ford"/>
    <s v="Fusion"/>
    <n v="2002"/>
    <x v="1"/>
  </r>
  <r>
    <n v="648509"/>
    <d v="2010-03-06T00:00:00"/>
    <x v="137"/>
    <x v="1"/>
    <s v="100/300"/>
    <n v="2000"/>
    <n v="89789"/>
    <n v="6000000"/>
    <x v="172"/>
    <n v="46"/>
    <x v="0"/>
    <x v="0"/>
    <x v="0"/>
    <x v="4"/>
    <x v="2"/>
    <x v="0"/>
    <n v="0"/>
    <n v="-41300"/>
    <n v="-41300"/>
    <x v="1"/>
    <x v="0"/>
    <s v="Rear Collision"/>
    <x v="1"/>
    <x v="3"/>
    <x v="6"/>
    <x v="4"/>
    <s v="4519 Embaracadero St"/>
    <x v="21"/>
    <x v="0"/>
    <x v="1"/>
    <x v="0"/>
    <x v="1"/>
    <s v="Yes"/>
    <n v="79600"/>
    <n v="15920"/>
    <n v="15920"/>
    <n v="47760"/>
    <s v="Jeep"/>
    <s v="Wrangler"/>
    <n v="2011"/>
    <x v="1"/>
  </r>
  <r>
    <n v="914815"/>
    <d v="1990-09-27T00:00:00"/>
    <x v="30"/>
    <x v="1"/>
    <s v="100/300"/>
    <n v="500"/>
    <n v="170679"/>
    <n v="0"/>
    <x v="173"/>
    <n v="34"/>
    <x v="1"/>
    <x v="0"/>
    <x v="3"/>
    <x v="9"/>
    <x v="7"/>
    <x v="1"/>
    <n v="0"/>
    <n v="0"/>
    <n v="0"/>
    <x v="23"/>
    <x v="0"/>
    <s v="Front Collision"/>
    <x v="1"/>
    <x v="4"/>
    <x v="3"/>
    <x v="4"/>
    <s v="9706 MLK Lane"/>
    <x v="17"/>
    <x v="0"/>
    <x v="2"/>
    <x v="0"/>
    <x v="3"/>
    <s v="Yes"/>
    <n v="77040"/>
    <n v="8560"/>
    <n v="8560"/>
    <n v="59920"/>
    <s v="Honda"/>
    <s v="Civic"/>
    <n v="1998"/>
    <x v="1"/>
  </r>
  <r>
    <n v="249048"/>
    <d v="2005-06-17T00:00:00"/>
    <x v="95"/>
    <x v="2"/>
    <s v="250/500"/>
    <n v="1000"/>
    <n v="125418"/>
    <n v="0"/>
    <x v="174"/>
    <n v="45"/>
    <x v="0"/>
    <x v="1"/>
    <x v="1"/>
    <x v="5"/>
    <x v="14"/>
    <x v="1"/>
    <n v="0"/>
    <n v="-45100"/>
    <n v="-45100"/>
    <x v="19"/>
    <x v="0"/>
    <s v="Rear Collision"/>
    <x v="1"/>
    <x v="2"/>
    <x v="0"/>
    <x v="0"/>
    <s v="6012 Texas Hwy"/>
    <x v="14"/>
    <x v="0"/>
    <x v="0"/>
    <x v="1"/>
    <x v="3"/>
    <s v="Unknown"/>
    <n v="62590"/>
    <n v="11380"/>
    <n v="11380"/>
    <n v="39830"/>
    <s v="Volkswagen"/>
    <s v="Jetta"/>
    <n v="2003"/>
    <x v="1"/>
  </r>
  <r>
    <n v="144323"/>
    <d v="2001-09-14T00:00:00"/>
    <x v="58"/>
    <x v="1"/>
    <s v="500/1000"/>
    <n v="500"/>
    <n v="88508"/>
    <n v="0"/>
    <x v="175"/>
    <n v="40"/>
    <x v="1"/>
    <x v="1"/>
    <x v="3"/>
    <x v="3"/>
    <x v="8"/>
    <x v="1"/>
    <n v="27000"/>
    <n v="-58900"/>
    <n v="-31900"/>
    <x v="38"/>
    <x v="0"/>
    <s v="Front Collision"/>
    <x v="2"/>
    <x v="3"/>
    <x v="4"/>
    <x v="5"/>
    <s v="4098 Weaver Ridge"/>
    <x v="5"/>
    <x v="0"/>
    <x v="0"/>
    <x v="1"/>
    <x v="3"/>
    <s v="No"/>
    <n v="85150"/>
    <n v="13100"/>
    <n v="13100"/>
    <n v="58950"/>
    <s v="Chevrolet"/>
    <s v="Malibu"/>
    <n v="1998"/>
    <x v="1"/>
  </r>
  <r>
    <n v="651861"/>
    <d v="2011-01-07T00:00:00"/>
    <x v="8"/>
    <x v="2"/>
    <s v="100/300"/>
    <n v="500"/>
    <n v="104658"/>
    <n v="4000000"/>
    <x v="176"/>
    <n v="39"/>
    <x v="1"/>
    <x v="0"/>
    <x v="0"/>
    <x v="4"/>
    <x v="19"/>
    <x v="0"/>
    <n v="0"/>
    <n v="-31700"/>
    <n v="-31700"/>
    <x v="27"/>
    <x v="1"/>
    <s v=" "/>
    <x v="3"/>
    <x v="1"/>
    <x v="2"/>
    <x v="4"/>
    <s v="6193 1st Hwy"/>
    <x v="17"/>
    <x v="0"/>
    <x v="1"/>
    <x v="2"/>
    <x v="3"/>
    <s v="No"/>
    <n v="4950"/>
    <n v="450"/>
    <n v="900"/>
    <n v="3600"/>
    <s v="Chevrolet"/>
    <s v="Silverado"/>
    <n v="2010"/>
    <x v="1"/>
  </r>
  <r>
    <n v="125324"/>
    <d v="2003-09-13T00:00:00"/>
    <x v="138"/>
    <x v="0"/>
    <s v="500/1000"/>
    <n v="2000"/>
    <n v="171268"/>
    <n v="0"/>
    <x v="177"/>
    <n v="36"/>
    <x v="1"/>
    <x v="0"/>
    <x v="2"/>
    <x v="11"/>
    <x v="16"/>
    <x v="1"/>
    <n v="72200"/>
    <n v="0"/>
    <n v="72200"/>
    <x v="32"/>
    <x v="2"/>
    <s v="Side Collision"/>
    <x v="0"/>
    <x v="2"/>
    <x v="1"/>
    <x v="1"/>
    <s v="4053 Sky Lane"/>
    <x v="18"/>
    <x v="1"/>
    <x v="1"/>
    <x v="2"/>
    <x v="1"/>
    <s v="Yes"/>
    <n v="51100"/>
    <n v="10220"/>
    <n v="5110"/>
    <n v="35770"/>
    <s v="Audi"/>
    <s v="A3"/>
    <n v="2006"/>
    <x v="1"/>
  </r>
  <r>
    <n v="398102"/>
    <d v="1997-10-24T00:00:00"/>
    <x v="139"/>
    <x v="2"/>
    <s v="500/1000"/>
    <n v="2000"/>
    <n v="109771"/>
    <n v="0"/>
    <x v="178"/>
    <n v="54"/>
    <x v="0"/>
    <x v="1"/>
    <x v="3"/>
    <x v="12"/>
    <x v="1"/>
    <x v="1"/>
    <n v="29600"/>
    <n v="-22300"/>
    <n v="7300"/>
    <x v="37"/>
    <x v="0"/>
    <s v="Side Collision"/>
    <x v="1"/>
    <x v="0"/>
    <x v="0"/>
    <x v="3"/>
    <s v="8964 Francis St"/>
    <x v="21"/>
    <x v="0"/>
    <x v="0"/>
    <x v="2"/>
    <x v="2"/>
    <s v="Unknown"/>
    <n v="100800"/>
    <n v="16800"/>
    <n v="16800"/>
    <n v="67200"/>
    <s v="Dodge"/>
    <s v="Neon"/>
    <n v="1997"/>
    <x v="1"/>
  </r>
  <r>
    <n v="514065"/>
    <d v="2009-01-04T00:00:00"/>
    <x v="140"/>
    <x v="1"/>
    <s v="250/500"/>
    <n v="500"/>
    <n v="136377"/>
    <n v="4000000"/>
    <x v="179"/>
    <n v="27"/>
    <x v="2"/>
    <x v="1"/>
    <x v="3"/>
    <x v="4"/>
    <x v="19"/>
    <x v="0"/>
    <n v="51100"/>
    <n v="0"/>
    <n v="51100"/>
    <x v="34"/>
    <x v="0"/>
    <s v="Side Collision"/>
    <x v="2"/>
    <x v="0"/>
    <x v="1"/>
    <x v="3"/>
    <s v="9748 Sky Drive"/>
    <x v="11"/>
    <x v="0"/>
    <x v="0"/>
    <x v="2"/>
    <x v="2"/>
    <s v="No"/>
    <n v="90970"/>
    <n v="16540"/>
    <n v="16540"/>
    <n v="57890"/>
    <s v="Accura"/>
    <s v="RSX"/>
    <n v="2009"/>
    <x v="1"/>
  </r>
  <r>
    <n v="391652"/>
    <d v="1998-10-12T00:00:00"/>
    <x v="141"/>
    <x v="0"/>
    <s v="100/300"/>
    <n v="500"/>
    <n v="138288"/>
    <n v="7000000"/>
    <x v="180"/>
    <n v="26"/>
    <x v="2"/>
    <x v="0"/>
    <x v="6"/>
    <x v="4"/>
    <x v="18"/>
    <x v="1"/>
    <n v="0"/>
    <n v="-30300"/>
    <n v="-30300"/>
    <x v="37"/>
    <x v="0"/>
    <s v="Rear Collision"/>
    <x v="1"/>
    <x v="0"/>
    <x v="0"/>
    <x v="5"/>
    <s v="2293 Washington Ave"/>
    <x v="20"/>
    <x v="0"/>
    <x v="1"/>
    <x v="0"/>
    <x v="3"/>
    <s v="Yes"/>
    <n v="81840"/>
    <n v="14880"/>
    <n v="7440"/>
    <n v="59520"/>
    <s v="Chevrolet"/>
    <s v="Malibu"/>
    <n v="2011"/>
    <x v="0"/>
  </r>
  <r>
    <n v="922167"/>
    <d v="1993-02-23T00:00:00"/>
    <x v="142"/>
    <x v="0"/>
    <s v="100/300"/>
    <n v="1000"/>
    <n v="114135"/>
    <n v="7000000"/>
    <x v="181"/>
    <n v="46"/>
    <x v="0"/>
    <x v="0"/>
    <x v="3"/>
    <x v="0"/>
    <x v="0"/>
    <x v="1"/>
    <n v="0"/>
    <n v="0"/>
    <n v="0"/>
    <x v="10"/>
    <x v="0"/>
    <s v="Front Collision"/>
    <x v="0"/>
    <x v="4"/>
    <x v="2"/>
    <x v="5"/>
    <s v="3656 Solo Ave"/>
    <x v="22"/>
    <x v="0"/>
    <x v="1"/>
    <x v="1"/>
    <x v="0"/>
    <s v="No"/>
    <n v="54900"/>
    <n v="5490"/>
    <n v="5490"/>
    <n v="43920"/>
    <s v="Mercedes"/>
    <s v="C300"/>
    <n v="2013"/>
    <x v="1"/>
  </r>
  <r>
    <n v="442795"/>
    <d v="1996-07-07T00:00:00"/>
    <x v="143"/>
    <x v="0"/>
    <s v="500/1000"/>
    <n v="500"/>
    <n v="105483"/>
    <n v="7000000"/>
    <x v="182"/>
    <n v="35"/>
    <x v="1"/>
    <x v="0"/>
    <x v="6"/>
    <x v="4"/>
    <x v="18"/>
    <x v="0"/>
    <n v="0"/>
    <n v="-51300"/>
    <n v="-51300"/>
    <x v="53"/>
    <x v="0"/>
    <s v="Front Collision"/>
    <x v="2"/>
    <x v="2"/>
    <x v="2"/>
    <x v="5"/>
    <s v="8579 Apache Drive"/>
    <x v="18"/>
    <x v="0"/>
    <x v="0"/>
    <x v="2"/>
    <x v="2"/>
    <s v="No"/>
    <n v="88660"/>
    <n v="8060"/>
    <n v="16120"/>
    <n v="64480"/>
    <s v="Mercedes"/>
    <s v="C300"/>
    <n v="2007"/>
    <x v="0"/>
  </r>
  <r>
    <n v="226330"/>
    <d v="2013-01-23T00:00:00"/>
    <x v="144"/>
    <x v="2"/>
    <s v="100/300"/>
    <n v="2000"/>
    <n v="105777"/>
    <n v="0"/>
    <x v="183"/>
    <n v="34"/>
    <x v="1"/>
    <x v="1"/>
    <x v="6"/>
    <x v="4"/>
    <x v="3"/>
    <x v="3"/>
    <n v="0"/>
    <n v="-57700"/>
    <n v="-57700"/>
    <x v="54"/>
    <x v="2"/>
    <s v="Front Collision"/>
    <x v="2"/>
    <x v="4"/>
    <x v="5"/>
    <x v="1"/>
    <s v="2003 Maple Hwy"/>
    <x v="9"/>
    <x v="1"/>
    <x v="1"/>
    <x v="0"/>
    <x v="3"/>
    <s v="No"/>
    <n v="18000"/>
    <n v="2250"/>
    <n v="2250"/>
    <n v="13500"/>
    <s v="Audi"/>
    <s v="A3"/>
    <n v="2009"/>
    <x v="1"/>
  </r>
  <r>
    <n v="134430"/>
    <d v="2006-12-06T00:00:00"/>
    <x v="145"/>
    <x v="1"/>
    <s v="250/500"/>
    <n v="2000"/>
    <n v="148802"/>
    <n v="0"/>
    <x v="184"/>
    <n v="39"/>
    <x v="1"/>
    <x v="1"/>
    <x v="6"/>
    <x v="9"/>
    <x v="19"/>
    <x v="1"/>
    <n v="0"/>
    <n v="-39200"/>
    <n v="-39200"/>
    <x v="53"/>
    <x v="1"/>
    <s v=" "/>
    <x v="1"/>
    <x v="0"/>
    <x v="2"/>
    <x v="6"/>
    <s v="5445 Tree Hwy"/>
    <x v="10"/>
    <x v="0"/>
    <x v="0"/>
    <x v="0"/>
    <x v="2"/>
    <s v="Yes"/>
    <n v="5500"/>
    <n v="1100"/>
    <n v="550"/>
    <n v="3850"/>
    <s v="Chevrolet"/>
    <s v="Tahoe"/>
    <n v="2010"/>
    <x v="1"/>
  </r>
  <r>
    <n v="524230"/>
    <d v="2014-02-23T00:00:00"/>
    <x v="107"/>
    <x v="1"/>
    <s v="100/300"/>
    <n v="500"/>
    <n v="9203"/>
    <n v="5000000"/>
    <x v="185"/>
    <n v="25"/>
    <x v="2"/>
    <x v="1"/>
    <x v="4"/>
    <x v="4"/>
    <x v="10"/>
    <x v="2"/>
    <n v="51000"/>
    <n v="-67900"/>
    <n v="-16900"/>
    <x v="31"/>
    <x v="2"/>
    <s v="Rear Collision"/>
    <x v="0"/>
    <x v="3"/>
    <x v="4"/>
    <x v="4"/>
    <s v="9730 2nd Hwy"/>
    <x v="20"/>
    <x v="1"/>
    <x v="1"/>
    <x v="0"/>
    <x v="1"/>
    <s v="Unknown"/>
    <n v="73920"/>
    <n v="13440"/>
    <n v="6720"/>
    <n v="53760"/>
    <s v="Honda"/>
    <s v="Civic"/>
    <n v="2003"/>
    <x v="0"/>
  </r>
  <r>
    <n v="438817"/>
    <d v="2007-11-16T00:00:00"/>
    <x v="65"/>
    <x v="0"/>
    <s v="500/1000"/>
    <n v="1000"/>
    <n v="98653"/>
    <n v="0"/>
    <x v="186"/>
    <n v="28"/>
    <x v="2"/>
    <x v="1"/>
    <x v="4"/>
    <x v="12"/>
    <x v="15"/>
    <x v="1"/>
    <n v="62700"/>
    <n v="0"/>
    <n v="62700"/>
    <x v="54"/>
    <x v="0"/>
    <s v="Rear Collision"/>
    <x v="2"/>
    <x v="4"/>
    <x v="1"/>
    <x v="0"/>
    <s v="7819 Oak St"/>
    <x v="20"/>
    <x v="0"/>
    <x v="2"/>
    <x v="1"/>
    <x v="0"/>
    <s v="Yes"/>
    <n v="101860"/>
    <n v="18520"/>
    <n v="18520"/>
    <n v="64820"/>
    <s v="Honda"/>
    <s v="CRV"/>
    <n v="2007"/>
    <x v="1"/>
  </r>
  <r>
    <n v="293794"/>
    <d v="1999-04-17T00:00:00"/>
    <x v="146"/>
    <x v="0"/>
    <s v="250/500"/>
    <n v="2000"/>
    <n v="144068"/>
    <n v="0"/>
    <x v="187"/>
    <n v="57"/>
    <x v="3"/>
    <x v="0"/>
    <x v="2"/>
    <x v="4"/>
    <x v="9"/>
    <x v="2"/>
    <n v="25000"/>
    <n v="0"/>
    <n v="25000"/>
    <x v="46"/>
    <x v="3"/>
    <s v=" "/>
    <x v="1"/>
    <x v="1"/>
    <x v="0"/>
    <x v="1"/>
    <s v="1845 Best St"/>
    <x v="1"/>
    <x v="0"/>
    <x v="0"/>
    <x v="1"/>
    <x v="3"/>
    <s v="Yes"/>
    <n v="5390"/>
    <n v="980"/>
    <n v="980"/>
    <n v="3430"/>
    <s v="Volkswagen"/>
    <s v="Passat"/>
    <n v="2008"/>
    <x v="1"/>
  </r>
  <r>
    <n v="868283"/>
    <d v="2006-02-06T00:00:00"/>
    <x v="147"/>
    <x v="1"/>
    <s v="250/500"/>
    <n v="1000"/>
    <n v="108621"/>
    <n v="0"/>
    <x v="188"/>
    <n v="39"/>
    <x v="1"/>
    <x v="0"/>
    <x v="6"/>
    <x v="13"/>
    <x v="10"/>
    <x v="3"/>
    <n v="68500"/>
    <n v="-57500"/>
    <n v="11000"/>
    <x v="55"/>
    <x v="0"/>
    <s v="Side Collision"/>
    <x v="1"/>
    <x v="0"/>
    <x v="0"/>
    <x v="3"/>
    <s v="2500 Tree St"/>
    <x v="22"/>
    <x v="0"/>
    <x v="1"/>
    <x v="0"/>
    <x v="0"/>
    <s v="Unknown"/>
    <n v="50490"/>
    <n v="5610"/>
    <n v="5610"/>
    <n v="39270"/>
    <s v="Nissan"/>
    <s v="Maxima"/>
    <n v="2001"/>
    <x v="1"/>
  </r>
  <r>
    <n v="828890"/>
    <d v="1993-10-20T00:00:00"/>
    <x v="148"/>
    <x v="0"/>
    <s v="100/300"/>
    <n v="2000"/>
    <n v="136768"/>
    <n v="0"/>
    <x v="189"/>
    <n v="47"/>
    <x v="0"/>
    <x v="1"/>
    <x v="0"/>
    <x v="11"/>
    <x v="16"/>
    <x v="3"/>
    <n v="0"/>
    <n v="0"/>
    <n v="0"/>
    <x v="19"/>
    <x v="0"/>
    <s v="Front Collision"/>
    <x v="2"/>
    <x v="0"/>
    <x v="0"/>
    <x v="2"/>
    <s v="6955 Pine Drive"/>
    <x v="21"/>
    <x v="0"/>
    <x v="2"/>
    <x v="1"/>
    <x v="2"/>
    <s v="No"/>
    <n v="55500"/>
    <n v="5550"/>
    <n v="11100"/>
    <n v="38850"/>
    <s v="Mercedes"/>
    <s v="C300"/>
    <n v="2012"/>
    <x v="1"/>
  </r>
  <r>
    <n v="882920"/>
    <d v="2006-01-01T00:00:00"/>
    <x v="149"/>
    <x v="0"/>
    <s v="500/1000"/>
    <n v="1000"/>
    <n v="121585"/>
    <n v="0"/>
    <x v="190"/>
    <n v="32"/>
    <x v="2"/>
    <x v="0"/>
    <x v="4"/>
    <x v="6"/>
    <x v="10"/>
    <x v="0"/>
    <n v="42900"/>
    <n v="-90200"/>
    <n v="-47300"/>
    <x v="5"/>
    <x v="1"/>
    <s v=" "/>
    <x v="1"/>
    <x v="0"/>
    <x v="1"/>
    <x v="4"/>
    <s v="6165 Rock Ridge"/>
    <x v="1"/>
    <x v="0"/>
    <x v="0"/>
    <x v="0"/>
    <x v="3"/>
    <s v="Yes"/>
    <n v="7040"/>
    <n v="1280"/>
    <n v="640"/>
    <n v="5120"/>
    <s v="Nissan"/>
    <s v="Maxima"/>
    <n v="2015"/>
    <x v="1"/>
  </r>
  <r>
    <n v="918777"/>
    <d v="2003-04-04T00:00:00"/>
    <x v="135"/>
    <x v="2"/>
    <s v="250/500"/>
    <n v="2000"/>
    <n v="119119"/>
    <n v="4000000"/>
    <x v="191"/>
    <n v="26"/>
    <x v="2"/>
    <x v="0"/>
    <x v="0"/>
    <x v="13"/>
    <x v="16"/>
    <x v="1"/>
    <n v="29300"/>
    <n v="0"/>
    <n v="29300"/>
    <x v="26"/>
    <x v="2"/>
    <s v="Rear Collision"/>
    <x v="2"/>
    <x v="3"/>
    <x v="1"/>
    <x v="6"/>
    <s v="3653 Elm Drive"/>
    <x v="10"/>
    <x v="1"/>
    <x v="1"/>
    <x v="1"/>
    <x v="3"/>
    <s v="Yes"/>
    <n v="40160"/>
    <n v="5020"/>
    <n v="0"/>
    <n v="35140"/>
    <s v="Chevrolet"/>
    <s v="Tahoe"/>
    <n v="2003"/>
    <x v="1"/>
  </r>
  <r>
    <n v="212580"/>
    <d v="2014-07-05T00:00:00"/>
    <x v="150"/>
    <x v="2"/>
    <s v="500/1000"/>
    <n v="1000"/>
    <n v="159445"/>
    <n v="0"/>
    <x v="192"/>
    <n v="44"/>
    <x v="1"/>
    <x v="0"/>
    <x v="4"/>
    <x v="11"/>
    <x v="3"/>
    <x v="0"/>
    <n v="0"/>
    <n v="0"/>
    <n v="0"/>
    <x v="52"/>
    <x v="2"/>
    <s v="Side Collision"/>
    <x v="2"/>
    <x v="2"/>
    <x v="5"/>
    <x v="0"/>
    <s v="5812 3rd Hwy"/>
    <x v="18"/>
    <x v="3"/>
    <x v="0"/>
    <x v="2"/>
    <x v="2"/>
    <s v="No"/>
    <n v="55680"/>
    <n v="6960"/>
    <n v="6960"/>
    <n v="41760"/>
    <s v="Saab"/>
    <s v="95"/>
    <n v="2006"/>
    <x v="1"/>
  </r>
  <r>
    <n v="602410"/>
    <d v="1996-01-16T00:00:00"/>
    <x v="17"/>
    <x v="1"/>
    <s v="250/500"/>
    <n v="2000"/>
    <n v="146307"/>
    <n v="0"/>
    <x v="193"/>
    <n v="36"/>
    <x v="1"/>
    <x v="0"/>
    <x v="0"/>
    <x v="3"/>
    <x v="8"/>
    <x v="2"/>
    <n v="0"/>
    <n v="0"/>
    <n v="0"/>
    <x v="27"/>
    <x v="1"/>
    <s v=" "/>
    <x v="3"/>
    <x v="0"/>
    <x v="4"/>
    <x v="3"/>
    <s v="4939 Best St"/>
    <x v="19"/>
    <x v="0"/>
    <x v="1"/>
    <x v="0"/>
    <x v="3"/>
    <s v="No"/>
    <n v="5300"/>
    <n v="530"/>
    <n v="530"/>
    <n v="4240"/>
    <s v="Jeep"/>
    <s v="Grand Cherokee"/>
    <n v="2001"/>
    <x v="0"/>
  </r>
  <r>
    <n v="976971"/>
    <d v="2002-04-19T00:00:00"/>
    <x v="50"/>
    <x v="0"/>
    <s v="250/500"/>
    <n v="500"/>
    <n v="173409"/>
    <n v="0"/>
    <x v="194"/>
    <n v="43"/>
    <x v="1"/>
    <x v="1"/>
    <x v="0"/>
    <x v="12"/>
    <x v="6"/>
    <x v="1"/>
    <n v="0"/>
    <n v="0"/>
    <n v="0"/>
    <x v="37"/>
    <x v="3"/>
    <s v=" "/>
    <x v="3"/>
    <x v="1"/>
    <x v="4"/>
    <x v="2"/>
    <s v="4964 Elm Lane"/>
    <x v="13"/>
    <x v="0"/>
    <x v="0"/>
    <x v="1"/>
    <x v="2"/>
    <s v="Unknown"/>
    <n v="5200"/>
    <n v="650"/>
    <n v="650"/>
    <n v="3900"/>
    <s v="Accura"/>
    <s v="MDX"/>
    <n v="2006"/>
    <x v="1"/>
  </r>
  <r>
    <n v="630226"/>
    <d v="2005-12-10T00:00:00"/>
    <x v="0"/>
    <x v="2"/>
    <s v="250/500"/>
    <n v="500"/>
    <n v="141143"/>
    <n v="0"/>
    <x v="195"/>
    <n v="48"/>
    <x v="0"/>
    <x v="0"/>
    <x v="3"/>
    <x v="3"/>
    <x v="3"/>
    <x v="2"/>
    <n v="45100"/>
    <n v="-32800"/>
    <n v="12300"/>
    <x v="29"/>
    <x v="0"/>
    <s v="Front Collision"/>
    <x v="0"/>
    <x v="4"/>
    <x v="2"/>
    <x v="1"/>
    <s v="9588 Solo St"/>
    <x v="18"/>
    <x v="0"/>
    <x v="0"/>
    <x v="2"/>
    <x v="3"/>
    <s v="No"/>
    <n v="59400"/>
    <n v="5940"/>
    <n v="11880"/>
    <n v="41580"/>
    <s v="Honda"/>
    <s v="Civic"/>
    <n v="2014"/>
    <x v="1"/>
  </r>
  <r>
    <n v="171254"/>
    <d v="1994-11-07T00:00:00"/>
    <x v="150"/>
    <x v="0"/>
    <s v="100/300"/>
    <n v="2000"/>
    <n v="151258"/>
    <n v="0"/>
    <x v="196"/>
    <n v="43"/>
    <x v="1"/>
    <x v="1"/>
    <x v="5"/>
    <x v="2"/>
    <x v="12"/>
    <x v="1"/>
    <n v="47600"/>
    <n v="0"/>
    <n v="47600"/>
    <x v="6"/>
    <x v="1"/>
    <s v=" "/>
    <x v="1"/>
    <x v="0"/>
    <x v="0"/>
    <x v="2"/>
    <s v="8718 Apache Lane"/>
    <x v="2"/>
    <x v="0"/>
    <x v="1"/>
    <x v="0"/>
    <x v="3"/>
    <s v="Unknown"/>
    <n v="2520"/>
    <n v="280"/>
    <n v="280"/>
    <n v="1960"/>
    <s v="BMW"/>
    <s v="3 Series"/>
    <n v="1997"/>
    <x v="1"/>
  </r>
  <r>
    <n v="247116"/>
    <d v="2012-06-02T00:00:00"/>
    <x v="151"/>
    <x v="2"/>
    <s v="250/500"/>
    <n v="2000"/>
    <n v="115335"/>
    <n v="0"/>
    <x v="197"/>
    <n v="31"/>
    <x v="2"/>
    <x v="0"/>
    <x v="1"/>
    <x v="0"/>
    <x v="5"/>
    <x v="1"/>
    <n v="0"/>
    <n v="0"/>
    <n v="0"/>
    <x v="40"/>
    <x v="1"/>
    <s v=" "/>
    <x v="3"/>
    <x v="0"/>
    <x v="2"/>
    <x v="4"/>
    <s v="3590 Best Hwy"/>
    <x v="10"/>
    <x v="0"/>
    <x v="2"/>
    <x v="2"/>
    <x v="3"/>
    <s v="Yes"/>
    <n v="5760"/>
    <n v="960"/>
    <n v="960"/>
    <n v="3840"/>
    <s v="Suburu"/>
    <s v="Impreza"/>
    <n v="2011"/>
    <x v="1"/>
  </r>
  <r>
    <n v="505969"/>
    <d v="1998-04-07T00:00:00"/>
    <x v="152"/>
    <x v="0"/>
    <s v="250/500"/>
    <n v="500"/>
    <n v="172295"/>
    <n v="0"/>
    <x v="198"/>
    <n v="49"/>
    <x v="0"/>
    <x v="0"/>
    <x v="1"/>
    <x v="10"/>
    <x v="4"/>
    <x v="1"/>
    <n v="63100"/>
    <n v="-13800"/>
    <n v="49300"/>
    <x v="25"/>
    <x v="0"/>
    <s v="Rear Collision"/>
    <x v="1"/>
    <x v="2"/>
    <x v="4"/>
    <x v="4"/>
    <s v="6149 Best Ridge"/>
    <x v="19"/>
    <x v="0"/>
    <x v="1"/>
    <x v="2"/>
    <x v="1"/>
    <s v="Yes"/>
    <n v="76700"/>
    <n v="7670"/>
    <n v="7670"/>
    <n v="61360"/>
    <s v="Suburu"/>
    <s v="Legacy"/>
    <n v="2006"/>
    <x v="1"/>
  </r>
  <r>
    <n v="653864"/>
    <d v="2007-04-25T00:00:00"/>
    <x v="85"/>
    <x v="1"/>
    <s v="250/500"/>
    <n v="2000"/>
    <n v="128107"/>
    <n v="7000000"/>
    <x v="199"/>
    <n v="39"/>
    <x v="1"/>
    <x v="1"/>
    <x v="4"/>
    <x v="9"/>
    <x v="2"/>
    <x v="3"/>
    <n v="0"/>
    <n v="0"/>
    <n v="0"/>
    <x v="24"/>
    <x v="3"/>
    <s v=" "/>
    <x v="3"/>
    <x v="0"/>
    <x v="2"/>
    <x v="3"/>
    <s v="4116 Embaracadero Lane"/>
    <x v="13"/>
    <x v="0"/>
    <x v="2"/>
    <x v="1"/>
    <x v="0"/>
    <s v="No"/>
    <n v="5920"/>
    <n v="740"/>
    <n v="740"/>
    <n v="4440"/>
    <s v="Chevrolet"/>
    <s v="Malibu"/>
    <n v="2015"/>
    <x v="1"/>
  </r>
  <r>
    <n v="586367"/>
    <d v="2000-06-30T00:00:00"/>
    <x v="153"/>
    <x v="2"/>
    <s v="100/300"/>
    <n v="500"/>
    <n v="101192"/>
    <n v="0"/>
    <x v="200"/>
    <n v="62"/>
    <x v="3"/>
    <x v="0"/>
    <x v="1"/>
    <x v="1"/>
    <x v="12"/>
    <x v="0"/>
    <n v="0"/>
    <n v="0"/>
    <n v="0"/>
    <x v="11"/>
    <x v="2"/>
    <s v="Rear Collision"/>
    <x v="0"/>
    <x v="2"/>
    <x v="0"/>
    <x v="1"/>
    <s v="3486 Flute Ave"/>
    <x v="2"/>
    <x v="1"/>
    <x v="0"/>
    <x v="1"/>
    <x v="2"/>
    <s v="Unknown"/>
    <n v="64350"/>
    <n v="7150"/>
    <n v="7150"/>
    <n v="50050"/>
    <s v="Chevrolet"/>
    <s v="Tahoe"/>
    <n v="2009"/>
    <x v="1"/>
  </r>
  <r>
    <n v="896890"/>
    <d v="1996-06-04T00:00:00"/>
    <x v="27"/>
    <x v="2"/>
    <s v="250/500"/>
    <n v="2000"/>
    <n v="104226"/>
    <n v="0"/>
    <x v="201"/>
    <n v="39"/>
    <x v="1"/>
    <x v="0"/>
    <x v="6"/>
    <x v="2"/>
    <x v="14"/>
    <x v="0"/>
    <n v="0"/>
    <n v="0"/>
    <n v="0"/>
    <x v="49"/>
    <x v="2"/>
    <s v="Rear Collision"/>
    <x v="2"/>
    <x v="4"/>
    <x v="4"/>
    <x v="5"/>
    <s v="5994 5th Ave"/>
    <x v="7"/>
    <x v="1"/>
    <x v="2"/>
    <x v="0"/>
    <x v="0"/>
    <s v="Unknown"/>
    <n v="19080"/>
    <n v="4240"/>
    <n v="2120"/>
    <n v="12720"/>
    <s v="Saab"/>
    <s v="93"/>
    <n v="1995"/>
    <x v="1"/>
  </r>
  <r>
    <n v="650026"/>
    <d v="2009-05-09T00:00:00"/>
    <x v="50"/>
    <x v="0"/>
    <s v="500/1000"/>
    <n v="500"/>
    <n v="12351"/>
    <n v="0"/>
    <x v="202"/>
    <n v="43"/>
    <x v="1"/>
    <x v="1"/>
    <x v="3"/>
    <x v="4"/>
    <x v="19"/>
    <x v="1"/>
    <n v="66400"/>
    <n v="-34400"/>
    <n v="32000"/>
    <x v="18"/>
    <x v="0"/>
    <s v="Rear Collision"/>
    <x v="1"/>
    <x v="0"/>
    <x v="0"/>
    <x v="3"/>
    <s v="9138 3rd St"/>
    <x v="8"/>
    <x v="0"/>
    <x v="2"/>
    <x v="2"/>
    <x v="3"/>
    <s v="No"/>
    <n v="54400"/>
    <n v="5440"/>
    <n v="5440"/>
    <n v="43520"/>
    <s v="BMW"/>
    <s v="M5"/>
    <n v="2011"/>
    <x v="1"/>
  </r>
  <r>
    <n v="547744"/>
    <d v="2001-07-08T00:00:00"/>
    <x v="65"/>
    <x v="0"/>
    <s v="100/300"/>
    <n v="2000"/>
    <n v="76891"/>
    <n v="0"/>
    <x v="203"/>
    <n v="32"/>
    <x v="2"/>
    <x v="1"/>
    <x v="5"/>
    <x v="2"/>
    <x v="13"/>
    <x v="1"/>
    <n v="0"/>
    <n v="-39300"/>
    <n v="-39300"/>
    <x v="33"/>
    <x v="0"/>
    <s v="Rear Collision"/>
    <x v="2"/>
    <x v="2"/>
    <x v="0"/>
    <x v="0"/>
    <s v="3743 Andromedia Ridge"/>
    <x v="5"/>
    <x v="0"/>
    <x v="1"/>
    <x v="0"/>
    <x v="1"/>
    <s v="No"/>
    <n v="59800"/>
    <n v="5980"/>
    <n v="5980"/>
    <n v="47840"/>
    <s v="Ford"/>
    <s v="F150"/>
    <n v="1999"/>
    <x v="0"/>
  </r>
  <r>
    <n v="598124"/>
    <d v="1993-09-20T00:00:00"/>
    <x v="113"/>
    <x v="0"/>
    <s v="500/1000"/>
    <n v="500"/>
    <n v="130172"/>
    <n v="0"/>
    <x v="204"/>
    <n v="29"/>
    <x v="2"/>
    <x v="0"/>
    <x v="3"/>
    <x v="11"/>
    <x v="5"/>
    <x v="0"/>
    <n v="0"/>
    <n v="0"/>
    <n v="0"/>
    <x v="53"/>
    <x v="2"/>
    <s v="Side Collision"/>
    <x v="0"/>
    <x v="0"/>
    <x v="1"/>
    <x v="3"/>
    <s v="7644 Tree Ridge"/>
    <x v="8"/>
    <x v="1"/>
    <x v="1"/>
    <x v="1"/>
    <x v="2"/>
    <s v="Yes"/>
    <n v="72000"/>
    <n v="7200"/>
    <n v="7200"/>
    <n v="57600"/>
    <s v="Audi"/>
    <s v="A3"/>
    <n v="2005"/>
    <x v="1"/>
  </r>
  <r>
    <n v="436126"/>
    <d v="2009-11-03T00:00:00"/>
    <x v="154"/>
    <x v="1"/>
    <s v="250/500"/>
    <n v="500"/>
    <n v="145154"/>
    <n v="3000000"/>
    <x v="205"/>
    <n v="48"/>
    <x v="0"/>
    <x v="0"/>
    <x v="6"/>
    <x v="12"/>
    <x v="10"/>
    <x v="0"/>
    <n v="0"/>
    <n v="0"/>
    <n v="0"/>
    <x v="13"/>
    <x v="2"/>
    <s v="Side Collision"/>
    <x v="2"/>
    <x v="0"/>
    <x v="0"/>
    <x v="1"/>
    <s v="3167 2nd St"/>
    <x v="21"/>
    <x v="2"/>
    <x v="2"/>
    <x v="2"/>
    <x v="2"/>
    <s v="No"/>
    <n v="65070"/>
    <n v="7230"/>
    <n v="14460"/>
    <n v="43380"/>
    <s v="Mercedes"/>
    <s v="C300"/>
    <n v="2003"/>
    <x v="1"/>
  </r>
  <r>
    <n v="739447"/>
    <d v="2014-12-10T00:00:00"/>
    <x v="155"/>
    <x v="1"/>
    <s v="250/500"/>
    <n v="500"/>
    <n v="76714"/>
    <n v="0"/>
    <x v="206"/>
    <n v="53"/>
    <x v="0"/>
    <x v="0"/>
    <x v="2"/>
    <x v="2"/>
    <x v="1"/>
    <x v="1"/>
    <n v="25500"/>
    <n v="-36700"/>
    <n v="-11200"/>
    <x v="44"/>
    <x v="3"/>
    <s v=" "/>
    <x v="3"/>
    <x v="0"/>
    <x v="4"/>
    <x v="0"/>
    <s v="3327 Lincoln Drive"/>
    <x v="1"/>
    <x v="0"/>
    <x v="2"/>
    <x v="1"/>
    <x v="3"/>
    <s v="No"/>
    <n v="8800"/>
    <n v="1760"/>
    <n v="880"/>
    <n v="6160"/>
    <s v="Suburu"/>
    <s v="Legacy"/>
    <n v="2002"/>
    <x v="1"/>
  </r>
  <r>
    <n v="427484"/>
    <d v="1994-01-08T00:00:00"/>
    <x v="156"/>
    <x v="0"/>
    <s v="250/500"/>
    <n v="2000"/>
    <n v="162089"/>
    <n v="0"/>
    <x v="207"/>
    <n v="24"/>
    <x v="2"/>
    <x v="1"/>
    <x v="4"/>
    <x v="11"/>
    <x v="9"/>
    <x v="1"/>
    <n v="0"/>
    <n v="0"/>
    <n v="0"/>
    <x v="50"/>
    <x v="1"/>
    <s v=" "/>
    <x v="1"/>
    <x v="0"/>
    <x v="5"/>
    <x v="4"/>
    <s v="8621 Best Ridge"/>
    <x v="2"/>
    <x v="0"/>
    <x v="2"/>
    <x v="2"/>
    <x v="1"/>
    <s v="No"/>
    <n v="6120"/>
    <n v="1020"/>
    <n v="1020"/>
    <n v="4080"/>
    <s v="Toyota"/>
    <s v="Corolla"/>
    <n v="2015"/>
    <x v="1"/>
  </r>
  <r>
    <n v="218684"/>
    <d v="2006-08-05T00:00:00"/>
    <x v="97"/>
    <x v="1"/>
    <s v="500/1000"/>
    <n v="2000"/>
    <n v="104846"/>
    <n v="0"/>
    <x v="208"/>
    <n v="37"/>
    <x v="1"/>
    <x v="0"/>
    <x v="4"/>
    <x v="7"/>
    <x v="8"/>
    <x v="1"/>
    <n v="59900"/>
    <n v="0"/>
    <n v="59900"/>
    <x v="9"/>
    <x v="1"/>
    <s v=" "/>
    <x v="3"/>
    <x v="1"/>
    <x v="3"/>
    <x v="0"/>
    <s v="3878 Tree Lane"/>
    <x v="10"/>
    <x v="0"/>
    <x v="1"/>
    <x v="0"/>
    <x v="0"/>
    <s v="Unknown"/>
    <n v="7080"/>
    <n v="1180"/>
    <n v="590"/>
    <n v="5310"/>
    <s v="Dodge"/>
    <s v="RAM"/>
    <n v="1999"/>
    <x v="1"/>
  </r>
  <r>
    <n v="565564"/>
    <d v="2007-02-07T00:00:00"/>
    <x v="157"/>
    <x v="0"/>
    <s v="100/300"/>
    <n v="1000"/>
    <n v="153826"/>
    <n v="6000000"/>
    <x v="209"/>
    <n v="50"/>
    <x v="0"/>
    <x v="0"/>
    <x v="4"/>
    <x v="2"/>
    <x v="11"/>
    <x v="1"/>
    <n v="62200"/>
    <n v="-31400"/>
    <n v="30800"/>
    <x v="27"/>
    <x v="2"/>
    <s v="Side Collision"/>
    <x v="1"/>
    <x v="4"/>
    <x v="2"/>
    <x v="1"/>
    <s v="9760 Solo Lane"/>
    <x v="11"/>
    <x v="1"/>
    <x v="0"/>
    <x v="2"/>
    <x v="2"/>
    <s v="Yes"/>
    <n v="34320"/>
    <n v="8580"/>
    <n v="4290"/>
    <n v="21450"/>
    <s v="Volkswagen"/>
    <s v="Passat"/>
    <n v="2009"/>
    <x v="1"/>
  </r>
  <r>
    <n v="743163"/>
    <d v="2001-04-09T00:00:00"/>
    <x v="55"/>
    <x v="0"/>
    <s v="500/1000"/>
    <n v="2000"/>
    <n v="121769"/>
    <n v="0"/>
    <x v="210"/>
    <n v="40"/>
    <x v="1"/>
    <x v="1"/>
    <x v="0"/>
    <x v="5"/>
    <x v="1"/>
    <x v="0"/>
    <n v="24000"/>
    <n v="0"/>
    <n v="24000"/>
    <x v="47"/>
    <x v="2"/>
    <s v="Side Collision"/>
    <x v="0"/>
    <x v="3"/>
    <x v="0"/>
    <x v="3"/>
    <s v="9138 1st St"/>
    <x v="13"/>
    <x v="1"/>
    <x v="1"/>
    <x v="0"/>
    <x v="1"/>
    <s v="Unknown"/>
    <n v="53460"/>
    <n v="9720"/>
    <n v="9720"/>
    <n v="34020"/>
    <s v="Dodge"/>
    <s v="Neon"/>
    <n v="2004"/>
    <x v="0"/>
  </r>
  <r>
    <n v="604614"/>
    <d v="1995-02-17T00:00:00"/>
    <x v="158"/>
    <x v="1"/>
    <s v="100/300"/>
    <n v="2000"/>
    <n v="136264"/>
    <n v="5000000"/>
    <x v="211"/>
    <n v="33"/>
    <x v="2"/>
    <x v="1"/>
    <x v="6"/>
    <x v="8"/>
    <x v="18"/>
    <x v="0"/>
    <n v="0"/>
    <n v="0"/>
    <n v="0"/>
    <x v="1"/>
    <x v="0"/>
    <s v="Side Collision"/>
    <x v="2"/>
    <x v="3"/>
    <x v="5"/>
    <x v="0"/>
    <s v="3414 Elm Ave"/>
    <x v="20"/>
    <x v="0"/>
    <x v="0"/>
    <x v="0"/>
    <x v="2"/>
    <s v="Unknown"/>
    <n v="81360"/>
    <n v="6780"/>
    <n v="13560"/>
    <n v="61020"/>
    <s v="Suburu"/>
    <s v="Legacy"/>
    <n v="2009"/>
    <x v="0"/>
  </r>
  <r>
    <n v="509928"/>
    <d v="1995-07-25T00:00:00"/>
    <x v="159"/>
    <x v="0"/>
    <s v="100/300"/>
    <n v="1000"/>
    <n v="127913"/>
    <n v="0"/>
    <x v="212"/>
    <n v="43"/>
    <x v="1"/>
    <x v="0"/>
    <x v="1"/>
    <x v="0"/>
    <x v="3"/>
    <x v="1"/>
    <n v="0"/>
    <n v="0"/>
    <n v="0"/>
    <x v="38"/>
    <x v="2"/>
    <s v="Side Collision"/>
    <x v="1"/>
    <x v="4"/>
    <x v="5"/>
    <x v="3"/>
    <s v="3172 Tree Ridge"/>
    <x v="0"/>
    <x v="1"/>
    <x v="1"/>
    <x v="0"/>
    <x v="0"/>
    <s v="Yes"/>
    <n v="81070"/>
    <n v="7370"/>
    <n v="14740"/>
    <n v="58960"/>
    <s v="Audi"/>
    <s v="A3"/>
    <n v="2006"/>
    <x v="0"/>
  </r>
  <r>
    <n v="593390"/>
    <d v="2006-03-24T00:00:00"/>
    <x v="160"/>
    <x v="2"/>
    <s v="100/300"/>
    <n v="2000"/>
    <n v="92472"/>
    <n v="0"/>
    <x v="213"/>
    <n v="26"/>
    <x v="2"/>
    <x v="1"/>
    <x v="4"/>
    <x v="1"/>
    <x v="4"/>
    <x v="3"/>
    <n v="0"/>
    <n v="0"/>
    <n v="0"/>
    <x v="23"/>
    <x v="0"/>
    <s v="Front Collision"/>
    <x v="1"/>
    <x v="2"/>
    <x v="2"/>
    <x v="0"/>
    <s v="6104 Oak Ave"/>
    <x v="8"/>
    <x v="0"/>
    <x v="2"/>
    <x v="2"/>
    <x v="0"/>
    <s v="No"/>
    <n v="63120"/>
    <n v="5260"/>
    <n v="10520"/>
    <n v="47340"/>
    <s v="Audi"/>
    <s v="A5"/>
    <n v="2008"/>
    <x v="1"/>
  </r>
  <r>
    <n v="970607"/>
    <d v="1995-03-28T00:00:00"/>
    <x v="161"/>
    <x v="0"/>
    <s v="250/500"/>
    <n v="1000"/>
    <n v="101944"/>
    <n v="0"/>
    <x v="214"/>
    <n v="28"/>
    <x v="2"/>
    <x v="0"/>
    <x v="3"/>
    <x v="10"/>
    <x v="11"/>
    <x v="1"/>
    <n v="0"/>
    <n v="-39700"/>
    <n v="-39700"/>
    <x v="18"/>
    <x v="1"/>
    <s v=" "/>
    <x v="3"/>
    <x v="1"/>
    <x v="5"/>
    <x v="3"/>
    <s v="9742 5th Ridge"/>
    <x v="18"/>
    <x v="0"/>
    <x v="1"/>
    <x v="2"/>
    <x v="3"/>
    <s v="No"/>
    <n v="7200"/>
    <n v="1440"/>
    <n v="720"/>
    <n v="5040"/>
    <s v="BMW"/>
    <s v="X5"/>
    <n v="2004"/>
    <x v="1"/>
  </r>
  <r>
    <n v="174701"/>
    <d v="1996-06-19T00:00:00"/>
    <x v="0"/>
    <x v="2"/>
    <s v="500/1000"/>
    <n v="500"/>
    <n v="13146"/>
    <n v="0"/>
    <x v="215"/>
    <n v="46"/>
    <x v="0"/>
    <x v="1"/>
    <x v="0"/>
    <x v="5"/>
    <x v="19"/>
    <x v="1"/>
    <n v="24800"/>
    <n v="0"/>
    <n v="24800"/>
    <x v="43"/>
    <x v="0"/>
    <s v="Rear Collision"/>
    <x v="2"/>
    <x v="3"/>
    <x v="4"/>
    <x v="4"/>
    <s v="8782 3rd St"/>
    <x v="5"/>
    <x v="0"/>
    <x v="1"/>
    <x v="2"/>
    <x v="2"/>
    <s v="Unknown"/>
    <n v="70290"/>
    <n v="12780"/>
    <n v="6390"/>
    <n v="51120"/>
    <s v="Saab"/>
    <s v="92x"/>
    <n v="1998"/>
    <x v="0"/>
  </r>
  <r>
    <n v="529398"/>
    <d v="1993-06-16T00:00:00"/>
    <x v="162"/>
    <x v="0"/>
    <s v="100/300"/>
    <n v="1000"/>
    <n v="151518"/>
    <n v="6000000"/>
    <x v="216"/>
    <n v="43"/>
    <x v="1"/>
    <x v="0"/>
    <x v="5"/>
    <x v="7"/>
    <x v="6"/>
    <x v="1"/>
    <n v="0"/>
    <n v="0"/>
    <n v="0"/>
    <x v="21"/>
    <x v="2"/>
    <s v="Side Collision"/>
    <x v="1"/>
    <x v="2"/>
    <x v="0"/>
    <x v="6"/>
    <s v="9798 Sky Ridge"/>
    <x v="7"/>
    <x v="1"/>
    <x v="2"/>
    <x v="0"/>
    <x v="1"/>
    <s v="No"/>
    <n v="60190"/>
    <n v="9260"/>
    <n v="9260"/>
    <n v="41670"/>
    <s v="BMW"/>
    <s v="X6"/>
    <n v="1999"/>
    <x v="1"/>
  </r>
  <r>
    <n v="940942"/>
    <d v="2001-07-11T00:00:00"/>
    <x v="163"/>
    <x v="0"/>
    <s v="250/500"/>
    <n v="2000"/>
    <n v="164918"/>
    <n v="0"/>
    <x v="217"/>
    <n v="44"/>
    <x v="1"/>
    <x v="0"/>
    <x v="5"/>
    <x v="13"/>
    <x v="4"/>
    <x v="1"/>
    <n v="0"/>
    <n v="-58600"/>
    <n v="-58600"/>
    <x v="2"/>
    <x v="0"/>
    <s v="Front Collision"/>
    <x v="0"/>
    <x v="3"/>
    <x v="2"/>
    <x v="4"/>
    <s v="5483 Francis Drive"/>
    <x v="22"/>
    <x v="0"/>
    <x v="0"/>
    <x v="0"/>
    <x v="0"/>
    <s v="Yes"/>
    <n v="61380"/>
    <n v="11160"/>
    <n v="5580"/>
    <n v="44640"/>
    <s v="Honda"/>
    <s v="Civic"/>
    <n v="2009"/>
    <x v="0"/>
  </r>
  <r>
    <n v="442677"/>
    <d v="2008-11-22T00:00:00"/>
    <x v="93"/>
    <x v="0"/>
    <s v="250/500"/>
    <n v="500"/>
    <n v="145101"/>
    <n v="0"/>
    <x v="218"/>
    <n v="49"/>
    <x v="0"/>
    <x v="1"/>
    <x v="5"/>
    <x v="6"/>
    <x v="19"/>
    <x v="2"/>
    <n v="47800"/>
    <n v="0"/>
    <n v="47800"/>
    <x v="31"/>
    <x v="0"/>
    <s v="Front Collision"/>
    <x v="1"/>
    <x v="4"/>
    <x v="2"/>
    <x v="3"/>
    <s v="2005 Texas Hwy"/>
    <x v="18"/>
    <x v="0"/>
    <x v="2"/>
    <x v="2"/>
    <x v="0"/>
    <s v="No"/>
    <n v="28100"/>
    <n v="2810"/>
    <n v="5620"/>
    <n v="19670"/>
    <s v="Jeep"/>
    <s v="Grand Cherokee"/>
    <n v="2012"/>
    <x v="1"/>
  </r>
  <r>
    <n v="365364"/>
    <d v="2002-12-28T00:00:00"/>
    <x v="164"/>
    <x v="2"/>
    <s v="500/1000"/>
    <n v="1000"/>
    <n v="97846"/>
    <n v="0"/>
    <x v="219"/>
    <n v="50"/>
    <x v="0"/>
    <x v="1"/>
    <x v="4"/>
    <x v="2"/>
    <x v="11"/>
    <x v="0"/>
    <n v="0"/>
    <n v="0"/>
    <n v="0"/>
    <x v="56"/>
    <x v="0"/>
    <s v="Side Collision"/>
    <x v="2"/>
    <x v="2"/>
    <x v="2"/>
    <x v="4"/>
    <s v="6634 Texas Ridge"/>
    <x v="4"/>
    <x v="0"/>
    <x v="0"/>
    <x v="1"/>
    <x v="1"/>
    <s v="No"/>
    <n v="49060"/>
    <n v="8920"/>
    <n v="8920"/>
    <n v="31220"/>
    <s v="Chevrolet"/>
    <s v="Silverado"/>
    <n v="1995"/>
    <x v="1"/>
  </r>
  <r>
    <n v="114839"/>
    <d v="2006-01-01T00:00:00"/>
    <x v="165"/>
    <x v="2"/>
    <s v="250/500"/>
    <n v="500"/>
    <n v="119834"/>
    <n v="4000000"/>
    <x v="220"/>
    <n v="50"/>
    <x v="0"/>
    <x v="0"/>
    <x v="2"/>
    <x v="2"/>
    <x v="2"/>
    <x v="0"/>
    <n v="53000"/>
    <n v="-72500"/>
    <n v="-19500"/>
    <x v="23"/>
    <x v="2"/>
    <s v="Side Collision"/>
    <x v="2"/>
    <x v="2"/>
    <x v="2"/>
    <x v="0"/>
    <s v="8655 Cherokee Lane"/>
    <x v="18"/>
    <x v="1"/>
    <x v="1"/>
    <x v="0"/>
    <x v="3"/>
    <s v="No"/>
    <n v="57060"/>
    <n v="6340"/>
    <n v="6340"/>
    <n v="44380"/>
    <s v="Mercedes"/>
    <s v="E400"/>
    <n v="1995"/>
    <x v="1"/>
  </r>
  <r>
    <n v="872734"/>
    <d v="1990-05-19T00:00:00"/>
    <x v="27"/>
    <x v="1"/>
    <s v="100/300"/>
    <n v="2000"/>
    <n v="100323"/>
    <n v="0"/>
    <x v="221"/>
    <n v="38"/>
    <x v="1"/>
    <x v="1"/>
    <x v="2"/>
    <x v="4"/>
    <x v="14"/>
    <x v="1"/>
    <n v="0"/>
    <n v="0"/>
    <n v="0"/>
    <x v="34"/>
    <x v="2"/>
    <s v="Side Collision"/>
    <x v="0"/>
    <x v="2"/>
    <x v="1"/>
    <x v="2"/>
    <s v="4955 Lincoln Ridge"/>
    <x v="6"/>
    <x v="1"/>
    <x v="1"/>
    <x v="1"/>
    <x v="2"/>
    <s v="Yes"/>
    <n v="77880"/>
    <n v="12980"/>
    <n v="12980"/>
    <n v="51920"/>
    <s v="Accura"/>
    <s v="MDX"/>
    <n v="2008"/>
    <x v="1"/>
  </r>
  <r>
    <n v="267885"/>
    <d v="2013-08-26T00:00:00"/>
    <x v="58"/>
    <x v="1"/>
    <s v="500/1000"/>
    <n v="2000"/>
    <n v="1212"/>
    <n v="0"/>
    <x v="222"/>
    <n v="41"/>
    <x v="1"/>
    <x v="0"/>
    <x v="3"/>
    <x v="8"/>
    <x v="16"/>
    <x v="3"/>
    <n v="24400"/>
    <n v="-60500"/>
    <n v="-36100"/>
    <x v="22"/>
    <x v="0"/>
    <s v="Front Collision"/>
    <x v="2"/>
    <x v="4"/>
    <x v="2"/>
    <x v="3"/>
    <s v="7705 Best Ridge"/>
    <x v="15"/>
    <x v="0"/>
    <x v="0"/>
    <x v="1"/>
    <x v="3"/>
    <s v="Yes"/>
    <n v="73500"/>
    <n v="7350"/>
    <n v="14700"/>
    <n v="51450"/>
    <s v="Jeep"/>
    <s v="Wrangler"/>
    <n v="1999"/>
    <x v="1"/>
  </r>
  <r>
    <n v="740505"/>
    <d v="1997-10-12T00:00:00"/>
    <x v="166"/>
    <x v="2"/>
    <s v="250/500"/>
    <n v="1000"/>
    <n v="124296"/>
    <n v="7000000"/>
    <x v="223"/>
    <n v="52"/>
    <x v="0"/>
    <x v="1"/>
    <x v="4"/>
    <x v="6"/>
    <x v="12"/>
    <x v="2"/>
    <n v="0"/>
    <n v="-37100"/>
    <n v="-37100"/>
    <x v="2"/>
    <x v="2"/>
    <s v="Rear Collision"/>
    <x v="1"/>
    <x v="3"/>
    <x v="2"/>
    <x v="1"/>
    <s v="5838 Pine Lane"/>
    <x v="23"/>
    <x v="3"/>
    <x v="0"/>
    <x v="2"/>
    <x v="1"/>
    <s v="Unknown"/>
    <n v="88920"/>
    <n v="6840"/>
    <n v="13680"/>
    <n v="68400"/>
    <s v="Accura"/>
    <s v="RSX"/>
    <n v="2010"/>
    <x v="1"/>
  </r>
  <r>
    <n v="629663"/>
    <d v="2002-01-21T00:00:00"/>
    <x v="154"/>
    <x v="2"/>
    <s v="500/1000"/>
    <n v="1000"/>
    <n v="105302"/>
    <n v="0"/>
    <x v="224"/>
    <n v="52"/>
    <x v="0"/>
    <x v="1"/>
    <x v="2"/>
    <x v="5"/>
    <x v="3"/>
    <x v="1"/>
    <n v="0"/>
    <n v="0"/>
    <n v="0"/>
    <x v="54"/>
    <x v="0"/>
    <s v="Front Collision"/>
    <x v="0"/>
    <x v="3"/>
    <x v="2"/>
    <x v="2"/>
    <s v="7331 Sky Hwy"/>
    <x v="23"/>
    <x v="0"/>
    <x v="1"/>
    <x v="1"/>
    <x v="0"/>
    <s v="No"/>
    <n v="47630"/>
    <n v="12990"/>
    <n v="4330"/>
    <n v="30310"/>
    <s v="Toyota"/>
    <s v="Corolla"/>
    <n v="2005"/>
    <x v="0"/>
  </r>
  <r>
    <n v="839884"/>
    <d v="1996-09-02T00:00:00"/>
    <x v="167"/>
    <x v="2"/>
    <s v="100/300"/>
    <n v="500"/>
    <n v="169363"/>
    <n v="0"/>
    <x v="225"/>
    <n v="53"/>
    <x v="0"/>
    <x v="1"/>
    <x v="0"/>
    <x v="0"/>
    <x v="14"/>
    <x v="3"/>
    <n v="0"/>
    <n v="-64000"/>
    <n v="-64000"/>
    <x v="4"/>
    <x v="2"/>
    <s v="Front Collision"/>
    <x v="2"/>
    <x v="2"/>
    <x v="4"/>
    <x v="4"/>
    <s v="5640 Embaracadero Lane"/>
    <x v="16"/>
    <x v="1"/>
    <x v="0"/>
    <x v="0"/>
    <x v="2"/>
    <s v="No"/>
    <n v="59040"/>
    <n v="6560"/>
    <n v="6560"/>
    <n v="45920"/>
    <s v="Saab"/>
    <s v="93"/>
    <n v="2015"/>
    <x v="1"/>
  </r>
  <r>
    <n v="241562"/>
    <d v="2010-01-28T00:00:00"/>
    <x v="57"/>
    <x v="2"/>
    <s v="250/500"/>
    <n v="1000"/>
    <n v="204759"/>
    <n v="0"/>
    <x v="226"/>
    <n v="37"/>
    <x v="1"/>
    <x v="1"/>
    <x v="0"/>
    <x v="13"/>
    <x v="7"/>
    <x v="1"/>
    <n v="0"/>
    <n v="-67800"/>
    <n v="-67800"/>
    <x v="21"/>
    <x v="0"/>
    <s v="Rear Collision"/>
    <x v="1"/>
    <x v="3"/>
    <x v="0"/>
    <x v="0"/>
    <s v="9610 Cherokee St"/>
    <x v="23"/>
    <x v="0"/>
    <x v="1"/>
    <x v="1"/>
    <x v="2"/>
    <s v="No"/>
    <n v="79530"/>
    <n v="14460"/>
    <n v="7230"/>
    <n v="57840"/>
    <s v="Accura"/>
    <s v="MDX"/>
    <n v="2000"/>
    <x v="1"/>
  </r>
  <r>
    <n v="405533"/>
    <d v="2014-10-03T00:00:00"/>
    <x v="29"/>
    <x v="0"/>
    <s v="100/300"/>
    <n v="1000"/>
    <n v="108372"/>
    <n v="0"/>
    <x v="227"/>
    <n v="34"/>
    <x v="1"/>
    <x v="1"/>
    <x v="4"/>
    <x v="1"/>
    <x v="4"/>
    <x v="0"/>
    <n v="65600"/>
    <n v="-68200"/>
    <n v="-2600"/>
    <x v="46"/>
    <x v="0"/>
    <s v="Side Collision"/>
    <x v="2"/>
    <x v="3"/>
    <x v="2"/>
    <x v="0"/>
    <s v="3550 Washington Ave"/>
    <x v="22"/>
    <x v="0"/>
    <x v="2"/>
    <x v="1"/>
    <x v="0"/>
    <s v="Yes"/>
    <n v="53680"/>
    <n v="4880"/>
    <n v="4880"/>
    <n v="43920"/>
    <s v="Honda"/>
    <s v="CRV"/>
    <n v="2005"/>
    <x v="1"/>
  </r>
  <r>
    <n v="667021"/>
    <d v="2007-05-02T00:00:00"/>
    <x v="93"/>
    <x v="0"/>
    <s v="500/1000"/>
    <n v="1000"/>
    <n v="113842"/>
    <n v="6000000"/>
    <x v="228"/>
    <n v="46"/>
    <x v="0"/>
    <x v="0"/>
    <x v="6"/>
    <x v="5"/>
    <x v="7"/>
    <x v="2"/>
    <n v="36900"/>
    <n v="-55000"/>
    <n v="-18100"/>
    <x v="54"/>
    <x v="0"/>
    <s v="Side Collision"/>
    <x v="1"/>
    <x v="0"/>
    <x v="0"/>
    <x v="2"/>
    <s v="5277 Texas Lane"/>
    <x v="22"/>
    <x v="0"/>
    <x v="2"/>
    <x v="2"/>
    <x v="2"/>
    <s v="Yes"/>
    <n v="33550"/>
    <n v="3050"/>
    <n v="6100"/>
    <n v="24400"/>
    <s v="Volkswagen"/>
    <s v="Passat"/>
    <n v="2005"/>
    <x v="1"/>
  </r>
  <r>
    <n v="511621"/>
    <d v="1990-09-22T00:00:00"/>
    <x v="8"/>
    <x v="1"/>
    <s v="250/500"/>
    <n v="500"/>
    <n v="107262"/>
    <n v="0"/>
    <x v="229"/>
    <n v="42"/>
    <x v="1"/>
    <x v="1"/>
    <x v="3"/>
    <x v="1"/>
    <x v="19"/>
    <x v="0"/>
    <n v="39900"/>
    <n v="-60200"/>
    <n v="-20300"/>
    <x v="32"/>
    <x v="2"/>
    <s v="Side Collision"/>
    <x v="2"/>
    <x v="3"/>
    <x v="4"/>
    <x v="3"/>
    <s v="3654 Cherokee Ave"/>
    <x v="2"/>
    <x v="2"/>
    <x v="1"/>
    <x v="2"/>
    <x v="3"/>
    <s v="Yes"/>
    <n v="69100"/>
    <n v="6910"/>
    <n v="6910"/>
    <n v="55280"/>
    <s v="Toyota"/>
    <s v="Highlander"/>
    <n v="2006"/>
    <x v="1"/>
  </r>
  <r>
    <n v="476923"/>
    <d v="2004-09-19T00:00:00"/>
    <x v="168"/>
    <x v="2"/>
    <s v="100/300"/>
    <n v="2000"/>
    <n v="121904"/>
    <n v="0"/>
    <x v="230"/>
    <n v="35"/>
    <x v="1"/>
    <x v="0"/>
    <x v="0"/>
    <x v="11"/>
    <x v="12"/>
    <x v="2"/>
    <n v="63600"/>
    <n v="-68700"/>
    <n v="-5100"/>
    <x v="19"/>
    <x v="2"/>
    <s v="Rear Collision"/>
    <x v="0"/>
    <x v="0"/>
    <x v="3"/>
    <x v="4"/>
    <s v="7380 5th Hwy"/>
    <x v="4"/>
    <x v="1"/>
    <x v="1"/>
    <x v="2"/>
    <x v="1"/>
    <s v="No"/>
    <n v="79750"/>
    <n v="14500"/>
    <n v="14500"/>
    <n v="50750"/>
    <s v="Nissan"/>
    <s v="Pathfinder"/>
    <n v="1999"/>
    <x v="1"/>
  </r>
  <r>
    <n v="735822"/>
    <d v="1995-08-28T00:00:00"/>
    <x v="6"/>
    <x v="1"/>
    <s v="100/300"/>
    <n v="2000"/>
    <n v="137178"/>
    <n v="0"/>
    <x v="231"/>
    <n v="28"/>
    <x v="2"/>
    <x v="0"/>
    <x v="6"/>
    <x v="13"/>
    <x v="15"/>
    <x v="1"/>
    <n v="0"/>
    <n v="-32500"/>
    <n v="-32500"/>
    <x v="56"/>
    <x v="2"/>
    <s v="Front Collision"/>
    <x v="0"/>
    <x v="3"/>
    <x v="6"/>
    <x v="1"/>
    <s v="2539 Embaracadero Ridge"/>
    <x v="16"/>
    <x v="1"/>
    <x v="1"/>
    <x v="1"/>
    <x v="0"/>
    <s v="Yes"/>
    <n v="53600"/>
    <n v="5360"/>
    <n v="10720"/>
    <n v="37520"/>
    <s v="Audi"/>
    <s v="A5"/>
    <n v="2015"/>
    <x v="0"/>
  </r>
  <r>
    <n v="492745"/>
    <d v="2004-02-04T00:00:00"/>
    <x v="126"/>
    <x v="1"/>
    <s v="100/300"/>
    <n v="2000"/>
    <n v="150621"/>
    <n v="0"/>
    <x v="232"/>
    <n v="54"/>
    <x v="0"/>
    <x v="0"/>
    <x v="3"/>
    <x v="10"/>
    <x v="14"/>
    <x v="3"/>
    <n v="0"/>
    <n v="-24400"/>
    <n v="-24400"/>
    <x v="12"/>
    <x v="2"/>
    <s v="Side Collision"/>
    <x v="1"/>
    <x v="2"/>
    <x v="2"/>
    <x v="1"/>
    <s v="4693 Lincoln Hwy"/>
    <x v="14"/>
    <x v="1"/>
    <x v="2"/>
    <x v="0"/>
    <x v="1"/>
    <s v="Unknown"/>
    <n v="76560"/>
    <n v="12760"/>
    <n v="6380"/>
    <n v="57420"/>
    <s v="Nissan"/>
    <s v="Ultima"/>
    <n v="2009"/>
    <x v="1"/>
  </r>
  <r>
    <n v="130930"/>
    <d v="2014-07-23T00:00:00"/>
    <x v="169"/>
    <x v="1"/>
    <s v="100/300"/>
    <n v="1000"/>
    <n v="105821"/>
    <n v="3000000"/>
    <x v="233"/>
    <n v="32"/>
    <x v="2"/>
    <x v="0"/>
    <x v="6"/>
    <x v="0"/>
    <x v="5"/>
    <x v="3"/>
    <n v="0"/>
    <n v="0"/>
    <n v="0"/>
    <x v="3"/>
    <x v="0"/>
    <s v="Front Collision"/>
    <x v="2"/>
    <x v="2"/>
    <x v="2"/>
    <x v="2"/>
    <s v="2376 Sky Ridge"/>
    <x v="18"/>
    <x v="0"/>
    <x v="0"/>
    <x v="0"/>
    <x v="3"/>
    <s v="No"/>
    <n v="41130"/>
    <n v="4570"/>
    <n v="4570"/>
    <n v="31990"/>
    <s v="Dodge"/>
    <s v="RAM"/>
    <n v="1999"/>
    <x v="1"/>
  </r>
  <r>
    <n v="261119"/>
    <d v="1997-03-21T00:00:00"/>
    <x v="63"/>
    <x v="2"/>
    <s v="500/1000"/>
    <n v="2000"/>
    <n v="93214"/>
    <n v="0"/>
    <x v="234"/>
    <n v="26"/>
    <x v="2"/>
    <x v="0"/>
    <x v="0"/>
    <x v="2"/>
    <x v="18"/>
    <x v="2"/>
    <n v="40600"/>
    <n v="0"/>
    <n v="40600"/>
    <x v="3"/>
    <x v="2"/>
    <s v="Rear Collision"/>
    <x v="2"/>
    <x v="2"/>
    <x v="0"/>
    <x v="0"/>
    <s v="1273 Rock Lane"/>
    <x v="23"/>
    <x v="1"/>
    <x v="2"/>
    <x v="2"/>
    <x v="2"/>
    <s v="No"/>
    <n v="78650"/>
    <n v="14300"/>
    <n v="7150"/>
    <n v="57200"/>
    <s v="Audi"/>
    <s v="A3"/>
    <n v="1996"/>
    <x v="0"/>
  </r>
  <r>
    <n v="280709"/>
    <d v="1991-05-06T00:00:00"/>
    <x v="159"/>
    <x v="0"/>
    <s v="500/1000"/>
    <n v="2000"/>
    <n v="160834"/>
    <n v="0"/>
    <x v="235"/>
    <n v="41"/>
    <x v="1"/>
    <x v="1"/>
    <x v="2"/>
    <x v="13"/>
    <x v="1"/>
    <x v="2"/>
    <n v="33300"/>
    <n v="-10600"/>
    <n v="22700"/>
    <x v="54"/>
    <x v="0"/>
    <s v="Side Collision"/>
    <x v="0"/>
    <x v="3"/>
    <x v="2"/>
    <x v="3"/>
    <s v="8281 Lincoln Lane"/>
    <x v="4"/>
    <x v="0"/>
    <x v="1"/>
    <x v="0"/>
    <x v="3"/>
    <s v="Unknown"/>
    <n v="71060"/>
    <n v="6460"/>
    <n v="12920"/>
    <n v="51680"/>
    <s v="Saab"/>
    <s v="92x"/>
    <n v="2010"/>
    <x v="1"/>
  </r>
  <r>
    <n v="898573"/>
    <d v="1992-08-07T00:00:00"/>
    <x v="56"/>
    <x v="1"/>
    <s v="500/1000"/>
    <n v="1000"/>
    <n v="172856"/>
    <n v="0"/>
    <x v="236"/>
    <n v="37"/>
    <x v="1"/>
    <x v="1"/>
    <x v="3"/>
    <x v="13"/>
    <x v="7"/>
    <x v="2"/>
    <n v="54000"/>
    <n v="0"/>
    <n v="54000"/>
    <x v="42"/>
    <x v="0"/>
    <s v="Front Collision"/>
    <x v="1"/>
    <x v="2"/>
    <x v="4"/>
    <x v="6"/>
    <s v="6429 4th Hwy"/>
    <x v="5"/>
    <x v="0"/>
    <x v="0"/>
    <x v="0"/>
    <x v="3"/>
    <s v="Unknown"/>
    <n v="38830"/>
    <n v="3530"/>
    <n v="3530"/>
    <n v="31770"/>
    <s v="Suburu"/>
    <s v="Legacy"/>
    <n v="1999"/>
    <x v="1"/>
  </r>
  <r>
    <n v="547802"/>
    <d v="2013-09-03T00:00:00"/>
    <x v="170"/>
    <x v="2"/>
    <s v="250/500"/>
    <n v="1000"/>
    <n v="151846"/>
    <n v="0"/>
    <x v="237"/>
    <n v="43"/>
    <x v="1"/>
    <x v="1"/>
    <x v="0"/>
    <x v="3"/>
    <x v="18"/>
    <x v="2"/>
    <n v="0"/>
    <n v="0"/>
    <n v="0"/>
    <x v="47"/>
    <x v="0"/>
    <s v="Front Collision"/>
    <x v="0"/>
    <x v="2"/>
    <x v="0"/>
    <x v="1"/>
    <s v="2201 4th Lane"/>
    <x v="14"/>
    <x v="0"/>
    <x v="1"/>
    <x v="1"/>
    <x v="1"/>
    <s v="Yes"/>
    <n v="53500"/>
    <n v="5350"/>
    <n v="5350"/>
    <n v="42800"/>
    <s v="Saab"/>
    <s v="92x"/>
    <n v="2015"/>
    <x v="1"/>
  </r>
  <r>
    <n v="600845"/>
    <d v="2012-01-05T00:00:00"/>
    <x v="144"/>
    <x v="2"/>
    <s v="100/300"/>
    <n v="2000"/>
    <n v="154019"/>
    <n v="0"/>
    <x v="238"/>
    <n v="38"/>
    <x v="1"/>
    <x v="1"/>
    <x v="5"/>
    <x v="12"/>
    <x v="8"/>
    <x v="1"/>
    <n v="0"/>
    <n v="-74500"/>
    <n v="-74500"/>
    <x v="51"/>
    <x v="0"/>
    <s v="Front Collision"/>
    <x v="0"/>
    <x v="3"/>
    <x v="1"/>
    <x v="0"/>
    <s v="5506 Best St"/>
    <x v="3"/>
    <x v="0"/>
    <x v="0"/>
    <x v="2"/>
    <x v="1"/>
    <s v="No"/>
    <n v="73700"/>
    <n v="7370"/>
    <n v="7370"/>
    <n v="58960"/>
    <s v="Chevrolet"/>
    <s v="Silverado"/>
    <n v="2001"/>
    <x v="0"/>
  </r>
  <r>
    <n v="390381"/>
    <d v="2007-01-27T00:00:00"/>
    <x v="171"/>
    <x v="0"/>
    <s v="500/1000"/>
    <n v="2000"/>
    <n v="96521"/>
    <n v="0"/>
    <x v="239"/>
    <n v="40"/>
    <x v="1"/>
    <x v="1"/>
    <x v="6"/>
    <x v="8"/>
    <x v="6"/>
    <x v="1"/>
    <n v="36900"/>
    <n v="-53700"/>
    <n v="-16800"/>
    <x v="40"/>
    <x v="3"/>
    <s v=" "/>
    <x v="3"/>
    <x v="1"/>
    <x v="0"/>
    <x v="4"/>
    <s v="8404 Embaracadero St"/>
    <x v="16"/>
    <x v="0"/>
    <x v="1"/>
    <x v="2"/>
    <x v="3"/>
    <s v="Yes"/>
    <n v="6300"/>
    <n v="630"/>
    <n v="630"/>
    <n v="5040"/>
    <s v="Nissan"/>
    <s v="Ultima"/>
    <n v="2001"/>
    <x v="1"/>
  </r>
  <r>
    <n v="629918"/>
    <d v="2005-10-14T00:00:00"/>
    <x v="172"/>
    <x v="2"/>
    <s v="100/300"/>
    <n v="2000"/>
    <n v="127875"/>
    <n v="0"/>
    <x v="240"/>
    <n v="36"/>
    <x v="1"/>
    <x v="1"/>
    <x v="5"/>
    <x v="4"/>
    <x v="12"/>
    <x v="2"/>
    <n v="53200"/>
    <n v="-53800"/>
    <n v="-600"/>
    <x v="38"/>
    <x v="2"/>
    <s v="Rear Collision"/>
    <x v="2"/>
    <x v="4"/>
    <x v="2"/>
    <x v="1"/>
    <s v="2117 Lincoln Hwy"/>
    <x v="7"/>
    <x v="1"/>
    <x v="1"/>
    <x v="2"/>
    <x v="0"/>
    <s v="No"/>
    <n v="65400"/>
    <n v="10900"/>
    <n v="10900"/>
    <n v="43600"/>
    <s v="Dodge"/>
    <s v="RAM"/>
    <n v="2012"/>
    <x v="1"/>
  </r>
  <r>
    <n v="208298"/>
    <d v="1990-11-03T00:00:00"/>
    <x v="173"/>
    <x v="0"/>
    <s v="250/500"/>
    <n v="1000"/>
    <n v="77399"/>
    <n v="0"/>
    <x v="241"/>
    <n v="28"/>
    <x v="2"/>
    <x v="0"/>
    <x v="2"/>
    <x v="3"/>
    <x v="2"/>
    <x v="1"/>
    <n v="0"/>
    <n v="-70300"/>
    <n v="-70300"/>
    <x v="17"/>
    <x v="1"/>
    <s v=" "/>
    <x v="3"/>
    <x v="1"/>
    <x v="6"/>
    <x v="3"/>
    <s v="6359 MLK Ridge"/>
    <x v="19"/>
    <x v="0"/>
    <x v="0"/>
    <x v="0"/>
    <x v="0"/>
    <s v="No"/>
    <n v="3200"/>
    <n v="640"/>
    <n v="320"/>
    <n v="2240"/>
    <s v="Mercedes"/>
    <s v="E400"/>
    <n v="2014"/>
    <x v="1"/>
  </r>
  <r>
    <n v="513099"/>
    <d v="2005-10-15T00:00:00"/>
    <x v="166"/>
    <x v="1"/>
    <s v="500/1000"/>
    <n v="1000"/>
    <n v="153247"/>
    <n v="0"/>
    <x v="242"/>
    <n v="51"/>
    <x v="0"/>
    <x v="1"/>
    <x v="2"/>
    <x v="4"/>
    <x v="5"/>
    <x v="1"/>
    <n v="60300"/>
    <n v="-24700"/>
    <n v="35600"/>
    <x v="16"/>
    <x v="0"/>
    <s v="Rear Collision"/>
    <x v="0"/>
    <x v="2"/>
    <x v="2"/>
    <x v="2"/>
    <s v="9751 Sky Ridge"/>
    <x v="2"/>
    <x v="0"/>
    <x v="0"/>
    <x v="1"/>
    <x v="2"/>
    <s v="Yes"/>
    <n v="75400"/>
    <n v="7540"/>
    <n v="15080"/>
    <n v="52780"/>
    <s v="Dodge"/>
    <s v="RAM"/>
    <n v="2012"/>
    <x v="0"/>
  </r>
  <r>
    <n v="184938"/>
    <d v="1999-05-22T00:00:00"/>
    <x v="174"/>
    <x v="2"/>
    <s v="250/500"/>
    <n v="1000"/>
    <n v="134056"/>
    <n v="0"/>
    <x v="243"/>
    <n v="28"/>
    <x v="2"/>
    <x v="1"/>
    <x v="6"/>
    <x v="1"/>
    <x v="5"/>
    <x v="1"/>
    <n v="0"/>
    <n v="0"/>
    <n v="0"/>
    <x v="34"/>
    <x v="0"/>
    <s v="Side Collision"/>
    <x v="1"/>
    <x v="2"/>
    <x v="2"/>
    <x v="5"/>
    <s v="9020 Elm Ave"/>
    <x v="4"/>
    <x v="0"/>
    <x v="0"/>
    <x v="1"/>
    <x v="0"/>
    <s v="Yes"/>
    <n v="58140"/>
    <n v="6460"/>
    <n v="6460"/>
    <n v="45220"/>
    <s v="Saab"/>
    <s v="92x"/>
    <n v="2008"/>
    <x v="1"/>
  </r>
  <r>
    <n v="187775"/>
    <d v="2002-12-21T00:00:00"/>
    <x v="42"/>
    <x v="0"/>
    <s v="100/300"/>
    <n v="500"/>
    <n v="129775"/>
    <n v="4000000"/>
    <x v="244"/>
    <n v="44"/>
    <x v="1"/>
    <x v="1"/>
    <x v="6"/>
    <x v="6"/>
    <x v="13"/>
    <x v="2"/>
    <n v="0"/>
    <n v="-41400"/>
    <n v="-41400"/>
    <x v="51"/>
    <x v="2"/>
    <s v="Rear Collision"/>
    <x v="2"/>
    <x v="4"/>
    <x v="0"/>
    <x v="0"/>
    <s v="1830 Sky St"/>
    <x v="12"/>
    <x v="1"/>
    <x v="1"/>
    <x v="1"/>
    <x v="3"/>
    <s v="Unknown"/>
    <n v="98670"/>
    <n v="15180"/>
    <n v="15180"/>
    <n v="68310"/>
    <s v="Chevrolet"/>
    <s v="Tahoe"/>
    <n v="2010"/>
    <x v="0"/>
  </r>
  <r>
    <n v="326322"/>
    <d v="2007-02-10T00:00:00"/>
    <x v="123"/>
    <x v="2"/>
    <s v="250/500"/>
    <n v="1000"/>
    <n v="43333"/>
    <n v="0"/>
    <x v="245"/>
    <n v="27"/>
    <x v="2"/>
    <x v="0"/>
    <x v="3"/>
    <x v="1"/>
    <x v="5"/>
    <x v="1"/>
    <n v="25900"/>
    <n v="0"/>
    <n v="25900"/>
    <x v="5"/>
    <x v="3"/>
    <s v=" "/>
    <x v="1"/>
    <x v="1"/>
    <x v="0"/>
    <x v="4"/>
    <s v="6067 Weaver Ridge"/>
    <x v="2"/>
    <x v="0"/>
    <x v="1"/>
    <x v="1"/>
    <x v="2"/>
    <s v="No"/>
    <n v="5900"/>
    <n v="1180"/>
    <n v="590"/>
    <n v="4130"/>
    <s v="Mercedes"/>
    <s v="E400"/>
    <n v="2009"/>
    <x v="1"/>
  </r>
  <r>
    <n v="146138"/>
    <d v="2002-03-01T00:00:00"/>
    <x v="54"/>
    <x v="1"/>
    <s v="250/500"/>
    <n v="2000"/>
    <n v="102554"/>
    <n v="0"/>
    <x v="246"/>
    <n v="30"/>
    <x v="2"/>
    <x v="1"/>
    <x v="4"/>
    <x v="3"/>
    <x v="12"/>
    <x v="1"/>
    <n v="0"/>
    <n v="-52600"/>
    <n v="-52600"/>
    <x v="41"/>
    <x v="0"/>
    <s v="Rear Collision"/>
    <x v="0"/>
    <x v="2"/>
    <x v="5"/>
    <x v="2"/>
    <s v="1840 Embaracadero Ave"/>
    <x v="4"/>
    <x v="0"/>
    <x v="1"/>
    <x v="0"/>
    <x v="2"/>
    <s v="Yes"/>
    <n v="64100"/>
    <n v="6410"/>
    <n v="6410"/>
    <n v="51280"/>
    <s v="Chevrolet"/>
    <s v="Malibu"/>
    <n v="2001"/>
    <x v="1"/>
  </r>
  <r>
    <n v="336047"/>
    <d v="2003-04-21T00:00:00"/>
    <x v="175"/>
    <x v="0"/>
    <s v="250/500"/>
    <n v="500"/>
    <n v="126477"/>
    <n v="0"/>
    <x v="247"/>
    <n v="28"/>
    <x v="2"/>
    <x v="1"/>
    <x v="2"/>
    <x v="10"/>
    <x v="11"/>
    <x v="3"/>
    <n v="47500"/>
    <n v="-32500"/>
    <n v="15000"/>
    <x v="52"/>
    <x v="2"/>
    <s v="Rear Collision"/>
    <x v="2"/>
    <x v="2"/>
    <x v="0"/>
    <x v="3"/>
    <s v="4058 Tree Drive"/>
    <x v="21"/>
    <x v="3"/>
    <x v="0"/>
    <x v="1"/>
    <x v="3"/>
    <s v="Unknown"/>
    <n v="55440"/>
    <n v="5040"/>
    <n v="10080"/>
    <n v="40320"/>
    <s v="Suburu"/>
    <s v="Forrestor"/>
    <n v="2009"/>
    <x v="0"/>
  </r>
  <r>
    <n v="532330"/>
    <d v="2002-09-22T00:00:00"/>
    <x v="140"/>
    <x v="0"/>
    <s v="250/500"/>
    <n v="500"/>
    <n v="145997"/>
    <n v="5000000"/>
    <x v="248"/>
    <n v="27"/>
    <x v="2"/>
    <x v="0"/>
    <x v="0"/>
    <x v="2"/>
    <x v="11"/>
    <x v="1"/>
    <n v="0"/>
    <n v="0"/>
    <n v="0"/>
    <x v="7"/>
    <x v="2"/>
    <s v="Side Collision"/>
    <x v="0"/>
    <x v="0"/>
    <x v="0"/>
    <x v="5"/>
    <s v="4983 MLK Ridge"/>
    <x v="23"/>
    <x v="1"/>
    <x v="2"/>
    <x v="0"/>
    <x v="0"/>
    <s v="No"/>
    <n v="80850"/>
    <n v="7350"/>
    <n v="14700"/>
    <n v="58800"/>
    <s v="Ford"/>
    <s v="F150"/>
    <n v="2011"/>
    <x v="0"/>
  </r>
  <r>
    <n v="118137"/>
    <d v="1998-02-10T00:00:00"/>
    <x v="176"/>
    <x v="0"/>
    <s v="100/300"/>
    <n v="500"/>
    <n v="123865"/>
    <n v="0"/>
    <x v="249"/>
    <n v="40"/>
    <x v="1"/>
    <x v="1"/>
    <x v="4"/>
    <x v="10"/>
    <x v="3"/>
    <x v="0"/>
    <n v="0"/>
    <n v="-44600"/>
    <n v="-44600"/>
    <x v="35"/>
    <x v="1"/>
    <s v=" "/>
    <x v="3"/>
    <x v="0"/>
    <x v="4"/>
    <x v="3"/>
    <s v="9744 Texas Drive"/>
    <x v="0"/>
    <x v="0"/>
    <x v="0"/>
    <x v="0"/>
    <x v="3"/>
    <s v="No"/>
    <n v="7480"/>
    <n v="680"/>
    <n v="680"/>
    <n v="6120"/>
    <s v="Saab"/>
    <s v="95"/>
    <n v="1998"/>
    <x v="1"/>
  </r>
  <r>
    <n v="212674"/>
    <d v="1992-09-01T00:00:00"/>
    <x v="177"/>
    <x v="0"/>
    <s v="250/500"/>
    <n v="500"/>
    <n v="105076"/>
    <n v="0"/>
    <x v="250"/>
    <n v="61"/>
    <x v="3"/>
    <x v="0"/>
    <x v="1"/>
    <x v="10"/>
    <x v="9"/>
    <x v="0"/>
    <n v="41500"/>
    <n v="-70200"/>
    <n v="-28700"/>
    <x v="47"/>
    <x v="0"/>
    <s v="Side Collision"/>
    <x v="0"/>
    <x v="2"/>
    <x v="3"/>
    <x v="1"/>
    <s v="8821 Elm St"/>
    <x v="7"/>
    <x v="0"/>
    <x v="1"/>
    <x v="2"/>
    <x v="2"/>
    <s v="No"/>
    <n v="53640"/>
    <n v="5960"/>
    <n v="5960"/>
    <n v="41720"/>
    <s v="Nissan"/>
    <s v="Maxima"/>
    <n v="2004"/>
    <x v="0"/>
  </r>
  <r>
    <n v="935596"/>
    <d v="1999-05-01T00:00:00"/>
    <x v="178"/>
    <x v="0"/>
    <s v="500/1000"/>
    <n v="1000"/>
    <n v="171172"/>
    <n v="0"/>
    <x v="251"/>
    <n v="23"/>
    <x v="4"/>
    <x v="1"/>
    <x v="6"/>
    <x v="4"/>
    <x v="4"/>
    <x v="0"/>
    <n v="0"/>
    <n v="0"/>
    <n v="0"/>
    <x v="6"/>
    <x v="2"/>
    <s v="Rear Collision"/>
    <x v="0"/>
    <x v="2"/>
    <x v="0"/>
    <x v="6"/>
    <s v="2886 Tree Ridge"/>
    <x v="7"/>
    <x v="1"/>
    <x v="2"/>
    <x v="2"/>
    <x v="0"/>
    <s v="No"/>
    <n v="63250"/>
    <n v="5750"/>
    <n v="11500"/>
    <n v="46000"/>
    <s v="Chevrolet"/>
    <s v="Tahoe"/>
    <n v="2002"/>
    <x v="0"/>
  </r>
  <r>
    <n v="737593"/>
    <d v="1997-12-19T00:00:00"/>
    <x v="125"/>
    <x v="2"/>
    <s v="100/300"/>
    <n v="500"/>
    <n v="86533"/>
    <n v="7000000"/>
    <x v="252"/>
    <n v="57"/>
    <x v="3"/>
    <x v="1"/>
    <x v="4"/>
    <x v="13"/>
    <x v="5"/>
    <x v="2"/>
    <n v="0"/>
    <n v="0"/>
    <n v="0"/>
    <x v="44"/>
    <x v="2"/>
    <s v="Side Collision"/>
    <x v="0"/>
    <x v="4"/>
    <x v="2"/>
    <x v="4"/>
    <s v="5236 Weaver Drive"/>
    <x v="2"/>
    <x v="1"/>
    <x v="2"/>
    <x v="1"/>
    <x v="3"/>
    <s v="Unknown"/>
    <n v="59040"/>
    <n v="9840"/>
    <n v="9840"/>
    <n v="39360"/>
    <s v="Dodge"/>
    <s v="RAM"/>
    <n v="1995"/>
    <x v="1"/>
  </r>
  <r>
    <n v="812025"/>
    <d v="2000-06-18T00:00:00"/>
    <x v="179"/>
    <x v="2"/>
    <s v="250/500"/>
    <n v="500"/>
    <n v="115349"/>
    <n v="0"/>
    <x v="253"/>
    <n v="36"/>
    <x v="1"/>
    <x v="0"/>
    <x v="2"/>
    <x v="0"/>
    <x v="4"/>
    <x v="1"/>
    <n v="0"/>
    <n v="0"/>
    <n v="0"/>
    <x v="2"/>
    <x v="2"/>
    <s v="Side Collision"/>
    <x v="2"/>
    <x v="3"/>
    <x v="0"/>
    <x v="2"/>
    <s v="5862 Apache Ridge"/>
    <x v="14"/>
    <x v="1"/>
    <x v="0"/>
    <x v="0"/>
    <x v="1"/>
    <s v="Yes"/>
    <n v="50500"/>
    <n v="10100"/>
    <n v="5050"/>
    <n v="35350"/>
    <s v="Accura"/>
    <s v="TL"/>
    <n v="2004"/>
    <x v="1"/>
  </r>
  <r>
    <n v="168151"/>
    <d v="1995-04-24T00:00:00"/>
    <x v="90"/>
    <x v="0"/>
    <s v="500/1000"/>
    <n v="2000"/>
    <n v="128125"/>
    <n v="0"/>
    <x v="254"/>
    <n v="43"/>
    <x v="1"/>
    <x v="0"/>
    <x v="2"/>
    <x v="1"/>
    <x v="18"/>
    <x v="1"/>
    <n v="0"/>
    <n v="0"/>
    <n v="0"/>
    <x v="34"/>
    <x v="0"/>
    <s v="Side Collision"/>
    <x v="0"/>
    <x v="0"/>
    <x v="0"/>
    <x v="0"/>
    <s v="7859 4th Ridge"/>
    <x v="21"/>
    <x v="0"/>
    <x v="0"/>
    <x v="1"/>
    <x v="3"/>
    <s v="No"/>
    <n v="57690"/>
    <n v="6410"/>
    <n v="12820"/>
    <n v="38460"/>
    <s v="Mercedes"/>
    <s v="C300"/>
    <n v="2010"/>
    <x v="0"/>
  </r>
  <r>
    <n v="594739"/>
    <d v="2006-06-16T00:00:00"/>
    <x v="74"/>
    <x v="2"/>
    <s v="100/300"/>
    <n v="500"/>
    <n v="13428"/>
    <n v="0"/>
    <x v="255"/>
    <n v="40"/>
    <x v="1"/>
    <x v="1"/>
    <x v="0"/>
    <x v="2"/>
    <x v="4"/>
    <x v="0"/>
    <n v="0"/>
    <n v="0"/>
    <n v="0"/>
    <x v="40"/>
    <x v="1"/>
    <s v=" "/>
    <x v="3"/>
    <x v="0"/>
    <x v="2"/>
    <x v="3"/>
    <s v="6259 Weaver St"/>
    <x v="23"/>
    <x v="0"/>
    <x v="0"/>
    <x v="0"/>
    <x v="2"/>
    <s v="Yes"/>
    <n v="5940"/>
    <n v="660"/>
    <n v="660"/>
    <n v="4620"/>
    <s v="Toyota"/>
    <s v="Camry"/>
    <n v="2014"/>
    <x v="1"/>
  </r>
  <r>
    <n v="843227"/>
    <d v="2007-09-28T00:00:00"/>
    <x v="2"/>
    <x v="0"/>
    <s v="250/500"/>
    <n v="2000"/>
    <n v="144332"/>
    <n v="0"/>
    <x v="256"/>
    <n v="30"/>
    <x v="2"/>
    <x v="1"/>
    <x v="1"/>
    <x v="8"/>
    <x v="7"/>
    <x v="3"/>
    <n v="0"/>
    <n v="0"/>
    <n v="0"/>
    <x v="23"/>
    <x v="2"/>
    <s v="Rear Collision"/>
    <x v="0"/>
    <x v="2"/>
    <x v="0"/>
    <x v="5"/>
    <s v="9980 Lincoln Ave"/>
    <x v="4"/>
    <x v="1"/>
    <x v="1"/>
    <x v="1"/>
    <x v="0"/>
    <s v="Yes"/>
    <n v="47790"/>
    <n v="5310"/>
    <n v="5310"/>
    <n v="37170"/>
    <s v="Suburu"/>
    <s v="Impreza"/>
    <n v="1995"/>
    <x v="0"/>
  </r>
  <r>
    <n v="283925"/>
    <d v="1991-11-21T00:00:00"/>
    <x v="115"/>
    <x v="0"/>
    <s v="250/500"/>
    <n v="1000"/>
    <n v="162994"/>
    <n v="0"/>
    <x v="257"/>
    <n v="29"/>
    <x v="2"/>
    <x v="1"/>
    <x v="3"/>
    <x v="7"/>
    <x v="8"/>
    <x v="1"/>
    <n v="0"/>
    <n v="-47100"/>
    <n v="-47100"/>
    <x v="40"/>
    <x v="3"/>
    <s v=" "/>
    <x v="3"/>
    <x v="1"/>
    <x v="0"/>
    <x v="1"/>
    <s v="7828 Cherokee Ave"/>
    <x v="18"/>
    <x v="0"/>
    <x v="1"/>
    <x v="1"/>
    <x v="3"/>
    <s v="No"/>
    <n v="3850"/>
    <n v="350"/>
    <n v="350"/>
    <n v="3150"/>
    <s v="Dodge"/>
    <s v="Neon"/>
    <n v="2014"/>
    <x v="1"/>
  </r>
  <r>
    <n v="475588"/>
    <d v="1996-09-21T00:00:00"/>
    <x v="180"/>
    <x v="2"/>
    <s v="100/300"/>
    <n v="2000"/>
    <n v="113408"/>
    <n v="0"/>
    <x v="102"/>
    <n v="31"/>
    <x v="2"/>
    <x v="0"/>
    <x v="1"/>
    <x v="6"/>
    <x v="1"/>
    <x v="0"/>
    <n v="0"/>
    <n v="0"/>
    <n v="0"/>
    <x v="57"/>
    <x v="0"/>
    <s v="Front Collision"/>
    <x v="0"/>
    <x v="0"/>
    <x v="5"/>
    <x v="2"/>
    <s v="5812 Oak St"/>
    <x v="19"/>
    <x v="0"/>
    <x v="1"/>
    <x v="2"/>
    <x v="1"/>
    <s v="Unknown"/>
    <n v="59000"/>
    <n v="5900"/>
    <n v="5900"/>
    <n v="47200"/>
    <s v="Ford"/>
    <s v="Fusion"/>
    <n v="2013"/>
    <x v="0"/>
  </r>
  <r>
    <n v="751905"/>
    <d v="2001-05-16T00:00:00"/>
    <x v="181"/>
    <x v="0"/>
    <s v="250/500"/>
    <n v="500"/>
    <n v="148391"/>
    <n v="8000000"/>
    <x v="258"/>
    <n v="43"/>
    <x v="1"/>
    <x v="0"/>
    <x v="5"/>
    <x v="1"/>
    <x v="5"/>
    <x v="0"/>
    <n v="0"/>
    <n v="-33600"/>
    <n v="-33600"/>
    <x v="24"/>
    <x v="2"/>
    <s v="Rear Collision"/>
    <x v="0"/>
    <x v="4"/>
    <x v="2"/>
    <x v="2"/>
    <s v="2318 Washington Hwy"/>
    <x v="18"/>
    <x v="1"/>
    <x v="2"/>
    <x v="1"/>
    <x v="3"/>
    <s v="Unknown"/>
    <n v="70600"/>
    <n v="7060"/>
    <n v="14120"/>
    <n v="49420"/>
    <s v="Volkswagen"/>
    <s v="Passat"/>
    <n v="2013"/>
    <x v="0"/>
  </r>
  <r>
    <n v="226725"/>
    <d v="1999-08-11T00:00:00"/>
    <x v="74"/>
    <x v="1"/>
    <s v="500/1000"/>
    <n v="2000"/>
    <n v="130467"/>
    <n v="7000000"/>
    <x v="259"/>
    <n v="40"/>
    <x v="1"/>
    <x v="0"/>
    <x v="3"/>
    <x v="3"/>
    <x v="4"/>
    <x v="1"/>
    <n v="0"/>
    <n v="-45000"/>
    <n v="-45000"/>
    <x v="3"/>
    <x v="2"/>
    <s v="Side Collision"/>
    <x v="1"/>
    <x v="0"/>
    <x v="0"/>
    <x v="4"/>
    <s v="8809 Flute St"/>
    <x v="0"/>
    <x v="1"/>
    <x v="1"/>
    <x v="0"/>
    <x v="3"/>
    <s v="Unknown"/>
    <n v="61490"/>
    <n v="5590"/>
    <n v="11180"/>
    <n v="44720"/>
    <s v="Dodge"/>
    <s v="RAM"/>
    <n v="2001"/>
    <x v="1"/>
  </r>
  <r>
    <n v="942504"/>
    <d v="2003-06-16T00:00:00"/>
    <x v="182"/>
    <x v="2"/>
    <s v="500/1000"/>
    <n v="2000"/>
    <n v="103579"/>
    <n v="0"/>
    <x v="260"/>
    <n v="30"/>
    <x v="2"/>
    <x v="1"/>
    <x v="0"/>
    <x v="9"/>
    <x v="14"/>
    <x v="0"/>
    <n v="44400"/>
    <n v="-51500"/>
    <n v="-7100"/>
    <x v="8"/>
    <x v="0"/>
    <s v="Side Collision"/>
    <x v="1"/>
    <x v="0"/>
    <x v="0"/>
    <x v="5"/>
    <s v="3184 Oak Ave"/>
    <x v="10"/>
    <x v="0"/>
    <x v="2"/>
    <x v="0"/>
    <x v="1"/>
    <s v="Yes"/>
    <n v="57640"/>
    <n v="5240"/>
    <n v="10480"/>
    <n v="41920"/>
    <s v="Volkswagen"/>
    <s v="Passat"/>
    <n v="2010"/>
    <x v="1"/>
  </r>
  <r>
    <n v="395572"/>
    <d v="1999-03-30T00:00:00"/>
    <x v="183"/>
    <x v="2"/>
    <s v="250/500"/>
    <n v="500"/>
    <n v="14012"/>
    <n v="0"/>
    <x v="261"/>
    <n v="57"/>
    <x v="3"/>
    <x v="1"/>
    <x v="4"/>
    <x v="0"/>
    <x v="9"/>
    <x v="2"/>
    <n v="51500"/>
    <n v="0"/>
    <n v="51500"/>
    <x v="0"/>
    <x v="1"/>
    <s v=" "/>
    <x v="3"/>
    <x v="0"/>
    <x v="5"/>
    <x v="4"/>
    <s v="6493 Lincoln Lane"/>
    <x v="10"/>
    <x v="0"/>
    <x v="2"/>
    <x v="0"/>
    <x v="1"/>
    <s v="No"/>
    <n v="6890"/>
    <n v="1060"/>
    <n v="1060"/>
    <n v="4770"/>
    <s v="Audi"/>
    <s v="A5"/>
    <n v="1999"/>
    <x v="1"/>
  </r>
  <r>
    <n v="889883"/>
    <d v="1999-02-03T00:00:00"/>
    <x v="163"/>
    <x v="2"/>
    <s v="250/500"/>
    <n v="1000"/>
    <n v="166545"/>
    <n v="0"/>
    <x v="262"/>
    <n v="45"/>
    <x v="0"/>
    <x v="0"/>
    <x v="6"/>
    <x v="1"/>
    <x v="10"/>
    <x v="0"/>
    <n v="34400"/>
    <n v="-33100"/>
    <n v="1300"/>
    <x v="15"/>
    <x v="2"/>
    <s v="Side Collision"/>
    <x v="0"/>
    <x v="2"/>
    <x v="6"/>
    <x v="0"/>
    <s v="7162 Maple Ave"/>
    <x v="10"/>
    <x v="1"/>
    <x v="1"/>
    <x v="2"/>
    <x v="0"/>
    <s v="Unknown"/>
    <n v="53280"/>
    <n v="11840"/>
    <n v="5920"/>
    <n v="35520"/>
    <s v="Toyota"/>
    <s v="Camry"/>
    <n v="2006"/>
    <x v="0"/>
  </r>
  <r>
    <n v="818167"/>
    <d v="2011-08-25T00:00:00"/>
    <x v="184"/>
    <x v="1"/>
    <s v="500/1000"/>
    <n v="2000"/>
    <n v="65366"/>
    <n v="0"/>
    <x v="263"/>
    <n v="29"/>
    <x v="2"/>
    <x v="1"/>
    <x v="6"/>
    <x v="11"/>
    <x v="17"/>
    <x v="3"/>
    <n v="52100"/>
    <n v="-46900"/>
    <n v="5200"/>
    <x v="20"/>
    <x v="2"/>
    <s v="Rear Collision"/>
    <x v="1"/>
    <x v="2"/>
    <x v="0"/>
    <x v="3"/>
    <s v="5455 Tree Ridge"/>
    <x v="9"/>
    <x v="1"/>
    <x v="2"/>
    <x v="1"/>
    <x v="1"/>
    <s v="Unknown"/>
    <n v="78300"/>
    <n v="15660"/>
    <n v="7830"/>
    <n v="54810"/>
    <s v="BMW"/>
    <s v="X5"/>
    <n v="2009"/>
    <x v="1"/>
  </r>
  <r>
    <n v="277767"/>
    <d v="2010-06-28T00:00:00"/>
    <x v="180"/>
    <x v="0"/>
    <s v="100/300"/>
    <n v="500"/>
    <n v="108013"/>
    <n v="0"/>
    <x v="264"/>
    <n v="37"/>
    <x v="1"/>
    <x v="0"/>
    <x v="2"/>
    <x v="9"/>
    <x v="1"/>
    <x v="1"/>
    <n v="0"/>
    <n v="-61000"/>
    <n v="-61000"/>
    <x v="58"/>
    <x v="2"/>
    <s v="Rear Collision"/>
    <x v="0"/>
    <x v="4"/>
    <x v="6"/>
    <x v="3"/>
    <s v="5778 Pine Ridge"/>
    <x v="12"/>
    <x v="1"/>
    <x v="0"/>
    <x v="1"/>
    <x v="2"/>
    <s v="No"/>
    <n v="41490"/>
    <n v="4610"/>
    <n v="4610"/>
    <n v="32270"/>
    <s v="Nissan"/>
    <s v="Pathfinder"/>
    <n v="2001"/>
    <x v="1"/>
  </r>
  <r>
    <n v="842618"/>
    <d v="2001-11-06T00:00:00"/>
    <x v="51"/>
    <x v="1"/>
    <s v="100/300"/>
    <n v="2000"/>
    <n v="134618"/>
    <n v="0"/>
    <x v="265"/>
    <n v="36"/>
    <x v="1"/>
    <x v="1"/>
    <x v="2"/>
    <x v="1"/>
    <x v="6"/>
    <x v="0"/>
    <n v="57800"/>
    <n v="-53300"/>
    <n v="4500"/>
    <x v="53"/>
    <x v="2"/>
    <s v="Front Collision"/>
    <x v="2"/>
    <x v="2"/>
    <x v="0"/>
    <x v="4"/>
    <s v="3797 Solo Lane"/>
    <x v="8"/>
    <x v="1"/>
    <x v="0"/>
    <x v="2"/>
    <x v="2"/>
    <s v="Yes"/>
    <n v="68970"/>
    <n v="12540"/>
    <n v="6270"/>
    <n v="50160"/>
    <s v="Chevrolet"/>
    <s v="Tahoe"/>
    <n v="2007"/>
    <x v="1"/>
  </r>
  <r>
    <n v="577810"/>
    <d v="2013-04-15T00:00:00"/>
    <x v="185"/>
    <x v="0"/>
    <s v="250/500"/>
    <n v="2000"/>
    <n v="158954"/>
    <n v="0"/>
    <x v="266"/>
    <n v="55"/>
    <x v="3"/>
    <x v="0"/>
    <x v="5"/>
    <x v="11"/>
    <x v="6"/>
    <x v="0"/>
    <n v="55400"/>
    <n v="0"/>
    <n v="55400"/>
    <x v="35"/>
    <x v="2"/>
    <s v="Rear Collision"/>
    <x v="1"/>
    <x v="0"/>
    <x v="1"/>
    <x v="2"/>
    <s v="9373 Pine Hwy"/>
    <x v="13"/>
    <x v="1"/>
    <x v="1"/>
    <x v="2"/>
    <x v="1"/>
    <s v="Yes"/>
    <n v="85300"/>
    <n v="17060"/>
    <n v="8530"/>
    <n v="59710"/>
    <s v="Toyota"/>
    <s v="Highlander"/>
    <n v="2003"/>
    <x v="1"/>
  </r>
  <r>
    <n v="873114"/>
    <d v="1995-12-07T00:00:00"/>
    <x v="67"/>
    <x v="2"/>
    <s v="100/300"/>
    <n v="1000"/>
    <n v="125165"/>
    <n v="0"/>
    <x v="267"/>
    <n v="40"/>
    <x v="1"/>
    <x v="1"/>
    <x v="2"/>
    <x v="6"/>
    <x v="6"/>
    <x v="0"/>
    <n v="71200"/>
    <n v="0"/>
    <n v="71200"/>
    <x v="45"/>
    <x v="3"/>
    <s v=" "/>
    <x v="1"/>
    <x v="1"/>
    <x v="2"/>
    <x v="4"/>
    <s v="1365 Francis Ave"/>
    <x v="13"/>
    <x v="0"/>
    <x v="2"/>
    <x v="1"/>
    <x v="1"/>
    <s v="No"/>
    <n v="3080"/>
    <n v="560"/>
    <n v="280"/>
    <n v="2240"/>
    <s v="Audi"/>
    <s v="A3"/>
    <n v="2012"/>
    <x v="1"/>
  </r>
  <r>
    <n v="994538"/>
    <d v="1991-11-01T00:00:00"/>
    <x v="186"/>
    <x v="2"/>
    <s v="100/300"/>
    <n v="2000"/>
    <n v="108301"/>
    <n v="0"/>
    <x v="268"/>
    <n v="47"/>
    <x v="0"/>
    <x v="0"/>
    <x v="0"/>
    <x v="0"/>
    <x v="12"/>
    <x v="1"/>
    <n v="91900"/>
    <n v="0"/>
    <n v="91900"/>
    <x v="49"/>
    <x v="2"/>
    <s v="Front Collision"/>
    <x v="0"/>
    <x v="0"/>
    <x v="4"/>
    <x v="2"/>
    <s v="9239 Washington Ridge"/>
    <x v="9"/>
    <x v="2"/>
    <x v="0"/>
    <x v="2"/>
    <x v="1"/>
    <s v="Unknown"/>
    <n v="71760"/>
    <n v="11040"/>
    <n v="11040"/>
    <n v="49680"/>
    <s v="Jeep"/>
    <s v="Grand Cherokee"/>
    <n v="2010"/>
    <x v="0"/>
  </r>
  <r>
    <n v="727792"/>
    <d v="2014-05-19T00:00:00"/>
    <x v="63"/>
    <x v="0"/>
    <s v="100/300"/>
    <n v="500"/>
    <n v="97459"/>
    <n v="0"/>
    <x v="269"/>
    <n v="26"/>
    <x v="2"/>
    <x v="1"/>
    <x v="6"/>
    <x v="3"/>
    <x v="8"/>
    <x v="0"/>
    <n v="62800"/>
    <n v="0"/>
    <n v="62800"/>
    <x v="24"/>
    <x v="2"/>
    <s v="Rear Collision"/>
    <x v="1"/>
    <x v="4"/>
    <x v="2"/>
    <x v="2"/>
    <s v="3416 Washington Drive"/>
    <x v="8"/>
    <x v="1"/>
    <x v="1"/>
    <x v="0"/>
    <x v="1"/>
    <s v="No"/>
    <n v="59700"/>
    <n v="11940"/>
    <n v="11940"/>
    <n v="35820"/>
    <s v="Nissan"/>
    <s v="Ultima"/>
    <n v="2002"/>
    <x v="1"/>
  </r>
  <r>
    <n v="522506"/>
    <d v="1992-03-15T00:00:00"/>
    <x v="19"/>
    <x v="2"/>
    <s v="500/1000"/>
    <n v="2000"/>
    <n v="139985"/>
    <n v="0"/>
    <x v="270"/>
    <n v="39"/>
    <x v="1"/>
    <x v="1"/>
    <x v="3"/>
    <x v="6"/>
    <x v="8"/>
    <x v="1"/>
    <n v="49900"/>
    <n v="-19800"/>
    <n v="30100"/>
    <x v="3"/>
    <x v="2"/>
    <s v="Front Collision"/>
    <x v="1"/>
    <x v="2"/>
    <x v="2"/>
    <x v="0"/>
    <s v="1923 2nd Hwy"/>
    <x v="14"/>
    <x v="1"/>
    <x v="2"/>
    <x v="1"/>
    <x v="0"/>
    <s v="Unknown"/>
    <n v="64920"/>
    <n v="10820"/>
    <n v="10820"/>
    <n v="43280"/>
    <s v="Ford"/>
    <s v="Fusion"/>
    <n v="1997"/>
    <x v="1"/>
  </r>
  <r>
    <n v="367595"/>
    <d v="2006-02-03T00:00:00"/>
    <x v="187"/>
    <x v="1"/>
    <s v="500/1000"/>
    <n v="500"/>
    <n v="130774"/>
    <n v="0"/>
    <x v="271"/>
    <n v="43"/>
    <x v="1"/>
    <x v="1"/>
    <x v="2"/>
    <x v="1"/>
    <x v="2"/>
    <x v="2"/>
    <n v="0"/>
    <n v="-75700"/>
    <n v="-75700"/>
    <x v="22"/>
    <x v="2"/>
    <s v="Front Collision"/>
    <x v="0"/>
    <x v="4"/>
    <x v="0"/>
    <x v="1"/>
    <s v="6451 1st Hwy"/>
    <x v="16"/>
    <x v="1"/>
    <x v="1"/>
    <x v="1"/>
    <x v="3"/>
    <s v="No"/>
    <n v="37530"/>
    <n v="4170"/>
    <n v="4170"/>
    <n v="29190"/>
    <s v="Jeep"/>
    <s v="Wrangler"/>
    <n v="2008"/>
    <x v="1"/>
  </r>
  <r>
    <n v="586104"/>
    <d v="2003-03-16T00:00:00"/>
    <x v="142"/>
    <x v="1"/>
    <s v="250/500"/>
    <n v="2000"/>
    <n v="121927"/>
    <n v="0"/>
    <x v="272"/>
    <n v="42"/>
    <x v="1"/>
    <x v="0"/>
    <x v="2"/>
    <x v="4"/>
    <x v="12"/>
    <x v="0"/>
    <n v="53100"/>
    <n v="-63400"/>
    <n v="-10300"/>
    <x v="54"/>
    <x v="2"/>
    <s v="Side Collision"/>
    <x v="2"/>
    <x v="4"/>
    <x v="4"/>
    <x v="0"/>
    <s v="1267 Francis Hwy"/>
    <x v="10"/>
    <x v="1"/>
    <x v="0"/>
    <x v="0"/>
    <x v="0"/>
    <s v="No"/>
    <n v="64080"/>
    <n v="7120"/>
    <n v="7120"/>
    <n v="49840"/>
    <s v="Saab"/>
    <s v="93"/>
    <n v="2012"/>
    <x v="1"/>
  </r>
  <r>
    <n v="424862"/>
    <d v="2002-10-16T00:00:00"/>
    <x v="188"/>
    <x v="0"/>
    <s v="100/300"/>
    <n v="500"/>
    <n v="14113"/>
    <n v="0"/>
    <x v="273"/>
    <n v="41"/>
    <x v="1"/>
    <x v="0"/>
    <x v="1"/>
    <x v="5"/>
    <x v="18"/>
    <x v="3"/>
    <n v="55600"/>
    <n v="0"/>
    <n v="55600"/>
    <x v="42"/>
    <x v="0"/>
    <s v="Rear Collision"/>
    <x v="1"/>
    <x v="3"/>
    <x v="6"/>
    <x v="6"/>
    <s v="4158 Washington Lane"/>
    <x v="15"/>
    <x v="0"/>
    <x v="2"/>
    <x v="0"/>
    <x v="1"/>
    <s v="Unknown"/>
    <n v="60390"/>
    <n v="10980"/>
    <n v="5490"/>
    <n v="43920"/>
    <s v="BMW"/>
    <s v="M5"/>
    <n v="2004"/>
    <x v="0"/>
  </r>
  <r>
    <n v="512813"/>
    <d v="1990-01-27T00:00:00"/>
    <x v="131"/>
    <x v="2"/>
    <s v="100/300"/>
    <n v="2000"/>
    <n v="69445"/>
    <n v="0"/>
    <x v="274"/>
    <n v="33"/>
    <x v="2"/>
    <x v="1"/>
    <x v="6"/>
    <x v="3"/>
    <x v="19"/>
    <x v="1"/>
    <n v="0"/>
    <n v="0"/>
    <n v="0"/>
    <x v="39"/>
    <x v="2"/>
    <s v="Side Collision"/>
    <x v="0"/>
    <x v="0"/>
    <x v="4"/>
    <x v="5"/>
    <s v="3796 Cherokee Drive"/>
    <x v="13"/>
    <x v="1"/>
    <x v="1"/>
    <x v="1"/>
    <x v="3"/>
    <s v="Yes"/>
    <n v="64350"/>
    <n v="5850"/>
    <n v="11700"/>
    <n v="46800"/>
    <s v="Nissan"/>
    <s v="Pathfinder"/>
    <n v="2011"/>
    <x v="0"/>
  </r>
  <r>
    <n v="356768"/>
    <d v="2010-03-11T00:00:00"/>
    <x v="189"/>
    <x v="2"/>
    <s v="100/300"/>
    <n v="500"/>
    <n v="100677"/>
    <n v="6000000"/>
    <x v="275"/>
    <n v="38"/>
    <x v="1"/>
    <x v="1"/>
    <x v="5"/>
    <x v="6"/>
    <x v="0"/>
    <x v="2"/>
    <n v="0"/>
    <n v="0"/>
    <n v="0"/>
    <x v="38"/>
    <x v="2"/>
    <s v="Side Collision"/>
    <x v="1"/>
    <x v="0"/>
    <x v="0"/>
    <x v="5"/>
    <s v="7434 Oak Hwy"/>
    <x v="12"/>
    <x v="1"/>
    <x v="0"/>
    <x v="2"/>
    <x v="3"/>
    <s v="Yes"/>
    <n v="70900"/>
    <n v="14180"/>
    <n v="7090"/>
    <n v="49630"/>
    <s v="BMW"/>
    <s v="X6"/>
    <n v="1997"/>
    <x v="1"/>
  </r>
  <r>
    <n v="330506"/>
    <d v="1995-09-19T00:00:00"/>
    <x v="190"/>
    <x v="0"/>
    <s v="250/500"/>
    <n v="1000"/>
    <n v="142236"/>
    <n v="0"/>
    <x v="276"/>
    <n v="39"/>
    <x v="1"/>
    <x v="1"/>
    <x v="6"/>
    <x v="0"/>
    <x v="9"/>
    <x v="3"/>
    <n v="0"/>
    <n v="-83900"/>
    <n v="-83900"/>
    <x v="27"/>
    <x v="2"/>
    <s v="Side Collision"/>
    <x v="1"/>
    <x v="2"/>
    <x v="6"/>
    <x v="0"/>
    <s v="5178 Weaver Hwy"/>
    <x v="11"/>
    <x v="1"/>
    <x v="2"/>
    <x v="0"/>
    <x v="2"/>
    <s v="Unknown"/>
    <n v="46560"/>
    <n v="7760"/>
    <n v="7760"/>
    <n v="31040"/>
    <s v="Nissan"/>
    <s v="Ultima"/>
    <n v="2012"/>
    <x v="1"/>
  </r>
  <r>
    <n v="779075"/>
    <d v="2010-02-27T00:00:00"/>
    <x v="191"/>
    <x v="1"/>
    <s v="100/300"/>
    <n v="1000"/>
    <n v="134832"/>
    <n v="0"/>
    <x v="142"/>
    <n v="33"/>
    <x v="2"/>
    <x v="1"/>
    <x v="2"/>
    <x v="0"/>
    <x v="18"/>
    <x v="0"/>
    <n v="37600"/>
    <n v="-37600"/>
    <n v="0"/>
    <x v="44"/>
    <x v="1"/>
    <s v=" "/>
    <x v="3"/>
    <x v="0"/>
    <x v="2"/>
    <x v="2"/>
    <s v="8477 Francis Hwy"/>
    <x v="19"/>
    <x v="0"/>
    <x v="2"/>
    <x v="2"/>
    <x v="3"/>
    <s v="Unknown"/>
    <n v="4730"/>
    <n v="860"/>
    <n v="860"/>
    <n v="3010"/>
    <s v="Chevrolet"/>
    <s v="Malibu"/>
    <n v="2013"/>
    <x v="0"/>
  </r>
  <r>
    <n v="799501"/>
    <d v="1991-12-28T00:00:00"/>
    <x v="192"/>
    <x v="0"/>
    <s v="250/500"/>
    <n v="2000"/>
    <n v="131556"/>
    <n v="0"/>
    <x v="277"/>
    <n v="40"/>
    <x v="1"/>
    <x v="1"/>
    <x v="1"/>
    <x v="10"/>
    <x v="17"/>
    <x v="1"/>
    <n v="0"/>
    <n v="0"/>
    <n v="0"/>
    <x v="32"/>
    <x v="1"/>
    <s v=" "/>
    <x v="1"/>
    <x v="0"/>
    <x v="0"/>
    <x v="6"/>
    <s v="7693 Britain Lane"/>
    <x v="8"/>
    <x v="0"/>
    <x v="0"/>
    <x v="1"/>
    <x v="1"/>
    <s v="Yes"/>
    <n v="6820"/>
    <n v="1240"/>
    <n v="1240"/>
    <n v="4340"/>
    <s v="Jeep"/>
    <s v="Grand Cherokee"/>
    <n v="2003"/>
    <x v="1"/>
  </r>
  <r>
    <n v="987905"/>
    <d v="2002-04-30T00:00:00"/>
    <x v="193"/>
    <x v="0"/>
    <s v="250/500"/>
    <n v="2000"/>
    <n v="140701"/>
    <n v="5000000"/>
    <x v="278"/>
    <n v="58"/>
    <x v="3"/>
    <x v="0"/>
    <x v="1"/>
    <x v="4"/>
    <x v="0"/>
    <x v="1"/>
    <n v="47400"/>
    <n v="-27600"/>
    <n v="19800"/>
    <x v="3"/>
    <x v="0"/>
    <s v="Rear Collision"/>
    <x v="0"/>
    <x v="0"/>
    <x v="4"/>
    <x v="1"/>
    <s v="3658 Rock Drive"/>
    <x v="16"/>
    <x v="0"/>
    <x v="1"/>
    <x v="1"/>
    <x v="0"/>
    <s v="Unknown"/>
    <n v="59900"/>
    <n v="11980"/>
    <n v="5990"/>
    <n v="41930"/>
    <s v="BMW"/>
    <s v="X5"/>
    <n v="1997"/>
    <x v="0"/>
  </r>
  <r>
    <n v="967756"/>
    <d v="2007-04-28T00:00:00"/>
    <x v="194"/>
    <x v="0"/>
    <s v="250/500"/>
    <n v="2000"/>
    <n v="138858"/>
    <n v="0"/>
    <x v="279"/>
    <n v="36"/>
    <x v="1"/>
    <x v="1"/>
    <x v="0"/>
    <x v="7"/>
    <x v="16"/>
    <x v="2"/>
    <n v="0"/>
    <n v="-49400"/>
    <n v="-49400"/>
    <x v="55"/>
    <x v="2"/>
    <s v="Side Collision"/>
    <x v="0"/>
    <x v="0"/>
    <x v="4"/>
    <x v="1"/>
    <s v="2617 Andromedia Drive"/>
    <x v="18"/>
    <x v="1"/>
    <x v="1"/>
    <x v="0"/>
    <x v="2"/>
    <s v="Yes"/>
    <n v="79560"/>
    <n v="13260"/>
    <n v="13260"/>
    <n v="53040"/>
    <s v="Ford"/>
    <s v="Escape"/>
    <n v="2009"/>
    <x v="1"/>
  </r>
  <r>
    <n v="830414"/>
    <d v="1996-07-08T00:00:00"/>
    <x v="195"/>
    <x v="2"/>
    <s v="500/1000"/>
    <n v="500"/>
    <n v="131076"/>
    <n v="0"/>
    <x v="280"/>
    <n v="33"/>
    <x v="2"/>
    <x v="1"/>
    <x v="4"/>
    <x v="12"/>
    <x v="14"/>
    <x v="1"/>
    <n v="0"/>
    <n v="-40900"/>
    <n v="-40900"/>
    <x v="4"/>
    <x v="0"/>
    <s v="Front Collision"/>
    <x v="2"/>
    <x v="3"/>
    <x v="1"/>
    <x v="6"/>
    <s v="9279 Oak Hwy"/>
    <x v="1"/>
    <x v="0"/>
    <x v="0"/>
    <x v="1"/>
    <x v="3"/>
    <s v="Unknown"/>
    <n v="70290"/>
    <n v="12780"/>
    <n v="6390"/>
    <n v="51120"/>
    <s v="Accura"/>
    <s v="MDX"/>
    <n v="2008"/>
    <x v="1"/>
  </r>
  <r>
    <n v="127313"/>
    <d v="2002-04-01T00:00:00"/>
    <x v="44"/>
    <x v="1"/>
    <s v="100/300"/>
    <n v="1000"/>
    <n v="100463"/>
    <n v="6000000"/>
    <x v="281"/>
    <n v="31"/>
    <x v="2"/>
    <x v="0"/>
    <x v="6"/>
    <x v="7"/>
    <x v="10"/>
    <x v="1"/>
    <n v="26900"/>
    <n v="0"/>
    <n v="26900"/>
    <x v="23"/>
    <x v="2"/>
    <s v="Rear Collision"/>
    <x v="2"/>
    <x v="4"/>
    <x v="0"/>
    <x v="4"/>
    <s v="3439 Andromedia Hwy"/>
    <x v="8"/>
    <x v="1"/>
    <x v="0"/>
    <x v="2"/>
    <x v="1"/>
    <s v="No"/>
    <n v="63910"/>
    <n v="5810"/>
    <n v="11620"/>
    <n v="46480"/>
    <s v="Suburu"/>
    <s v="Forrestor"/>
    <n v="1999"/>
    <x v="1"/>
  </r>
  <r>
    <n v="786957"/>
    <d v="2006-10-29T00:00:00"/>
    <x v="85"/>
    <x v="0"/>
    <s v="100/300"/>
    <n v="500"/>
    <n v="113491"/>
    <n v="0"/>
    <x v="282"/>
    <n v="40"/>
    <x v="1"/>
    <x v="1"/>
    <x v="2"/>
    <x v="10"/>
    <x v="5"/>
    <x v="1"/>
    <n v="68700"/>
    <n v="0"/>
    <n v="68700"/>
    <x v="15"/>
    <x v="1"/>
    <s v=" "/>
    <x v="3"/>
    <x v="1"/>
    <x v="0"/>
    <x v="1"/>
    <s v="5901 Elm Drive"/>
    <x v="13"/>
    <x v="0"/>
    <x v="1"/>
    <x v="0"/>
    <x v="1"/>
    <s v="No"/>
    <n v="6400"/>
    <n v="640"/>
    <n v="640"/>
    <n v="5120"/>
    <s v="Toyota"/>
    <s v="Camry"/>
    <n v="1997"/>
    <x v="1"/>
  </r>
  <r>
    <n v="332892"/>
    <d v="2007-10-25T00:00:00"/>
    <x v="196"/>
    <x v="1"/>
    <s v="250/500"/>
    <n v="1000"/>
    <n v="1194"/>
    <n v="0"/>
    <x v="283"/>
    <n v="25"/>
    <x v="2"/>
    <x v="1"/>
    <x v="6"/>
    <x v="11"/>
    <x v="9"/>
    <x v="0"/>
    <n v="0"/>
    <n v="0"/>
    <n v="0"/>
    <x v="55"/>
    <x v="0"/>
    <s v="Rear Collision"/>
    <x v="0"/>
    <x v="4"/>
    <x v="0"/>
    <x v="6"/>
    <s v="3982 Washington Hwy"/>
    <x v="13"/>
    <x v="0"/>
    <x v="0"/>
    <x v="0"/>
    <x v="0"/>
    <s v="Yes"/>
    <n v="66780"/>
    <n v="7420"/>
    <n v="7420"/>
    <n v="51940"/>
    <s v="Ford"/>
    <s v="Escape"/>
    <n v="2013"/>
    <x v="0"/>
  </r>
  <r>
    <n v="448642"/>
    <d v="2001-03-28T00:00:00"/>
    <x v="197"/>
    <x v="1"/>
    <s v="500/1000"/>
    <n v="1000"/>
    <n v="124825"/>
    <n v="4000000"/>
    <x v="284"/>
    <n v="39"/>
    <x v="1"/>
    <x v="1"/>
    <x v="5"/>
    <x v="2"/>
    <x v="10"/>
    <x v="2"/>
    <n v="0"/>
    <n v="-33300"/>
    <n v="-33300"/>
    <x v="51"/>
    <x v="3"/>
    <s v=" "/>
    <x v="1"/>
    <x v="0"/>
    <x v="1"/>
    <x v="6"/>
    <s v="3376 5th Drive"/>
    <x v="1"/>
    <x v="0"/>
    <x v="2"/>
    <x v="1"/>
    <x v="0"/>
    <s v="Unknown"/>
    <n v="8760"/>
    <n v="1460"/>
    <n v="1460"/>
    <n v="5840"/>
    <s v="BMW"/>
    <s v="3 Series"/>
    <n v="2013"/>
    <x v="1"/>
  </r>
  <r>
    <n v="526039"/>
    <d v="1995-05-04T00:00:00"/>
    <x v="77"/>
    <x v="0"/>
    <s v="100/300"/>
    <n v="500"/>
    <n v="133854"/>
    <n v="-1000000"/>
    <x v="285"/>
    <n v="42"/>
    <x v="1"/>
    <x v="0"/>
    <x v="2"/>
    <x v="1"/>
    <x v="14"/>
    <x v="0"/>
    <n v="0"/>
    <n v="0"/>
    <n v="0"/>
    <x v="15"/>
    <x v="0"/>
    <s v="Side Collision"/>
    <x v="0"/>
    <x v="4"/>
    <x v="5"/>
    <x v="2"/>
    <s v="3936 Tree Drive"/>
    <x v="21"/>
    <x v="0"/>
    <x v="0"/>
    <x v="1"/>
    <x v="3"/>
    <s v="Unknown"/>
    <n v="94160"/>
    <n v="8560"/>
    <n v="17120"/>
    <n v="68480"/>
    <s v="Chevrolet"/>
    <s v="Malibu"/>
    <n v="1996"/>
    <x v="1"/>
  </r>
  <r>
    <n v="444422"/>
    <d v="2011-09-28T00:00:00"/>
    <x v="198"/>
    <x v="2"/>
    <s v="250/500"/>
    <n v="2000"/>
    <n v="78223"/>
    <n v="0"/>
    <x v="286"/>
    <n v="40"/>
    <x v="1"/>
    <x v="0"/>
    <x v="5"/>
    <x v="9"/>
    <x v="5"/>
    <x v="1"/>
    <n v="64200"/>
    <n v="-32300"/>
    <n v="31900"/>
    <x v="38"/>
    <x v="2"/>
    <s v="Front Collision"/>
    <x v="2"/>
    <x v="4"/>
    <x v="3"/>
    <x v="3"/>
    <s v="6605 Tree Ave"/>
    <x v="5"/>
    <x v="1"/>
    <x v="1"/>
    <x v="1"/>
    <x v="0"/>
    <s v="No"/>
    <n v="51570"/>
    <n v="5730"/>
    <n v="11460"/>
    <n v="34380"/>
    <s v="BMW"/>
    <s v="X5"/>
    <n v="2010"/>
    <x v="1"/>
  </r>
  <r>
    <n v="689500"/>
    <d v="2003-01-28T00:00:00"/>
    <x v="199"/>
    <x v="2"/>
    <s v="250/500"/>
    <n v="2000"/>
    <n v="13669"/>
    <n v="0"/>
    <x v="287"/>
    <n v="31"/>
    <x v="2"/>
    <x v="1"/>
    <x v="4"/>
    <x v="11"/>
    <x v="15"/>
    <x v="0"/>
    <n v="0"/>
    <n v="-15700"/>
    <n v="-15700"/>
    <x v="22"/>
    <x v="2"/>
    <s v="Rear Collision"/>
    <x v="0"/>
    <x v="2"/>
    <x v="5"/>
    <x v="5"/>
    <s v="3102 Apache St"/>
    <x v="8"/>
    <x v="1"/>
    <x v="1"/>
    <x v="0"/>
    <x v="1"/>
    <s v="No"/>
    <n v="52700"/>
    <n v="10540"/>
    <n v="10540"/>
    <n v="31620"/>
    <s v="BMW"/>
    <s v="X6"/>
    <n v="2014"/>
    <x v="0"/>
  </r>
  <r>
    <n v="806081"/>
    <d v="2011-02-01T00:00:00"/>
    <x v="33"/>
    <x v="2"/>
    <s v="500/1000"/>
    <n v="1000"/>
    <n v="127581"/>
    <n v="0"/>
    <x v="288"/>
    <n v="34"/>
    <x v="1"/>
    <x v="0"/>
    <x v="4"/>
    <x v="2"/>
    <x v="7"/>
    <x v="0"/>
    <n v="0"/>
    <n v="-48300"/>
    <n v="-48300"/>
    <x v="1"/>
    <x v="0"/>
    <s v="Side Collision"/>
    <x v="1"/>
    <x v="2"/>
    <x v="2"/>
    <x v="0"/>
    <s v="7756 Pine Hwy"/>
    <x v="21"/>
    <x v="0"/>
    <x v="0"/>
    <x v="2"/>
    <x v="0"/>
    <s v="Unknown"/>
    <n v="101010"/>
    <n v="15540"/>
    <n v="15540"/>
    <n v="69930"/>
    <s v="Mercedes"/>
    <s v="ML350"/>
    <n v="1998"/>
    <x v="1"/>
  </r>
  <r>
    <n v="384618"/>
    <d v="1993-02-09T00:00:00"/>
    <x v="180"/>
    <x v="1"/>
    <s v="250/500"/>
    <n v="500"/>
    <n v="109065"/>
    <n v="0"/>
    <x v="289"/>
    <n v="37"/>
    <x v="1"/>
    <x v="0"/>
    <x v="4"/>
    <x v="8"/>
    <x v="5"/>
    <x v="3"/>
    <n v="0"/>
    <n v="-51800"/>
    <n v="-51800"/>
    <x v="29"/>
    <x v="2"/>
    <s v="Rear Collision"/>
    <x v="1"/>
    <x v="0"/>
    <x v="5"/>
    <x v="0"/>
    <s v="7142 5th Lane"/>
    <x v="14"/>
    <x v="2"/>
    <x v="1"/>
    <x v="0"/>
    <x v="0"/>
    <s v="Yes"/>
    <n v="53400"/>
    <n v="5340"/>
    <n v="5340"/>
    <n v="42720"/>
    <s v="Honda"/>
    <s v="Civic"/>
    <n v="2010"/>
    <x v="0"/>
  </r>
  <r>
    <n v="756459"/>
    <d v="2005-08-05T00:00:00"/>
    <x v="200"/>
    <x v="1"/>
    <s v="250/500"/>
    <n v="500"/>
    <n v="1326"/>
    <n v="0"/>
    <x v="290"/>
    <n v="31"/>
    <x v="2"/>
    <x v="1"/>
    <x v="2"/>
    <x v="5"/>
    <x v="16"/>
    <x v="0"/>
    <n v="0"/>
    <n v="-54600"/>
    <n v="-54600"/>
    <x v="4"/>
    <x v="0"/>
    <s v="Side Collision"/>
    <x v="2"/>
    <x v="2"/>
    <x v="0"/>
    <x v="6"/>
    <s v="2914 Oak Drive"/>
    <x v="21"/>
    <x v="0"/>
    <x v="1"/>
    <x v="0"/>
    <x v="0"/>
    <s v="No"/>
    <n v="72120"/>
    <n v="12020"/>
    <n v="12020"/>
    <n v="48080"/>
    <s v="Mercedes"/>
    <s v="ML350"/>
    <n v="2009"/>
    <x v="1"/>
  </r>
  <r>
    <n v="655787"/>
    <d v="2006-06-17T00:00:00"/>
    <x v="201"/>
    <x v="2"/>
    <s v="250/500"/>
    <n v="2000"/>
    <n v="97247"/>
    <n v="0"/>
    <x v="291"/>
    <n v="43"/>
    <x v="1"/>
    <x v="0"/>
    <x v="5"/>
    <x v="9"/>
    <x v="1"/>
    <x v="0"/>
    <n v="0"/>
    <n v="-58100"/>
    <n v="-58100"/>
    <x v="51"/>
    <x v="2"/>
    <s v="Front Collision"/>
    <x v="1"/>
    <x v="0"/>
    <x v="6"/>
    <x v="4"/>
    <s v="6522 Apache Drive"/>
    <x v="12"/>
    <x v="1"/>
    <x v="0"/>
    <x v="2"/>
    <x v="0"/>
    <s v="Yes"/>
    <n v="77100"/>
    <n v="7710"/>
    <n v="15420"/>
    <n v="53970"/>
    <s v="Audi"/>
    <s v="A3"/>
    <n v="2010"/>
    <x v="1"/>
  </r>
  <r>
    <n v="419954"/>
    <d v="1993-12-07T00:00:00"/>
    <x v="202"/>
    <x v="2"/>
    <s v="100/300"/>
    <n v="500"/>
    <n v="80631"/>
    <n v="0"/>
    <x v="292"/>
    <n v="39"/>
    <x v="1"/>
    <x v="1"/>
    <x v="5"/>
    <x v="11"/>
    <x v="7"/>
    <x v="0"/>
    <n v="0"/>
    <n v="0"/>
    <n v="0"/>
    <x v="53"/>
    <x v="3"/>
    <s v=" "/>
    <x v="3"/>
    <x v="0"/>
    <x v="0"/>
    <x v="5"/>
    <s v="5279 Pine Ridge"/>
    <x v="19"/>
    <x v="0"/>
    <x v="1"/>
    <x v="2"/>
    <x v="2"/>
    <s v="Unknown"/>
    <n v="3300"/>
    <n v="600"/>
    <n v="0"/>
    <n v="2700"/>
    <s v="Dodge"/>
    <s v="RAM"/>
    <n v="2003"/>
    <x v="1"/>
  </r>
  <r>
    <n v="275092"/>
    <d v="2012-03-14T00:00:00"/>
    <x v="72"/>
    <x v="2"/>
    <s v="500/1000"/>
    <n v="500"/>
    <n v="141624"/>
    <n v="0"/>
    <x v="293"/>
    <n v="35"/>
    <x v="1"/>
    <x v="1"/>
    <x v="0"/>
    <x v="12"/>
    <x v="5"/>
    <x v="1"/>
    <n v="0"/>
    <n v="0"/>
    <n v="0"/>
    <x v="33"/>
    <x v="3"/>
    <s v=" "/>
    <x v="1"/>
    <x v="1"/>
    <x v="4"/>
    <x v="5"/>
    <s v="8078 Britain Hwy"/>
    <x v="2"/>
    <x v="0"/>
    <x v="0"/>
    <x v="0"/>
    <x v="1"/>
    <s v="Unknown"/>
    <n v="5940"/>
    <n v="1080"/>
    <n v="540"/>
    <n v="4320"/>
    <s v="Nissan"/>
    <s v="Pathfinder"/>
    <n v="2003"/>
    <x v="1"/>
  </r>
  <r>
    <n v="515698"/>
    <d v="1997-08-05T00:00:00"/>
    <x v="59"/>
    <x v="1"/>
    <s v="250/500"/>
    <n v="2000"/>
    <n v="109764"/>
    <n v="0"/>
    <x v="294"/>
    <n v="27"/>
    <x v="2"/>
    <x v="0"/>
    <x v="4"/>
    <x v="10"/>
    <x v="17"/>
    <x v="1"/>
    <n v="27100"/>
    <n v="0"/>
    <n v="27100"/>
    <x v="38"/>
    <x v="2"/>
    <s v="Rear Collision"/>
    <x v="0"/>
    <x v="3"/>
    <x v="6"/>
    <x v="5"/>
    <s v="1133 Apache St"/>
    <x v="14"/>
    <x v="3"/>
    <x v="2"/>
    <x v="0"/>
    <x v="1"/>
    <s v="Unknown"/>
    <n v="63720"/>
    <n v="7080"/>
    <n v="21240"/>
    <n v="35400"/>
    <s v="Accura"/>
    <s v="TL"/>
    <n v="2006"/>
    <x v="1"/>
  </r>
  <r>
    <n v="132871"/>
    <d v="2009-07-05T00:00:00"/>
    <x v="190"/>
    <x v="2"/>
    <s v="100/300"/>
    <n v="500"/>
    <n v="94775"/>
    <n v="0"/>
    <x v="295"/>
    <n v="43"/>
    <x v="1"/>
    <x v="1"/>
    <x v="3"/>
    <x v="13"/>
    <x v="4"/>
    <x v="1"/>
    <n v="0"/>
    <n v="-39300"/>
    <n v="-39300"/>
    <x v="50"/>
    <x v="1"/>
    <s v=" "/>
    <x v="3"/>
    <x v="0"/>
    <x v="0"/>
    <x v="1"/>
    <s v="2873 Flute Ave"/>
    <x v="12"/>
    <x v="0"/>
    <x v="2"/>
    <x v="0"/>
    <x v="2"/>
    <s v="No"/>
    <n v="7680"/>
    <n v="1280"/>
    <n v="640"/>
    <n v="5760"/>
    <s v="Audi"/>
    <s v="A5"/>
    <n v="2008"/>
    <x v="1"/>
  </r>
  <r>
    <n v="714929"/>
    <d v="1994-11-25T00:00:00"/>
    <x v="63"/>
    <x v="2"/>
    <s v="100/300"/>
    <n v="2000"/>
    <n v="101873"/>
    <n v="5000000"/>
    <x v="296"/>
    <n v="31"/>
    <x v="2"/>
    <x v="0"/>
    <x v="2"/>
    <x v="11"/>
    <x v="11"/>
    <x v="2"/>
    <n v="20000"/>
    <n v="-82700"/>
    <n v="-62700"/>
    <x v="35"/>
    <x v="2"/>
    <s v="Side Collision"/>
    <x v="2"/>
    <x v="0"/>
    <x v="2"/>
    <x v="1"/>
    <s v="8509 Apache St"/>
    <x v="7"/>
    <x v="1"/>
    <x v="0"/>
    <x v="0"/>
    <x v="0"/>
    <s v="Unknown"/>
    <n v="93730"/>
    <n v="14420"/>
    <n v="21630"/>
    <n v="57680"/>
    <s v="Honda"/>
    <s v="CRV"/>
    <n v="2001"/>
    <x v="1"/>
  </r>
  <r>
    <n v="297816"/>
    <d v="1997-02-03T00:00:00"/>
    <x v="203"/>
    <x v="2"/>
    <s v="100/300"/>
    <n v="2000"/>
    <n v="140074"/>
    <n v="0"/>
    <x v="297"/>
    <n v="44"/>
    <x v="1"/>
    <x v="0"/>
    <x v="5"/>
    <x v="2"/>
    <x v="4"/>
    <x v="1"/>
    <n v="34000"/>
    <n v="-55600"/>
    <n v="-21600"/>
    <x v="1"/>
    <x v="2"/>
    <s v="Rear Collision"/>
    <x v="0"/>
    <x v="0"/>
    <x v="5"/>
    <x v="2"/>
    <s v="8245 4th Hwy"/>
    <x v="6"/>
    <x v="1"/>
    <x v="0"/>
    <x v="1"/>
    <x v="0"/>
    <s v="Unknown"/>
    <n v="87300"/>
    <n v="17460"/>
    <n v="17460"/>
    <n v="52380"/>
    <s v="Jeep"/>
    <s v="Wrangler"/>
    <n v="2013"/>
    <x v="1"/>
  </r>
  <r>
    <n v="426708"/>
    <d v="2009-10-09T00:00:00"/>
    <x v="204"/>
    <x v="2"/>
    <s v="250/500"/>
    <n v="500"/>
    <n v="115553"/>
    <n v="5000000"/>
    <x v="298"/>
    <n v="40"/>
    <x v="1"/>
    <x v="0"/>
    <x v="6"/>
    <x v="10"/>
    <x v="6"/>
    <x v="0"/>
    <n v="0"/>
    <n v="-35200"/>
    <n v="-35200"/>
    <x v="27"/>
    <x v="3"/>
    <s v=" "/>
    <x v="3"/>
    <x v="0"/>
    <x v="2"/>
    <x v="0"/>
    <s v="3094 Best Lane"/>
    <x v="0"/>
    <x v="0"/>
    <x v="1"/>
    <x v="1"/>
    <x v="0"/>
    <s v="No"/>
    <n v="5670"/>
    <n v="1260"/>
    <n v="630"/>
    <n v="3780"/>
    <s v="Ford"/>
    <s v="F150"/>
    <n v="1997"/>
    <x v="1"/>
  </r>
  <r>
    <n v="615047"/>
    <d v="2002-11-20T00:00:00"/>
    <x v="205"/>
    <x v="1"/>
    <s v="250/500"/>
    <n v="500"/>
    <n v="138693"/>
    <n v="0"/>
    <x v="299"/>
    <n v="47"/>
    <x v="0"/>
    <x v="0"/>
    <x v="4"/>
    <x v="7"/>
    <x v="3"/>
    <x v="0"/>
    <n v="54100"/>
    <n v="-77600"/>
    <n v="-23500"/>
    <x v="34"/>
    <x v="2"/>
    <s v="Rear Collision"/>
    <x v="1"/>
    <x v="3"/>
    <x v="2"/>
    <x v="3"/>
    <s v="8188 Tree Ave"/>
    <x v="12"/>
    <x v="1"/>
    <x v="0"/>
    <x v="1"/>
    <x v="1"/>
    <s v="No"/>
    <n v="65800"/>
    <n v="13160"/>
    <n v="6580"/>
    <n v="46060"/>
    <s v="Accura"/>
    <s v="TL"/>
    <n v="2001"/>
    <x v="1"/>
  </r>
  <r>
    <n v="771236"/>
    <d v="1995-05-29T00:00:00"/>
    <x v="46"/>
    <x v="0"/>
    <s v="100/300"/>
    <n v="500"/>
    <n v="91529"/>
    <n v="0"/>
    <x v="300"/>
    <n v="34"/>
    <x v="1"/>
    <x v="1"/>
    <x v="6"/>
    <x v="11"/>
    <x v="4"/>
    <x v="0"/>
    <n v="82400"/>
    <n v="-57100"/>
    <n v="25300"/>
    <x v="43"/>
    <x v="0"/>
    <s v="Front Collision"/>
    <x v="0"/>
    <x v="3"/>
    <x v="2"/>
    <x v="2"/>
    <s v="5224 5th Lane"/>
    <x v="8"/>
    <x v="0"/>
    <x v="1"/>
    <x v="2"/>
    <x v="3"/>
    <s v="Yes"/>
    <n v="36720"/>
    <n v="4080"/>
    <n v="4080"/>
    <n v="28560"/>
    <s v="Honda"/>
    <s v="Accord"/>
    <n v="2009"/>
    <x v="0"/>
  </r>
  <r>
    <n v="235869"/>
    <d v="2011-01-22T00:00:00"/>
    <x v="140"/>
    <x v="2"/>
    <s v="250/500"/>
    <n v="500"/>
    <n v="123955"/>
    <n v="2000000"/>
    <x v="301"/>
    <n v="29"/>
    <x v="2"/>
    <x v="1"/>
    <x v="1"/>
    <x v="13"/>
    <x v="14"/>
    <x v="2"/>
    <n v="0"/>
    <n v="0"/>
    <n v="0"/>
    <x v="21"/>
    <x v="0"/>
    <s v="Side Collision"/>
    <x v="0"/>
    <x v="2"/>
    <x v="0"/>
    <x v="1"/>
    <s v="2230 1st St"/>
    <x v="17"/>
    <x v="0"/>
    <x v="1"/>
    <x v="0"/>
    <x v="3"/>
    <s v="Yes"/>
    <n v="52800"/>
    <n v="4800"/>
    <n v="9600"/>
    <n v="38400"/>
    <s v="Mercedes"/>
    <s v="ML350"/>
    <n v="1996"/>
    <x v="0"/>
  </r>
  <r>
    <n v="931625"/>
    <d v="2012-10-18T00:00:00"/>
    <x v="56"/>
    <x v="1"/>
    <s v="250/500"/>
    <n v="500"/>
    <n v="136642"/>
    <n v="0"/>
    <x v="302"/>
    <n v="37"/>
    <x v="1"/>
    <x v="1"/>
    <x v="2"/>
    <x v="9"/>
    <x v="18"/>
    <x v="3"/>
    <n v="44000"/>
    <n v="0"/>
    <n v="44000"/>
    <x v="11"/>
    <x v="2"/>
    <s v="Rear Collision"/>
    <x v="2"/>
    <x v="2"/>
    <x v="0"/>
    <x v="2"/>
    <s v="6719 Flute St"/>
    <x v="8"/>
    <x v="1"/>
    <x v="2"/>
    <x v="0"/>
    <x v="0"/>
    <s v="Yes"/>
    <n v="59100"/>
    <n v="5910"/>
    <n v="5910"/>
    <n v="47280"/>
    <s v="Nissan"/>
    <s v="Maxima"/>
    <n v="1998"/>
    <x v="0"/>
  </r>
  <r>
    <n v="371635"/>
    <d v="1991-10-13T00:00:00"/>
    <x v="180"/>
    <x v="0"/>
    <s v="500/1000"/>
    <n v="1000"/>
    <n v="108648"/>
    <n v="6000000"/>
    <x v="303"/>
    <n v="37"/>
    <x v="1"/>
    <x v="0"/>
    <x v="2"/>
    <x v="1"/>
    <x v="10"/>
    <x v="3"/>
    <n v="0"/>
    <n v="-53800"/>
    <n v="-53800"/>
    <x v="29"/>
    <x v="2"/>
    <s v="Rear Collision"/>
    <x v="2"/>
    <x v="3"/>
    <x v="2"/>
    <x v="6"/>
    <s v="8064 4th Ave"/>
    <x v="18"/>
    <x v="1"/>
    <x v="1"/>
    <x v="0"/>
    <x v="3"/>
    <s v="Yes"/>
    <n v="77440"/>
    <n v="14080"/>
    <n v="7040"/>
    <n v="56320"/>
    <s v="Suburu"/>
    <s v="Legacy"/>
    <n v="1999"/>
    <x v="1"/>
  </r>
  <r>
    <n v="427199"/>
    <d v="2010-10-01T00:00:00"/>
    <x v="5"/>
    <x v="2"/>
    <s v="250/500"/>
    <n v="2000"/>
    <n v="124787"/>
    <n v="0"/>
    <x v="304"/>
    <n v="36"/>
    <x v="1"/>
    <x v="0"/>
    <x v="3"/>
    <x v="3"/>
    <x v="5"/>
    <x v="0"/>
    <n v="0"/>
    <n v="-39700"/>
    <n v="-39700"/>
    <x v="44"/>
    <x v="2"/>
    <s v="Side Collision"/>
    <x v="2"/>
    <x v="2"/>
    <x v="2"/>
    <x v="5"/>
    <s v="2469 Francis Lane"/>
    <x v="3"/>
    <x v="1"/>
    <x v="2"/>
    <x v="2"/>
    <x v="0"/>
    <s v="No"/>
    <n v="45700"/>
    <n v="4570"/>
    <n v="4570"/>
    <n v="36560"/>
    <s v="BMW"/>
    <s v="3 Series"/>
    <n v="2008"/>
    <x v="1"/>
  </r>
  <r>
    <n v="261315"/>
    <d v="2013-04-10T00:00:00"/>
    <x v="206"/>
    <x v="0"/>
    <s v="100/300"/>
    <n v="2000"/>
    <n v="131275"/>
    <n v="0"/>
    <x v="305"/>
    <n v="41"/>
    <x v="1"/>
    <x v="1"/>
    <x v="1"/>
    <x v="2"/>
    <x v="7"/>
    <x v="1"/>
    <n v="81300"/>
    <n v="0"/>
    <n v="81300"/>
    <x v="17"/>
    <x v="2"/>
    <s v="Rear Collision"/>
    <x v="0"/>
    <x v="3"/>
    <x v="0"/>
    <x v="3"/>
    <s v="4671 5th Ridge"/>
    <x v="16"/>
    <x v="1"/>
    <x v="2"/>
    <x v="2"/>
    <x v="0"/>
    <s v="Yes"/>
    <n v="80740"/>
    <n v="7340"/>
    <n v="14680"/>
    <n v="58720"/>
    <s v="Toyota"/>
    <s v="Camry"/>
    <n v="2014"/>
    <x v="0"/>
  </r>
  <r>
    <n v="582973"/>
    <d v="2008-06-11T00:00:00"/>
    <x v="207"/>
    <x v="1"/>
    <s v="100/300"/>
    <n v="2000"/>
    <n v="76564"/>
    <n v="0"/>
    <x v="306"/>
    <n v="26"/>
    <x v="2"/>
    <x v="0"/>
    <x v="0"/>
    <x v="2"/>
    <x v="4"/>
    <x v="1"/>
    <n v="0"/>
    <n v="-22200"/>
    <n v="-22200"/>
    <x v="54"/>
    <x v="2"/>
    <s v="Front Collision"/>
    <x v="0"/>
    <x v="4"/>
    <x v="0"/>
    <x v="6"/>
    <s v="6985 Maple Lane"/>
    <x v="19"/>
    <x v="1"/>
    <x v="1"/>
    <x v="1"/>
    <x v="2"/>
    <s v="Unknown"/>
    <n v="31350"/>
    <n v="2850"/>
    <n v="5700"/>
    <n v="22800"/>
    <s v="Honda"/>
    <s v="Accord"/>
    <n v="2001"/>
    <x v="0"/>
  </r>
  <r>
    <n v="278091"/>
    <d v="2013-12-04T00:00:00"/>
    <x v="208"/>
    <x v="0"/>
    <s v="100/300"/>
    <n v="2000"/>
    <n v="132741"/>
    <n v="0"/>
    <x v="307"/>
    <n v="33"/>
    <x v="2"/>
    <x v="1"/>
    <x v="2"/>
    <x v="11"/>
    <x v="8"/>
    <x v="1"/>
    <n v="0"/>
    <n v="-38600"/>
    <n v="-38600"/>
    <x v="58"/>
    <x v="0"/>
    <s v="Side Collision"/>
    <x v="2"/>
    <x v="3"/>
    <x v="0"/>
    <x v="4"/>
    <s v="7791 Britain Ridge"/>
    <x v="5"/>
    <x v="0"/>
    <x v="1"/>
    <x v="1"/>
    <x v="1"/>
    <s v="Unknown"/>
    <n v="35000"/>
    <n v="3500"/>
    <n v="7000"/>
    <n v="24500"/>
    <s v="Suburu"/>
    <s v="Legacy"/>
    <n v="2012"/>
    <x v="1"/>
  </r>
  <r>
    <n v="153154"/>
    <d v="2010-08-21T00:00:00"/>
    <x v="193"/>
    <x v="0"/>
    <s v="500/1000"/>
    <n v="1000"/>
    <n v="133855"/>
    <n v="0"/>
    <x v="308"/>
    <n v="59"/>
    <x v="3"/>
    <x v="0"/>
    <x v="1"/>
    <x v="9"/>
    <x v="2"/>
    <x v="2"/>
    <n v="39000"/>
    <n v="0"/>
    <n v="39000"/>
    <x v="37"/>
    <x v="2"/>
    <s v="Side Collision"/>
    <x v="2"/>
    <x v="0"/>
    <x v="4"/>
    <x v="4"/>
    <s v="6355 4th Hwy"/>
    <x v="16"/>
    <x v="1"/>
    <x v="1"/>
    <x v="2"/>
    <x v="0"/>
    <s v="No"/>
    <n v="68000"/>
    <n v="13600"/>
    <n v="6800"/>
    <n v="47600"/>
    <s v="Toyota"/>
    <s v="Corolla"/>
    <n v="2014"/>
    <x v="1"/>
  </r>
  <r>
    <n v="515217"/>
    <d v="2010-06-18T00:00:00"/>
    <x v="49"/>
    <x v="2"/>
    <s v="250/500"/>
    <n v="2000"/>
    <n v="131663"/>
    <n v="8000000"/>
    <x v="309"/>
    <n v="30"/>
    <x v="2"/>
    <x v="1"/>
    <x v="3"/>
    <x v="1"/>
    <x v="5"/>
    <x v="3"/>
    <n v="43900"/>
    <n v="0"/>
    <n v="43900"/>
    <x v="13"/>
    <x v="2"/>
    <s v="Side Collision"/>
    <x v="1"/>
    <x v="3"/>
    <x v="0"/>
    <x v="5"/>
    <s v="3495 Britain Drive"/>
    <x v="21"/>
    <x v="1"/>
    <x v="0"/>
    <x v="2"/>
    <x v="1"/>
    <s v="Unknown"/>
    <n v="84500"/>
    <n v="13000"/>
    <n v="13000"/>
    <n v="58500"/>
    <s v="BMW"/>
    <s v="X6"/>
    <n v="2009"/>
    <x v="1"/>
  </r>
  <r>
    <n v="860497"/>
    <d v="1992-04-10T00:00:00"/>
    <x v="3"/>
    <x v="2"/>
    <s v="500/1000"/>
    <n v="1000"/>
    <n v="128644"/>
    <n v="0"/>
    <x v="310"/>
    <n v="42"/>
    <x v="1"/>
    <x v="1"/>
    <x v="0"/>
    <x v="10"/>
    <x v="3"/>
    <x v="0"/>
    <n v="0"/>
    <n v="-39500"/>
    <n v="-39500"/>
    <x v="12"/>
    <x v="0"/>
    <s v="Rear Collision"/>
    <x v="1"/>
    <x v="0"/>
    <x v="4"/>
    <x v="5"/>
    <s v="2980 Sky Ridge"/>
    <x v="8"/>
    <x v="0"/>
    <x v="2"/>
    <x v="2"/>
    <x v="3"/>
    <s v="Unknown"/>
    <n v="75500"/>
    <n v="7550"/>
    <n v="15100"/>
    <n v="52850"/>
    <s v="Nissan"/>
    <s v="Ultima"/>
    <n v="1998"/>
    <x v="1"/>
  </r>
  <r>
    <n v="351741"/>
    <d v="1997-02-03T00:00:00"/>
    <x v="106"/>
    <x v="0"/>
    <s v="500/1000"/>
    <n v="1000"/>
    <n v="137218"/>
    <n v="0"/>
    <x v="311"/>
    <n v="46"/>
    <x v="0"/>
    <x v="0"/>
    <x v="4"/>
    <x v="8"/>
    <x v="3"/>
    <x v="1"/>
    <n v="0"/>
    <n v="0"/>
    <n v="0"/>
    <x v="6"/>
    <x v="2"/>
    <s v="Side Collision"/>
    <x v="2"/>
    <x v="3"/>
    <x v="4"/>
    <x v="1"/>
    <s v="5914 Oak Ave"/>
    <x v="9"/>
    <x v="1"/>
    <x v="2"/>
    <x v="0"/>
    <x v="2"/>
    <s v="Unknown"/>
    <n v="90600"/>
    <n v="15100"/>
    <n v="15100"/>
    <n v="60400"/>
    <s v="BMW"/>
    <s v="X5"/>
    <n v="2009"/>
    <x v="1"/>
  </r>
  <r>
    <n v="403737"/>
    <d v="1991-12-06T00:00:00"/>
    <x v="78"/>
    <x v="1"/>
    <s v="500/1000"/>
    <n v="2000"/>
    <n v="144777"/>
    <n v="0"/>
    <x v="312"/>
    <n v="45"/>
    <x v="0"/>
    <x v="1"/>
    <x v="2"/>
    <x v="12"/>
    <x v="6"/>
    <x v="0"/>
    <n v="39400"/>
    <n v="-63900"/>
    <n v="-24500"/>
    <x v="24"/>
    <x v="2"/>
    <s v="Side Collision"/>
    <x v="2"/>
    <x v="4"/>
    <x v="1"/>
    <x v="5"/>
    <s v="3835 5th Ave"/>
    <x v="1"/>
    <x v="1"/>
    <x v="0"/>
    <x v="0"/>
    <x v="3"/>
    <s v="Unknown"/>
    <n v="64320"/>
    <n v="5360"/>
    <n v="10720"/>
    <n v="48240"/>
    <s v="Accura"/>
    <s v="MDX"/>
    <n v="1998"/>
    <x v="1"/>
  </r>
  <r>
    <n v="162004"/>
    <d v="1995-09-19T00:00:00"/>
    <x v="209"/>
    <x v="2"/>
    <s v="250/500"/>
    <n v="500"/>
    <n v="90332"/>
    <n v="0"/>
    <x v="313"/>
    <n v="33"/>
    <x v="2"/>
    <x v="1"/>
    <x v="4"/>
    <x v="10"/>
    <x v="11"/>
    <x v="1"/>
    <n v="0"/>
    <n v="0"/>
    <n v="0"/>
    <x v="16"/>
    <x v="2"/>
    <s v="Rear Collision"/>
    <x v="1"/>
    <x v="0"/>
    <x v="2"/>
    <x v="5"/>
    <s v="5925 Tree Hwy"/>
    <x v="17"/>
    <x v="1"/>
    <x v="1"/>
    <x v="0"/>
    <x v="1"/>
    <s v="Unknown"/>
    <n v="31700"/>
    <n v="6340"/>
    <n v="3170"/>
    <n v="22190"/>
    <s v="Toyota"/>
    <s v="Highlander"/>
    <n v="2006"/>
    <x v="1"/>
  </r>
  <r>
    <n v="740384"/>
    <d v="1993-10-29T00:00:00"/>
    <x v="210"/>
    <x v="1"/>
    <s v="500/1000"/>
    <n v="1000"/>
    <n v="145442"/>
    <n v="0"/>
    <x v="314"/>
    <n v="30"/>
    <x v="2"/>
    <x v="0"/>
    <x v="2"/>
    <x v="9"/>
    <x v="1"/>
    <x v="1"/>
    <n v="51600"/>
    <n v="-73900"/>
    <n v="-22300"/>
    <x v="49"/>
    <x v="0"/>
    <s v="Side Collision"/>
    <x v="0"/>
    <x v="3"/>
    <x v="2"/>
    <x v="3"/>
    <s v="6250 1st Ridge"/>
    <x v="4"/>
    <x v="0"/>
    <x v="0"/>
    <x v="1"/>
    <x v="3"/>
    <s v="Yes"/>
    <n v="74280"/>
    <n v="12380"/>
    <n v="12380"/>
    <n v="49520"/>
    <s v="Suburu"/>
    <s v="Forrestor"/>
    <n v="2006"/>
    <x v="0"/>
  </r>
  <r>
    <n v="876714"/>
    <d v="1991-11-03T00:00:00"/>
    <x v="211"/>
    <x v="2"/>
    <s v="100/300"/>
    <n v="2000"/>
    <n v="160342"/>
    <n v="0"/>
    <x v="315"/>
    <n v="37"/>
    <x v="1"/>
    <x v="1"/>
    <x v="4"/>
    <x v="2"/>
    <x v="17"/>
    <x v="0"/>
    <n v="61600"/>
    <n v="-30200"/>
    <n v="31400"/>
    <x v="38"/>
    <x v="0"/>
    <s v="Front Collision"/>
    <x v="2"/>
    <x v="2"/>
    <x v="2"/>
    <x v="0"/>
    <s v="1346 5th Lane"/>
    <x v="18"/>
    <x v="0"/>
    <x v="0"/>
    <x v="1"/>
    <x v="0"/>
    <s v="Yes"/>
    <n v="80520"/>
    <n v="13420"/>
    <n v="6710"/>
    <n v="60390"/>
    <s v="Toyota"/>
    <s v="Corolla"/>
    <n v="2005"/>
    <x v="1"/>
  </r>
  <r>
    <n v="951543"/>
    <d v="2002-07-09T00:00:00"/>
    <x v="158"/>
    <x v="1"/>
    <s v="250/500"/>
    <n v="2000"/>
    <n v="161658"/>
    <n v="0"/>
    <x v="316"/>
    <n v="30"/>
    <x v="2"/>
    <x v="0"/>
    <x v="6"/>
    <x v="12"/>
    <x v="15"/>
    <x v="0"/>
    <n v="58500"/>
    <n v="-46800"/>
    <n v="11700"/>
    <x v="56"/>
    <x v="2"/>
    <s v="Rear Collision"/>
    <x v="0"/>
    <x v="3"/>
    <x v="0"/>
    <x v="4"/>
    <s v="1128 Maple Lane"/>
    <x v="21"/>
    <x v="1"/>
    <x v="0"/>
    <x v="1"/>
    <x v="2"/>
    <s v="Yes"/>
    <n v="63600"/>
    <n v="6360"/>
    <n v="12720"/>
    <n v="44520"/>
    <s v="Dodge"/>
    <s v="RAM"/>
    <n v="2010"/>
    <x v="1"/>
  </r>
  <r>
    <n v="576723"/>
    <d v="1999-12-07T00:00:00"/>
    <x v="212"/>
    <x v="2"/>
    <s v="250/500"/>
    <n v="500"/>
    <n v="161183"/>
    <n v="0"/>
    <x v="317"/>
    <n v="44"/>
    <x v="1"/>
    <x v="0"/>
    <x v="4"/>
    <x v="11"/>
    <x v="9"/>
    <x v="0"/>
    <n v="0"/>
    <n v="0"/>
    <n v="0"/>
    <x v="5"/>
    <x v="0"/>
    <s v="Front Collision"/>
    <x v="2"/>
    <x v="0"/>
    <x v="4"/>
    <x v="1"/>
    <s v="6309 Cherokee Ave"/>
    <x v="15"/>
    <x v="0"/>
    <x v="1"/>
    <x v="0"/>
    <x v="0"/>
    <s v="Yes"/>
    <n v="32800"/>
    <n v="3280"/>
    <n v="3280"/>
    <n v="26240"/>
    <s v="BMW"/>
    <s v="3 Series"/>
    <n v="2012"/>
    <x v="1"/>
  </r>
  <r>
    <n v="391003"/>
    <d v="2005-07-01T00:00:00"/>
    <x v="91"/>
    <x v="0"/>
    <s v="500/1000"/>
    <n v="500"/>
    <n v="88913"/>
    <n v="0"/>
    <x v="318"/>
    <n v="50"/>
    <x v="0"/>
    <x v="1"/>
    <x v="3"/>
    <x v="7"/>
    <x v="2"/>
    <x v="1"/>
    <n v="0"/>
    <n v="0"/>
    <n v="0"/>
    <x v="33"/>
    <x v="2"/>
    <s v="Rear Collision"/>
    <x v="2"/>
    <x v="0"/>
    <x v="6"/>
    <x v="5"/>
    <s v="4618 Flute Ave"/>
    <x v="8"/>
    <x v="1"/>
    <x v="2"/>
    <x v="1"/>
    <x v="0"/>
    <s v="No"/>
    <n v="44190"/>
    <n v="9820"/>
    <n v="4910"/>
    <n v="29460"/>
    <s v="Audi"/>
    <s v="A3"/>
    <n v="2015"/>
    <x v="1"/>
  </r>
  <r>
    <n v="225865"/>
    <d v="1991-11-04T00:00:00"/>
    <x v="213"/>
    <x v="2"/>
    <s v="250/500"/>
    <n v="1000"/>
    <n v="125208"/>
    <n v="0"/>
    <x v="319"/>
    <n v="26"/>
    <x v="2"/>
    <x v="0"/>
    <x v="5"/>
    <x v="8"/>
    <x v="0"/>
    <x v="1"/>
    <n v="0"/>
    <n v="0"/>
    <n v="0"/>
    <x v="42"/>
    <x v="2"/>
    <s v="Rear Collision"/>
    <x v="0"/>
    <x v="3"/>
    <x v="1"/>
    <x v="3"/>
    <s v="6191 Oak Lane"/>
    <x v="15"/>
    <x v="3"/>
    <x v="0"/>
    <x v="2"/>
    <x v="0"/>
    <s v="No"/>
    <n v="50400"/>
    <n v="10080"/>
    <n v="5040"/>
    <n v="35280"/>
    <s v="Honda"/>
    <s v="CRV"/>
    <n v="2000"/>
    <x v="0"/>
  </r>
  <r>
    <n v="984948"/>
    <d v="1993-04-14T00:00:00"/>
    <x v="214"/>
    <x v="2"/>
    <s v="500/1000"/>
    <n v="2000"/>
    <n v="99556"/>
    <n v="0"/>
    <x v="320"/>
    <n v="55"/>
    <x v="3"/>
    <x v="0"/>
    <x v="6"/>
    <x v="4"/>
    <x v="0"/>
    <x v="1"/>
    <n v="0"/>
    <n v="-65400"/>
    <n v="-65400"/>
    <x v="57"/>
    <x v="2"/>
    <s v="Side Collision"/>
    <x v="2"/>
    <x v="0"/>
    <x v="2"/>
    <x v="5"/>
    <s v="1316 Britain Ridge"/>
    <x v="6"/>
    <x v="1"/>
    <x v="0"/>
    <x v="0"/>
    <x v="3"/>
    <s v="Yes"/>
    <n v="88400"/>
    <n v="17680"/>
    <n v="8840"/>
    <n v="61880"/>
    <s v="Nissan"/>
    <s v="Pathfinder"/>
    <n v="2010"/>
    <x v="1"/>
  </r>
  <r>
    <n v="890328"/>
    <d v="2009-08-23T00:00:00"/>
    <x v="215"/>
    <x v="2"/>
    <s v="100/300"/>
    <n v="2000"/>
    <n v="134792"/>
    <n v="0"/>
    <x v="321"/>
    <n v="49"/>
    <x v="0"/>
    <x v="1"/>
    <x v="4"/>
    <x v="13"/>
    <x v="3"/>
    <x v="2"/>
    <n v="0"/>
    <n v="-42100"/>
    <n v="-42100"/>
    <x v="4"/>
    <x v="2"/>
    <s v="Front Collision"/>
    <x v="2"/>
    <x v="2"/>
    <x v="2"/>
    <x v="4"/>
    <s v="5924 Maple Drive"/>
    <x v="7"/>
    <x v="1"/>
    <x v="0"/>
    <x v="1"/>
    <x v="0"/>
    <s v="Unknown"/>
    <n v="66550"/>
    <n v="12100"/>
    <n v="6050"/>
    <n v="48400"/>
    <s v="Volkswagen"/>
    <s v="Jetta"/>
    <n v="2003"/>
    <x v="1"/>
  </r>
  <r>
    <n v="803294"/>
    <d v="1993-06-18T00:00:00"/>
    <x v="133"/>
    <x v="1"/>
    <s v="100/300"/>
    <n v="1000"/>
    <n v="172409"/>
    <n v="0"/>
    <x v="322"/>
    <n v="47"/>
    <x v="0"/>
    <x v="0"/>
    <x v="1"/>
    <x v="0"/>
    <x v="11"/>
    <x v="2"/>
    <n v="0"/>
    <n v="0"/>
    <n v="0"/>
    <x v="37"/>
    <x v="2"/>
    <s v="Rear Collision"/>
    <x v="1"/>
    <x v="0"/>
    <x v="2"/>
    <x v="2"/>
    <s v="8917 Tree Ridge"/>
    <x v="6"/>
    <x v="1"/>
    <x v="0"/>
    <x v="1"/>
    <x v="1"/>
    <s v="Unknown"/>
    <n v="65780"/>
    <n v="5980"/>
    <n v="11960"/>
    <n v="47840"/>
    <s v="Chevrolet"/>
    <s v="Tahoe"/>
    <n v="2014"/>
    <x v="1"/>
  </r>
  <r>
    <n v="414913"/>
    <d v="2012-07-17T00:00:00"/>
    <x v="24"/>
    <x v="1"/>
    <s v="250/500"/>
    <n v="500"/>
    <n v="137993"/>
    <n v="0"/>
    <x v="323"/>
    <n v="40"/>
    <x v="1"/>
    <x v="0"/>
    <x v="0"/>
    <x v="3"/>
    <x v="4"/>
    <x v="0"/>
    <n v="0"/>
    <n v="0"/>
    <n v="0"/>
    <x v="51"/>
    <x v="2"/>
    <s v="Side Collision"/>
    <x v="0"/>
    <x v="3"/>
    <x v="2"/>
    <x v="0"/>
    <s v="3966 Francis Ridge"/>
    <x v="13"/>
    <x v="1"/>
    <x v="1"/>
    <x v="1"/>
    <x v="0"/>
    <s v="Yes"/>
    <n v="51810"/>
    <n v="9420"/>
    <n v="4710"/>
    <n v="37680"/>
    <s v="Audi"/>
    <s v="A3"/>
    <n v="2002"/>
    <x v="0"/>
  </r>
  <r>
    <n v="414519"/>
    <d v="1999-01-25T00:00:00"/>
    <x v="75"/>
    <x v="1"/>
    <s v="250/500"/>
    <n v="1000"/>
    <n v="155464"/>
    <n v="4000000"/>
    <x v="324"/>
    <n v="31"/>
    <x v="2"/>
    <x v="0"/>
    <x v="1"/>
    <x v="9"/>
    <x v="2"/>
    <x v="2"/>
    <n v="0"/>
    <n v="-27900"/>
    <n v="-27900"/>
    <x v="50"/>
    <x v="0"/>
    <s v="Front Collision"/>
    <x v="0"/>
    <x v="3"/>
    <x v="4"/>
    <x v="3"/>
    <s v="1507 Solo Ave"/>
    <x v="7"/>
    <x v="0"/>
    <x v="2"/>
    <x v="0"/>
    <x v="1"/>
    <s v="No"/>
    <n v="55660"/>
    <n v="5060"/>
    <n v="10120"/>
    <n v="40480"/>
    <s v="Honda"/>
    <s v="CRV"/>
    <n v="2009"/>
    <x v="0"/>
  </r>
  <r>
    <n v="818413"/>
    <d v="1990-02-23T00:00:00"/>
    <x v="216"/>
    <x v="0"/>
    <s v="500/1000"/>
    <n v="1000"/>
    <n v="137794"/>
    <n v="0"/>
    <x v="325"/>
    <n v="28"/>
    <x v="2"/>
    <x v="0"/>
    <x v="3"/>
    <x v="1"/>
    <x v="4"/>
    <x v="1"/>
    <n v="0"/>
    <n v="0"/>
    <n v="0"/>
    <x v="31"/>
    <x v="0"/>
    <s v="Side Collision"/>
    <x v="0"/>
    <x v="2"/>
    <x v="2"/>
    <x v="3"/>
    <s v="4272 Oak Ridge"/>
    <x v="6"/>
    <x v="0"/>
    <x v="1"/>
    <x v="2"/>
    <x v="2"/>
    <s v="Unknown"/>
    <n v="44640"/>
    <n v="9920"/>
    <n v="4960"/>
    <n v="29760"/>
    <s v="Toyota"/>
    <s v="Camry"/>
    <n v="2005"/>
    <x v="1"/>
  </r>
  <r>
    <n v="487356"/>
    <d v="2000-08-30T00:00:00"/>
    <x v="217"/>
    <x v="2"/>
    <s v="500/1000"/>
    <n v="2000"/>
    <n v="131333"/>
    <n v="0"/>
    <x v="326"/>
    <n v="46"/>
    <x v="0"/>
    <x v="1"/>
    <x v="1"/>
    <x v="10"/>
    <x v="1"/>
    <x v="0"/>
    <n v="53500"/>
    <n v="-73600"/>
    <n v="-20100"/>
    <x v="21"/>
    <x v="2"/>
    <s v="Front Collision"/>
    <x v="0"/>
    <x v="4"/>
    <x v="2"/>
    <x v="1"/>
    <s v="4434 Lincoln Ave"/>
    <x v="19"/>
    <x v="1"/>
    <x v="1"/>
    <x v="0"/>
    <x v="2"/>
    <s v="No"/>
    <n v="77660"/>
    <n v="7060"/>
    <n v="14120"/>
    <n v="56480"/>
    <s v="Nissan"/>
    <s v="Maxima"/>
    <n v="2004"/>
    <x v="0"/>
  </r>
  <r>
    <n v="159768"/>
    <d v="2008-09-03T00:00:00"/>
    <x v="210"/>
    <x v="1"/>
    <s v="250/500"/>
    <n v="500"/>
    <n v="125902"/>
    <n v="0"/>
    <x v="327"/>
    <n v="25"/>
    <x v="2"/>
    <x v="1"/>
    <x v="6"/>
    <x v="4"/>
    <x v="4"/>
    <x v="3"/>
    <n v="67000"/>
    <n v="-53600"/>
    <n v="13400"/>
    <x v="54"/>
    <x v="3"/>
    <s v=" "/>
    <x v="3"/>
    <x v="1"/>
    <x v="0"/>
    <x v="5"/>
    <s v="7529 Solo Ridge"/>
    <x v="1"/>
    <x v="0"/>
    <x v="2"/>
    <x v="2"/>
    <x v="0"/>
    <s v="Unknown"/>
    <n v="5640"/>
    <n v="940"/>
    <n v="940"/>
    <n v="3760"/>
    <s v="Nissan"/>
    <s v="Ultima"/>
    <n v="2005"/>
    <x v="1"/>
  </r>
  <r>
    <n v="865839"/>
    <d v="1991-08-02T00:00:00"/>
    <x v="123"/>
    <x v="2"/>
    <s v="500/1000"/>
    <n v="1000"/>
    <n v="137188"/>
    <n v="0"/>
    <x v="328"/>
    <n v="26"/>
    <x v="2"/>
    <x v="1"/>
    <x v="0"/>
    <x v="5"/>
    <x v="1"/>
    <x v="0"/>
    <n v="0"/>
    <n v="0"/>
    <n v="0"/>
    <x v="56"/>
    <x v="3"/>
    <s v=" "/>
    <x v="3"/>
    <x v="1"/>
    <x v="1"/>
    <x v="2"/>
    <s v="8096 Apache Hwy"/>
    <x v="15"/>
    <x v="0"/>
    <x v="1"/>
    <x v="2"/>
    <x v="0"/>
    <s v="Unknown"/>
    <n v="3190"/>
    <n v="580"/>
    <n v="580"/>
    <n v="2030"/>
    <s v="Suburu"/>
    <s v="Legacy"/>
    <n v="1995"/>
    <x v="1"/>
  </r>
  <r>
    <n v="406567"/>
    <d v="2001-09-25T00:00:00"/>
    <x v="218"/>
    <x v="0"/>
    <s v="100/300"/>
    <n v="500"/>
    <n v="139927"/>
    <n v="6000000"/>
    <x v="329"/>
    <n v="30"/>
    <x v="2"/>
    <x v="0"/>
    <x v="5"/>
    <x v="5"/>
    <x v="10"/>
    <x v="0"/>
    <n v="38900"/>
    <n v="-48700"/>
    <n v="-9800"/>
    <x v="20"/>
    <x v="0"/>
    <s v="Side Collision"/>
    <x v="2"/>
    <x v="2"/>
    <x v="5"/>
    <x v="2"/>
    <s v="9417 Tree Hwy"/>
    <x v="9"/>
    <x v="0"/>
    <x v="1"/>
    <x v="1"/>
    <x v="1"/>
    <s v="Yes"/>
    <n v="53440"/>
    <n v="0"/>
    <n v="6680"/>
    <n v="46760"/>
    <s v="Ford"/>
    <s v="Escape"/>
    <n v="2004"/>
    <x v="1"/>
  </r>
  <r>
    <n v="623032"/>
    <d v="2007-03-11T00:00:00"/>
    <x v="11"/>
    <x v="2"/>
    <s v="500/1000"/>
    <n v="1000"/>
    <n v="106198"/>
    <n v="6000000"/>
    <x v="330"/>
    <n v="31"/>
    <x v="2"/>
    <x v="1"/>
    <x v="6"/>
    <x v="3"/>
    <x v="6"/>
    <x v="3"/>
    <n v="0"/>
    <n v="0"/>
    <n v="0"/>
    <x v="51"/>
    <x v="0"/>
    <s v="Rear Collision"/>
    <x v="1"/>
    <x v="0"/>
    <x v="4"/>
    <x v="4"/>
    <s v="3809 Texas Lane"/>
    <x v="14"/>
    <x v="0"/>
    <x v="2"/>
    <x v="1"/>
    <x v="3"/>
    <s v="Yes"/>
    <n v="65250"/>
    <n v="7250"/>
    <n v="7250"/>
    <n v="50750"/>
    <s v="BMW"/>
    <s v="3 Series"/>
    <n v="2002"/>
    <x v="1"/>
  </r>
  <r>
    <n v="935442"/>
    <d v="2010-11-20T00:00:00"/>
    <x v="219"/>
    <x v="0"/>
    <s v="250/500"/>
    <n v="500"/>
    <n v="136546"/>
    <n v="4000000"/>
    <x v="331"/>
    <n v="39"/>
    <x v="1"/>
    <x v="0"/>
    <x v="5"/>
    <x v="3"/>
    <x v="0"/>
    <x v="3"/>
    <n v="0"/>
    <n v="-56600"/>
    <n v="-56600"/>
    <x v="52"/>
    <x v="2"/>
    <s v="Side Collision"/>
    <x v="1"/>
    <x v="2"/>
    <x v="0"/>
    <x v="0"/>
    <s v="1540 Apache Lane"/>
    <x v="8"/>
    <x v="1"/>
    <x v="2"/>
    <x v="2"/>
    <x v="3"/>
    <s v="No"/>
    <n v="44280"/>
    <n v="4920"/>
    <n v="4920"/>
    <n v="34440"/>
    <s v="Chevrolet"/>
    <s v="Silverado"/>
    <n v="2008"/>
    <x v="1"/>
  </r>
  <r>
    <n v="106873"/>
    <d v="1998-08-28T00:00:00"/>
    <x v="220"/>
    <x v="2"/>
    <s v="500/1000"/>
    <n v="1000"/>
    <n v="8944"/>
    <n v="0"/>
    <x v="332"/>
    <n v="37"/>
    <x v="1"/>
    <x v="0"/>
    <x v="2"/>
    <x v="4"/>
    <x v="6"/>
    <x v="0"/>
    <n v="0"/>
    <n v="-53700"/>
    <n v="-53700"/>
    <x v="23"/>
    <x v="0"/>
    <s v="Rear Collision"/>
    <x v="2"/>
    <x v="0"/>
    <x v="2"/>
    <x v="3"/>
    <s v="2337 Lincoln Hwy"/>
    <x v="21"/>
    <x v="0"/>
    <x v="0"/>
    <x v="2"/>
    <x v="1"/>
    <s v="No"/>
    <n v="70290"/>
    <n v="7810"/>
    <n v="7810"/>
    <n v="54670"/>
    <s v="Dodge"/>
    <s v="RAM"/>
    <n v="1999"/>
    <x v="1"/>
  </r>
  <r>
    <n v="563878"/>
    <d v="2002-07-16T00:00:00"/>
    <x v="69"/>
    <x v="1"/>
    <s v="250/500"/>
    <n v="500"/>
    <n v="95669"/>
    <n v="0"/>
    <x v="333"/>
    <n v="30"/>
    <x v="2"/>
    <x v="1"/>
    <x v="2"/>
    <x v="7"/>
    <x v="9"/>
    <x v="0"/>
    <n v="39600"/>
    <n v="-64300"/>
    <n v="-24700"/>
    <x v="38"/>
    <x v="0"/>
    <s v="Front Collision"/>
    <x v="1"/>
    <x v="3"/>
    <x v="2"/>
    <x v="4"/>
    <s v="6770 1st St"/>
    <x v="3"/>
    <x v="0"/>
    <x v="1"/>
    <x v="0"/>
    <x v="3"/>
    <s v="Yes"/>
    <n v="87100"/>
    <n v="8710"/>
    <n v="8710"/>
    <n v="69680"/>
    <s v="Saab"/>
    <s v="92x"/>
    <n v="2000"/>
    <x v="1"/>
  </r>
  <r>
    <n v="620855"/>
    <d v="1990-04-29T00:00:00"/>
    <x v="7"/>
    <x v="1"/>
    <s v="500/1000"/>
    <n v="2000"/>
    <n v="112389"/>
    <n v="0"/>
    <x v="334"/>
    <n v="35"/>
    <x v="1"/>
    <x v="0"/>
    <x v="0"/>
    <x v="7"/>
    <x v="17"/>
    <x v="3"/>
    <n v="35400"/>
    <n v="-49200"/>
    <n v="-13800"/>
    <x v="1"/>
    <x v="2"/>
    <s v="Front Collision"/>
    <x v="2"/>
    <x v="2"/>
    <x v="2"/>
    <x v="0"/>
    <s v="4119 Texas St"/>
    <x v="5"/>
    <x v="1"/>
    <x v="1"/>
    <x v="0"/>
    <x v="2"/>
    <s v="Unknown"/>
    <n v="50380"/>
    <n v="4580"/>
    <n v="4580"/>
    <n v="41220"/>
    <s v="Suburu"/>
    <s v="Forrestor"/>
    <n v="1996"/>
    <x v="1"/>
  </r>
  <r>
    <n v="337677"/>
    <d v="2008-07-20T00:00:00"/>
    <x v="221"/>
    <x v="0"/>
    <s v="100/300"/>
    <n v="2000"/>
    <n v="143733"/>
    <n v="0"/>
    <x v="335"/>
    <n v="42"/>
    <x v="1"/>
    <x v="1"/>
    <x v="2"/>
    <x v="0"/>
    <x v="9"/>
    <x v="0"/>
    <n v="25000"/>
    <n v="0"/>
    <n v="25000"/>
    <x v="20"/>
    <x v="0"/>
    <s v="Rear Collision"/>
    <x v="1"/>
    <x v="3"/>
    <x v="0"/>
    <x v="0"/>
    <s v="1091 1st Drive"/>
    <x v="21"/>
    <x v="0"/>
    <x v="0"/>
    <x v="0"/>
    <x v="2"/>
    <s v="No"/>
    <n v="70400"/>
    <n v="12800"/>
    <n v="12800"/>
    <n v="44800"/>
    <s v="BMW"/>
    <s v="3 Series"/>
    <n v="2000"/>
    <x v="1"/>
  </r>
  <r>
    <n v="445973"/>
    <d v="1998-11-13T00:00:00"/>
    <x v="222"/>
    <x v="2"/>
    <s v="250/500"/>
    <n v="1000"/>
    <n v="98829"/>
    <n v="0"/>
    <x v="336"/>
    <n v="26"/>
    <x v="2"/>
    <x v="0"/>
    <x v="5"/>
    <x v="3"/>
    <x v="8"/>
    <x v="2"/>
    <n v="0"/>
    <n v="0"/>
    <n v="0"/>
    <x v="40"/>
    <x v="0"/>
    <s v="Rear Collision"/>
    <x v="0"/>
    <x v="0"/>
    <x v="2"/>
    <x v="5"/>
    <s v="8203 Lincoln Ave"/>
    <x v="1"/>
    <x v="0"/>
    <x v="1"/>
    <x v="2"/>
    <x v="0"/>
    <s v="Yes"/>
    <n v="57860"/>
    <n v="0"/>
    <n v="10520"/>
    <n v="47340"/>
    <s v="Suburu"/>
    <s v="Impreza"/>
    <n v="2008"/>
    <x v="0"/>
  </r>
  <r>
    <n v="156694"/>
    <d v="2001-05-24T00:00:00"/>
    <x v="223"/>
    <x v="2"/>
    <s v="500/1000"/>
    <n v="500"/>
    <n v="123889"/>
    <n v="0"/>
    <x v="337"/>
    <n v="47"/>
    <x v="0"/>
    <x v="0"/>
    <x v="3"/>
    <x v="9"/>
    <x v="0"/>
    <x v="1"/>
    <n v="0"/>
    <n v="0"/>
    <n v="0"/>
    <x v="49"/>
    <x v="1"/>
    <s v=" "/>
    <x v="1"/>
    <x v="1"/>
    <x v="4"/>
    <x v="5"/>
    <s v="9154 MLK Hwy"/>
    <x v="19"/>
    <x v="0"/>
    <x v="1"/>
    <x v="1"/>
    <x v="2"/>
    <s v="No"/>
    <n v="6240"/>
    <n v="960"/>
    <n v="960"/>
    <n v="4320"/>
    <s v="Ford"/>
    <s v="Fusion"/>
    <n v="2011"/>
    <x v="1"/>
  </r>
  <r>
    <n v="421940"/>
    <d v="2014-06-03T00:00:00"/>
    <x v="129"/>
    <x v="1"/>
    <s v="100/300"/>
    <n v="1000"/>
    <n v="138464"/>
    <n v="5000000"/>
    <x v="338"/>
    <n v="38"/>
    <x v="1"/>
    <x v="1"/>
    <x v="2"/>
    <x v="4"/>
    <x v="2"/>
    <x v="3"/>
    <n v="0"/>
    <n v="0"/>
    <n v="0"/>
    <x v="21"/>
    <x v="0"/>
    <s v="Rear Collision"/>
    <x v="2"/>
    <x v="0"/>
    <x v="1"/>
    <x v="0"/>
    <s v="5780 4th Ave"/>
    <x v="14"/>
    <x v="0"/>
    <x v="1"/>
    <x v="2"/>
    <x v="2"/>
    <s v="No"/>
    <n v="66600"/>
    <n v="16650"/>
    <n v="11100"/>
    <n v="38850"/>
    <s v="Jeep"/>
    <s v="Grand Cherokee"/>
    <n v="2012"/>
    <x v="0"/>
  </r>
  <r>
    <n v="613226"/>
    <d v="1991-08-22T00:00:00"/>
    <x v="141"/>
    <x v="1"/>
    <s v="100/300"/>
    <n v="2000"/>
    <n v="159507"/>
    <n v="0"/>
    <x v="339"/>
    <n v="28"/>
    <x v="2"/>
    <x v="0"/>
    <x v="1"/>
    <x v="10"/>
    <x v="10"/>
    <x v="3"/>
    <n v="75800"/>
    <n v="0"/>
    <n v="75800"/>
    <x v="43"/>
    <x v="0"/>
    <s v="Side Collision"/>
    <x v="1"/>
    <x v="0"/>
    <x v="1"/>
    <x v="4"/>
    <s v="6945 Texas Hwy"/>
    <x v="4"/>
    <x v="0"/>
    <x v="0"/>
    <x v="1"/>
    <x v="0"/>
    <s v="Yes"/>
    <n v="70920"/>
    <n v="11820"/>
    <n v="11820"/>
    <n v="47280"/>
    <s v="Jeep"/>
    <s v="Wrangler"/>
    <n v="2002"/>
    <x v="1"/>
  </r>
  <r>
    <n v="804410"/>
    <d v="1998-12-12T00:00:00"/>
    <x v="224"/>
    <x v="0"/>
    <s v="250/500"/>
    <n v="1000"/>
    <n v="112789"/>
    <n v="6000000"/>
    <x v="340"/>
    <n v="56"/>
    <x v="3"/>
    <x v="0"/>
    <x v="2"/>
    <x v="1"/>
    <x v="8"/>
    <x v="2"/>
    <n v="67400"/>
    <n v="-43800"/>
    <n v="23600"/>
    <x v="22"/>
    <x v="0"/>
    <s v="Rear Collision"/>
    <x v="1"/>
    <x v="4"/>
    <x v="4"/>
    <x v="3"/>
    <s v="5639 1st Ridge"/>
    <x v="5"/>
    <x v="0"/>
    <x v="0"/>
    <x v="2"/>
    <x v="1"/>
    <s v="Yes"/>
    <n v="39480"/>
    <n v="6580"/>
    <n v="6580"/>
    <n v="26320"/>
    <s v="Suburu"/>
    <s v="Forrestor"/>
    <n v="2002"/>
    <x v="1"/>
  </r>
  <r>
    <n v="553565"/>
    <d v="1999-02-18T00:00:00"/>
    <x v="24"/>
    <x v="1"/>
    <s v="500/1000"/>
    <n v="2000"/>
    <n v="9297"/>
    <n v="6000000"/>
    <x v="341"/>
    <n v="43"/>
    <x v="1"/>
    <x v="1"/>
    <x v="1"/>
    <x v="11"/>
    <x v="4"/>
    <x v="0"/>
    <n v="46400"/>
    <n v="-74300"/>
    <n v="-27900"/>
    <x v="44"/>
    <x v="0"/>
    <s v="Front Collision"/>
    <x v="2"/>
    <x v="3"/>
    <x v="1"/>
    <x v="2"/>
    <s v="3834 Pine St"/>
    <x v="11"/>
    <x v="0"/>
    <x v="1"/>
    <x v="2"/>
    <x v="0"/>
    <s v="Yes"/>
    <n v="63240"/>
    <n v="10540"/>
    <n v="5270"/>
    <n v="47430"/>
    <s v="Mercedes"/>
    <s v="E400"/>
    <n v="2005"/>
    <x v="1"/>
  </r>
  <r>
    <n v="399524"/>
    <d v="1997-10-30T00:00:00"/>
    <x v="225"/>
    <x v="2"/>
    <s v="100/300"/>
    <n v="1000"/>
    <n v="182963"/>
    <n v="0"/>
    <x v="342"/>
    <n v="34"/>
    <x v="1"/>
    <x v="0"/>
    <x v="6"/>
    <x v="4"/>
    <x v="18"/>
    <x v="1"/>
    <n v="56700"/>
    <n v="0"/>
    <n v="56700"/>
    <x v="50"/>
    <x v="2"/>
    <s v="Side Collision"/>
    <x v="2"/>
    <x v="3"/>
    <x v="0"/>
    <x v="2"/>
    <s v="1358 Maple St"/>
    <x v="7"/>
    <x v="1"/>
    <x v="0"/>
    <x v="0"/>
    <x v="1"/>
    <s v="Unknown"/>
    <n v="67650"/>
    <n v="12300"/>
    <n v="6150"/>
    <n v="49200"/>
    <s v="Audi"/>
    <s v="A5"/>
    <n v="2009"/>
    <x v="1"/>
  </r>
  <r>
    <n v="331595"/>
    <d v="1999-11-29T00:00:00"/>
    <x v="226"/>
    <x v="2"/>
    <s v="100/300"/>
    <n v="1000"/>
    <n v="9047"/>
    <n v="7000000"/>
    <x v="343"/>
    <n v="39"/>
    <x v="1"/>
    <x v="1"/>
    <x v="0"/>
    <x v="0"/>
    <x v="3"/>
    <x v="3"/>
    <n v="68600"/>
    <n v="-22300"/>
    <n v="46300"/>
    <x v="4"/>
    <x v="0"/>
    <s v="Front Collision"/>
    <x v="0"/>
    <x v="2"/>
    <x v="0"/>
    <x v="1"/>
    <s v="7460 Apache Lane"/>
    <x v="5"/>
    <x v="0"/>
    <x v="1"/>
    <x v="0"/>
    <x v="2"/>
    <s v="No"/>
    <n v="74200"/>
    <n v="14840"/>
    <n v="14840"/>
    <n v="44520"/>
    <s v="Accura"/>
    <s v="TL"/>
    <n v="2002"/>
    <x v="0"/>
  </r>
  <r>
    <n v="380067"/>
    <d v="2013-07-07T00:00:00"/>
    <x v="227"/>
    <x v="0"/>
    <s v="500/1000"/>
    <n v="1000"/>
    <n v="124384"/>
    <n v="0"/>
    <x v="344"/>
    <n v="43"/>
    <x v="1"/>
    <x v="1"/>
    <x v="6"/>
    <x v="4"/>
    <x v="15"/>
    <x v="2"/>
    <n v="47900"/>
    <n v="-73400"/>
    <n v="-25500"/>
    <x v="8"/>
    <x v="0"/>
    <s v="Side Collision"/>
    <x v="1"/>
    <x v="3"/>
    <x v="1"/>
    <x v="0"/>
    <s v="5771 Sky Ave"/>
    <x v="9"/>
    <x v="0"/>
    <x v="0"/>
    <x v="0"/>
    <x v="2"/>
    <s v="No"/>
    <n v="64900"/>
    <n v="12980"/>
    <n v="12980"/>
    <n v="38940"/>
    <s v="Volkswagen"/>
    <s v="Jetta"/>
    <n v="2011"/>
    <x v="1"/>
  </r>
  <r>
    <n v="701521"/>
    <d v="2003-07-05T00:00:00"/>
    <x v="70"/>
    <x v="2"/>
    <s v="500/1000"/>
    <n v="2000"/>
    <n v="103095"/>
    <n v="0"/>
    <x v="345"/>
    <n v="44"/>
    <x v="1"/>
    <x v="1"/>
    <x v="2"/>
    <x v="1"/>
    <x v="12"/>
    <x v="1"/>
    <n v="47200"/>
    <n v="0"/>
    <n v="47200"/>
    <x v="50"/>
    <x v="2"/>
    <s v="Rear Collision"/>
    <x v="0"/>
    <x v="4"/>
    <x v="5"/>
    <x v="5"/>
    <s v="2865 Maple Lane"/>
    <x v="3"/>
    <x v="1"/>
    <x v="1"/>
    <x v="0"/>
    <x v="1"/>
    <s v="No"/>
    <n v="35900"/>
    <n v="7180"/>
    <n v="3590"/>
    <n v="25130"/>
    <s v="Audi"/>
    <s v="A3"/>
    <n v="2007"/>
    <x v="0"/>
  </r>
  <r>
    <n v="360770"/>
    <d v="2005-09-21T00:00:00"/>
    <x v="228"/>
    <x v="1"/>
    <s v="100/300"/>
    <n v="500"/>
    <n v="128503"/>
    <n v="3000000"/>
    <x v="346"/>
    <n v="26"/>
    <x v="2"/>
    <x v="1"/>
    <x v="4"/>
    <x v="0"/>
    <x v="6"/>
    <x v="3"/>
    <n v="0"/>
    <n v="-41500"/>
    <n v="-41500"/>
    <x v="50"/>
    <x v="0"/>
    <s v="Rear Collision"/>
    <x v="1"/>
    <x v="2"/>
    <x v="1"/>
    <x v="1"/>
    <s v="8940 Elm Ave"/>
    <x v="5"/>
    <x v="0"/>
    <x v="2"/>
    <x v="0"/>
    <x v="2"/>
    <s v="Unknown"/>
    <n v="52200"/>
    <n v="5220"/>
    <n v="10440"/>
    <n v="36540"/>
    <s v="Honda"/>
    <s v="CRV"/>
    <n v="2011"/>
    <x v="1"/>
  </r>
  <r>
    <n v="958785"/>
    <d v="1995-02-18T00:00:00"/>
    <x v="229"/>
    <x v="0"/>
    <s v="100/300"/>
    <n v="500"/>
    <n v="121656"/>
    <n v="0"/>
    <x v="347"/>
    <n v="57"/>
    <x v="3"/>
    <x v="0"/>
    <x v="3"/>
    <x v="12"/>
    <x v="8"/>
    <x v="2"/>
    <n v="67400"/>
    <n v="-83200"/>
    <n v="-15800"/>
    <x v="49"/>
    <x v="0"/>
    <s v="Front Collision"/>
    <x v="1"/>
    <x v="0"/>
    <x v="0"/>
    <x v="4"/>
    <s v="1215 Pine Hwy"/>
    <x v="3"/>
    <x v="0"/>
    <x v="1"/>
    <x v="1"/>
    <x v="0"/>
    <s v="No"/>
    <n v="78000"/>
    <n v="6500"/>
    <n v="13000"/>
    <n v="58500"/>
    <s v="Suburu"/>
    <s v="Forrestor"/>
    <n v="2000"/>
    <x v="1"/>
  </r>
  <r>
    <n v="797934"/>
    <d v="1999-04-07T00:00:00"/>
    <x v="230"/>
    <x v="1"/>
    <s v="500/1000"/>
    <n v="2000"/>
    <n v="96626"/>
    <n v="0"/>
    <x v="348"/>
    <n v="27"/>
    <x v="2"/>
    <x v="1"/>
    <x v="4"/>
    <x v="12"/>
    <x v="4"/>
    <x v="2"/>
    <n v="56400"/>
    <n v="-32800"/>
    <n v="23600"/>
    <x v="38"/>
    <x v="2"/>
    <s v="Front Collision"/>
    <x v="1"/>
    <x v="4"/>
    <x v="2"/>
    <x v="3"/>
    <s v="6874 Maple Ridge"/>
    <x v="17"/>
    <x v="1"/>
    <x v="0"/>
    <x v="1"/>
    <x v="1"/>
    <s v="Unknown"/>
    <n v="67200"/>
    <n v="6720"/>
    <n v="6720"/>
    <n v="53760"/>
    <s v="Volkswagen"/>
    <s v="Passat"/>
    <n v="1995"/>
    <x v="1"/>
  </r>
  <r>
    <n v="883980"/>
    <d v="2014-12-13T00:00:00"/>
    <x v="3"/>
    <x v="0"/>
    <s v="100/300"/>
    <n v="500"/>
    <n v="120317"/>
    <n v="0"/>
    <x v="349"/>
    <n v="43"/>
    <x v="1"/>
    <x v="1"/>
    <x v="0"/>
    <x v="5"/>
    <x v="5"/>
    <x v="3"/>
    <n v="56700"/>
    <n v="-65600"/>
    <n v="-8900"/>
    <x v="38"/>
    <x v="0"/>
    <s v="Rear Collision"/>
    <x v="2"/>
    <x v="2"/>
    <x v="4"/>
    <x v="4"/>
    <s v="8834 Elm Drive"/>
    <x v="20"/>
    <x v="0"/>
    <x v="2"/>
    <x v="1"/>
    <x v="1"/>
    <s v="Unknown"/>
    <n v="63250"/>
    <n v="11500"/>
    <n v="5750"/>
    <n v="46000"/>
    <s v="Nissan"/>
    <s v="Ultima"/>
    <n v="1997"/>
    <x v="1"/>
  </r>
  <r>
    <n v="340614"/>
    <d v="1997-06-01T00:00:00"/>
    <x v="231"/>
    <x v="2"/>
    <s v="250/500"/>
    <n v="2000"/>
    <n v="121212"/>
    <n v="0"/>
    <x v="350"/>
    <n v="37"/>
    <x v="1"/>
    <x v="1"/>
    <x v="0"/>
    <x v="0"/>
    <x v="12"/>
    <x v="1"/>
    <n v="65600"/>
    <n v="0"/>
    <n v="65600"/>
    <x v="15"/>
    <x v="2"/>
    <s v="Side Collision"/>
    <x v="0"/>
    <x v="3"/>
    <x v="4"/>
    <x v="0"/>
    <s v="8542 Lincoln Ridge"/>
    <x v="8"/>
    <x v="1"/>
    <x v="0"/>
    <x v="0"/>
    <x v="3"/>
    <s v="Yes"/>
    <n v="68760"/>
    <n v="11460"/>
    <n v="5730"/>
    <n v="51570"/>
    <s v="Ford"/>
    <s v="Fusion"/>
    <n v="1995"/>
    <x v="1"/>
  </r>
  <r>
    <n v="435784"/>
    <d v="2013-07-13T00:00:00"/>
    <x v="232"/>
    <x v="0"/>
    <s v="250/500"/>
    <n v="1000"/>
    <n v="157393"/>
    <n v="0"/>
    <x v="351"/>
    <n v="28"/>
    <x v="2"/>
    <x v="0"/>
    <x v="5"/>
    <x v="6"/>
    <x v="9"/>
    <x v="1"/>
    <n v="30400"/>
    <n v="0"/>
    <n v="30400"/>
    <x v="23"/>
    <x v="2"/>
    <s v="Side Collision"/>
    <x v="1"/>
    <x v="0"/>
    <x v="2"/>
    <x v="3"/>
    <s v="9397 Francis St"/>
    <x v="3"/>
    <x v="1"/>
    <x v="0"/>
    <x v="1"/>
    <x v="0"/>
    <s v="Unknown"/>
    <n v="65040"/>
    <n v="10840"/>
    <n v="10840"/>
    <n v="43360"/>
    <s v="Suburu"/>
    <s v="Impreza"/>
    <n v="2010"/>
    <x v="1"/>
  </r>
  <r>
    <n v="563837"/>
    <d v="2002-12-30T00:00:00"/>
    <x v="144"/>
    <x v="2"/>
    <s v="100/300"/>
    <n v="1000"/>
    <n v="160967"/>
    <n v="0"/>
    <x v="352"/>
    <n v="33"/>
    <x v="2"/>
    <x v="0"/>
    <x v="5"/>
    <x v="12"/>
    <x v="11"/>
    <x v="0"/>
    <n v="0"/>
    <n v="-13200"/>
    <n v="-13200"/>
    <x v="39"/>
    <x v="0"/>
    <s v="Side Collision"/>
    <x v="0"/>
    <x v="4"/>
    <x v="0"/>
    <x v="3"/>
    <s v="4907 Andromedia Drive"/>
    <x v="9"/>
    <x v="0"/>
    <x v="1"/>
    <x v="0"/>
    <x v="2"/>
    <s v="Unknown"/>
    <n v="82800"/>
    <n v="20700"/>
    <n v="13800"/>
    <n v="48300"/>
    <s v="Jeep"/>
    <s v="Grand Cherokee"/>
    <n v="2004"/>
    <x v="0"/>
  </r>
  <r>
    <n v="200827"/>
    <d v="1997-02-28T00:00:00"/>
    <x v="233"/>
    <x v="0"/>
    <s v="500/1000"/>
    <n v="500"/>
    <n v="109757"/>
    <n v="0"/>
    <x v="353"/>
    <n v="44"/>
    <x v="1"/>
    <x v="0"/>
    <x v="1"/>
    <x v="7"/>
    <x v="16"/>
    <x v="3"/>
    <n v="0"/>
    <n v="0"/>
    <n v="0"/>
    <x v="25"/>
    <x v="0"/>
    <s v="Side Collision"/>
    <x v="2"/>
    <x v="3"/>
    <x v="0"/>
    <x v="0"/>
    <s v="4429 Washington St"/>
    <x v="11"/>
    <x v="0"/>
    <x v="2"/>
    <x v="0"/>
    <x v="1"/>
    <s v="Yes"/>
    <n v="61700"/>
    <n v="6170"/>
    <n v="6170"/>
    <n v="49360"/>
    <s v="Saab"/>
    <s v="93"/>
    <n v="2005"/>
    <x v="1"/>
  </r>
  <r>
    <n v="533941"/>
    <d v="1998-06-18T00:00:00"/>
    <x v="234"/>
    <x v="1"/>
    <s v="250/500"/>
    <n v="2000"/>
    <n v="161865"/>
    <n v="2000000"/>
    <x v="354"/>
    <n v="61"/>
    <x v="3"/>
    <x v="1"/>
    <x v="2"/>
    <x v="10"/>
    <x v="15"/>
    <x v="3"/>
    <n v="0"/>
    <n v="-42600"/>
    <n v="-42600"/>
    <x v="56"/>
    <x v="2"/>
    <s v="Rear Collision"/>
    <x v="0"/>
    <x v="4"/>
    <x v="3"/>
    <x v="0"/>
    <s v="2651 MLK Lane"/>
    <x v="19"/>
    <x v="1"/>
    <x v="0"/>
    <x v="2"/>
    <x v="3"/>
    <s v="Yes"/>
    <n v="78100"/>
    <n v="15620"/>
    <n v="7810"/>
    <n v="54670"/>
    <s v="Chevrolet"/>
    <s v="Tahoe"/>
    <n v="1997"/>
    <x v="0"/>
  </r>
  <r>
    <n v="265026"/>
    <d v="1996-02-08T00:00:00"/>
    <x v="83"/>
    <x v="1"/>
    <s v="100/300"/>
    <n v="500"/>
    <n v="92267"/>
    <n v="0"/>
    <x v="355"/>
    <n v="24"/>
    <x v="2"/>
    <x v="1"/>
    <x v="5"/>
    <x v="7"/>
    <x v="12"/>
    <x v="1"/>
    <n v="47400"/>
    <n v="0"/>
    <n v="47400"/>
    <x v="37"/>
    <x v="2"/>
    <s v="Rear Collision"/>
    <x v="0"/>
    <x v="4"/>
    <x v="0"/>
    <x v="5"/>
    <s v="2942 1st Lane"/>
    <x v="12"/>
    <x v="1"/>
    <x v="0"/>
    <x v="2"/>
    <x v="3"/>
    <s v="Unknown"/>
    <n v="65520"/>
    <n v="9360"/>
    <n v="9360"/>
    <n v="46800"/>
    <s v="Toyota"/>
    <s v="Highlander"/>
    <n v="2011"/>
    <x v="0"/>
  </r>
  <r>
    <n v="354481"/>
    <d v="2004-11-17T00:00:00"/>
    <x v="235"/>
    <x v="1"/>
    <s v="100/300"/>
    <n v="1000"/>
    <n v="134202"/>
    <n v="0"/>
    <x v="356"/>
    <n v="30"/>
    <x v="2"/>
    <x v="0"/>
    <x v="0"/>
    <x v="5"/>
    <x v="15"/>
    <x v="2"/>
    <n v="0"/>
    <n v="0"/>
    <n v="0"/>
    <x v="25"/>
    <x v="3"/>
    <s v=" "/>
    <x v="3"/>
    <x v="1"/>
    <x v="1"/>
    <x v="2"/>
    <s v="6317 Best St"/>
    <x v="1"/>
    <x v="0"/>
    <x v="0"/>
    <x v="1"/>
    <x v="0"/>
    <s v="No"/>
    <n v="4500"/>
    <n v="450"/>
    <n v="450"/>
    <n v="3600"/>
    <s v="Saab"/>
    <s v="93"/>
    <n v="1999"/>
    <x v="1"/>
  </r>
  <r>
    <n v="566720"/>
    <d v="2012-10-25T00:00:00"/>
    <x v="217"/>
    <x v="0"/>
    <s v="100/300"/>
    <n v="500"/>
    <n v="119501"/>
    <n v="0"/>
    <x v="357"/>
    <n v="41"/>
    <x v="1"/>
    <x v="1"/>
    <x v="2"/>
    <x v="2"/>
    <x v="1"/>
    <x v="2"/>
    <n v="60700"/>
    <n v="-54300"/>
    <n v="6400"/>
    <x v="13"/>
    <x v="2"/>
    <s v="Side Collision"/>
    <x v="0"/>
    <x v="3"/>
    <x v="4"/>
    <x v="5"/>
    <s v="1555 Washington Lane"/>
    <x v="21"/>
    <x v="1"/>
    <x v="2"/>
    <x v="1"/>
    <x v="0"/>
    <s v="Unknown"/>
    <n v="42700"/>
    <n v="0"/>
    <n v="6100"/>
    <n v="36600"/>
    <s v="Mercedes"/>
    <s v="ML350"/>
    <n v="2011"/>
    <x v="0"/>
  </r>
  <r>
    <n v="832746"/>
    <d v="2006-04-13T00:00:00"/>
    <x v="236"/>
    <x v="0"/>
    <s v="500/1000"/>
    <n v="1000"/>
    <n v="99474"/>
    <n v="0"/>
    <x v="358"/>
    <n v="46"/>
    <x v="0"/>
    <x v="1"/>
    <x v="4"/>
    <x v="12"/>
    <x v="15"/>
    <x v="2"/>
    <n v="0"/>
    <n v="-55300"/>
    <n v="-55300"/>
    <x v="0"/>
    <x v="3"/>
    <s v=" "/>
    <x v="1"/>
    <x v="0"/>
    <x v="0"/>
    <x v="4"/>
    <s v="1919 4th Lane"/>
    <x v="1"/>
    <x v="0"/>
    <x v="2"/>
    <x v="2"/>
    <x v="0"/>
    <s v="Yes"/>
    <n v="5580"/>
    <n v="620"/>
    <n v="620"/>
    <n v="4340"/>
    <s v="Volkswagen"/>
    <s v="Passat"/>
    <n v="2005"/>
    <x v="0"/>
  </r>
  <r>
    <n v="386690"/>
    <d v="2006-02-21T00:00:00"/>
    <x v="237"/>
    <x v="1"/>
    <s v="100/300"/>
    <n v="1000"/>
    <n v="105024"/>
    <n v="0"/>
    <x v="359"/>
    <n v="31"/>
    <x v="2"/>
    <x v="1"/>
    <x v="3"/>
    <x v="12"/>
    <x v="13"/>
    <x v="0"/>
    <n v="30700"/>
    <n v="0"/>
    <n v="30700"/>
    <x v="33"/>
    <x v="3"/>
    <s v=" "/>
    <x v="1"/>
    <x v="1"/>
    <x v="5"/>
    <x v="2"/>
    <s v="5480 3rd Ridge"/>
    <x v="2"/>
    <x v="0"/>
    <x v="1"/>
    <x v="1"/>
    <x v="1"/>
    <s v="No"/>
    <n v="3600"/>
    <n v="360"/>
    <n v="720"/>
    <n v="2520"/>
    <s v="BMW"/>
    <s v="X5"/>
    <n v="2013"/>
    <x v="0"/>
  </r>
  <r>
    <n v="979285"/>
    <d v="2003-12-17T00:00:00"/>
    <x v="57"/>
    <x v="2"/>
    <s v="250/500"/>
    <n v="2000"/>
    <n v="131351"/>
    <n v="7000000"/>
    <x v="360"/>
    <n v="36"/>
    <x v="1"/>
    <x v="1"/>
    <x v="3"/>
    <x v="8"/>
    <x v="7"/>
    <x v="2"/>
    <n v="68500"/>
    <n v="0"/>
    <n v="68500"/>
    <x v="50"/>
    <x v="1"/>
    <s v=" "/>
    <x v="3"/>
    <x v="1"/>
    <x v="0"/>
    <x v="6"/>
    <s v="8864 Tree Ridge"/>
    <x v="10"/>
    <x v="0"/>
    <x v="1"/>
    <x v="2"/>
    <x v="1"/>
    <s v="Unknown"/>
    <n v="2800"/>
    <n v="280"/>
    <n v="280"/>
    <n v="2240"/>
    <s v="Volkswagen"/>
    <s v="Passat"/>
    <n v="2015"/>
    <x v="1"/>
  </r>
  <r>
    <n v="594722"/>
    <d v="1999-07-31T00:00:00"/>
    <x v="35"/>
    <x v="0"/>
    <s v="500/1000"/>
    <n v="2000"/>
    <n v="110229"/>
    <n v="0"/>
    <x v="361"/>
    <n v="47"/>
    <x v="0"/>
    <x v="1"/>
    <x v="2"/>
    <x v="12"/>
    <x v="10"/>
    <x v="2"/>
    <n v="73000"/>
    <n v="-37900"/>
    <n v="35100"/>
    <x v="49"/>
    <x v="0"/>
    <s v="Front Collision"/>
    <x v="1"/>
    <x v="4"/>
    <x v="1"/>
    <x v="5"/>
    <s v="2777 Solo Drive"/>
    <x v="12"/>
    <x v="0"/>
    <x v="2"/>
    <x v="0"/>
    <x v="1"/>
    <s v="Yes"/>
    <n v="54000"/>
    <n v="6000"/>
    <n v="6000"/>
    <n v="42000"/>
    <s v="Toyota"/>
    <s v="Highlander"/>
    <n v="1996"/>
    <x v="1"/>
  </r>
  <r>
    <n v="216738"/>
    <d v="2014-08-05T00:00:00"/>
    <x v="207"/>
    <x v="1"/>
    <s v="250/500"/>
    <n v="1000"/>
    <n v="118578"/>
    <n v="0"/>
    <x v="362"/>
    <n v="19"/>
    <x v="4"/>
    <x v="1"/>
    <x v="6"/>
    <x v="0"/>
    <x v="11"/>
    <x v="0"/>
    <n v="0"/>
    <n v="-60700"/>
    <n v="-60700"/>
    <x v="51"/>
    <x v="0"/>
    <s v="Side Collision"/>
    <x v="1"/>
    <x v="0"/>
    <x v="5"/>
    <x v="5"/>
    <s v="9929 Rock Drive"/>
    <x v="0"/>
    <x v="0"/>
    <x v="1"/>
    <x v="1"/>
    <x v="0"/>
    <s v="Unknown"/>
    <n v="48950"/>
    <n v="4450"/>
    <n v="8900"/>
    <n v="35600"/>
    <s v="Accura"/>
    <s v="TL"/>
    <n v="2011"/>
    <x v="0"/>
  </r>
  <r>
    <n v="369048"/>
    <d v="2011-06-05T00:00:00"/>
    <x v="238"/>
    <x v="2"/>
    <s v="500/1000"/>
    <n v="500"/>
    <n v="152795"/>
    <n v="0"/>
    <x v="363"/>
    <n v="47"/>
    <x v="0"/>
    <x v="0"/>
    <x v="1"/>
    <x v="8"/>
    <x v="10"/>
    <x v="1"/>
    <n v="69400"/>
    <n v="0"/>
    <n v="69400"/>
    <x v="31"/>
    <x v="2"/>
    <s v="Rear Collision"/>
    <x v="0"/>
    <x v="3"/>
    <x v="4"/>
    <x v="5"/>
    <s v="4143 Maple Ridge"/>
    <x v="12"/>
    <x v="2"/>
    <x v="0"/>
    <x v="1"/>
    <x v="3"/>
    <s v="Unknown"/>
    <n v="77800"/>
    <n v="15560"/>
    <n v="15560"/>
    <n v="46680"/>
    <s v="Dodge"/>
    <s v="RAM"/>
    <n v="2002"/>
    <x v="1"/>
  </r>
  <r>
    <n v="514424"/>
    <d v="1992-10-11T00:00:00"/>
    <x v="239"/>
    <x v="1"/>
    <s v="100/300"/>
    <n v="1000"/>
    <n v="136639"/>
    <n v="0"/>
    <x v="364"/>
    <n v="57"/>
    <x v="3"/>
    <x v="0"/>
    <x v="4"/>
    <x v="9"/>
    <x v="19"/>
    <x v="1"/>
    <n v="0"/>
    <n v="-22400"/>
    <n v="-22400"/>
    <x v="8"/>
    <x v="2"/>
    <s v="Front Collision"/>
    <x v="0"/>
    <x v="3"/>
    <x v="5"/>
    <x v="0"/>
    <s v="7121 Rock St"/>
    <x v="9"/>
    <x v="1"/>
    <x v="0"/>
    <x v="2"/>
    <x v="3"/>
    <s v="No"/>
    <n v="52560"/>
    <n v="11680"/>
    <n v="5840"/>
    <n v="35040"/>
    <s v="Saab"/>
    <s v="93"/>
    <n v="1995"/>
    <x v="1"/>
  </r>
  <r>
    <n v="954191"/>
    <d v="2010-02-17T00:00:00"/>
    <x v="240"/>
    <x v="0"/>
    <s v="500/1000"/>
    <n v="1000"/>
    <n v="14039"/>
    <n v="0"/>
    <x v="365"/>
    <n v="41"/>
    <x v="1"/>
    <x v="1"/>
    <x v="1"/>
    <x v="13"/>
    <x v="7"/>
    <x v="2"/>
    <n v="0"/>
    <n v="0"/>
    <n v="0"/>
    <x v="49"/>
    <x v="2"/>
    <s v="Side Collision"/>
    <x v="2"/>
    <x v="0"/>
    <x v="1"/>
    <x v="1"/>
    <s v="9067 Texas Ave"/>
    <x v="14"/>
    <x v="3"/>
    <x v="1"/>
    <x v="0"/>
    <x v="0"/>
    <s v="Yes"/>
    <n v="44110"/>
    <n v="4010"/>
    <n v="8020"/>
    <n v="32080"/>
    <s v="Honda"/>
    <s v="Accord"/>
    <n v="2015"/>
    <x v="1"/>
  </r>
  <r>
    <n v="150181"/>
    <d v="2007-05-06T00:00:00"/>
    <x v="216"/>
    <x v="2"/>
    <s v="500/1000"/>
    <n v="2000"/>
    <n v="92723"/>
    <n v="0"/>
    <x v="366"/>
    <n v="30"/>
    <x v="2"/>
    <x v="1"/>
    <x v="1"/>
    <x v="2"/>
    <x v="17"/>
    <x v="0"/>
    <n v="51500"/>
    <n v="0"/>
    <n v="51500"/>
    <x v="6"/>
    <x v="0"/>
    <s v="Front Collision"/>
    <x v="2"/>
    <x v="3"/>
    <x v="0"/>
    <x v="4"/>
    <s v="9245 Weaver Ridge"/>
    <x v="2"/>
    <x v="0"/>
    <x v="2"/>
    <x v="0"/>
    <x v="2"/>
    <s v="Unknown"/>
    <n v="74360"/>
    <n v="13520"/>
    <n v="6760"/>
    <n v="54080"/>
    <s v="Suburu"/>
    <s v="Forrestor"/>
    <n v="2009"/>
    <x v="1"/>
  </r>
  <r>
    <n v="388671"/>
    <d v="1997-05-01T00:00:00"/>
    <x v="15"/>
    <x v="0"/>
    <s v="250/500"/>
    <n v="2000"/>
    <n v="155486"/>
    <n v="6000000"/>
    <x v="367"/>
    <n v="31"/>
    <x v="2"/>
    <x v="1"/>
    <x v="6"/>
    <x v="3"/>
    <x v="4"/>
    <x v="0"/>
    <n v="59000"/>
    <n v="0"/>
    <n v="59000"/>
    <x v="54"/>
    <x v="3"/>
    <s v=" "/>
    <x v="1"/>
    <x v="1"/>
    <x v="4"/>
    <x v="2"/>
    <s v="4585 Francis Ave"/>
    <x v="23"/>
    <x v="0"/>
    <x v="0"/>
    <x v="0"/>
    <x v="0"/>
    <s v="Unknown"/>
    <n v="6120"/>
    <n v="680"/>
    <n v="680"/>
    <n v="4760"/>
    <s v="Honda"/>
    <s v="Civic"/>
    <n v="2002"/>
    <x v="0"/>
  </r>
  <r>
    <n v="457244"/>
    <d v="1998-01-28T00:00:00"/>
    <x v="241"/>
    <x v="2"/>
    <s v="500/1000"/>
    <n v="2000"/>
    <n v="73607"/>
    <n v="6000000"/>
    <x v="368"/>
    <n v="53"/>
    <x v="0"/>
    <x v="0"/>
    <x v="5"/>
    <x v="10"/>
    <x v="13"/>
    <x v="3"/>
    <n v="45700"/>
    <n v="0"/>
    <n v="45700"/>
    <x v="56"/>
    <x v="2"/>
    <s v="Side Collision"/>
    <x v="1"/>
    <x v="0"/>
    <x v="0"/>
    <x v="5"/>
    <s v="6738 Francis Hwy"/>
    <x v="18"/>
    <x v="2"/>
    <x v="1"/>
    <x v="1"/>
    <x v="1"/>
    <s v="Yes"/>
    <n v="62280"/>
    <n v="5190"/>
    <n v="10380"/>
    <n v="46710"/>
    <s v="Suburu"/>
    <s v="Forrestor"/>
    <n v="2012"/>
    <x v="1"/>
  </r>
  <r>
    <n v="206667"/>
    <d v="1993-05-05T00:00:00"/>
    <x v="242"/>
    <x v="2"/>
    <s v="250/500"/>
    <n v="1000"/>
    <n v="97416"/>
    <n v="6000000"/>
    <x v="369"/>
    <n v="44"/>
    <x v="1"/>
    <x v="1"/>
    <x v="3"/>
    <x v="2"/>
    <x v="1"/>
    <x v="1"/>
    <n v="0"/>
    <n v="-56800"/>
    <n v="-56800"/>
    <x v="57"/>
    <x v="2"/>
    <s v="Front Collision"/>
    <x v="2"/>
    <x v="3"/>
    <x v="2"/>
    <x v="3"/>
    <s v="7576 Pine Ridge"/>
    <x v="11"/>
    <x v="1"/>
    <x v="1"/>
    <x v="0"/>
    <x v="1"/>
    <s v="Yes"/>
    <n v="26730"/>
    <n v="4860"/>
    <n v="4860"/>
    <n v="17010"/>
    <s v="Volkswagen"/>
    <s v="Jetta"/>
    <n v="2006"/>
    <x v="1"/>
  </r>
  <r>
    <n v="745200"/>
    <d v="1994-08-06T00:00:00"/>
    <x v="243"/>
    <x v="0"/>
    <s v="500/1000"/>
    <n v="500"/>
    <n v="9738"/>
    <n v="0"/>
    <x v="370"/>
    <n v="29"/>
    <x v="2"/>
    <x v="1"/>
    <x v="2"/>
    <x v="0"/>
    <x v="19"/>
    <x v="2"/>
    <n v="0"/>
    <n v="-85900"/>
    <n v="-85900"/>
    <x v="29"/>
    <x v="0"/>
    <s v="Rear Collision"/>
    <x v="0"/>
    <x v="4"/>
    <x v="4"/>
    <x v="2"/>
    <s v="9105 Tree Lane"/>
    <x v="10"/>
    <x v="0"/>
    <x v="1"/>
    <x v="0"/>
    <x v="1"/>
    <s v="No"/>
    <n v="66200"/>
    <n v="6620"/>
    <n v="6620"/>
    <n v="52960"/>
    <s v="Dodge"/>
    <s v="Neon"/>
    <n v="2013"/>
    <x v="1"/>
  </r>
  <r>
    <n v="412703"/>
    <d v="2014-11-14T00:00:00"/>
    <x v="189"/>
    <x v="0"/>
    <s v="100/300"/>
    <n v="2000"/>
    <n v="126032"/>
    <n v="6000000"/>
    <x v="371"/>
    <n v="26"/>
    <x v="2"/>
    <x v="0"/>
    <x v="6"/>
    <x v="6"/>
    <x v="15"/>
    <x v="1"/>
    <n v="0"/>
    <n v="-79800"/>
    <n v="-79800"/>
    <x v="25"/>
    <x v="0"/>
    <s v="Side Collision"/>
    <x v="2"/>
    <x v="2"/>
    <x v="1"/>
    <x v="6"/>
    <s v="2299 Britain Drive"/>
    <x v="14"/>
    <x v="0"/>
    <x v="1"/>
    <x v="0"/>
    <x v="0"/>
    <s v="Unknown"/>
    <n v="45500"/>
    <n v="9100"/>
    <n v="4550"/>
    <n v="31850"/>
    <s v="Toyota"/>
    <s v="Corolla"/>
    <n v="2009"/>
    <x v="1"/>
  </r>
  <r>
    <n v="736771"/>
    <d v="1991-12-14T00:00:00"/>
    <x v="226"/>
    <x v="1"/>
    <s v="100/300"/>
    <n v="1000"/>
    <n v="146403"/>
    <n v="0"/>
    <x v="372"/>
    <n v="41"/>
    <x v="1"/>
    <x v="0"/>
    <x v="6"/>
    <x v="10"/>
    <x v="0"/>
    <x v="2"/>
    <n v="0"/>
    <n v="0"/>
    <n v="0"/>
    <x v="42"/>
    <x v="2"/>
    <s v="Side Collision"/>
    <x v="1"/>
    <x v="4"/>
    <x v="2"/>
    <x v="3"/>
    <s v="1914 Francis St"/>
    <x v="4"/>
    <x v="1"/>
    <x v="1"/>
    <x v="2"/>
    <x v="1"/>
    <s v="Unknown"/>
    <n v="53040"/>
    <n v="4420"/>
    <n v="4420"/>
    <n v="44200"/>
    <s v="Audi"/>
    <s v="A3"/>
    <n v="2006"/>
    <x v="1"/>
  </r>
  <r>
    <n v="347984"/>
    <d v="2009-10-21T00:00:00"/>
    <x v="244"/>
    <x v="0"/>
    <s v="100/300"/>
    <n v="2000"/>
    <n v="61711"/>
    <n v="0"/>
    <x v="373"/>
    <n v="32"/>
    <x v="2"/>
    <x v="0"/>
    <x v="5"/>
    <x v="6"/>
    <x v="1"/>
    <x v="1"/>
    <n v="0"/>
    <n v="-54100"/>
    <n v="-54100"/>
    <x v="5"/>
    <x v="2"/>
    <s v="Front Collision"/>
    <x v="0"/>
    <x v="3"/>
    <x v="1"/>
    <x v="0"/>
    <s v="6658 Weaver St"/>
    <x v="8"/>
    <x v="1"/>
    <x v="1"/>
    <x v="0"/>
    <x v="0"/>
    <s v="No"/>
    <n v="50800"/>
    <n v="10160"/>
    <n v="5080"/>
    <n v="35560"/>
    <s v="Mercedes"/>
    <s v="E400"/>
    <n v="2013"/>
    <x v="0"/>
  </r>
  <r>
    <n v="626074"/>
    <d v="1997-09-29T00:00:00"/>
    <x v="43"/>
    <x v="1"/>
    <s v="250/500"/>
    <n v="2000"/>
    <n v="172446"/>
    <n v="6000000"/>
    <x v="374"/>
    <n v="41"/>
    <x v="1"/>
    <x v="1"/>
    <x v="2"/>
    <x v="0"/>
    <x v="0"/>
    <x v="2"/>
    <n v="81800"/>
    <n v="0"/>
    <n v="81800"/>
    <x v="6"/>
    <x v="2"/>
    <s v="Side Collision"/>
    <x v="2"/>
    <x v="0"/>
    <x v="0"/>
    <x v="5"/>
    <s v="1985 5th Ave"/>
    <x v="22"/>
    <x v="1"/>
    <x v="1"/>
    <x v="0"/>
    <x v="2"/>
    <s v="Unknown"/>
    <n v="44200"/>
    <n v="4420"/>
    <n v="4420"/>
    <n v="35360"/>
    <s v="Audi"/>
    <s v="A5"/>
    <n v="2014"/>
    <x v="1"/>
  </r>
  <r>
    <n v="218109"/>
    <d v="2003-12-31T00:00:00"/>
    <x v="134"/>
    <x v="2"/>
    <s v="500/1000"/>
    <n v="500"/>
    <n v="116131"/>
    <n v="0"/>
    <x v="375"/>
    <n v="34"/>
    <x v="1"/>
    <x v="1"/>
    <x v="1"/>
    <x v="8"/>
    <x v="4"/>
    <x v="1"/>
    <n v="64800"/>
    <n v="-24300"/>
    <n v="40500"/>
    <x v="23"/>
    <x v="0"/>
    <s v="Front Collision"/>
    <x v="1"/>
    <x v="0"/>
    <x v="0"/>
    <x v="3"/>
    <s v="1707 Sky Ave"/>
    <x v="6"/>
    <x v="0"/>
    <x v="0"/>
    <x v="0"/>
    <x v="2"/>
    <s v="Unknown"/>
    <n v="62920"/>
    <n v="11440"/>
    <n v="5720"/>
    <n v="45760"/>
    <s v="Chevrolet"/>
    <s v="Malibu"/>
    <n v="2012"/>
    <x v="1"/>
  </r>
  <r>
    <n v="999435"/>
    <d v="2008-01-01T00:00:00"/>
    <x v="245"/>
    <x v="0"/>
    <s v="250/500"/>
    <n v="2000"/>
    <n v="109173"/>
    <n v="0"/>
    <x v="376"/>
    <n v="29"/>
    <x v="2"/>
    <x v="0"/>
    <x v="1"/>
    <x v="8"/>
    <x v="5"/>
    <x v="1"/>
    <n v="36100"/>
    <n v="-42300"/>
    <n v="-6200"/>
    <x v="9"/>
    <x v="2"/>
    <s v="Rear Collision"/>
    <x v="1"/>
    <x v="3"/>
    <x v="2"/>
    <x v="3"/>
    <s v="6456 Andromedia Drive"/>
    <x v="12"/>
    <x v="1"/>
    <x v="1"/>
    <x v="1"/>
    <x v="0"/>
    <s v="Yes"/>
    <n v="49950"/>
    <n v="5550"/>
    <n v="5550"/>
    <n v="38850"/>
    <s v="Nissan"/>
    <s v="Ultima"/>
    <n v="2004"/>
    <x v="0"/>
  </r>
  <r>
    <n v="858060"/>
    <d v="2004-05-31T00:00:00"/>
    <x v="35"/>
    <x v="2"/>
    <s v="250/500"/>
    <n v="2000"/>
    <n v="120907"/>
    <n v="0"/>
    <x v="377"/>
    <n v="46"/>
    <x v="0"/>
    <x v="0"/>
    <x v="6"/>
    <x v="3"/>
    <x v="13"/>
    <x v="3"/>
    <n v="0"/>
    <n v="0"/>
    <n v="0"/>
    <x v="25"/>
    <x v="0"/>
    <s v="Rear Collision"/>
    <x v="1"/>
    <x v="4"/>
    <x v="5"/>
    <x v="2"/>
    <s v="5649 Texas Ave"/>
    <x v="22"/>
    <x v="0"/>
    <x v="0"/>
    <x v="1"/>
    <x v="3"/>
    <s v="Yes"/>
    <n v="56430"/>
    <n v="6270"/>
    <n v="6270"/>
    <n v="43890"/>
    <s v="BMW"/>
    <s v="3 Series"/>
    <n v="1995"/>
    <x v="0"/>
  </r>
  <r>
    <n v="500384"/>
    <d v="2013-12-18T00:00:00"/>
    <x v="62"/>
    <x v="2"/>
    <s v="250/500"/>
    <n v="2000"/>
    <n v="124104"/>
    <n v="0"/>
    <x v="378"/>
    <n v="41"/>
    <x v="1"/>
    <x v="1"/>
    <x v="3"/>
    <x v="9"/>
    <x v="2"/>
    <x v="2"/>
    <n v="0"/>
    <n v="0"/>
    <n v="0"/>
    <x v="58"/>
    <x v="0"/>
    <s v="Front Collision"/>
    <x v="1"/>
    <x v="0"/>
    <x v="2"/>
    <x v="1"/>
    <s v="1220 MLK Ave"/>
    <x v="14"/>
    <x v="0"/>
    <x v="2"/>
    <x v="2"/>
    <x v="0"/>
    <s v="Yes"/>
    <n v="100210"/>
    <n v="18220"/>
    <n v="18220"/>
    <n v="63770"/>
    <s v="Audi"/>
    <s v="A5"/>
    <n v="2014"/>
    <x v="1"/>
  </r>
  <r>
    <n v="903785"/>
    <d v="2000-08-24T00:00:00"/>
    <x v="246"/>
    <x v="0"/>
    <s v="500/1000"/>
    <n v="500"/>
    <n v="175721"/>
    <n v="0"/>
    <x v="379"/>
    <n v="30"/>
    <x v="2"/>
    <x v="0"/>
    <x v="4"/>
    <x v="5"/>
    <x v="4"/>
    <x v="0"/>
    <n v="46400"/>
    <n v="0"/>
    <n v="46400"/>
    <x v="40"/>
    <x v="2"/>
    <s v="Front Collision"/>
    <x v="1"/>
    <x v="2"/>
    <x v="2"/>
    <x v="5"/>
    <s v="1589 Pine St"/>
    <x v="11"/>
    <x v="1"/>
    <x v="2"/>
    <x v="0"/>
    <x v="1"/>
    <s v="Yes"/>
    <n v="49140"/>
    <n v="5460"/>
    <n v="5460"/>
    <n v="38220"/>
    <s v="Ford"/>
    <s v="F150"/>
    <n v="2007"/>
    <x v="1"/>
  </r>
  <r>
    <n v="873859"/>
    <d v="1992-10-14T00:00:00"/>
    <x v="247"/>
    <x v="0"/>
    <s v="250/500"/>
    <n v="1000"/>
    <n v="80224"/>
    <n v="0"/>
    <x v="380"/>
    <n v="38"/>
    <x v="1"/>
    <x v="1"/>
    <x v="5"/>
    <x v="6"/>
    <x v="12"/>
    <x v="1"/>
    <n v="0"/>
    <n v="-62500"/>
    <n v="-62500"/>
    <x v="43"/>
    <x v="0"/>
    <s v="Side Collision"/>
    <x v="0"/>
    <x v="4"/>
    <x v="4"/>
    <x v="6"/>
    <s v="8906 Elm Lane"/>
    <x v="14"/>
    <x v="0"/>
    <x v="2"/>
    <x v="1"/>
    <x v="3"/>
    <s v="Unknown"/>
    <n v="66840"/>
    <n v="16710"/>
    <n v="5570"/>
    <n v="44560"/>
    <s v="Mercedes"/>
    <s v="E400"/>
    <n v="2014"/>
    <x v="1"/>
  </r>
  <r>
    <n v="204294"/>
    <d v="1991-11-16T00:00:00"/>
    <x v="248"/>
    <x v="1"/>
    <s v="500/1000"/>
    <n v="1000"/>
    <n v="134272"/>
    <n v="0"/>
    <x v="381"/>
    <n v="21"/>
    <x v="4"/>
    <x v="0"/>
    <x v="2"/>
    <x v="1"/>
    <x v="6"/>
    <x v="0"/>
    <n v="0"/>
    <n v="-45300"/>
    <n v="-45300"/>
    <x v="18"/>
    <x v="0"/>
    <s v="Front Collision"/>
    <x v="2"/>
    <x v="3"/>
    <x v="2"/>
    <x v="4"/>
    <s v="2654 Elm Drive"/>
    <x v="7"/>
    <x v="0"/>
    <x v="1"/>
    <x v="0"/>
    <x v="0"/>
    <s v="Unknown"/>
    <n v="62460"/>
    <n v="6940"/>
    <n v="6940"/>
    <n v="48580"/>
    <s v="Honda"/>
    <s v="Accord"/>
    <n v="2003"/>
    <x v="1"/>
  </r>
  <r>
    <n v="467106"/>
    <d v="1995-10-08T00:00:00"/>
    <x v="179"/>
    <x v="0"/>
    <s v="100/300"/>
    <n v="2000"/>
    <n v="120941"/>
    <n v="5000000"/>
    <x v="382"/>
    <n v="36"/>
    <x v="1"/>
    <x v="0"/>
    <x v="6"/>
    <x v="1"/>
    <x v="4"/>
    <x v="0"/>
    <n v="0"/>
    <n v="0"/>
    <n v="0"/>
    <x v="54"/>
    <x v="2"/>
    <s v="Side Collision"/>
    <x v="2"/>
    <x v="3"/>
    <x v="2"/>
    <x v="0"/>
    <s v="6681 Texas Ridge"/>
    <x v="12"/>
    <x v="1"/>
    <x v="0"/>
    <x v="1"/>
    <x v="3"/>
    <s v="Unknown"/>
    <n v="62810"/>
    <n v="11420"/>
    <n v="11420"/>
    <n v="39970"/>
    <s v="Nissan"/>
    <s v="Ultima"/>
    <n v="1999"/>
    <x v="1"/>
  </r>
  <r>
    <n v="357713"/>
    <d v="2007-10-28T00:00:00"/>
    <x v="249"/>
    <x v="0"/>
    <s v="500/1000"/>
    <n v="1000"/>
    <n v="114171"/>
    <n v="2000000"/>
    <x v="383"/>
    <n v="33"/>
    <x v="2"/>
    <x v="1"/>
    <x v="6"/>
    <x v="7"/>
    <x v="0"/>
    <x v="2"/>
    <n v="36700"/>
    <n v="-73400"/>
    <n v="-36700"/>
    <x v="58"/>
    <x v="0"/>
    <s v="Front Collision"/>
    <x v="0"/>
    <x v="4"/>
    <x v="4"/>
    <x v="6"/>
    <s v="7782 Rock St"/>
    <x v="7"/>
    <x v="0"/>
    <x v="0"/>
    <x v="0"/>
    <x v="0"/>
    <s v="Unknown"/>
    <n v="54160"/>
    <n v="6770"/>
    <n v="6770"/>
    <n v="40620"/>
    <s v="Suburu"/>
    <s v="Legacy"/>
    <n v="2009"/>
    <x v="1"/>
  </r>
  <r>
    <n v="890026"/>
    <d v="2008-05-16T00:00:00"/>
    <x v="203"/>
    <x v="2"/>
    <s v="100/300"/>
    <n v="500"/>
    <n v="109003"/>
    <n v="0"/>
    <x v="384"/>
    <n v="35"/>
    <x v="1"/>
    <x v="1"/>
    <x v="6"/>
    <x v="8"/>
    <x v="5"/>
    <x v="3"/>
    <n v="0"/>
    <n v="-51000"/>
    <n v="-51000"/>
    <x v="8"/>
    <x v="0"/>
    <s v="Rear Collision"/>
    <x v="0"/>
    <x v="4"/>
    <x v="4"/>
    <x v="2"/>
    <s v="9286 Oak Ave"/>
    <x v="17"/>
    <x v="0"/>
    <x v="0"/>
    <x v="1"/>
    <x v="0"/>
    <s v="No"/>
    <n v="48400"/>
    <n v="9680"/>
    <n v="4840"/>
    <n v="33880"/>
    <s v="Saab"/>
    <s v="92x"/>
    <n v="2005"/>
    <x v="1"/>
  </r>
  <r>
    <n v="751612"/>
    <d v="2009-06-22T00:00:00"/>
    <x v="250"/>
    <x v="1"/>
    <s v="250/500"/>
    <n v="1000"/>
    <n v="146473"/>
    <n v="3000000"/>
    <x v="385"/>
    <n v="48"/>
    <x v="0"/>
    <x v="0"/>
    <x v="1"/>
    <x v="8"/>
    <x v="5"/>
    <x v="1"/>
    <n v="54900"/>
    <n v="-36700"/>
    <n v="18200"/>
    <x v="0"/>
    <x v="2"/>
    <s v="Side Collision"/>
    <x v="2"/>
    <x v="2"/>
    <x v="2"/>
    <x v="2"/>
    <s v="8758 5th St"/>
    <x v="18"/>
    <x v="1"/>
    <x v="1"/>
    <x v="1"/>
    <x v="1"/>
    <s v="No"/>
    <n v="51480"/>
    <n v="5720"/>
    <n v="5720"/>
    <n v="40040"/>
    <s v="Toyota"/>
    <s v="Highlander"/>
    <n v="2013"/>
    <x v="1"/>
  </r>
  <r>
    <n v="876680"/>
    <d v="2012-05-10T00:00:00"/>
    <x v="16"/>
    <x v="0"/>
    <s v="100/300"/>
    <n v="1000"/>
    <n v="111858"/>
    <n v="0"/>
    <x v="386"/>
    <n v="36"/>
    <x v="1"/>
    <x v="1"/>
    <x v="4"/>
    <x v="5"/>
    <x v="2"/>
    <x v="0"/>
    <n v="0"/>
    <n v="-36600"/>
    <n v="-36600"/>
    <x v="12"/>
    <x v="2"/>
    <s v="Rear Collision"/>
    <x v="2"/>
    <x v="2"/>
    <x v="2"/>
    <x v="0"/>
    <s v="7281 Maple Hwy"/>
    <x v="0"/>
    <x v="1"/>
    <x v="2"/>
    <x v="2"/>
    <x v="3"/>
    <s v="No"/>
    <n v="51700"/>
    <n v="5170"/>
    <n v="10340"/>
    <n v="36190"/>
    <s v="Saab"/>
    <s v="95"/>
    <n v="2003"/>
    <x v="1"/>
  </r>
  <r>
    <n v="756981"/>
    <d v="2003-10-02T00:00:00"/>
    <x v="251"/>
    <x v="0"/>
    <s v="250/500"/>
    <n v="2000"/>
    <n v="111704"/>
    <n v="0"/>
    <x v="387"/>
    <n v="58"/>
    <x v="3"/>
    <x v="0"/>
    <x v="0"/>
    <x v="8"/>
    <x v="17"/>
    <x v="2"/>
    <n v="0"/>
    <n v="-42700"/>
    <n v="-42700"/>
    <x v="17"/>
    <x v="2"/>
    <s v="Front Collision"/>
    <x v="2"/>
    <x v="3"/>
    <x v="4"/>
    <x v="5"/>
    <s v="7571 Elm Ridge"/>
    <x v="12"/>
    <x v="1"/>
    <x v="1"/>
    <x v="0"/>
    <x v="0"/>
    <s v="Unknown"/>
    <n v="65520"/>
    <n v="10920"/>
    <n v="5460"/>
    <n v="49140"/>
    <s v="Volkswagen"/>
    <s v="Jetta"/>
    <n v="2009"/>
    <x v="1"/>
  </r>
  <r>
    <n v="121439"/>
    <d v="1990-08-02T00:00:00"/>
    <x v="244"/>
    <x v="1"/>
    <s v="500/1000"/>
    <n v="500"/>
    <n v="125783"/>
    <n v="7000000"/>
    <x v="388"/>
    <n v="31"/>
    <x v="2"/>
    <x v="0"/>
    <x v="4"/>
    <x v="13"/>
    <x v="1"/>
    <x v="2"/>
    <n v="40700"/>
    <n v="-41600"/>
    <n v="-900"/>
    <x v="30"/>
    <x v="2"/>
    <s v="Rear Collision"/>
    <x v="0"/>
    <x v="3"/>
    <x v="3"/>
    <x v="2"/>
    <s v="6738 Washington Hwy"/>
    <x v="23"/>
    <x v="2"/>
    <x v="2"/>
    <x v="2"/>
    <x v="0"/>
    <s v="No"/>
    <n v="47700"/>
    <n v="4770"/>
    <n v="9540"/>
    <n v="33390"/>
    <s v="Accura"/>
    <s v="TL"/>
    <n v="2011"/>
    <x v="0"/>
  </r>
  <r>
    <n v="411289"/>
    <d v="1997-09-16T00:00:00"/>
    <x v="252"/>
    <x v="0"/>
    <s v="250/500"/>
    <n v="2000"/>
    <n v="108272"/>
    <n v="0"/>
    <x v="389"/>
    <n v="31"/>
    <x v="2"/>
    <x v="1"/>
    <x v="1"/>
    <x v="1"/>
    <x v="17"/>
    <x v="1"/>
    <n v="61400"/>
    <n v="-57500"/>
    <n v="3900"/>
    <x v="14"/>
    <x v="1"/>
    <s v=" "/>
    <x v="1"/>
    <x v="1"/>
    <x v="0"/>
    <x v="5"/>
    <s v="4188 Britain Ave"/>
    <x v="19"/>
    <x v="0"/>
    <x v="0"/>
    <x v="2"/>
    <x v="1"/>
    <s v="No"/>
    <n v="5220"/>
    <n v="580"/>
    <n v="580"/>
    <n v="4060"/>
    <s v="Accura"/>
    <s v="MDX"/>
    <n v="2015"/>
    <x v="1"/>
  </r>
  <r>
    <n v="538466"/>
    <d v="1995-07-29T00:00:00"/>
    <x v="253"/>
    <x v="1"/>
    <s v="100/300"/>
    <n v="1000"/>
    <n v="11918"/>
    <n v="6000000"/>
    <x v="390"/>
    <n v="57"/>
    <x v="3"/>
    <x v="0"/>
    <x v="4"/>
    <x v="9"/>
    <x v="19"/>
    <x v="3"/>
    <n v="55600"/>
    <n v="0"/>
    <n v="55600"/>
    <x v="10"/>
    <x v="0"/>
    <s v="Side Collision"/>
    <x v="0"/>
    <x v="3"/>
    <x v="2"/>
    <x v="1"/>
    <s v="6934 Lincoln Ave"/>
    <x v="4"/>
    <x v="0"/>
    <x v="2"/>
    <x v="0"/>
    <x v="1"/>
    <s v="Unknown"/>
    <n v="73320"/>
    <n v="6110"/>
    <n v="12220"/>
    <n v="54990"/>
    <s v="Ford"/>
    <s v="Fusion"/>
    <n v="2012"/>
    <x v="1"/>
  </r>
  <r>
    <n v="932097"/>
    <d v="2005-09-06T00:00:00"/>
    <x v="147"/>
    <x v="1"/>
    <s v="100/300"/>
    <n v="1000"/>
    <n v="124202"/>
    <n v="0"/>
    <x v="391"/>
    <n v="46"/>
    <x v="0"/>
    <x v="0"/>
    <x v="3"/>
    <x v="12"/>
    <x v="7"/>
    <x v="0"/>
    <n v="0"/>
    <n v="-28800"/>
    <n v="-28800"/>
    <x v="42"/>
    <x v="0"/>
    <s v="Front Collision"/>
    <x v="1"/>
    <x v="2"/>
    <x v="1"/>
    <x v="4"/>
    <s v="6390 Apache St"/>
    <x v="18"/>
    <x v="0"/>
    <x v="0"/>
    <x v="1"/>
    <x v="0"/>
    <s v="Yes"/>
    <n v="74900"/>
    <n v="14980"/>
    <n v="7490"/>
    <n v="52430"/>
    <s v="Jeep"/>
    <s v="Grand Cherokee"/>
    <n v="2003"/>
    <x v="1"/>
  </r>
  <r>
    <n v="463727"/>
    <d v="1992-08-05T00:00:00"/>
    <x v="254"/>
    <x v="0"/>
    <s v="250/500"/>
    <n v="500"/>
    <n v="107571"/>
    <n v="0"/>
    <x v="392"/>
    <n v="27"/>
    <x v="2"/>
    <x v="1"/>
    <x v="4"/>
    <x v="5"/>
    <x v="7"/>
    <x v="3"/>
    <n v="0"/>
    <n v="-47400"/>
    <n v="-47400"/>
    <x v="4"/>
    <x v="1"/>
    <s v=" "/>
    <x v="3"/>
    <x v="0"/>
    <x v="4"/>
    <x v="0"/>
    <s v="7615 Weaver Drive"/>
    <x v="2"/>
    <x v="0"/>
    <x v="1"/>
    <x v="1"/>
    <x v="3"/>
    <s v="Yes"/>
    <n v="3190"/>
    <n v="580"/>
    <n v="290"/>
    <n v="2320"/>
    <s v="Saab"/>
    <s v="95"/>
    <n v="2015"/>
    <x v="1"/>
  </r>
  <r>
    <n v="552618"/>
    <d v="1993-01-22T00:00:00"/>
    <x v="255"/>
    <x v="1"/>
    <s v="100/300"/>
    <n v="1000"/>
    <n v="96988"/>
    <n v="6000000"/>
    <x v="393"/>
    <n v="33"/>
    <x v="2"/>
    <x v="0"/>
    <x v="0"/>
    <x v="3"/>
    <x v="19"/>
    <x v="2"/>
    <n v="0"/>
    <n v="0"/>
    <n v="0"/>
    <x v="1"/>
    <x v="0"/>
    <s v="Rear Collision"/>
    <x v="1"/>
    <x v="4"/>
    <x v="2"/>
    <x v="0"/>
    <s v="6409 Cherokee Drive"/>
    <x v="7"/>
    <x v="0"/>
    <x v="2"/>
    <x v="0"/>
    <x v="1"/>
    <s v="Yes"/>
    <n v="76920"/>
    <n v="12820"/>
    <n v="6410"/>
    <n v="57690"/>
    <s v="Chevrolet"/>
    <s v="Malibu"/>
    <n v="2002"/>
    <x v="1"/>
  </r>
  <r>
    <n v="936638"/>
    <d v="1995-05-20T00:00:00"/>
    <x v="185"/>
    <x v="0"/>
    <s v="250/500"/>
    <n v="2000"/>
    <n v="145993"/>
    <n v="0"/>
    <x v="394"/>
    <n v="53"/>
    <x v="0"/>
    <x v="1"/>
    <x v="3"/>
    <x v="7"/>
    <x v="17"/>
    <x v="1"/>
    <n v="0"/>
    <n v="0"/>
    <n v="0"/>
    <x v="46"/>
    <x v="2"/>
    <s v="Front Collision"/>
    <x v="2"/>
    <x v="0"/>
    <x v="4"/>
    <x v="3"/>
    <s v="1123 5th Lane"/>
    <x v="16"/>
    <x v="3"/>
    <x v="0"/>
    <x v="0"/>
    <x v="2"/>
    <s v="No"/>
    <n v="77990"/>
    <n v="7090"/>
    <n v="14180"/>
    <n v="56720"/>
    <s v="Jeep"/>
    <s v="Wrangler"/>
    <n v="2012"/>
    <x v="1"/>
  </r>
  <r>
    <n v="348814"/>
    <d v="1992-09-24T00:00:00"/>
    <x v="95"/>
    <x v="2"/>
    <s v="500/1000"/>
    <n v="1000"/>
    <n v="124561"/>
    <n v="0"/>
    <x v="395"/>
    <n v="46"/>
    <x v="0"/>
    <x v="0"/>
    <x v="0"/>
    <x v="10"/>
    <x v="4"/>
    <x v="2"/>
    <n v="0"/>
    <n v="0"/>
    <n v="0"/>
    <x v="26"/>
    <x v="0"/>
    <s v="Front Collision"/>
    <x v="2"/>
    <x v="2"/>
    <x v="2"/>
    <x v="0"/>
    <s v="5168 5th Ave"/>
    <x v="20"/>
    <x v="0"/>
    <x v="0"/>
    <x v="0"/>
    <x v="1"/>
    <s v="Unknown"/>
    <n v="59670"/>
    <n v="9180"/>
    <n v="9180"/>
    <n v="41310"/>
    <s v="Ford"/>
    <s v="Escape"/>
    <n v="2008"/>
    <x v="1"/>
  </r>
  <r>
    <n v="944102"/>
    <d v="2007-07-20T00:00:00"/>
    <x v="220"/>
    <x v="1"/>
    <s v="100/300"/>
    <n v="2000"/>
    <n v="146276"/>
    <n v="0"/>
    <x v="396"/>
    <n v="33"/>
    <x v="2"/>
    <x v="1"/>
    <x v="5"/>
    <x v="0"/>
    <x v="8"/>
    <x v="0"/>
    <n v="69200"/>
    <n v="-36900"/>
    <n v="32300"/>
    <x v="20"/>
    <x v="2"/>
    <s v="Rear Collision"/>
    <x v="0"/>
    <x v="4"/>
    <x v="2"/>
    <x v="0"/>
    <s v="3697 Apache Drive"/>
    <x v="6"/>
    <x v="1"/>
    <x v="0"/>
    <x v="2"/>
    <x v="1"/>
    <s v="No"/>
    <n v="44880"/>
    <n v="8160"/>
    <n v="4080"/>
    <n v="32640"/>
    <s v="Mercedes"/>
    <s v="C300"/>
    <n v="2004"/>
    <x v="0"/>
  </r>
  <r>
    <n v="689901"/>
    <d v="1992-04-28T00:00:00"/>
    <x v="256"/>
    <x v="1"/>
    <s v="100/300"/>
    <n v="2000"/>
    <n v="139846"/>
    <n v="0"/>
    <x v="397"/>
    <n v="51"/>
    <x v="0"/>
    <x v="0"/>
    <x v="2"/>
    <x v="2"/>
    <x v="8"/>
    <x v="1"/>
    <n v="0"/>
    <n v="0"/>
    <n v="0"/>
    <x v="40"/>
    <x v="0"/>
    <s v="Side Collision"/>
    <x v="1"/>
    <x v="4"/>
    <x v="5"/>
    <x v="5"/>
    <s v="1910 Sky Ave"/>
    <x v="8"/>
    <x v="0"/>
    <x v="1"/>
    <x v="1"/>
    <x v="0"/>
    <s v="No"/>
    <n v="82830"/>
    <n v="7530"/>
    <n v="15060"/>
    <n v="60240"/>
    <s v="Audi"/>
    <s v="A5"/>
    <n v="2004"/>
    <x v="1"/>
  </r>
  <r>
    <n v="901083"/>
    <d v="1998-01-19T00:00:00"/>
    <x v="257"/>
    <x v="0"/>
    <s v="500/1000"/>
    <n v="1000"/>
    <n v="126964"/>
    <n v="0"/>
    <x v="398"/>
    <n v="60"/>
    <x v="3"/>
    <x v="1"/>
    <x v="5"/>
    <x v="3"/>
    <x v="18"/>
    <x v="3"/>
    <n v="48800"/>
    <n v="0"/>
    <n v="48800"/>
    <x v="30"/>
    <x v="0"/>
    <s v="Front Collision"/>
    <x v="1"/>
    <x v="3"/>
    <x v="0"/>
    <x v="1"/>
    <s v="8954 Apache Lane"/>
    <x v="16"/>
    <x v="0"/>
    <x v="2"/>
    <x v="0"/>
    <x v="2"/>
    <s v="No"/>
    <n v="84480"/>
    <n v="7680"/>
    <n v="15360"/>
    <n v="61440"/>
    <s v="Chevrolet"/>
    <s v="Silverado"/>
    <n v="2012"/>
    <x v="0"/>
  </r>
  <r>
    <n v="396224"/>
    <d v="2009-09-08T00:00:00"/>
    <x v="228"/>
    <x v="1"/>
    <s v="100/300"/>
    <n v="500"/>
    <n v="145565"/>
    <n v="4000000"/>
    <x v="399"/>
    <n v="30"/>
    <x v="2"/>
    <x v="1"/>
    <x v="5"/>
    <x v="10"/>
    <x v="8"/>
    <x v="0"/>
    <n v="0"/>
    <n v="-66300"/>
    <n v="-66300"/>
    <x v="11"/>
    <x v="2"/>
    <s v="Side Collision"/>
    <x v="2"/>
    <x v="2"/>
    <x v="4"/>
    <x v="4"/>
    <s v="3110 Lincoln Lane"/>
    <x v="13"/>
    <x v="1"/>
    <x v="1"/>
    <x v="2"/>
    <x v="2"/>
    <s v="No"/>
    <n v="79800"/>
    <n v="15960"/>
    <n v="7980"/>
    <n v="55860"/>
    <s v="Honda"/>
    <s v="Civic"/>
    <n v="1999"/>
    <x v="1"/>
  </r>
  <r>
    <n v="682178"/>
    <d v="1994-12-18T00:00:00"/>
    <x v="108"/>
    <x v="0"/>
    <s v="500/1000"/>
    <n v="2000"/>
    <n v="114031"/>
    <n v="0"/>
    <x v="400"/>
    <n v="41"/>
    <x v="1"/>
    <x v="0"/>
    <x v="0"/>
    <x v="12"/>
    <x v="19"/>
    <x v="0"/>
    <n v="29300"/>
    <n v="-64700"/>
    <n v="-35400"/>
    <x v="25"/>
    <x v="2"/>
    <s v="Rear Collision"/>
    <x v="1"/>
    <x v="0"/>
    <x v="4"/>
    <x v="2"/>
    <s v="6035 Rock Ave"/>
    <x v="16"/>
    <x v="1"/>
    <x v="1"/>
    <x v="1"/>
    <x v="2"/>
    <s v="Yes"/>
    <n v="53020"/>
    <n v="9640"/>
    <n v="9640"/>
    <n v="33740"/>
    <s v="Toyota"/>
    <s v="Corolla"/>
    <n v="1999"/>
    <x v="1"/>
  </r>
  <r>
    <n v="596298"/>
    <d v="1996-08-23T00:00:00"/>
    <x v="42"/>
    <x v="1"/>
    <s v="500/1000"/>
    <n v="500"/>
    <n v="133046"/>
    <n v="0"/>
    <x v="401"/>
    <n v="45"/>
    <x v="0"/>
    <x v="1"/>
    <x v="4"/>
    <x v="1"/>
    <x v="0"/>
    <x v="0"/>
    <n v="54800"/>
    <n v="-64100"/>
    <n v="-9300"/>
    <x v="24"/>
    <x v="2"/>
    <s v="Side Collision"/>
    <x v="2"/>
    <x v="0"/>
    <x v="1"/>
    <x v="4"/>
    <s v="2220 1st Lane"/>
    <x v="0"/>
    <x v="1"/>
    <x v="1"/>
    <x v="1"/>
    <x v="1"/>
    <s v="No"/>
    <n v="24200"/>
    <n v="2200"/>
    <n v="4400"/>
    <n v="17600"/>
    <s v="Suburu"/>
    <s v="Forrestor"/>
    <n v="2008"/>
    <x v="1"/>
  </r>
  <r>
    <n v="253005"/>
    <d v="1991-11-20T00:00:00"/>
    <x v="78"/>
    <x v="0"/>
    <s v="250/500"/>
    <n v="2000"/>
    <n v="11906"/>
    <n v="0"/>
    <x v="402"/>
    <n v="40"/>
    <x v="1"/>
    <x v="0"/>
    <x v="3"/>
    <x v="8"/>
    <x v="6"/>
    <x v="3"/>
    <n v="0"/>
    <n v="-45300"/>
    <n v="-45300"/>
    <x v="10"/>
    <x v="0"/>
    <s v="Rear Collision"/>
    <x v="1"/>
    <x v="2"/>
    <x v="3"/>
    <x v="1"/>
    <s v="4972 Francis Lane"/>
    <x v="18"/>
    <x v="0"/>
    <x v="1"/>
    <x v="0"/>
    <x v="2"/>
    <s v="Yes"/>
    <n v="43230"/>
    <n v="7860"/>
    <n v="7860"/>
    <n v="27510"/>
    <s v="Chevrolet"/>
    <s v="Silverado"/>
    <n v="2001"/>
    <x v="1"/>
  </r>
  <r>
    <n v="985924"/>
    <d v="1998-10-28T00:00:00"/>
    <x v="43"/>
    <x v="0"/>
    <s v="250/500"/>
    <n v="500"/>
    <n v="9725"/>
    <n v="0"/>
    <x v="403"/>
    <n v="45"/>
    <x v="0"/>
    <x v="1"/>
    <x v="5"/>
    <x v="8"/>
    <x v="18"/>
    <x v="3"/>
    <n v="0"/>
    <n v="0"/>
    <n v="0"/>
    <x v="16"/>
    <x v="1"/>
    <s v=" "/>
    <x v="3"/>
    <x v="1"/>
    <x v="5"/>
    <x v="3"/>
    <s v="6957 Weaver Drive"/>
    <x v="19"/>
    <x v="0"/>
    <x v="2"/>
    <x v="2"/>
    <x v="2"/>
    <s v="No"/>
    <n v="3190"/>
    <n v="290"/>
    <n v="580"/>
    <n v="2320"/>
    <s v="Ford"/>
    <s v="Escape"/>
    <n v="1995"/>
    <x v="1"/>
  </r>
  <r>
    <n v="631565"/>
    <d v="1997-07-14T00:00:00"/>
    <x v="217"/>
    <x v="1"/>
    <s v="100/300"/>
    <n v="2000"/>
    <n v="116191"/>
    <n v="0"/>
    <x v="404"/>
    <n v="43"/>
    <x v="1"/>
    <x v="1"/>
    <x v="2"/>
    <x v="12"/>
    <x v="15"/>
    <x v="1"/>
    <n v="0"/>
    <n v="-50400"/>
    <n v="-50400"/>
    <x v="34"/>
    <x v="3"/>
    <s v=" "/>
    <x v="1"/>
    <x v="1"/>
    <x v="4"/>
    <x v="6"/>
    <s v="1512 Rock Lane"/>
    <x v="10"/>
    <x v="0"/>
    <x v="1"/>
    <x v="1"/>
    <x v="2"/>
    <s v="No"/>
    <n v="5850"/>
    <n v="1300"/>
    <n v="650"/>
    <n v="3900"/>
    <s v="BMW"/>
    <s v="M5"/>
    <n v="2006"/>
    <x v="1"/>
  </r>
  <r>
    <n v="630998"/>
    <d v="2003-04-09T00:00:00"/>
    <x v="182"/>
    <x v="0"/>
    <s v="250/500"/>
    <n v="1000"/>
    <n v="111717"/>
    <n v="0"/>
    <x v="405"/>
    <n v="29"/>
    <x v="2"/>
    <x v="1"/>
    <x v="4"/>
    <x v="1"/>
    <x v="17"/>
    <x v="1"/>
    <n v="0"/>
    <n v="-29900"/>
    <n v="-29900"/>
    <x v="26"/>
    <x v="3"/>
    <s v=" "/>
    <x v="3"/>
    <x v="0"/>
    <x v="0"/>
    <x v="2"/>
    <s v="3693 Pine Ave"/>
    <x v="13"/>
    <x v="0"/>
    <x v="0"/>
    <x v="2"/>
    <x v="1"/>
    <s v="Yes"/>
    <n v="6820"/>
    <n v="620"/>
    <n v="1240"/>
    <n v="4960"/>
    <s v="BMW"/>
    <s v="3 Series"/>
    <n v="2005"/>
    <x v="1"/>
  </r>
  <r>
    <n v="926665"/>
    <d v="1992-02-04T00:00:00"/>
    <x v="202"/>
    <x v="0"/>
    <s v="250/500"/>
    <n v="2000"/>
    <n v="110151"/>
    <n v="0"/>
    <x v="406"/>
    <n v="44"/>
    <x v="1"/>
    <x v="1"/>
    <x v="5"/>
    <x v="13"/>
    <x v="6"/>
    <x v="1"/>
    <n v="64000"/>
    <n v="0"/>
    <n v="64000"/>
    <x v="36"/>
    <x v="2"/>
    <s v="Front Collision"/>
    <x v="1"/>
    <x v="2"/>
    <x v="2"/>
    <x v="1"/>
    <s v="9879 Apache Drive"/>
    <x v="9"/>
    <x v="1"/>
    <x v="2"/>
    <x v="2"/>
    <x v="0"/>
    <s v="No"/>
    <n v="69480"/>
    <n v="11580"/>
    <n v="11580"/>
    <n v="46320"/>
    <s v="Chevrolet"/>
    <s v="Tahoe"/>
    <n v="2008"/>
    <x v="1"/>
  </r>
  <r>
    <n v="302669"/>
    <d v="2006-06-29T00:00:00"/>
    <x v="258"/>
    <x v="2"/>
    <s v="100/300"/>
    <n v="1000"/>
    <n v="152317"/>
    <n v="0"/>
    <x v="407"/>
    <n v="29"/>
    <x v="2"/>
    <x v="0"/>
    <x v="3"/>
    <x v="5"/>
    <x v="9"/>
    <x v="2"/>
    <n v="0"/>
    <n v="0"/>
    <n v="0"/>
    <x v="31"/>
    <x v="2"/>
    <s v="Front Collision"/>
    <x v="0"/>
    <x v="2"/>
    <x v="6"/>
    <x v="5"/>
    <s v="2494 Andromedia Drive"/>
    <x v="16"/>
    <x v="1"/>
    <x v="1"/>
    <x v="0"/>
    <x v="0"/>
    <s v="Yes"/>
    <n v="94560"/>
    <n v="7880"/>
    <n v="15760"/>
    <n v="70920"/>
    <s v="Jeep"/>
    <s v="Grand Cherokee"/>
    <n v="1995"/>
    <x v="1"/>
  </r>
  <r>
    <n v="620020"/>
    <d v="1997-06-21T00:00:00"/>
    <x v="97"/>
    <x v="0"/>
    <s v="500/1000"/>
    <n v="1000"/>
    <n v="98445"/>
    <n v="0"/>
    <x v="408"/>
    <n v="39"/>
    <x v="1"/>
    <x v="0"/>
    <x v="2"/>
    <x v="3"/>
    <x v="12"/>
    <x v="3"/>
    <n v="0"/>
    <n v="0"/>
    <n v="0"/>
    <x v="5"/>
    <x v="1"/>
    <s v=" "/>
    <x v="1"/>
    <x v="1"/>
    <x v="5"/>
    <x v="1"/>
    <s v="4615 Embaracadero Ave"/>
    <x v="15"/>
    <x v="0"/>
    <x v="0"/>
    <x v="0"/>
    <x v="0"/>
    <s v="Unknown"/>
    <n v="7800"/>
    <n v="780"/>
    <n v="780"/>
    <n v="6240"/>
    <s v="Dodge"/>
    <s v="RAM"/>
    <n v="1997"/>
    <x v="1"/>
  </r>
  <r>
    <n v="439828"/>
    <d v="2006-09-07T00:00:00"/>
    <x v="131"/>
    <x v="0"/>
    <s v="500/1000"/>
    <n v="2000"/>
    <n v="1257"/>
    <n v="4000000"/>
    <x v="409"/>
    <n v="32"/>
    <x v="2"/>
    <x v="1"/>
    <x v="4"/>
    <x v="1"/>
    <x v="16"/>
    <x v="3"/>
    <n v="63900"/>
    <n v="-43700"/>
    <n v="20200"/>
    <x v="19"/>
    <x v="0"/>
    <s v="Front Collision"/>
    <x v="2"/>
    <x v="3"/>
    <x v="4"/>
    <x v="6"/>
    <s v="1929 Britain Drive"/>
    <x v="6"/>
    <x v="0"/>
    <x v="2"/>
    <x v="0"/>
    <x v="2"/>
    <s v="No"/>
    <n v="61270"/>
    <n v="5570"/>
    <n v="11140"/>
    <n v="44560"/>
    <s v="Suburu"/>
    <s v="Legacy"/>
    <n v="1999"/>
    <x v="1"/>
  </r>
  <r>
    <n v="971295"/>
    <d v="2001-10-01T00:00:00"/>
    <x v="0"/>
    <x v="0"/>
    <s v="500/1000"/>
    <n v="500"/>
    <n v="143451"/>
    <n v="0"/>
    <x v="410"/>
    <n v="49"/>
    <x v="0"/>
    <x v="1"/>
    <x v="3"/>
    <x v="10"/>
    <x v="3"/>
    <x v="0"/>
    <n v="0"/>
    <n v="0"/>
    <n v="0"/>
    <x v="43"/>
    <x v="0"/>
    <s v="Rear Collision"/>
    <x v="2"/>
    <x v="0"/>
    <x v="2"/>
    <x v="1"/>
    <s v="5051 Elm St"/>
    <x v="4"/>
    <x v="0"/>
    <x v="1"/>
    <x v="1"/>
    <x v="0"/>
    <s v="Yes"/>
    <n v="71440"/>
    <n v="8930"/>
    <n v="8930"/>
    <n v="53580"/>
    <s v="Mercedes"/>
    <s v="ML350"/>
    <n v="2005"/>
    <x v="1"/>
  </r>
  <r>
    <n v="165565"/>
    <d v="2009-02-20T00:00:00"/>
    <x v="191"/>
    <x v="0"/>
    <s v="250/500"/>
    <n v="2000"/>
    <n v="1628"/>
    <n v="0"/>
    <x v="411"/>
    <n v="37"/>
    <x v="1"/>
    <x v="1"/>
    <x v="6"/>
    <x v="7"/>
    <x v="19"/>
    <x v="3"/>
    <n v="0"/>
    <n v="0"/>
    <n v="0"/>
    <x v="22"/>
    <x v="0"/>
    <s v="Rear Collision"/>
    <x v="2"/>
    <x v="4"/>
    <x v="2"/>
    <x v="4"/>
    <s v="9910 Maple Ave"/>
    <x v="9"/>
    <x v="0"/>
    <x v="0"/>
    <x v="0"/>
    <x v="0"/>
    <s v="Yes"/>
    <n v="55600"/>
    <n v="11120"/>
    <n v="5560"/>
    <n v="38920"/>
    <s v="Jeep"/>
    <s v="Grand Cherokee"/>
    <n v="2009"/>
    <x v="1"/>
  </r>
  <r>
    <n v="936543"/>
    <d v="2001-06-26T00:00:00"/>
    <x v="259"/>
    <x v="1"/>
    <s v="500/1000"/>
    <n v="500"/>
    <n v="141231"/>
    <n v="0"/>
    <x v="412"/>
    <n v="44"/>
    <x v="1"/>
    <x v="0"/>
    <x v="4"/>
    <x v="7"/>
    <x v="2"/>
    <x v="3"/>
    <n v="0"/>
    <n v="0"/>
    <n v="0"/>
    <x v="51"/>
    <x v="1"/>
    <s v=" "/>
    <x v="3"/>
    <x v="0"/>
    <x v="5"/>
    <x v="1"/>
    <s v="5602 Britain St"/>
    <x v="13"/>
    <x v="0"/>
    <x v="2"/>
    <x v="0"/>
    <x v="2"/>
    <s v="No"/>
    <n v="5000"/>
    <n v="1000"/>
    <n v="500"/>
    <n v="3500"/>
    <s v="Jeep"/>
    <s v="Wrangler"/>
    <n v="2005"/>
    <x v="1"/>
  </r>
  <r>
    <n v="296960"/>
    <d v="1997-01-18T00:00:00"/>
    <x v="260"/>
    <x v="2"/>
    <s v="250/500"/>
    <n v="500"/>
    <n v="136287"/>
    <n v="5000000"/>
    <x v="413"/>
    <n v="33"/>
    <x v="2"/>
    <x v="1"/>
    <x v="6"/>
    <x v="8"/>
    <x v="12"/>
    <x v="2"/>
    <n v="56900"/>
    <n v="-56900"/>
    <n v="0"/>
    <x v="20"/>
    <x v="0"/>
    <s v="Side Collision"/>
    <x v="1"/>
    <x v="3"/>
    <x v="2"/>
    <x v="3"/>
    <s v="6889 Cherokee St"/>
    <x v="13"/>
    <x v="0"/>
    <x v="2"/>
    <x v="2"/>
    <x v="1"/>
    <s v="Unknown"/>
    <n v="95810"/>
    <n v="14740"/>
    <n v="14740"/>
    <n v="66330"/>
    <s v="BMW"/>
    <s v="X5"/>
    <n v="2007"/>
    <x v="1"/>
  </r>
  <r>
    <n v="501692"/>
    <d v="2014-06-24T00:00:00"/>
    <x v="179"/>
    <x v="1"/>
    <s v="100/300"/>
    <n v="1000"/>
    <n v="113468"/>
    <n v="0"/>
    <x v="414"/>
    <n v="41"/>
    <x v="1"/>
    <x v="1"/>
    <x v="5"/>
    <x v="4"/>
    <x v="13"/>
    <x v="0"/>
    <n v="0"/>
    <n v="0"/>
    <n v="0"/>
    <x v="39"/>
    <x v="0"/>
    <s v="Rear Collision"/>
    <x v="0"/>
    <x v="4"/>
    <x v="0"/>
    <x v="5"/>
    <s v="3926 Rock Lane"/>
    <x v="22"/>
    <x v="0"/>
    <x v="2"/>
    <x v="2"/>
    <x v="0"/>
    <s v="Unknown"/>
    <n v="69300"/>
    <n v="6930"/>
    <n v="13860"/>
    <n v="48510"/>
    <s v="Volkswagen"/>
    <s v="Jetta"/>
    <n v="1996"/>
    <x v="1"/>
  </r>
  <r>
    <n v="525224"/>
    <d v="1992-10-02T00:00:00"/>
    <x v="33"/>
    <x v="1"/>
    <s v="250/500"/>
    <n v="1000"/>
    <n v="130678"/>
    <n v="0"/>
    <x v="415"/>
    <n v="37"/>
    <x v="1"/>
    <x v="0"/>
    <x v="0"/>
    <x v="5"/>
    <x v="17"/>
    <x v="1"/>
    <n v="0"/>
    <n v="0"/>
    <n v="0"/>
    <x v="44"/>
    <x v="0"/>
    <s v="Front Collision"/>
    <x v="2"/>
    <x v="4"/>
    <x v="0"/>
    <x v="5"/>
    <s v="6717 Best Drive"/>
    <x v="9"/>
    <x v="0"/>
    <x v="1"/>
    <x v="0"/>
    <x v="1"/>
    <s v="No"/>
    <n v="81120"/>
    <n v="13520"/>
    <n v="20280"/>
    <n v="47320"/>
    <s v="Toyota"/>
    <s v="Camry"/>
    <n v="1995"/>
    <x v="1"/>
  </r>
  <r>
    <n v="355085"/>
    <d v="2012-10-09T00:00:00"/>
    <x v="23"/>
    <x v="1"/>
    <s v="500/1000"/>
    <n v="500"/>
    <n v="10219"/>
    <n v="0"/>
    <x v="416"/>
    <n v="21"/>
    <x v="4"/>
    <x v="0"/>
    <x v="4"/>
    <x v="11"/>
    <x v="10"/>
    <x v="0"/>
    <n v="0"/>
    <n v="0"/>
    <n v="0"/>
    <x v="52"/>
    <x v="0"/>
    <s v="Front Collision"/>
    <x v="0"/>
    <x v="3"/>
    <x v="4"/>
    <x v="0"/>
    <s v="6117 4th Ave"/>
    <x v="7"/>
    <x v="0"/>
    <x v="1"/>
    <x v="1"/>
    <x v="1"/>
    <s v="Unknown"/>
    <n v="91260"/>
    <n v="14040"/>
    <n v="14040"/>
    <n v="63180"/>
    <s v="Toyota"/>
    <s v="Corolla"/>
    <n v="2012"/>
    <x v="1"/>
  </r>
  <r>
    <n v="830729"/>
    <d v="1993-02-10T00:00:00"/>
    <x v="250"/>
    <x v="1"/>
    <s v="100/300"/>
    <n v="1000"/>
    <n v="15386"/>
    <n v="0"/>
    <x v="417"/>
    <n v="48"/>
    <x v="0"/>
    <x v="1"/>
    <x v="0"/>
    <x v="6"/>
    <x v="14"/>
    <x v="0"/>
    <n v="0"/>
    <n v="-54700"/>
    <n v="-54700"/>
    <x v="19"/>
    <x v="0"/>
    <s v="Side Collision"/>
    <x v="1"/>
    <x v="2"/>
    <x v="0"/>
    <x v="5"/>
    <s v="2668 Cherokee St"/>
    <x v="11"/>
    <x v="0"/>
    <x v="1"/>
    <x v="1"/>
    <x v="1"/>
    <s v="Unknown"/>
    <n v="60600"/>
    <n v="6060"/>
    <n v="12120"/>
    <n v="42420"/>
    <s v="Ford"/>
    <s v="Fusion"/>
    <n v="2004"/>
    <x v="1"/>
  </r>
  <r>
    <n v="651948"/>
    <d v="1994-09-28T00:00:00"/>
    <x v="235"/>
    <x v="1"/>
    <s v="500/1000"/>
    <n v="1000"/>
    <n v="13545"/>
    <n v="0"/>
    <x v="230"/>
    <n v="31"/>
    <x v="2"/>
    <x v="0"/>
    <x v="3"/>
    <x v="1"/>
    <x v="4"/>
    <x v="0"/>
    <n v="52800"/>
    <n v="0"/>
    <n v="52800"/>
    <x v="5"/>
    <x v="2"/>
    <s v="Front Collision"/>
    <x v="0"/>
    <x v="4"/>
    <x v="2"/>
    <x v="2"/>
    <s v="6838 Flute Lane"/>
    <x v="13"/>
    <x v="1"/>
    <x v="1"/>
    <x v="1"/>
    <x v="2"/>
    <s v="Yes"/>
    <n v="64800"/>
    <n v="6480"/>
    <n v="12960"/>
    <n v="45360"/>
    <s v="Suburu"/>
    <s v="Forrestor"/>
    <n v="2000"/>
    <x v="0"/>
  </r>
  <r>
    <n v="424358"/>
    <d v="2003-05-24T00:00:00"/>
    <x v="261"/>
    <x v="0"/>
    <s v="500/1000"/>
    <n v="500"/>
    <n v="128293"/>
    <n v="0"/>
    <x v="418"/>
    <n v="34"/>
    <x v="1"/>
    <x v="1"/>
    <x v="5"/>
    <x v="8"/>
    <x v="16"/>
    <x v="1"/>
    <n v="0"/>
    <n v="0"/>
    <n v="0"/>
    <x v="26"/>
    <x v="2"/>
    <s v="Side Collision"/>
    <x v="0"/>
    <x v="0"/>
    <x v="4"/>
    <x v="6"/>
    <s v="6583 MLK Ridge"/>
    <x v="5"/>
    <x v="2"/>
    <x v="1"/>
    <x v="1"/>
    <x v="1"/>
    <s v="Unknown"/>
    <n v="66880"/>
    <n v="6080"/>
    <n v="12160"/>
    <n v="48640"/>
    <s v="Chevrolet"/>
    <s v="Silverado"/>
    <n v="1996"/>
    <x v="0"/>
  </r>
  <r>
    <n v="131478"/>
    <d v="1991-12-25T00:00:00"/>
    <x v="97"/>
    <x v="2"/>
    <s v="500/1000"/>
    <n v="1000"/>
    <n v="134627"/>
    <n v="0"/>
    <x v="419"/>
    <n v="35"/>
    <x v="1"/>
    <x v="0"/>
    <x v="3"/>
    <x v="13"/>
    <x v="18"/>
    <x v="1"/>
    <n v="44900"/>
    <n v="-91400"/>
    <n v="-46500"/>
    <x v="28"/>
    <x v="0"/>
    <s v="Front Collision"/>
    <x v="2"/>
    <x v="4"/>
    <x v="4"/>
    <x v="2"/>
    <s v="6492 4th Lane"/>
    <x v="20"/>
    <x v="0"/>
    <x v="2"/>
    <x v="1"/>
    <x v="0"/>
    <s v="Unknown"/>
    <n v="58200"/>
    <n v="5820"/>
    <n v="5820"/>
    <n v="46560"/>
    <s v="BMW"/>
    <s v="X5"/>
    <n v="2013"/>
    <x v="1"/>
  </r>
  <r>
    <n v="268833"/>
    <d v="1999-09-18T00:00:00"/>
    <x v="49"/>
    <x v="1"/>
    <s v="100/300"/>
    <n v="1000"/>
    <n v="13384"/>
    <n v="4000000"/>
    <x v="420"/>
    <n v="31"/>
    <x v="2"/>
    <x v="1"/>
    <x v="4"/>
    <x v="7"/>
    <x v="15"/>
    <x v="2"/>
    <n v="63600"/>
    <n v="0"/>
    <n v="63600"/>
    <x v="53"/>
    <x v="0"/>
    <s v="Side Collision"/>
    <x v="1"/>
    <x v="0"/>
    <x v="5"/>
    <x v="4"/>
    <s v="7299 Apache St"/>
    <x v="4"/>
    <x v="0"/>
    <x v="1"/>
    <x v="0"/>
    <x v="1"/>
    <s v="No"/>
    <n v="60570"/>
    <n v="6730"/>
    <n v="6730"/>
    <n v="47110"/>
    <s v="Nissan"/>
    <s v="Maxima"/>
    <n v="2011"/>
    <x v="1"/>
  </r>
  <r>
    <n v="287489"/>
    <d v="1994-02-03T00:00:00"/>
    <x v="262"/>
    <x v="2"/>
    <s v="100/300"/>
    <n v="1000"/>
    <n v="94944"/>
    <n v="0"/>
    <x v="421"/>
    <n v="36"/>
    <x v="1"/>
    <x v="1"/>
    <x v="3"/>
    <x v="8"/>
    <x v="6"/>
    <x v="1"/>
    <n v="0"/>
    <n v="-38400"/>
    <n v="-38400"/>
    <x v="16"/>
    <x v="2"/>
    <s v="Rear Collision"/>
    <x v="0"/>
    <x v="4"/>
    <x v="5"/>
    <x v="3"/>
    <s v="2756 Britain Hwy"/>
    <x v="9"/>
    <x v="1"/>
    <x v="1"/>
    <x v="1"/>
    <x v="1"/>
    <s v="No"/>
    <n v="69680"/>
    <n v="8710"/>
    <n v="8710"/>
    <n v="52260"/>
    <s v="Mercedes"/>
    <s v="ML350"/>
    <n v="2008"/>
    <x v="0"/>
  </r>
  <r>
    <n v="808153"/>
    <d v="2003-01-18T00:00:00"/>
    <x v="263"/>
    <x v="1"/>
    <s v="500/1000"/>
    <n v="2000"/>
    <n v="9774"/>
    <n v="0"/>
    <x v="422"/>
    <n v="58"/>
    <x v="3"/>
    <x v="0"/>
    <x v="3"/>
    <x v="10"/>
    <x v="3"/>
    <x v="2"/>
    <n v="82200"/>
    <n v="0"/>
    <n v="82200"/>
    <x v="28"/>
    <x v="0"/>
    <s v="Front Collision"/>
    <x v="2"/>
    <x v="2"/>
    <x v="2"/>
    <x v="0"/>
    <s v="9360 3rd Drive"/>
    <x v="23"/>
    <x v="0"/>
    <x v="0"/>
    <x v="2"/>
    <x v="2"/>
    <s v="No"/>
    <n v="55700"/>
    <n v="5570"/>
    <n v="11140"/>
    <n v="38990"/>
    <s v="Nissan"/>
    <s v="Maxima"/>
    <n v="2014"/>
    <x v="1"/>
  </r>
  <r>
    <n v="687639"/>
    <d v="2005-03-07T00:00:00"/>
    <x v="188"/>
    <x v="1"/>
    <s v="250/500"/>
    <n v="2000"/>
    <n v="118146"/>
    <n v="10000000"/>
    <x v="423"/>
    <n v="47"/>
    <x v="0"/>
    <x v="1"/>
    <x v="6"/>
    <x v="10"/>
    <x v="0"/>
    <x v="1"/>
    <n v="0"/>
    <n v="-67400"/>
    <n v="-67400"/>
    <x v="26"/>
    <x v="2"/>
    <s v="Front Collision"/>
    <x v="2"/>
    <x v="4"/>
    <x v="3"/>
    <x v="2"/>
    <s v="1655 Francis Hwy"/>
    <x v="14"/>
    <x v="2"/>
    <x v="0"/>
    <x v="0"/>
    <x v="0"/>
    <s v="Yes"/>
    <n v="62370"/>
    <n v="5670"/>
    <n v="5670"/>
    <n v="51030"/>
    <s v="Dodge"/>
    <s v="Neon"/>
    <n v="2001"/>
    <x v="1"/>
  </r>
  <r>
    <n v="497347"/>
    <d v="2003-08-23T00:00:00"/>
    <x v="70"/>
    <x v="0"/>
    <s v="500/1000"/>
    <n v="500"/>
    <n v="118753"/>
    <n v="0"/>
    <x v="424"/>
    <n v="45"/>
    <x v="0"/>
    <x v="1"/>
    <x v="1"/>
    <x v="7"/>
    <x v="11"/>
    <x v="1"/>
    <n v="83200"/>
    <n v="-53300"/>
    <n v="29900"/>
    <x v="20"/>
    <x v="2"/>
    <s v="Side Collision"/>
    <x v="2"/>
    <x v="3"/>
    <x v="1"/>
    <x v="0"/>
    <s v="9720 Lincoln Hwy"/>
    <x v="6"/>
    <x v="1"/>
    <x v="1"/>
    <x v="1"/>
    <x v="1"/>
    <s v="Yes"/>
    <n v="54340"/>
    <n v="9880"/>
    <n v="0"/>
    <n v="44460"/>
    <s v="Saab"/>
    <s v="92x"/>
    <n v="2005"/>
    <x v="1"/>
  </r>
  <r>
    <n v="439660"/>
    <d v="2002-07-11T00:00:00"/>
    <x v="264"/>
    <x v="0"/>
    <s v="100/300"/>
    <n v="1000"/>
    <n v="84516"/>
    <n v="0"/>
    <x v="425"/>
    <n v="48"/>
    <x v="0"/>
    <x v="1"/>
    <x v="3"/>
    <x v="7"/>
    <x v="4"/>
    <x v="1"/>
    <n v="0"/>
    <n v="0"/>
    <n v="0"/>
    <x v="53"/>
    <x v="0"/>
    <s v="Front Collision"/>
    <x v="0"/>
    <x v="0"/>
    <x v="5"/>
    <x v="5"/>
    <s v="7066 Texas Ave"/>
    <x v="7"/>
    <x v="0"/>
    <x v="0"/>
    <x v="0"/>
    <x v="1"/>
    <s v="No"/>
    <n v="55170"/>
    <n v="6130"/>
    <n v="6130"/>
    <n v="42910"/>
    <s v="Audi"/>
    <s v="A5"/>
    <n v="2005"/>
    <x v="0"/>
  </r>
  <r>
    <n v="847123"/>
    <d v="2014-03-19T00:00:00"/>
    <x v="265"/>
    <x v="2"/>
    <s v="100/300"/>
    <n v="500"/>
    <n v="144227"/>
    <n v="0"/>
    <x v="426"/>
    <n v="34"/>
    <x v="1"/>
    <x v="0"/>
    <x v="5"/>
    <x v="7"/>
    <x v="19"/>
    <x v="0"/>
    <n v="67900"/>
    <n v="0"/>
    <n v="67900"/>
    <x v="4"/>
    <x v="0"/>
    <s v="Front Collision"/>
    <x v="1"/>
    <x v="3"/>
    <x v="2"/>
    <x v="0"/>
    <s v="9728 Britain Hwy"/>
    <x v="16"/>
    <x v="0"/>
    <x v="1"/>
    <x v="2"/>
    <x v="2"/>
    <s v="Yes"/>
    <n v="58500"/>
    <n v="11700"/>
    <n v="5850"/>
    <n v="40950"/>
    <s v="Dodge"/>
    <s v="RAM"/>
    <n v="1999"/>
    <x v="1"/>
  </r>
  <r>
    <n v="172307"/>
    <d v="1993-12-06T00:00:00"/>
    <x v="252"/>
    <x v="0"/>
    <s v="100/300"/>
    <n v="2000"/>
    <n v="127643"/>
    <n v="0"/>
    <x v="427"/>
    <n v="32"/>
    <x v="2"/>
    <x v="0"/>
    <x v="2"/>
    <x v="7"/>
    <x v="8"/>
    <x v="2"/>
    <n v="0"/>
    <n v="0"/>
    <n v="0"/>
    <x v="46"/>
    <x v="0"/>
    <s v="Rear Collision"/>
    <x v="0"/>
    <x v="2"/>
    <x v="5"/>
    <x v="1"/>
    <s v="4486 Cherokee Ridge"/>
    <x v="11"/>
    <x v="0"/>
    <x v="1"/>
    <x v="1"/>
    <x v="2"/>
    <s v="Unknown"/>
    <n v="59940"/>
    <n v="6660"/>
    <n v="6660"/>
    <n v="46620"/>
    <s v="Honda"/>
    <s v="CRV"/>
    <n v="1995"/>
    <x v="1"/>
  </r>
  <r>
    <n v="810189"/>
    <d v="1999-08-29T00:00:00"/>
    <x v="266"/>
    <x v="0"/>
    <s v="250/500"/>
    <n v="500"/>
    <n v="107541"/>
    <n v="0"/>
    <x v="428"/>
    <n v="28"/>
    <x v="2"/>
    <x v="0"/>
    <x v="0"/>
    <x v="1"/>
    <x v="1"/>
    <x v="0"/>
    <n v="55200"/>
    <n v="0"/>
    <n v="55200"/>
    <x v="11"/>
    <x v="0"/>
    <s v="Side Collision"/>
    <x v="2"/>
    <x v="0"/>
    <x v="6"/>
    <x v="5"/>
    <s v="8021 Flute Ave"/>
    <x v="13"/>
    <x v="0"/>
    <x v="2"/>
    <x v="0"/>
    <x v="1"/>
    <s v="No"/>
    <n v="73400"/>
    <n v="7340"/>
    <n v="7340"/>
    <n v="58720"/>
    <s v="Dodge"/>
    <s v="Neon"/>
    <n v="1996"/>
    <x v="1"/>
  </r>
  <r>
    <n v="432068"/>
    <d v="2007-03-09T00:00:00"/>
    <x v="83"/>
    <x v="2"/>
    <s v="100/300"/>
    <n v="500"/>
    <n v="111172"/>
    <n v="0"/>
    <x v="429"/>
    <n v="23"/>
    <x v="4"/>
    <x v="0"/>
    <x v="6"/>
    <x v="8"/>
    <x v="3"/>
    <x v="1"/>
    <n v="54600"/>
    <n v="0"/>
    <n v="54600"/>
    <x v="53"/>
    <x v="0"/>
    <s v="Side Collision"/>
    <x v="0"/>
    <x v="2"/>
    <x v="6"/>
    <x v="1"/>
    <s v="2774 Apache Drive"/>
    <x v="13"/>
    <x v="0"/>
    <x v="1"/>
    <x v="0"/>
    <x v="0"/>
    <s v="Unknown"/>
    <n v="41850"/>
    <n v="4650"/>
    <n v="4650"/>
    <n v="32550"/>
    <s v="Suburu"/>
    <s v="Legacy"/>
    <n v="1997"/>
    <x v="1"/>
  </r>
  <r>
    <n v="903203"/>
    <d v="2004-01-03T00:00:00"/>
    <x v="102"/>
    <x v="0"/>
    <s v="500/1000"/>
    <n v="2000"/>
    <n v="81496"/>
    <n v="6000000"/>
    <x v="430"/>
    <n v="44"/>
    <x v="1"/>
    <x v="1"/>
    <x v="1"/>
    <x v="7"/>
    <x v="13"/>
    <x v="1"/>
    <n v="68500"/>
    <n v="0"/>
    <n v="68500"/>
    <x v="52"/>
    <x v="3"/>
    <s v=" "/>
    <x v="3"/>
    <x v="0"/>
    <x v="5"/>
    <x v="4"/>
    <s v="2787 MLK St"/>
    <x v="2"/>
    <x v="0"/>
    <x v="1"/>
    <x v="2"/>
    <x v="0"/>
    <s v="No"/>
    <n v="6400"/>
    <n v="640"/>
    <n v="1280"/>
    <n v="4480"/>
    <s v="Mercedes"/>
    <s v="ML350"/>
    <n v="2005"/>
    <x v="0"/>
  </r>
  <r>
    <n v="253085"/>
    <d v="1991-04-25T00:00:00"/>
    <x v="105"/>
    <x v="2"/>
    <s v="500/1000"/>
    <n v="1000"/>
    <n v="157586"/>
    <n v="0"/>
    <x v="431"/>
    <n v="40"/>
    <x v="1"/>
    <x v="1"/>
    <x v="1"/>
    <x v="6"/>
    <x v="0"/>
    <x v="2"/>
    <n v="0"/>
    <n v="0"/>
    <n v="0"/>
    <x v="37"/>
    <x v="1"/>
    <s v=" "/>
    <x v="3"/>
    <x v="0"/>
    <x v="4"/>
    <x v="6"/>
    <s v="9847 Elm St"/>
    <x v="19"/>
    <x v="0"/>
    <x v="2"/>
    <x v="0"/>
    <x v="3"/>
    <s v="No"/>
    <n v="3190"/>
    <n v="580"/>
    <n v="290"/>
    <n v="2320"/>
    <s v="Audi"/>
    <s v="A5"/>
    <n v="2004"/>
    <x v="1"/>
  </r>
  <r>
    <n v="180720"/>
    <d v="1995-03-14T00:00:00"/>
    <x v="83"/>
    <x v="1"/>
    <s v="250/500"/>
    <n v="1000"/>
    <n v="111527"/>
    <n v="0"/>
    <x v="432"/>
    <n v="29"/>
    <x v="2"/>
    <x v="0"/>
    <x v="6"/>
    <x v="11"/>
    <x v="15"/>
    <x v="3"/>
    <n v="0"/>
    <n v="-66000"/>
    <n v="-66000"/>
    <x v="17"/>
    <x v="3"/>
    <s v=" "/>
    <x v="3"/>
    <x v="1"/>
    <x v="1"/>
    <x v="4"/>
    <s v="4629 Elm Ridge"/>
    <x v="16"/>
    <x v="0"/>
    <x v="0"/>
    <x v="2"/>
    <x v="3"/>
    <s v="Yes"/>
    <n v="5900"/>
    <n v="590"/>
    <n v="590"/>
    <n v="4720"/>
    <s v="Nissan"/>
    <s v="Pathfinder"/>
    <n v="2010"/>
    <x v="1"/>
  </r>
  <r>
    <n v="492224"/>
    <d v="2005-12-09T00:00:00"/>
    <x v="131"/>
    <x v="1"/>
    <s v="500/1000"/>
    <n v="2000"/>
    <n v="11757"/>
    <n v="0"/>
    <x v="433"/>
    <n v="31"/>
    <x v="2"/>
    <x v="0"/>
    <x v="3"/>
    <x v="9"/>
    <x v="11"/>
    <x v="1"/>
    <n v="0"/>
    <n v="0"/>
    <n v="0"/>
    <x v="45"/>
    <x v="0"/>
    <s v="Rear Collision"/>
    <x v="2"/>
    <x v="2"/>
    <x v="2"/>
    <x v="0"/>
    <s v="5585 Washington Drive"/>
    <x v="8"/>
    <x v="0"/>
    <x v="2"/>
    <x v="1"/>
    <x v="0"/>
    <s v="No"/>
    <n v="57330"/>
    <n v="6370"/>
    <n v="6370"/>
    <n v="44590"/>
    <s v="Dodge"/>
    <s v="Neon"/>
    <n v="2006"/>
    <x v="1"/>
  </r>
  <r>
    <n v="411477"/>
    <d v="2001-12-25T00:00:00"/>
    <x v="267"/>
    <x v="0"/>
    <s v="100/300"/>
    <n v="500"/>
    <n v="79315"/>
    <n v="0"/>
    <x v="434"/>
    <n v="50"/>
    <x v="0"/>
    <x v="0"/>
    <x v="0"/>
    <x v="4"/>
    <x v="2"/>
    <x v="2"/>
    <n v="54600"/>
    <n v="-45500"/>
    <n v="9100"/>
    <x v="44"/>
    <x v="2"/>
    <s v="Front Collision"/>
    <x v="2"/>
    <x v="3"/>
    <x v="4"/>
    <x v="4"/>
    <s v="3925 Sky St"/>
    <x v="18"/>
    <x v="1"/>
    <x v="2"/>
    <x v="1"/>
    <x v="2"/>
    <s v="No"/>
    <n v="81960"/>
    <n v="13660"/>
    <n v="13660"/>
    <n v="54640"/>
    <s v="Dodge"/>
    <s v="Neon"/>
    <n v="2008"/>
    <x v="1"/>
  </r>
  <r>
    <n v="107181"/>
    <d v="1999-11-14T00:00:00"/>
    <x v="268"/>
    <x v="1"/>
    <s v="250/500"/>
    <n v="500"/>
    <n v="94251"/>
    <n v="0"/>
    <x v="435"/>
    <n v="33"/>
    <x v="2"/>
    <x v="1"/>
    <x v="1"/>
    <x v="10"/>
    <x v="19"/>
    <x v="0"/>
    <n v="0"/>
    <n v="0"/>
    <n v="0"/>
    <x v="8"/>
    <x v="0"/>
    <s v="Side Collision"/>
    <x v="0"/>
    <x v="2"/>
    <x v="0"/>
    <x v="4"/>
    <s v="3903 Oak Ave"/>
    <x v="14"/>
    <x v="0"/>
    <x v="0"/>
    <x v="1"/>
    <x v="1"/>
    <s v="Unknown"/>
    <n v="70400"/>
    <n v="6400"/>
    <n v="19200"/>
    <n v="44800"/>
    <s v="Suburu"/>
    <s v="Legacy"/>
    <n v="2001"/>
    <x v="0"/>
  </r>
  <r>
    <n v="312940"/>
    <d v="2001-10-27T00:00:00"/>
    <x v="69"/>
    <x v="1"/>
    <s v="500/1000"/>
    <n v="1000"/>
    <n v="105671"/>
    <n v="0"/>
    <x v="436"/>
    <n v="34"/>
    <x v="1"/>
    <x v="1"/>
    <x v="6"/>
    <x v="9"/>
    <x v="12"/>
    <x v="1"/>
    <n v="77900"/>
    <n v="0"/>
    <n v="77900"/>
    <x v="39"/>
    <x v="3"/>
    <s v=" "/>
    <x v="1"/>
    <x v="1"/>
    <x v="1"/>
    <x v="0"/>
    <s v="3805 Lincoln Hwy"/>
    <x v="19"/>
    <x v="0"/>
    <x v="2"/>
    <x v="2"/>
    <x v="3"/>
    <s v="Unknown"/>
    <n v="3770"/>
    <n v="580"/>
    <n v="580"/>
    <n v="2610"/>
    <s v="Jeep"/>
    <s v="Grand Cherokee"/>
    <n v="2002"/>
    <x v="1"/>
  </r>
  <r>
    <n v="855186"/>
    <d v="1993-10-31T00:00:00"/>
    <x v="269"/>
    <x v="1"/>
    <s v="500/1000"/>
    <n v="2000"/>
    <n v="125568"/>
    <n v="6000000"/>
    <x v="437"/>
    <n v="36"/>
    <x v="1"/>
    <x v="1"/>
    <x v="2"/>
    <x v="2"/>
    <x v="1"/>
    <x v="1"/>
    <n v="23600"/>
    <n v="-15600"/>
    <n v="8000"/>
    <x v="32"/>
    <x v="3"/>
    <s v=" "/>
    <x v="1"/>
    <x v="1"/>
    <x v="5"/>
    <x v="2"/>
    <s v="4055 2nd Drive"/>
    <x v="2"/>
    <x v="0"/>
    <x v="2"/>
    <x v="1"/>
    <x v="1"/>
    <s v="Unknown"/>
    <n v="7400"/>
    <n v="740"/>
    <n v="1480"/>
    <n v="5180"/>
    <s v="Dodge"/>
    <s v="Neon"/>
    <n v="2014"/>
    <x v="1"/>
  </r>
  <r>
    <n v="373935"/>
    <d v="2003-02-13T00:00:00"/>
    <x v="270"/>
    <x v="1"/>
    <s v="500/1000"/>
    <n v="500"/>
    <n v="133513"/>
    <n v="0"/>
    <x v="438"/>
    <n v="52"/>
    <x v="0"/>
    <x v="1"/>
    <x v="4"/>
    <x v="13"/>
    <x v="13"/>
    <x v="3"/>
    <n v="44000"/>
    <n v="-71000"/>
    <n v="-27000"/>
    <x v="23"/>
    <x v="0"/>
    <s v="Rear Collision"/>
    <x v="2"/>
    <x v="0"/>
    <x v="0"/>
    <x v="5"/>
    <s v="3707 Oak Ridge"/>
    <x v="21"/>
    <x v="0"/>
    <x v="0"/>
    <x v="0"/>
    <x v="3"/>
    <s v="Unknown"/>
    <n v="54810"/>
    <n v="6090"/>
    <n v="6090"/>
    <n v="42630"/>
    <s v="Chevrolet"/>
    <s v="Silverado"/>
    <n v="1999"/>
    <x v="0"/>
  </r>
  <r>
    <n v="812989"/>
    <d v="2004-03-06T00:00:00"/>
    <x v="44"/>
    <x v="1"/>
    <s v="250/500"/>
    <n v="500"/>
    <n v="117895"/>
    <n v="6000000"/>
    <x v="439"/>
    <n v="37"/>
    <x v="1"/>
    <x v="1"/>
    <x v="6"/>
    <x v="7"/>
    <x v="7"/>
    <x v="2"/>
    <n v="0"/>
    <n v="-67300"/>
    <n v="-67300"/>
    <x v="29"/>
    <x v="0"/>
    <s v="Rear Collision"/>
    <x v="2"/>
    <x v="2"/>
    <x v="2"/>
    <x v="3"/>
    <s v="7327 Lincoln Drive"/>
    <x v="3"/>
    <x v="0"/>
    <x v="0"/>
    <x v="2"/>
    <x v="2"/>
    <s v="Yes"/>
    <n v="49400"/>
    <n v="4940"/>
    <n v="9880"/>
    <n v="34580"/>
    <s v="Jeep"/>
    <s v="Wrangler"/>
    <n v="2005"/>
    <x v="1"/>
  </r>
  <r>
    <n v="993840"/>
    <d v="2013-07-12T00:00:00"/>
    <x v="271"/>
    <x v="2"/>
    <s v="250/500"/>
    <n v="500"/>
    <n v="179316"/>
    <n v="0"/>
    <x v="440"/>
    <n v="53"/>
    <x v="0"/>
    <x v="0"/>
    <x v="2"/>
    <x v="4"/>
    <x v="19"/>
    <x v="0"/>
    <n v="0"/>
    <n v="0"/>
    <n v="0"/>
    <x v="14"/>
    <x v="0"/>
    <s v="Front Collision"/>
    <x v="1"/>
    <x v="2"/>
    <x v="5"/>
    <x v="1"/>
    <s v="9369 Flute Hwy"/>
    <x v="6"/>
    <x v="0"/>
    <x v="0"/>
    <x v="2"/>
    <x v="0"/>
    <s v="No"/>
    <n v="68750"/>
    <n v="12500"/>
    <n v="6250"/>
    <n v="50000"/>
    <s v="Chevrolet"/>
    <s v="Malibu"/>
    <n v="2009"/>
    <x v="1"/>
  </r>
  <r>
    <n v="327856"/>
    <d v="2014-08-27T00:00:00"/>
    <x v="6"/>
    <x v="0"/>
    <s v="100/300"/>
    <n v="500"/>
    <n v="100838"/>
    <n v="0"/>
    <x v="441"/>
    <n v="32"/>
    <x v="2"/>
    <x v="1"/>
    <x v="1"/>
    <x v="12"/>
    <x v="11"/>
    <x v="1"/>
    <n v="37900"/>
    <n v="0"/>
    <n v="37900"/>
    <x v="51"/>
    <x v="0"/>
    <s v="Front Collision"/>
    <x v="2"/>
    <x v="4"/>
    <x v="0"/>
    <x v="2"/>
    <s v="4239 Weaver Ave"/>
    <x v="20"/>
    <x v="0"/>
    <x v="2"/>
    <x v="0"/>
    <x v="1"/>
    <s v="Unknown"/>
    <n v="61500"/>
    <n v="12300"/>
    <n v="6150"/>
    <n v="43050"/>
    <s v="Dodge"/>
    <s v="Neon"/>
    <n v="2013"/>
    <x v="1"/>
  </r>
  <r>
    <n v="506333"/>
    <d v="1990-06-22T00:00:00"/>
    <x v="89"/>
    <x v="2"/>
    <s v="100/300"/>
    <n v="500"/>
    <n v="139683"/>
    <n v="0"/>
    <x v="442"/>
    <n v="39"/>
    <x v="1"/>
    <x v="1"/>
    <x v="3"/>
    <x v="6"/>
    <x v="1"/>
    <x v="0"/>
    <n v="0"/>
    <n v="0"/>
    <n v="0"/>
    <x v="10"/>
    <x v="2"/>
    <s v="Rear Collision"/>
    <x v="0"/>
    <x v="4"/>
    <x v="4"/>
    <x v="5"/>
    <s v="6044 Weaver Drive"/>
    <x v="5"/>
    <x v="2"/>
    <x v="1"/>
    <x v="1"/>
    <x v="2"/>
    <s v="No"/>
    <n v="76890"/>
    <n v="6990"/>
    <n v="13980"/>
    <n v="55920"/>
    <s v="BMW"/>
    <s v="X6"/>
    <n v="2007"/>
    <x v="1"/>
  </r>
  <r>
    <n v="263159"/>
    <d v="2008-03-07T00:00:00"/>
    <x v="272"/>
    <x v="0"/>
    <s v="100/300"/>
    <n v="500"/>
    <n v="140278"/>
    <n v="5000000"/>
    <x v="443"/>
    <n v="32"/>
    <x v="2"/>
    <x v="1"/>
    <x v="1"/>
    <x v="6"/>
    <x v="4"/>
    <x v="0"/>
    <n v="70300"/>
    <n v="-50300"/>
    <n v="20000"/>
    <x v="40"/>
    <x v="0"/>
    <s v="Rear Collision"/>
    <x v="1"/>
    <x v="4"/>
    <x v="2"/>
    <x v="6"/>
    <s v="8879 1st Drive"/>
    <x v="23"/>
    <x v="0"/>
    <x v="0"/>
    <x v="1"/>
    <x v="3"/>
    <s v="Unknown"/>
    <n v="56070"/>
    <n v="6230"/>
    <n v="12460"/>
    <n v="37380"/>
    <s v="Toyota"/>
    <s v="Camry"/>
    <n v="2012"/>
    <x v="1"/>
  </r>
  <r>
    <n v="372912"/>
    <d v="1992-08-05T00:00:00"/>
    <x v="196"/>
    <x v="1"/>
    <s v="100/300"/>
    <n v="1000"/>
    <n v="143788"/>
    <n v="0"/>
    <x v="444"/>
    <n v="30"/>
    <x v="2"/>
    <x v="1"/>
    <x v="5"/>
    <x v="10"/>
    <x v="1"/>
    <x v="0"/>
    <n v="42800"/>
    <n v="-51200"/>
    <n v="-8400"/>
    <x v="53"/>
    <x v="0"/>
    <s v="Side Collision"/>
    <x v="2"/>
    <x v="2"/>
    <x v="0"/>
    <x v="6"/>
    <s v="9488 Best Drive"/>
    <x v="19"/>
    <x v="0"/>
    <x v="2"/>
    <x v="2"/>
    <x v="1"/>
    <s v="Yes"/>
    <n v="56000"/>
    <n v="14000"/>
    <n v="0"/>
    <n v="42000"/>
    <s v="Chevrolet"/>
    <s v="Malibu"/>
    <n v="2003"/>
    <x v="1"/>
  </r>
  <r>
    <n v="552788"/>
    <d v="1991-09-03T00:00:00"/>
    <x v="123"/>
    <x v="2"/>
    <s v="500/1000"/>
    <n v="1000"/>
    <n v="131364"/>
    <n v="0"/>
    <x v="445"/>
    <n v="33"/>
    <x v="2"/>
    <x v="1"/>
    <x v="5"/>
    <x v="7"/>
    <x v="2"/>
    <x v="3"/>
    <n v="12100"/>
    <n v="0"/>
    <n v="12100"/>
    <x v="18"/>
    <x v="3"/>
    <s v=" "/>
    <x v="3"/>
    <x v="1"/>
    <x v="2"/>
    <x v="4"/>
    <s v="7500 Texas Ridge"/>
    <x v="19"/>
    <x v="0"/>
    <x v="0"/>
    <x v="0"/>
    <x v="1"/>
    <s v="No"/>
    <n v="4290"/>
    <n v="780"/>
    <n v="390"/>
    <n v="3120"/>
    <s v="Audi"/>
    <s v="A3"/>
    <n v="1997"/>
    <x v="1"/>
  </r>
  <r>
    <n v="722747"/>
    <d v="2011-09-02T00:00:00"/>
    <x v="178"/>
    <x v="2"/>
    <s v="250/500"/>
    <n v="500"/>
    <n v="148214"/>
    <n v="0"/>
    <x v="446"/>
    <n v="37"/>
    <x v="1"/>
    <x v="1"/>
    <x v="2"/>
    <x v="10"/>
    <x v="1"/>
    <x v="0"/>
    <n v="33000"/>
    <n v="-43600"/>
    <n v="-10600"/>
    <x v="2"/>
    <x v="2"/>
    <s v="Rear Collision"/>
    <x v="2"/>
    <x v="3"/>
    <x v="2"/>
    <x v="2"/>
    <s v="2048 3rd Ridge"/>
    <x v="12"/>
    <x v="1"/>
    <x v="1"/>
    <x v="2"/>
    <x v="3"/>
    <s v="No"/>
    <n v="60750"/>
    <n v="6750"/>
    <n v="6750"/>
    <n v="47250"/>
    <s v="Suburu"/>
    <s v="Forrestor"/>
    <n v="2003"/>
    <x v="1"/>
  </r>
  <r>
    <n v="248467"/>
    <d v="2012-10-06T00:00:00"/>
    <x v="249"/>
    <x v="2"/>
    <s v="250/500"/>
    <n v="2000"/>
    <n v="117175"/>
    <n v="0"/>
    <x v="447"/>
    <n v="30"/>
    <x v="2"/>
    <x v="1"/>
    <x v="2"/>
    <x v="1"/>
    <x v="2"/>
    <x v="1"/>
    <n v="46500"/>
    <n v="-42700"/>
    <n v="3800"/>
    <x v="49"/>
    <x v="0"/>
    <s v="Side Collision"/>
    <x v="1"/>
    <x v="3"/>
    <x v="2"/>
    <x v="5"/>
    <s v="3419 Apache St"/>
    <x v="6"/>
    <x v="0"/>
    <x v="1"/>
    <x v="2"/>
    <x v="2"/>
    <s v="No"/>
    <n v="48730"/>
    <n v="4430"/>
    <n v="4430"/>
    <n v="39870"/>
    <s v="Chevrolet"/>
    <s v="Malibu"/>
    <n v="2011"/>
    <x v="1"/>
  </r>
  <r>
    <n v="955953"/>
    <d v="2014-01-18T00:00:00"/>
    <x v="188"/>
    <x v="2"/>
    <s v="500/1000"/>
    <n v="2000"/>
    <n v="135333"/>
    <n v="0"/>
    <x v="448"/>
    <n v="43"/>
    <x v="1"/>
    <x v="0"/>
    <x v="2"/>
    <x v="12"/>
    <x v="17"/>
    <x v="1"/>
    <n v="0"/>
    <n v="-8500"/>
    <n v="-8500"/>
    <x v="26"/>
    <x v="2"/>
    <s v="Front Collision"/>
    <x v="1"/>
    <x v="0"/>
    <x v="4"/>
    <x v="3"/>
    <s v="9875 MLK Ave"/>
    <x v="10"/>
    <x v="1"/>
    <x v="0"/>
    <x v="2"/>
    <x v="1"/>
    <s v="No"/>
    <n v="95150"/>
    <n v="17300"/>
    <n v="17300"/>
    <n v="60550"/>
    <s v="Ford"/>
    <s v="Escape"/>
    <n v="2007"/>
    <x v="1"/>
  </r>
  <r>
    <n v="910622"/>
    <d v="1992-03-22T00:00:00"/>
    <x v="75"/>
    <x v="1"/>
    <s v="100/300"/>
    <n v="500"/>
    <n v="117551"/>
    <n v="0"/>
    <x v="449"/>
    <n v="24"/>
    <x v="2"/>
    <x v="0"/>
    <x v="3"/>
    <x v="0"/>
    <x v="11"/>
    <x v="0"/>
    <n v="0"/>
    <n v="0"/>
    <n v="0"/>
    <x v="10"/>
    <x v="1"/>
    <s v=" "/>
    <x v="1"/>
    <x v="0"/>
    <x v="2"/>
    <x v="0"/>
    <s v="3553 Texas Ave"/>
    <x v="3"/>
    <x v="0"/>
    <x v="1"/>
    <x v="1"/>
    <x v="3"/>
    <s v="Yes"/>
    <n v="7480"/>
    <n v="680"/>
    <n v="680"/>
    <n v="6120"/>
    <s v="Dodge"/>
    <s v="Neon"/>
    <n v="2003"/>
    <x v="1"/>
  </r>
  <r>
    <n v="137675"/>
    <d v="2012-12-03T00:00:00"/>
    <x v="200"/>
    <x v="2"/>
    <s v="100/300"/>
    <n v="2000"/>
    <n v="183602"/>
    <n v="0"/>
    <x v="450"/>
    <n v="28"/>
    <x v="2"/>
    <x v="0"/>
    <x v="3"/>
    <x v="10"/>
    <x v="9"/>
    <x v="2"/>
    <n v="38000"/>
    <n v="-41200"/>
    <n v="-3200"/>
    <x v="17"/>
    <x v="0"/>
    <s v="Side Collision"/>
    <x v="0"/>
    <x v="4"/>
    <x v="5"/>
    <x v="1"/>
    <s v="4335 1st St"/>
    <x v="0"/>
    <x v="0"/>
    <x v="1"/>
    <x v="2"/>
    <x v="3"/>
    <s v="Yes"/>
    <n v="79800"/>
    <n v="13300"/>
    <n v="6650"/>
    <n v="59850"/>
    <s v="Volkswagen"/>
    <s v="Passat"/>
    <n v="2011"/>
    <x v="0"/>
  </r>
  <r>
    <n v="343421"/>
    <d v="1996-10-18T00:00:00"/>
    <x v="273"/>
    <x v="0"/>
    <s v="500/1000"/>
    <n v="500"/>
    <n v="148079"/>
    <n v="9000000"/>
    <x v="451"/>
    <n v="51"/>
    <x v="0"/>
    <x v="1"/>
    <x v="0"/>
    <x v="7"/>
    <x v="2"/>
    <x v="3"/>
    <n v="0"/>
    <n v="-12100"/>
    <n v="-12100"/>
    <x v="23"/>
    <x v="0"/>
    <s v="Side Collision"/>
    <x v="2"/>
    <x v="3"/>
    <x v="5"/>
    <x v="4"/>
    <s v="9070 Tree Ave"/>
    <x v="12"/>
    <x v="0"/>
    <x v="0"/>
    <x v="1"/>
    <x v="0"/>
    <s v="Unknown"/>
    <n v="103560"/>
    <n v="8630"/>
    <n v="17260"/>
    <n v="77670"/>
    <s v="Jeep"/>
    <s v="Wrangler"/>
    <n v="1997"/>
    <x v="1"/>
  </r>
  <r>
    <n v="413192"/>
    <d v="1997-10-02T00:00:00"/>
    <x v="44"/>
    <x v="1"/>
    <s v="500/1000"/>
    <n v="2000"/>
    <n v="145392"/>
    <n v="0"/>
    <x v="452"/>
    <n v="38"/>
    <x v="1"/>
    <x v="1"/>
    <x v="1"/>
    <x v="6"/>
    <x v="11"/>
    <x v="1"/>
    <n v="51700"/>
    <n v="0"/>
    <n v="51700"/>
    <x v="31"/>
    <x v="0"/>
    <s v="Side Collision"/>
    <x v="1"/>
    <x v="4"/>
    <x v="2"/>
    <x v="4"/>
    <s v="3900 Texas St"/>
    <x v="21"/>
    <x v="0"/>
    <x v="0"/>
    <x v="2"/>
    <x v="2"/>
    <s v="Unknown"/>
    <n v="79500"/>
    <n v="15900"/>
    <n v="7950"/>
    <n v="55650"/>
    <s v="Accura"/>
    <s v="MDX"/>
    <n v="1995"/>
    <x v="1"/>
  </r>
  <r>
    <n v="247801"/>
    <d v="2008-03-18T00:00:00"/>
    <x v="67"/>
    <x v="0"/>
    <s v="250/500"/>
    <n v="500"/>
    <n v="134071"/>
    <n v="0"/>
    <x v="453"/>
    <n v="44"/>
    <x v="1"/>
    <x v="1"/>
    <x v="4"/>
    <x v="4"/>
    <x v="4"/>
    <x v="1"/>
    <n v="0"/>
    <n v="0"/>
    <n v="0"/>
    <x v="30"/>
    <x v="0"/>
    <s v="Rear Collision"/>
    <x v="1"/>
    <x v="3"/>
    <x v="0"/>
    <x v="1"/>
    <s v="9657 5th Ave"/>
    <x v="14"/>
    <x v="0"/>
    <x v="2"/>
    <x v="2"/>
    <x v="0"/>
    <s v="No"/>
    <n v="76230"/>
    <n v="6930"/>
    <n v="13860"/>
    <n v="55440"/>
    <s v="Volkswagen"/>
    <s v="Passat"/>
    <n v="1997"/>
    <x v="0"/>
  </r>
  <r>
    <n v="171147"/>
    <d v="2010-08-29T00:00:00"/>
    <x v="274"/>
    <x v="2"/>
    <s v="100/300"/>
    <n v="2000"/>
    <n v="71403"/>
    <n v="0"/>
    <x v="454"/>
    <n v="54"/>
    <x v="0"/>
    <x v="0"/>
    <x v="0"/>
    <x v="9"/>
    <x v="2"/>
    <x v="2"/>
    <n v="0"/>
    <n v="-17000"/>
    <n v="-17000"/>
    <x v="54"/>
    <x v="0"/>
    <s v="Side Collision"/>
    <x v="1"/>
    <x v="4"/>
    <x v="4"/>
    <x v="5"/>
    <s v="5765 Washington St"/>
    <x v="5"/>
    <x v="0"/>
    <x v="0"/>
    <x v="1"/>
    <x v="0"/>
    <s v="No"/>
    <n v="59520"/>
    <n v="9920"/>
    <n v="9920"/>
    <n v="39680"/>
    <s v="Honda"/>
    <s v="Accord"/>
    <n v="2001"/>
    <x v="1"/>
  </r>
  <r>
    <n v="431283"/>
    <d v="2005-03-31T00:00:00"/>
    <x v="275"/>
    <x v="2"/>
    <s v="100/300"/>
    <n v="2000"/>
    <n v="137616"/>
    <n v="0"/>
    <x v="455"/>
    <n v="57"/>
    <x v="3"/>
    <x v="1"/>
    <x v="1"/>
    <x v="4"/>
    <x v="10"/>
    <x v="2"/>
    <n v="38600"/>
    <n v="-50300"/>
    <n v="-11700"/>
    <x v="56"/>
    <x v="2"/>
    <s v="Front Collision"/>
    <x v="0"/>
    <x v="0"/>
    <x v="0"/>
    <x v="2"/>
    <s v="5997 Embaracadero Drive"/>
    <x v="16"/>
    <x v="1"/>
    <x v="2"/>
    <x v="2"/>
    <x v="3"/>
    <s v="Unknown"/>
    <n v="47760"/>
    <n v="5970"/>
    <n v="5970"/>
    <n v="35820"/>
    <s v="Suburu"/>
    <s v="Impreza"/>
    <n v="2013"/>
    <x v="0"/>
  </r>
  <r>
    <n v="461962"/>
    <d v="2013-12-25T00:00:00"/>
    <x v="276"/>
    <x v="2"/>
    <s v="100/300"/>
    <n v="500"/>
    <n v="91422"/>
    <n v="0"/>
    <x v="456"/>
    <n v="41"/>
    <x v="1"/>
    <x v="0"/>
    <x v="6"/>
    <x v="5"/>
    <x v="5"/>
    <x v="0"/>
    <n v="37900"/>
    <n v="-72900"/>
    <n v="-35000"/>
    <x v="12"/>
    <x v="2"/>
    <s v="Side Collision"/>
    <x v="2"/>
    <x v="0"/>
    <x v="2"/>
    <x v="3"/>
    <s v="1738 Solo Lane"/>
    <x v="8"/>
    <x v="1"/>
    <x v="2"/>
    <x v="2"/>
    <x v="1"/>
    <s v="No"/>
    <n v="84590"/>
    <n v="15380"/>
    <n v="7690"/>
    <n v="61520"/>
    <s v="Saab"/>
    <s v="93"/>
    <n v="2013"/>
    <x v="1"/>
  </r>
  <r>
    <n v="149467"/>
    <d v="2014-03-11T00:00:00"/>
    <x v="277"/>
    <x v="0"/>
    <s v="500/1000"/>
    <n v="1000"/>
    <n v="160147"/>
    <n v="0"/>
    <x v="457"/>
    <n v="38"/>
    <x v="1"/>
    <x v="0"/>
    <x v="1"/>
    <x v="11"/>
    <x v="8"/>
    <x v="1"/>
    <n v="64400"/>
    <n v="0"/>
    <n v="64400"/>
    <x v="11"/>
    <x v="2"/>
    <s v="Front Collision"/>
    <x v="2"/>
    <x v="3"/>
    <x v="0"/>
    <x v="0"/>
    <s v="2903 Weaver Drive"/>
    <x v="17"/>
    <x v="1"/>
    <x v="0"/>
    <x v="2"/>
    <x v="0"/>
    <s v="Unknown"/>
    <n v="61650"/>
    <n v="6850"/>
    <n v="6850"/>
    <n v="47950"/>
    <s v="Nissan"/>
    <s v="Ultima"/>
    <n v="2006"/>
    <x v="1"/>
  </r>
  <r>
    <n v="758740"/>
    <d v="1997-08-04T00:00:00"/>
    <x v="272"/>
    <x v="2"/>
    <s v="500/1000"/>
    <n v="1000"/>
    <n v="109679"/>
    <n v="6000000"/>
    <x v="458"/>
    <n v="33"/>
    <x v="2"/>
    <x v="1"/>
    <x v="2"/>
    <x v="11"/>
    <x v="7"/>
    <x v="3"/>
    <n v="45500"/>
    <n v="-60600"/>
    <n v="-15100"/>
    <x v="23"/>
    <x v="0"/>
    <s v="Rear Collision"/>
    <x v="0"/>
    <x v="0"/>
    <x v="1"/>
    <x v="3"/>
    <s v="8926 Texas Ridge"/>
    <x v="14"/>
    <x v="0"/>
    <x v="1"/>
    <x v="2"/>
    <x v="3"/>
    <s v="Unknown"/>
    <n v="81400"/>
    <n v="8140"/>
    <n v="8140"/>
    <n v="65120"/>
    <s v="BMW"/>
    <s v="M5"/>
    <n v="1998"/>
    <x v="1"/>
  </r>
  <r>
    <n v="628337"/>
    <d v="2007-11-14T00:00:00"/>
    <x v="249"/>
    <x v="1"/>
    <s v="100/300"/>
    <n v="2000"/>
    <n v="107822"/>
    <n v="0"/>
    <x v="459"/>
    <n v="34"/>
    <x v="1"/>
    <x v="1"/>
    <x v="3"/>
    <x v="10"/>
    <x v="6"/>
    <x v="0"/>
    <n v="54500"/>
    <n v="0"/>
    <n v="54500"/>
    <x v="43"/>
    <x v="2"/>
    <s v="Side Collision"/>
    <x v="0"/>
    <x v="2"/>
    <x v="0"/>
    <x v="5"/>
    <s v="4231 3rd Ave"/>
    <x v="23"/>
    <x v="1"/>
    <x v="2"/>
    <x v="1"/>
    <x v="3"/>
    <s v="Yes"/>
    <n v="58410"/>
    <n v="10620"/>
    <n v="5310"/>
    <n v="42480"/>
    <s v="Chevrolet"/>
    <s v="Tahoe"/>
    <n v="2007"/>
    <x v="1"/>
  </r>
  <r>
    <n v="574637"/>
    <d v="1992-07-30T00:00:00"/>
    <x v="278"/>
    <x v="2"/>
    <s v="250/500"/>
    <n v="1000"/>
    <n v="159528"/>
    <n v="0"/>
    <x v="460"/>
    <n v="56"/>
    <x v="3"/>
    <x v="1"/>
    <x v="5"/>
    <x v="9"/>
    <x v="19"/>
    <x v="1"/>
    <n v="0"/>
    <n v="0"/>
    <n v="0"/>
    <x v="10"/>
    <x v="2"/>
    <s v="Side Collision"/>
    <x v="0"/>
    <x v="4"/>
    <x v="1"/>
    <x v="3"/>
    <s v="8049 4th St"/>
    <x v="6"/>
    <x v="1"/>
    <x v="1"/>
    <x v="1"/>
    <x v="1"/>
    <s v="Unknown"/>
    <n v="38610"/>
    <n v="3510"/>
    <n v="3510"/>
    <n v="31590"/>
    <s v="Volkswagen"/>
    <s v="Passat"/>
    <n v="2007"/>
    <x v="1"/>
  </r>
  <r>
    <n v="373600"/>
    <d v="2000-12-01T00:00:00"/>
    <x v="100"/>
    <x v="0"/>
    <s v="100/300"/>
    <n v="1000"/>
    <n v="121784"/>
    <n v="5000000"/>
    <x v="461"/>
    <n v="37"/>
    <x v="1"/>
    <x v="1"/>
    <x v="4"/>
    <x v="13"/>
    <x v="11"/>
    <x v="1"/>
    <n v="49600"/>
    <n v="0"/>
    <n v="49600"/>
    <x v="57"/>
    <x v="2"/>
    <s v="Front Collision"/>
    <x v="1"/>
    <x v="2"/>
    <x v="4"/>
    <x v="6"/>
    <s v="6501 5th Drive"/>
    <x v="4"/>
    <x v="1"/>
    <x v="1"/>
    <x v="2"/>
    <x v="0"/>
    <s v="No"/>
    <n v="57600"/>
    <n v="9600"/>
    <n v="9600"/>
    <n v="38400"/>
    <s v="Volkswagen"/>
    <s v="Passat"/>
    <n v="2015"/>
    <x v="1"/>
  </r>
  <r>
    <n v="930032"/>
    <d v="2002-09-10T00:00:00"/>
    <x v="184"/>
    <x v="2"/>
    <s v="100/300"/>
    <n v="2000"/>
    <n v="111742"/>
    <n v="0"/>
    <x v="462"/>
    <n v="35"/>
    <x v="1"/>
    <x v="1"/>
    <x v="1"/>
    <x v="9"/>
    <x v="14"/>
    <x v="1"/>
    <n v="0"/>
    <n v="-51900"/>
    <n v="-51900"/>
    <x v="30"/>
    <x v="2"/>
    <s v="Side Collision"/>
    <x v="1"/>
    <x v="2"/>
    <x v="5"/>
    <x v="4"/>
    <s v="7909 Andromedia Hwy"/>
    <x v="6"/>
    <x v="1"/>
    <x v="2"/>
    <x v="2"/>
    <x v="0"/>
    <s v="No"/>
    <n v="53190"/>
    <n v="5910"/>
    <n v="11820"/>
    <n v="35460"/>
    <s v="Volkswagen"/>
    <s v="Jetta"/>
    <n v="1996"/>
    <x v="1"/>
  </r>
  <r>
    <n v="396590"/>
    <d v="1997-11-07T00:00:00"/>
    <x v="18"/>
    <x v="0"/>
    <s v="100/300"/>
    <n v="2000"/>
    <n v="156737"/>
    <n v="0"/>
    <x v="463"/>
    <n v="57"/>
    <x v="3"/>
    <x v="1"/>
    <x v="6"/>
    <x v="0"/>
    <x v="8"/>
    <x v="0"/>
    <n v="62500"/>
    <n v="0"/>
    <n v="62500"/>
    <x v="11"/>
    <x v="0"/>
    <s v="Front Collision"/>
    <x v="0"/>
    <x v="3"/>
    <x v="2"/>
    <x v="1"/>
    <s v="5865 Sky Lane"/>
    <x v="16"/>
    <x v="0"/>
    <x v="1"/>
    <x v="2"/>
    <x v="2"/>
    <s v="No"/>
    <n v="58300"/>
    <n v="5830"/>
    <n v="11660"/>
    <n v="40810"/>
    <s v="Nissan"/>
    <s v="Maxima"/>
    <n v="2014"/>
    <x v="0"/>
  </r>
  <r>
    <n v="238412"/>
    <d v="1993-05-18T00:00:00"/>
    <x v="51"/>
    <x v="2"/>
    <s v="500/1000"/>
    <n v="2000"/>
    <n v="129493"/>
    <n v="6000000"/>
    <x v="464"/>
    <n v="38"/>
    <x v="1"/>
    <x v="0"/>
    <x v="0"/>
    <x v="4"/>
    <x v="17"/>
    <x v="3"/>
    <n v="38000"/>
    <n v="-50300"/>
    <n v="-12300"/>
    <x v="30"/>
    <x v="2"/>
    <s v="Front Collision"/>
    <x v="1"/>
    <x v="4"/>
    <x v="4"/>
    <x v="3"/>
    <s v="1957 Washington Ave"/>
    <x v="11"/>
    <x v="1"/>
    <x v="0"/>
    <x v="0"/>
    <x v="0"/>
    <s v="No"/>
    <n v="64620"/>
    <n v="7180"/>
    <n v="0"/>
    <n v="57440"/>
    <s v="Dodge"/>
    <s v="Neon"/>
    <n v="2003"/>
    <x v="1"/>
  </r>
  <r>
    <n v="484321"/>
    <d v="1996-07-11T00:00:00"/>
    <x v="279"/>
    <x v="2"/>
    <s v="250/500"/>
    <n v="1000"/>
    <n v="115212"/>
    <n v="0"/>
    <x v="465"/>
    <n v="51"/>
    <x v="0"/>
    <x v="0"/>
    <x v="1"/>
    <x v="3"/>
    <x v="10"/>
    <x v="1"/>
    <n v="0"/>
    <n v="-62400"/>
    <n v="-62400"/>
    <x v="52"/>
    <x v="2"/>
    <s v="Side Collision"/>
    <x v="2"/>
    <x v="4"/>
    <x v="4"/>
    <x v="1"/>
    <s v="7649 Texas St"/>
    <x v="12"/>
    <x v="1"/>
    <x v="2"/>
    <x v="2"/>
    <x v="1"/>
    <s v="Yes"/>
    <n v="90480"/>
    <n v="15080"/>
    <n v="15080"/>
    <n v="60320"/>
    <s v="BMW"/>
    <s v="X6"/>
    <n v="2000"/>
    <x v="1"/>
  </r>
  <r>
    <n v="795847"/>
    <d v="1995-12-17T00:00:00"/>
    <x v="280"/>
    <x v="2"/>
    <s v="100/300"/>
    <n v="1000"/>
    <n v="144121"/>
    <n v="0"/>
    <x v="466"/>
    <n v="49"/>
    <x v="0"/>
    <x v="1"/>
    <x v="1"/>
    <x v="13"/>
    <x v="14"/>
    <x v="0"/>
    <n v="0"/>
    <n v="0"/>
    <n v="0"/>
    <x v="58"/>
    <x v="1"/>
    <s v=" "/>
    <x v="3"/>
    <x v="1"/>
    <x v="0"/>
    <x v="0"/>
    <s v="1992 Britain Drive"/>
    <x v="19"/>
    <x v="0"/>
    <x v="2"/>
    <x v="0"/>
    <x v="1"/>
    <s v="No"/>
    <n v="7080"/>
    <n v="1180"/>
    <n v="1180"/>
    <n v="4720"/>
    <s v="Nissan"/>
    <s v="Maxima"/>
    <n v="2001"/>
    <x v="1"/>
  </r>
  <r>
    <n v="218456"/>
    <d v="2002-07-16T00:00:00"/>
    <x v="58"/>
    <x v="2"/>
    <s v="500/1000"/>
    <n v="1000"/>
    <n v="157574"/>
    <n v="7000000"/>
    <x v="467"/>
    <n v="42"/>
    <x v="1"/>
    <x v="0"/>
    <x v="6"/>
    <x v="8"/>
    <x v="13"/>
    <x v="1"/>
    <n v="0"/>
    <n v="-68900"/>
    <n v="-68900"/>
    <x v="41"/>
    <x v="3"/>
    <s v=" "/>
    <x v="1"/>
    <x v="0"/>
    <x v="6"/>
    <x v="3"/>
    <s v="9685 Sky Ridge"/>
    <x v="4"/>
    <x v="0"/>
    <x v="1"/>
    <x v="2"/>
    <x v="0"/>
    <s v="Unknown"/>
    <n v="6490"/>
    <n v="590"/>
    <n v="1180"/>
    <n v="4720"/>
    <s v="Toyota"/>
    <s v="Camry"/>
    <n v="2011"/>
    <x v="0"/>
  </r>
  <r>
    <n v="792673"/>
    <d v="2013-04-12T00:00:00"/>
    <x v="252"/>
    <x v="0"/>
    <s v="500/1000"/>
    <n v="2000"/>
    <n v="123396"/>
    <n v="0"/>
    <x v="468"/>
    <n v="36"/>
    <x v="1"/>
    <x v="1"/>
    <x v="3"/>
    <x v="6"/>
    <x v="5"/>
    <x v="1"/>
    <n v="34500"/>
    <n v="-60600"/>
    <n v="-26100"/>
    <x v="52"/>
    <x v="2"/>
    <s v="Side Collision"/>
    <x v="2"/>
    <x v="0"/>
    <x v="5"/>
    <x v="4"/>
    <s v="3457 Texas Lane"/>
    <x v="14"/>
    <x v="1"/>
    <x v="2"/>
    <x v="0"/>
    <x v="3"/>
    <s v="No"/>
    <n v="55900"/>
    <n v="5590"/>
    <n v="5590"/>
    <n v="44720"/>
    <s v="Nissan"/>
    <s v="Ultima"/>
    <n v="2015"/>
    <x v="1"/>
  </r>
  <r>
    <n v="662256"/>
    <d v="1995-11-13T00:00:00"/>
    <x v="281"/>
    <x v="2"/>
    <s v="250/500"/>
    <n v="1000"/>
    <n v="186143"/>
    <n v="0"/>
    <x v="469"/>
    <n v="29"/>
    <x v="2"/>
    <x v="0"/>
    <x v="4"/>
    <x v="12"/>
    <x v="15"/>
    <x v="0"/>
    <n v="60400"/>
    <n v="-67800"/>
    <n v="-7400"/>
    <x v="14"/>
    <x v="0"/>
    <s v="Rear Collision"/>
    <x v="0"/>
    <x v="3"/>
    <x v="0"/>
    <x v="0"/>
    <s v="7693 Cherokee Lane"/>
    <x v="14"/>
    <x v="0"/>
    <x v="2"/>
    <x v="1"/>
    <x v="2"/>
    <s v="Yes"/>
    <n v="63800"/>
    <n v="6380"/>
    <n v="6380"/>
    <n v="51040"/>
    <s v="Saab"/>
    <s v="92x"/>
    <n v="1998"/>
    <x v="0"/>
  </r>
  <r>
    <n v="971338"/>
    <d v="2004-11-04T00:00:00"/>
    <x v="282"/>
    <x v="0"/>
    <s v="100/300"/>
    <n v="1000"/>
    <n v="157086"/>
    <n v="0"/>
    <x v="470"/>
    <n v="56"/>
    <x v="3"/>
    <x v="0"/>
    <x v="0"/>
    <x v="13"/>
    <x v="18"/>
    <x v="1"/>
    <n v="66000"/>
    <n v="0"/>
    <n v="66000"/>
    <x v="9"/>
    <x v="0"/>
    <s v="Side Collision"/>
    <x v="2"/>
    <x v="0"/>
    <x v="1"/>
    <x v="5"/>
    <s v="3167 4th Ridge"/>
    <x v="16"/>
    <x v="0"/>
    <x v="1"/>
    <x v="1"/>
    <x v="3"/>
    <s v="Yes"/>
    <n v="58160"/>
    <n v="7270"/>
    <n v="7270"/>
    <n v="43620"/>
    <s v="Saab"/>
    <s v="95"/>
    <n v="1996"/>
    <x v="0"/>
  </r>
  <r>
    <n v="714738"/>
    <d v="1998-03-21T00:00:00"/>
    <x v="283"/>
    <x v="2"/>
    <s v="500/1000"/>
    <n v="2000"/>
    <n v="79147"/>
    <n v="0"/>
    <x v="471"/>
    <n v="53"/>
    <x v="0"/>
    <x v="0"/>
    <x v="3"/>
    <x v="3"/>
    <x v="13"/>
    <x v="3"/>
    <n v="0"/>
    <n v="0"/>
    <n v="0"/>
    <x v="17"/>
    <x v="1"/>
    <s v=" "/>
    <x v="1"/>
    <x v="0"/>
    <x v="5"/>
    <x v="1"/>
    <s v="1617 Rock Drive"/>
    <x v="13"/>
    <x v="0"/>
    <x v="2"/>
    <x v="0"/>
    <x v="0"/>
    <s v="No"/>
    <n v="6300"/>
    <n v="630"/>
    <n v="1260"/>
    <n v="4410"/>
    <s v="Mercedes"/>
    <s v="C300"/>
    <n v="2001"/>
    <x v="0"/>
  </r>
  <r>
    <n v="753844"/>
    <d v="1999-07-22T00:00:00"/>
    <x v="284"/>
    <x v="1"/>
    <s v="250/500"/>
    <n v="1000"/>
    <n v="101278"/>
    <n v="0"/>
    <x v="472"/>
    <n v="46"/>
    <x v="0"/>
    <x v="0"/>
    <x v="0"/>
    <x v="2"/>
    <x v="11"/>
    <x v="1"/>
    <n v="43700"/>
    <n v="0"/>
    <n v="43700"/>
    <x v="47"/>
    <x v="0"/>
    <s v="Front Collision"/>
    <x v="0"/>
    <x v="2"/>
    <x v="4"/>
    <x v="2"/>
    <s v="7877 3rd Ridge"/>
    <x v="22"/>
    <x v="0"/>
    <x v="2"/>
    <x v="2"/>
    <x v="3"/>
    <s v="No"/>
    <n v="104610"/>
    <n v="19020"/>
    <n v="19020"/>
    <n v="66570"/>
    <s v="Mercedes"/>
    <s v="ML350"/>
    <n v="1999"/>
    <x v="0"/>
  </r>
  <r>
    <n v="976645"/>
    <d v="2010-02-28T00:00:00"/>
    <x v="188"/>
    <x v="2"/>
    <s v="100/300"/>
    <n v="500"/>
    <n v="104706"/>
    <n v="6000000"/>
    <x v="473"/>
    <n v="44"/>
    <x v="1"/>
    <x v="0"/>
    <x v="5"/>
    <x v="8"/>
    <x v="0"/>
    <x v="0"/>
    <n v="0"/>
    <n v="0"/>
    <n v="0"/>
    <x v="55"/>
    <x v="2"/>
    <s v="Rear Collision"/>
    <x v="0"/>
    <x v="2"/>
    <x v="0"/>
    <x v="3"/>
    <s v="9325 Lincoln Drive"/>
    <x v="3"/>
    <x v="1"/>
    <x v="2"/>
    <x v="1"/>
    <x v="0"/>
    <s v="No"/>
    <n v="69850"/>
    <n v="12700"/>
    <n v="6350"/>
    <n v="50800"/>
    <s v="Ford"/>
    <s v="Fusion"/>
    <n v="1999"/>
    <x v="1"/>
  </r>
  <r>
    <n v="918037"/>
    <d v="2005-01-30T00:00:00"/>
    <x v="178"/>
    <x v="0"/>
    <s v="250/500"/>
    <n v="1000"/>
    <n v="139029"/>
    <n v="0"/>
    <x v="474"/>
    <n v="21"/>
    <x v="4"/>
    <x v="1"/>
    <x v="3"/>
    <x v="7"/>
    <x v="15"/>
    <x v="1"/>
    <n v="0"/>
    <n v="-41200"/>
    <n v="-41200"/>
    <x v="44"/>
    <x v="0"/>
    <s v="Rear Collision"/>
    <x v="1"/>
    <x v="2"/>
    <x v="6"/>
    <x v="6"/>
    <s v="5855 Apache St"/>
    <x v="8"/>
    <x v="0"/>
    <x v="2"/>
    <x v="1"/>
    <x v="1"/>
    <s v="Unknown"/>
    <n v="62900"/>
    <n v="12580"/>
    <n v="6290"/>
    <n v="44030"/>
    <s v="Accura"/>
    <s v="MDX"/>
    <n v="2006"/>
    <x v="1"/>
  </r>
  <r>
    <n v="996253"/>
    <d v="2001-11-29T00:00:00"/>
    <x v="39"/>
    <x v="1"/>
    <s v="500/1000"/>
    <n v="500"/>
    <n v="95146"/>
    <n v="0"/>
    <x v="475"/>
    <n v="30"/>
    <x v="2"/>
    <x v="0"/>
    <x v="6"/>
    <x v="11"/>
    <x v="5"/>
    <x v="1"/>
    <n v="0"/>
    <n v="-35500"/>
    <n v="-35500"/>
    <x v="49"/>
    <x v="2"/>
    <s v="Front Collision"/>
    <x v="0"/>
    <x v="3"/>
    <x v="4"/>
    <x v="1"/>
    <s v="1328 Texas Lane"/>
    <x v="1"/>
    <x v="1"/>
    <x v="2"/>
    <x v="1"/>
    <x v="2"/>
    <s v="Unknown"/>
    <n v="59670"/>
    <n v="6630"/>
    <n v="6630"/>
    <n v="46410"/>
    <s v="Volkswagen"/>
    <s v="Passat"/>
    <n v="2004"/>
    <x v="0"/>
  </r>
  <r>
    <n v="373731"/>
    <d v="2012-12-24T00:00:00"/>
    <x v="68"/>
    <x v="2"/>
    <s v="100/300"/>
    <n v="1000"/>
    <n v="122678"/>
    <n v="0"/>
    <x v="476"/>
    <n v="40"/>
    <x v="1"/>
    <x v="0"/>
    <x v="6"/>
    <x v="3"/>
    <x v="6"/>
    <x v="3"/>
    <n v="49600"/>
    <n v="-49200"/>
    <n v="400"/>
    <x v="12"/>
    <x v="2"/>
    <s v="Rear Collision"/>
    <x v="1"/>
    <x v="3"/>
    <x v="2"/>
    <x v="3"/>
    <s v="4567 Pine Ave"/>
    <x v="18"/>
    <x v="3"/>
    <x v="0"/>
    <x v="2"/>
    <x v="1"/>
    <s v="Unknown"/>
    <n v="81500"/>
    <n v="16300"/>
    <n v="8150"/>
    <n v="57050"/>
    <s v="BMW"/>
    <s v="3 Series"/>
    <n v="2013"/>
    <x v="1"/>
  </r>
  <r>
    <n v="836272"/>
    <d v="1997-05-11T00:00:00"/>
    <x v="53"/>
    <x v="0"/>
    <s v="100/300"/>
    <n v="500"/>
    <n v="12809"/>
    <n v="0"/>
    <x v="477"/>
    <n v="56"/>
    <x v="3"/>
    <x v="0"/>
    <x v="4"/>
    <x v="3"/>
    <x v="17"/>
    <x v="2"/>
    <n v="48900"/>
    <n v="-40900"/>
    <n v="8000"/>
    <x v="8"/>
    <x v="0"/>
    <s v="Rear Collision"/>
    <x v="1"/>
    <x v="4"/>
    <x v="5"/>
    <x v="3"/>
    <s v="7575 Pine St"/>
    <x v="10"/>
    <x v="0"/>
    <x v="2"/>
    <x v="2"/>
    <x v="1"/>
    <s v="Unknown"/>
    <n v="50000"/>
    <n v="15000"/>
    <n v="5000"/>
    <n v="30000"/>
    <s v="Jeep"/>
    <s v="Wrangler"/>
    <n v="2009"/>
    <x v="1"/>
  </r>
  <r>
    <n v="167231"/>
    <d v="1994-01-26T00:00:00"/>
    <x v="222"/>
    <x v="1"/>
    <s v="100/300"/>
    <n v="2000"/>
    <n v="147277"/>
    <n v="0"/>
    <x v="478"/>
    <n v="28"/>
    <x v="2"/>
    <x v="0"/>
    <x v="2"/>
    <x v="12"/>
    <x v="19"/>
    <x v="0"/>
    <n v="0"/>
    <n v="-31700"/>
    <n v="-31700"/>
    <x v="4"/>
    <x v="0"/>
    <s v="Front Collision"/>
    <x v="2"/>
    <x v="3"/>
    <x v="2"/>
    <x v="3"/>
    <s v="2850 Washington St"/>
    <x v="5"/>
    <x v="0"/>
    <x v="1"/>
    <x v="2"/>
    <x v="3"/>
    <s v="Unknown"/>
    <n v="48290"/>
    <n v="8780"/>
    <n v="8780"/>
    <n v="30730"/>
    <s v="Nissan"/>
    <s v="Maxima"/>
    <n v="1995"/>
    <x v="1"/>
  </r>
  <r>
    <n v="743330"/>
    <d v="2010-11-04T00:00:00"/>
    <x v="65"/>
    <x v="0"/>
    <s v="500/1000"/>
    <n v="1000"/>
    <n v="187844"/>
    <n v="0"/>
    <x v="479"/>
    <n v="29"/>
    <x v="2"/>
    <x v="0"/>
    <x v="4"/>
    <x v="6"/>
    <x v="5"/>
    <x v="0"/>
    <n v="0"/>
    <n v="-76000"/>
    <n v="-76000"/>
    <x v="41"/>
    <x v="0"/>
    <s v="Rear Collision"/>
    <x v="2"/>
    <x v="2"/>
    <x v="1"/>
    <x v="1"/>
    <s v="9169 Cherokee Hwy"/>
    <x v="23"/>
    <x v="0"/>
    <x v="2"/>
    <x v="1"/>
    <x v="1"/>
    <s v="Unknown"/>
    <n v="59070"/>
    <n v="5370"/>
    <n v="5370"/>
    <n v="48330"/>
    <s v="Chevrolet"/>
    <s v="Malibu"/>
    <n v="2003"/>
    <x v="1"/>
  </r>
  <r>
    <n v="807369"/>
    <d v="1992-06-19T00:00:00"/>
    <x v="160"/>
    <x v="1"/>
    <s v="500/1000"/>
    <n v="500"/>
    <n v="14185"/>
    <n v="0"/>
    <x v="480"/>
    <n v="24"/>
    <x v="2"/>
    <x v="1"/>
    <x v="4"/>
    <x v="3"/>
    <x v="11"/>
    <x v="1"/>
    <n v="0"/>
    <n v="0"/>
    <n v="0"/>
    <x v="56"/>
    <x v="2"/>
    <s v="Rear Collision"/>
    <x v="1"/>
    <x v="0"/>
    <x v="2"/>
    <x v="3"/>
    <s v="6443 Washington Ridge"/>
    <x v="6"/>
    <x v="1"/>
    <x v="1"/>
    <x v="1"/>
    <x v="1"/>
    <s v="No"/>
    <n v="63300"/>
    <n v="12660"/>
    <n v="6330"/>
    <n v="44310"/>
    <s v="Dodge"/>
    <s v="RAM"/>
    <n v="2012"/>
    <x v="1"/>
  </r>
  <r>
    <n v="735307"/>
    <d v="2010-06-02T00:00:00"/>
    <x v="136"/>
    <x v="2"/>
    <s v="100/300"/>
    <n v="500"/>
    <n v="15328"/>
    <n v="0"/>
    <x v="481"/>
    <n v="46"/>
    <x v="0"/>
    <x v="0"/>
    <x v="5"/>
    <x v="5"/>
    <x v="19"/>
    <x v="2"/>
    <n v="0"/>
    <n v="0"/>
    <n v="0"/>
    <x v="43"/>
    <x v="0"/>
    <s v="Side Collision"/>
    <x v="2"/>
    <x v="3"/>
    <x v="0"/>
    <x v="5"/>
    <s v="6751 5th Hwy"/>
    <x v="1"/>
    <x v="0"/>
    <x v="2"/>
    <x v="1"/>
    <x v="2"/>
    <s v="Yes"/>
    <n v="65780"/>
    <n v="11960"/>
    <n v="11960"/>
    <n v="41860"/>
    <s v="Mercedes"/>
    <s v="ML350"/>
    <n v="2013"/>
    <x v="1"/>
  </r>
  <r>
    <n v="789208"/>
    <d v="2002-10-12T00:00:00"/>
    <x v="149"/>
    <x v="0"/>
    <s v="250/500"/>
    <n v="500"/>
    <n v="130435"/>
    <n v="0"/>
    <x v="482"/>
    <n v="29"/>
    <x v="2"/>
    <x v="0"/>
    <x v="6"/>
    <x v="10"/>
    <x v="18"/>
    <x v="1"/>
    <n v="0"/>
    <n v="0"/>
    <n v="0"/>
    <x v="42"/>
    <x v="2"/>
    <s v="Front Collision"/>
    <x v="2"/>
    <x v="4"/>
    <x v="2"/>
    <x v="0"/>
    <s v="2289 Weaver Ridge"/>
    <x v="13"/>
    <x v="1"/>
    <x v="2"/>
    <x v="1"/>
    <x v="0"/>
    <s v="Unknown"/>
    <n v="75400"/>
    <n v="11600"/>
    <n v="11600"/>
    <n v="52200"/>
    <s v="Dodge"/>
    <s v="Neon"/>
    <n v="2005"/>
    <x v="0"/>
  </r>
  <r>
    <n v="585324"/>
    <d v="2008-02-25T00:00:00"/>
    <x v="285"/>
    <x v="0"/>
    <s v="500/1000"/>
    <n v="2000"/>
    <n v="155161"/>
    <n v="0"/>
    <x v="483"/>
    <n v="33"/>
    <x v="2"/>
    <x v="0"/>
    <x v="4"/>
    <x v="3"/>
    <x v="9"/>
    <x v="3"/>
    <n v="45000"/>
    <n v="-30400"/>
    <n v="14600"/>
    <x v="31"/>
    <x v="1"/>
    <s v=" "/>
    <x v="1"/>
    <x v="1"/>
    <x v="4"/>
    <x v="2"/>
    <s v="8306 1st Drive"/>
    <x v="19"/>
    <x v="0"/>
    <x v="0"/>
    <x v="0"/>
    <x v="3"/>
    <s v="No"/>
    <n v="2250"/>
    <n v="250"/>
    <n v="250"/>
    <n v="1750"/>
    <s v="Toyota"/>
    <s v="Corolla"/>
    <n v="2005"/>
    <x v="1"/>
  </r>
  <r>
    <n v="498759"/>
    <d v="1996-09-05T00:00:00"/>
    <x v="261"/>
    <x v="2"/>
    <s v="100/300"/>
    <n v="1000"/>
    <n v="132698"/>
    <n v="6000000"/>
    <x v="484"/>
    <n v="39"/>
    <x v="1"/>
    <x v="1"/>
    <x v="4"/>
    <x v="1"/>
    <x v="1"/>
    <x v="3"/>
    <n v="64200"/>
    <n v="0"/>
    <n v="64200"/>
    <x v="6"/>
    <x v="2"/>
    <s v="Front Collision"/>
    <x v="1"/>
    <x v="4"/>
    <x v="1"/>
    <x v="5"/>
    <s v="2603 Andromedia Hwy"/>
    <x v="8"/>
    <x v="1"/>
    <x v="0"/>
    <x v="0"/>
    <x v="2"/>
    <s v="Unknown"/>
    <n v="54120"/>
    <n v="4510"/>
    <n v="9020"/>
    <n v="40590"/>
    <s v="Jeep"/>
    <s v="Grand Cherokee"/>
    <n v="2007"/>
    <x v="1"/>
  </r>
  <r>
    <n v="795004"/>
    <d v="1998-03-16T00:00:00"/>
    <x v="93"/>
    <x v="0"/>
    <s v="250/500"/>
    <n v="500"/>
    <n v="86292"/>
    <n v="0"/>
    <x v="485"/>
    <n v="49"/>
    <x v="0"/>
    <x v="0"/>
    <x v="0"/>
    <x v="1"/>
    <x v="6"/>
    <x v="0"/>
    <n v="0"/>
    <n v="-71700"/>
    <n v="-71700"/>
    <x v="34"/>
    <x v="2"/>
    <s v="Side Collision"/>
    <x v="0"/>
    <x v="3"/>
    <x v="2"/>
    <x v="6"/>
    <s v="6479 Francis Ave"/>
    <x v="14"/>
    <x v="1"/>
    <x v="2"/>
    <x v="1"/>
    <x v="0"/>
    <s v="No"/>
    <n v="69480"/>
    <n v="11580"/>
    <n v="11580"/>
    <n v="46320"/>
    <s v="Saab"/>
    <s v="95"/>
    <n v="2007"/>
    <x v="1"/>
  </r>
  <r>
    <n v="203250"/>
    <d v="2010-04-22T00:00:00"/>
    <x v="201"/>
    <x v="1"/>
    <s v="100/300"/>
    <n v="2000"/>
    <n v="133169"/>
    <n v="0"/>
    <x v="486"/>
    <n v="43"/>
    <x v="1"/>
    <x v="1"/>
    <x v="3"/>
    <x v="12"/>
    <x v="1"/>
    <x v="1"/>
    <n v="0"/>
    <n v="0"/>
    <n v="0"/>
    <x v="32"/>
    <x v="0"/>
    <s v="Rear Collision"/>
    <x v="1"/>
    <x v="0"/>
    <x v="2"/>
    <x v="5"/>
    <s v="6428 Andromedia Lane"/>
    <x v="11"/>
    <x v="0"/>
    <x v="1"/>
    <x v="0"/>
    <x v="0"/>
    <s v="No"/>
    <n v="66950"/>
    <n v="10300"/>
    <n v="10300"/>
    <n v="46350"/>
    <s v="Chevrolet"/>
    <s v="Malibu"/>
    <n v="2015"/>
    <x v="1"/>
  </r>
  <r>
    <n v="430794"/>
    <d v="2008-01-25T00:00:00"/>
    <x v="66"/>
    <x v="0"/>
    <s v="250/500"/>
    <n v="2000"/>
    <n v="148604"/>
    <n v="0"/>
    <x v="487"/>
    <n v="47"/>
    <x v="0"/>
    <x v="1"/>
    <x v="2"/>
    <x v="3"/>
    <x v="2"/>
    <x v="2"/>
    <n v="0"/>
    <n v="-56200"/>
    <n v="-56200"/>
    <x v="44"/>
    <x v="2"/>
    <s v="Rear Collision"/>
    <x v="0"/>
    <x v="3"/>
    <x v="3"/>
    <x v="6"/>
    <s v="9081 Cherokee Hwy"/>
    <x v="17"/>
    <x v="1"/>
    <x v="2"/>
    <x v="2"/>
    <x v="2"/>
    <s v="Unknown"/>
    <n v="64100"/>
    <n v="12820"/>
    <n v="6410"/>
    <n v="44870"/>
    <s v="Dodge"/>
    <s v="RAM"/>
    <n v="2014"/>
    <x v="0"/>
  </r>
  <r>
    <n v="156636"/>
    <d v="2000-09-10T00:00:00"/>
    <x v="95"/>
    <x v="1"/>
    <s v="100/300"/>
    <n v="1000"/>
    <n v="87055"/>
    <n v="0"/>
    <x v="488"/>
    <n v="46"/>
    <x v="0"/>
    <x v="0"/>
    <x v="1"/>
    <x v="5"/>
    <x v="6"/>
    <x v="3"/>
    <n v="0"/>
    <n v="-49400"/>
    <n v="-49400"/>
    <x v="35"/>
    <x v="0"/>
    <s v="Rear Collision"/>
    <x v="1"/>
    <x v="3"/>
    <x v="0"/>
    <x v="3"/>
    <s v="1532 Washington St"/>
    <x v="4"/>
    <x v="0"/>
    <x v="1"/>
    <x v="1"/>
    <x v="2"/>
    <s v="Unknown"/>
    <n v="80280"/>
    <n v="13380"/>
    <n v="13380"/>
    <n v="53520"/>
    <s v="Chevrolet"/>
    <s v="Tahoe"/>
    <n v="2013"/>
    <x v="1"/>
  </r>
  <r>
    <n v="284143"/>
    <d v="2008-04-23T00:00:00"/>
    <x v="286"/>
    <x v="2"/>
    <s v="500/1000"/>
    <n v="2000"/>
    <n v="134456"/>
    <n v="6000000"/>
    <x v="489"/>
    <n v="44"/>
    <x v="1"/>
    <x v="0"/>
    <x v="2"/>
    <x v="1"/>
    <x v="10"/>
    <x v="0"/>
    <n v="0"/>
    <n v="-39100"/>
    <n v="-39100"/>
    <x v="26"/>
    <x v="1"/>
    <s v=" "/>
    <x v="3"/>
    <x v="0"/>
    <x v="2"/>
    <x v="5"/>
    <s v="4625 MLK Drive"/>
    <x v="2"/>
    <x v="0"/>
    <x v="1"/>
    <x v="0"/>
    <x v="0"/>
    <s v="No"/>
    <n v="4680"/>
    <n v="520"/>
    <n v="0"/>
    <n v="4160"/>
    <s v="Accura"/>
    <s v="MDX"/>
    <n v="1999"/>
    <x v="1"/>
  </r>
  <r>
    <n v="740518"/>
    <d v="2011-02-18T00:00:00"/>
    <x v="287"/>
    <x v="0"/>
    <s v="500/1000"/>
    <n v="1000"/>
    <n v="137704"/>
    <n v="0"/>
    <x v="490"/>
    <n v="32"/>
    <x v="2"/>
    <x v="0"/>
    <x v="5"/>
    <x v="4"/>
    <x v="4"/>
    <x v="0"/>
    <n v="61400"/>
    <n v="-41100"/>
    <n v="20300"/>
    <x v="34"/>
    <x v="2"/>
    <s v="Rear Collision"/>
    <x v="1"/>
    <x v="4"/>
    <x v="2"/>
    <x v="3"/>
    <s v="1529 Elm Ridge"/>
    <x v="13"/>
    <x v="2"/>
    <x v="1"/>
    <x v="0"/>
    <x v="3"/>
    <s v="No"/>
    <n v="39720"/>
    <n v="6620"/>
    <n v="6620"/>
    <n v="26480"/>
    <s v="Accura"/>
    <s v="MDX"/>
    <n v="2002"/>
    <x v="1"/>
  </r>
  <r>
    <n v="445289"/>
    <d v="2012-04-24T00:00:00"/>
    <x v="288"/>
    <x v="2"/>
    <s v="250/500"/>
    <n v="500"/>
    <n v="123788"/>
    <n v="0"/>
    <x v="491"/>
    <n v="58"/>
    <x v="3"/>
    <x v="0"/>
    <x v="0"/>
    <x v="8"/>
    <x v="19"/>
    <x v="1"/>
    <n v="0"/>
    <n v="-46900"/>
    <n v="-46900"/>
    <x v="6"/>
    <x v="0"/>
    <s v="Front Collision"/>
    <x v="0"/>
    <x v="0"/>
    <x v="2"/>
    <x v="2"/>
    <s v="2086 Francis Drive"/>
    <x v="20"/>
    <x v="0"/>
    <x v="1"/>
    <x v="1"/>
    <x v="1"/>
    <s v="Unknown"/>
    <n v="63580"/>
    <n v="5780"/>
    <n v="5780"/>
    <n v="52020"/>
    <s v="Mercedes"/>
    <s v="ML350"/>
    <n v="1997"/>
    <x v="0"/>
  </r>
  <r>
    <n v="599262"/>
    <d v="2001-09-25T00:00:00"/>
    <x v="289"/>
    <x v="1"/>
    <s v="100/300"/>
    <n v="1000"/>
    <n v="152586"/>
    <n v="0"/>
    <x v="492"/>
    <n v="49"/>
    <x v="0"/>
    <x v="1"/>
    <x v="1"/>
    <x v="0"/>
    <x v="6"/>
    <x v="2"/>
    <n v="0"/>
    <n v="0"/>
    <n v="0"/>
    <x v="1"/>
    <x v="0"/>
    <s v="Side Collision"/>
    <x v="1"/>
    <x v="3"/>
    <x v="5"/>
    <x v="5"/>
    <s v="9066 Best Ridge"/>
    <x v="23"/>
    <x v="0"/>
    <x v="0"/>
    <x v="0"/>
    <x v="3"/>
    <s v="Yes"/>
    <n v="73370"/>
    <n v="13340"/>
    <n v="6670"/>
    <n v="53360"/>
    <s v="Saab"/>
    <s v="95"/>
    <n v="2013"/>
    <x v="1"/>
  </r>
  <r>
    <n v="357949"/>
    <d v="2006-05-24T00:00:00"/>
    <x v="209"/>
    <x v="0"/>
    <s v="500/1000"/>
    <n v="500"/>
    <n v="85458"/>
    <n v="0"/>
    <x v="493"/>
    <n v="29"/>
    <x v="2"/>
    <x v="1"/>
    <x v="6"/>
    <x v="0"/>
    <x v="12"/>
    <x v="1"/>
    <n v="52200"/>
    <n v="0"/>
    <n v="52200"/>
    <x v="17"/>
    <x v="0"/>
    <s v="Side Collision"/>
    <x v="1"/>
    <x v="0"/>
    <x v="0"/>
    <x v="6"/>
    <s v="7178 Best Drive"/>
    <x v="12"/>
    <x v="0"/>
    <x v="1"/>
    <x v="2"/>
    <x v="2"/>
    <s v="Yes"/>
    <n v="86790"/>
    <n v="7890"/>
    <n v="23670"/>
    <n v="55230"/>
    <s v="Honda"/>
    <s v="CRV"/>
    <n v="2003"/>
    <x v="1"/>
  </r>
  <r>
    <n v="493161"/>
    <d v="1992-01-30T00:00:00"/>
    <x v="290"/>
    <x v="1"/>
    <s v="250/500"/>
    <n v="1000"/>
    <n v="77076"/>
    <n v="0"/>
    <x v="494"/>
    <n v="39"/>
    <x v="1"/>
    <x v="0"/>
    <x v="3"/>
    <x v="4"/>
    <x v="0"/>
    <x v="0"/>
    <n v="0"/>
    <n v="-53700"/>
    <n v="-53700"/>
    <x v="32"/>
    <x v="0"/>
    <s v="Side Collision"/>
    <x v="0"/>
    <x v="0"/>
    <x v="4"/>
    <x v="0"/>
    <s v="9821 Francis Ave"/>
    <x v="5"/>
    <x v="0"/>
    <x v="2"/>
    <x v="1"/>
    <x v="0"/>
    <s v="Unknown"/>
    <n v="49800"/>
    <n v="9960"/>
    <n v="4980"/>
    <n v="34860"/>
    <s v="Mercedes"/>
    <s v="ML350"/>
    <n v="2015"/>
    <x v="1"/>
  </r>
  <r>
    <n v="320251"/>
    <d v="2009-01-24T00:00:00"/>
    <x v="25"/>
    <x v="2"/>
    <s v="100/300"/>
    <n v="2000"/>
    <n v="113274"/>
    <n v="0"/>
    <x v="495"/>
    <n v="38"/>
    <x v="1"/>
    <x v="1"/>
    <x v="2"/>
    <x v="3"/>
    <x v="19"/>
    <x v="0"/>
    <n v="0"/>
    <n v="-37500"/>
    <n v="-37500"/>
    <x v="56"/>
    <x v="0"/>
    <s v="Side Collision"/>
    <x v="0"/>
    <x v="3"/>
    <x v="4"/>
    <x v="4"/>
    <s v="7061 Cherokee Drive"/>
    <x v="11"/>
    <x v="0"/>
    <x v="0"/>
    <x v="0"/>
    <x v="3"/>
    <s v="No"/>
    <n v="77440"/>
    <n v="7040"/>
    <n v="14080"/>
    <n v="56320"/>
    <s v="Nissan"/>
    <s v="Ultima"/>
    <n v="2005"/>
    <x v="1"/>
  </r>
  <r>
    <n v="231127"/>
    <d v="1995-08-29T00:00:00"/>
    <x v="35"/>
    <x v="2"/>
    <s v="500/1000"/>
    <n v="500"/>
    <n v="117337"/>
    <n v="8000000"/>
    <x v="496"/>
    <n v="48"/>
    <x v="0"/>
    <x v="1"/>
    <x v="1"/>
    <x v="11"/>
    <x v="2"/>
    <x v="2"/>
    <n v="0"/>
    <n v="-42700"/>
    <n v="-42700"/>
    <x v="21"/>
    <x v="0"/>
    <s v="Front Collision"/>
    <x v="2"/>
    <x v="3"/>
    <x v="0"/>
    <x v="3"/>
    <s v="1325 1st Lane"/>
    <x v="17"/>
    <x v="0"/>
    <x v="1"/>
    <x v="0"/>
    <x v="1"/>
    <s v="Unknown"/>
    <n v="42900"/>
    <n v="8580"/>
    <n v="0"/>
    <n v="34320"/>
    <s v="Accura"/>
    <s v="TL"/>
    <n v="1999"/>
    <x v="1"/>
  </r>
  <r>
    <n v="766193"/>
    <d v="2011-07-31T00:00:00"/>
    <x v="83"/>
    <x v="0"/>
    <s v="100/300"/>
    <n v="2000"/>
    <n v="118828"/>
    <n v="6000000"/>
    <x v="497"/>
    <n v="26"/>
    <x v="2"/>
    <x v="1"/>
    <x v="6"/>
    <x v="13"/>
    <x v="8"/>
    <x v="0"/>
    <n v="0"/>
    <n v="-53800"/>
    <n v="-53800"/>
    <x v="30"/>
    <x v="2"/>
    <s v="Rear Collision"/>
    <x v="0"/>
    <x v="2"/>
    <x v="1"/>
    <x v="4"/>
    <s v="3769 Sky St"/>
    <x v="14"/>
    <x v="3"/>
    <x v="0"/>
    <x v="0"/>
    <x v="1"/>
    <s v="No"/>
    <n v="53820"/>
    <n v="11960"/>
    <n v="5980"/>
    <n v="35880"/>
    <s v="Ford"/>
    <s v="F150"/>
    <n v="2015"/>
    <x v="0"/>
  </r>
  <r>
    <n v="555374"/>
    <d v="2013-01-05T00:00:00"/>
    <x v="223"/>
    <x v="2"/>
    <s v="100/300"/>
    <n v="1000"/>
    <n v="87688"/>
    <n v="6000000"/>
    <x v="498"/>
    <n v="46"/>
    <x v="0"/>
    <x v="0"/>
    <x v="0"/>
    <x v="2"/>
    <x v="1"/>
    <x v="1"/>
    <n v="0"/>
    <n v="0"/>
    <n v="0"/>
    <x v="28"/>
    <x v="0"/>
    <s v="Rear Collision"/>
    <x v="1"/>
    <x v="0"/>
    <x v="4"/>
    <x v="4"/>
    <s v="8489 Pine Hwy"/>
    <x v="23"/>
    <x v="0"/>
    <x v="2"/>
    <x v="2"/>
    <x v="3"/>
    <s v="No"/>
    <n v="57330"/>
    <n v="12740"/>
    <n v="6370"/>
    <n v="38220"/>
    <s v="Jeep"/>
    <s v="Grand Cherokee"/>
    <n v="1998"/>
    <x v="1"/>
  </r>
  <r>
    <n v="491484"/>
    <d v="1994-11-18T00:00:00"/>
    <x v="291"/>
    <x v="2"/>
    <s v="500/1000"/>
    <n v="1000"/>
    <n v="114395"/>
    <n v="0"/>
    <x v="499"/>
    <n v="24"/>
    <x v="2"/>
    <x v="1"/>
    <x v="1"/>
    <x v="4"/>
    <x v="12"/>
    <x v="1"/>
    <n v="51400"/>
    <n v="0"/>
    <n v="51400"/>
    <x v="56"/>
    <x v="2"/>
    <s v="Rear Collision"/>
    <x v="1"/>
    <x v="0"/>
    <x v="2"/>
    <x v="1"/>
    <s v="6329 Apache Ave"/>
    <x v="21"/>
    <x v="1"/>
    <x v="2"/>
    <x v="2"/>
    <x v="3"/>
    <s v="Unknown"/>
    <n v="53370"/>
    <n v="5930"/>
    <n v="5930"/>
    <n v="41510"/>
    <s v="Nissan"/>
    <s v="Ultima"/>
    <n v="2011"/>
    <x v="1"/>
  </r>
  <r>
    <n v="925128"/>
    <d v="2014-08-30T00:00:00"/>
    <x v="141"/>
    <x v="2"/>
    <s v="100/300"/>
    <n v="2000"/>
    <n v="140906"/>
    <n v="0"/>
    <x v="500"/>
    <n v="29"/>
    <x v="2"/>
    <x v="0"/>
    <x v="4"/>
    <x v="5"/>
    <x v="11"/>
    <x v="0"/>
    <n v="74200"/>
    <n v="-68100"/>
    <n v="6100"/>
    <x v="8"/>
    <x v="0"/>
    <s v="Front Collision"/>
    <x v="1"/>
    <x v="0"/>
    <x v="2"/>
    <x v="6"/>
    <s v="9293 Pine Lane"/>
    <x v="5"/>
    <x v="0"/>
    <x v="2"/>
    <x v="2"/>
    <x v="0"/>
    <s v="Yes"/>
    <n v="62920"/>
    <n v="9680"/>
    <n v="14520"/>
    <n v="38720"/>
    <s v="Accura"/>
    <s v="MDX"/>
    <n v="2005"/>
    <x v="1"/>
  </r>
  <r>
    <n v="265093"/>
    <d v="2006-01-01T00:00:00"/>
    <x v="292"/>
    <x v="1"/>
    <s v="500/1000"/>
    <n v="1000"/>
    <n v="107063"/>
    <n v="0"/>
    <x v="501"/>
    <n v="24"/>
    <x v="2"/>
    <x v="1"/>
    <x v="4"/>
    <x v="1"/>
    <x v="2"/>
    <x v="3"/>
    <n v="0"/>
    <n v="0"/>
    <n v="0"/>
    <x v="41"/>
    <x v="2"/>
    <s v="Front Collision"/>
    <x v="2"/>
    <x v="2"/>
    <x v="2"/>
    <x v="2"/>
    <s v="9224 Sky Drive"/>
    <x v="5"/>
    <x v="1"/>
    <x v="1"/>
    <x v="1"/>
    <x v="3"/>
    <s v="No"/>
    <n v="61600"/>
    <n v="6160"/>
    <n v="12320"/>
    <n v="43120"/>
    <s v="Honda"/>
    <s v="CRV"/>
    <n v="2003"/>
    <x v="1"/>
  </r>
  <r>
    <n v="267808"/>
    <d v="1998-09-10T00:00:00"/>
    <x v="249"/>
    <x v="2"/>
    <s v="500/1000"/>
    <n v="2000"/>
    <n v="91613"/>
    <n v="0"/>
    <x v="502"/>
    <n v="30"/>
    <x v="2"/>
    <x v="0"/>
    <x v="5"/>
    <x v="2"/>
    <x v="5"/>
    <x v="3"/>
    <n v="55300"/>
    <n v="-58400"/>
    <n v="-3100"/>
    <x v="23"/>
    <x v="2"/>
    <s v="Rear Collision"/>
    <x v="2"/>
    <x v="0"/>
    <x v="2"/>
    <x v="5"/>
    <s v="8862 Maple Ridge"/>
    <x v="14"/>
    <x v="1"/>
    <x v="0"/>
    <x v="2"/>
    <x v="1"/>
    <s v="No"/>
    <n v="74160"/>
    <n v="6180"/>
    <n v="12360"/>
    <n v="55620"/>
    <s v="Mercedes"/>
    <s v="E400"/>
    <n v="2002"/>
    <x v="1"/>
  </r>
  <r>
    <n v="116735"/>
    <d v="2010-01-28T00:00:00"/>
    <x v="118"/>
    <x v="0"/>
    <s v="250/500"/>
    <n v="500"/>
    <n v="11915"/>
    <n v="0"/>
    <x v="503"/>
    <n v="38"/>
    <x v="1"/>
    <x v="0"/>
    <x v="4"/>
    <x v="7"/>
    <x v="1"/>
    <x v="0"/>
    <n v="38600"/>
    <n v="-52900"/>
    <n v="-14300"/>
    <x v="49"/>
    <x v="0"/>
    <s v="Rear Collision"/>
    <x v="2"/>
    <x v="0"/>
    <x v="4"/>
    <x v="2"/>
    <s v="3492 Flute Lane"/>
    <x v="1"/>
    <x v="0"/>
    <x v="2"/>
    <x v="2"/>
    <x v="1"/>
    <s v="Unknown"/>
    <n v="80100"/>
    <n v="8900"/>
    <n v="8900"/>
    <n v="62300"/>
    <s v="Audi"/>
    <s v="A3"/>
    <n v="2015"/>
    <x v="1"/>
  </r>
  <r>
    <n v="963680"/>
    <d v="2003-01-04T00:00:00"/>
    <x v="217"/>
    <x v="0"/>
    <s v="500/1000"/>
    <n v="1000"/>
    <n v="147466"/>
    <n v="0"/>
    <x v="504"/>
    <n v="48"/>
    <x v="0"/>
    <x v="1"/>
    <x v="6"/>
    <x v="2"/>
    <x v="12"/>
    <x v="0"/>
    <n v="0"/>
    <n v="-46200"/>
    <n v="-46200"/>
    <x v="4"/>
    <x v="3"/>
    <s v=" "/>
    <x v="3"/>
    <x v="0"/>
    <x v="2"/>
    <x v="4"/>
    <s v="6484 Tree Drive"/>
    <x v="10"/>
    <x v="0"/>
    <x v="1"/>
    <x v="2"/>
    <x v="2"/>
    <s v="No"/>
    <n v="6560"/>
    <n v="820"/>
    <n v="820"/>
    <n v="4920"/>
    <s v="Volkswagen"/>
    <s v="Jetta"/>
    <n v="2003"/>
    <x v="1"/>
  </r>
  <r>
    <n v="445694"/>
    <d v="2004-05-24T00:00:00"/>
    <x v="72"/>
    <x v="2"/>
    <s v="250/500"/>
    <n v="1000"/>
    <n v="119345"/>
    <n v="0"/>
    <x v="505"/>
    <n v="34"/>
    <x v="1"/>
    <x v="0"/>
    <x v="6"/>
    <x v="6"/>
    <x v="10"/>
    <x v="1"/>
    <n v="0"/>
    <n v="0"/>
    <n v="0"/>
    <x v="27"/>
    <x v="0"/>
    <s v="Rear Collision"/>
    <x v="2"/>
    <x v="4"/>
    <x v="4"/>
    <x v="5"/>
    <s v="4554 Sky Ave"/>
    <x v="20"/>
    <x v="0"/>
    <x v="1"/>
    <x v="2"/>
    <x v="3"/>
    <s v="Yes"/>
    <n v="58800"/>
    <n v="11760"/>
    <n v="5880"/>
    <n v="41160"/>
    <s v="Nissan"/>
    <s v="Pathfinder"/>
    <n v="1997"/>
    <x v="1"/>
  </r>
  <r>
    <n v="215534"/>
    <d v="1994-09-12T00:00:00"/>
    <x v="293"/>
    <x v="2"/>
    <s v="250/500"/>
    <n v="1000"/>
    <n v="143753"/>
    <n v="0"/>
    <x v="506"/>
    <n v="38"/>
    <x v="1"/>
    <x v="1"/>
    <x v="5"/>
    <x v="10"/>
    <x v="13"/>
    <x v="1"/>
    <n v="0"/>
    <n v="0"/>
    <n v="0"/>
    <x v="40"/>
    <x v="2"/>
    <s v="Side Collision"/>
    <x v="1"/>
    <x v="4"/>
    <x v="6"/>
    <x v="6"/>
    <s v="5201 Texas Hwy"/>
    <x v="13"/>
    <x v="1"/>
    <x v="1"/>
    <x v="1"/>
    <x v="0"/>
    <s v="No"/>
    <n v="53730"/>
    <n v="11940"/>
    <n v="5970"/>
    <n v="35820"/>
    <s v="Dodge"/>
    <s v="RAM"/>
    <n v="2013"/>
    <x v="0"/>
  </r>
  <r>
    <n v="232854"/>
    <d v="1997-07-07T00:00:00"/>
    <x v="294"/>
    <x v="2"/>
    <s v="100/300"/>
    <n v="2000"/>
    <n v="130483"/>
    <n v="0"/>
    <x v="507"/>
    <n v="60"/>
    <x v="3"/>
    <x v="1"/>
    <x v="5"/>
    <x v="6"/>
    <x v="18"/>
    <x v="0"/>
    <n v="0"/>
    <n v="0"/>
    <n v="0"/>
    <x v="21"/>
    <x v="0"/>
    <s v="Rear Collision"/>
    <x v="2"/>
    <x v="4"/>
    <x v="2"/>
    <x v="2"/>
    <s v="3982 Weaver Lane"/>
    <x v="22"/>
    <x v="0"/>
    <x v="2"/>
    <x v="1"/>
    <x v="1"/>
    <s v="No"/>
    <n v="60600"/>
    <n v="5050"/>
    <n v="10100"/>
    <n v="45450"/>
    <s v="Honda"/>
    <s v="Civic"/>
    <n v="2001"/>
    <x v="1"/>
  </r>
  <r>
    <n v="168260"/>
    <d v="1991-03-01T00:00:00"/>
    <x v="77"/>
    <x v="0"/>
    <s v="250/500"/>
    <n v="1000"/>
    <n v="11688"/>
    <n v="0"/>
    <x v="508"/>
    <n v="48"/>
    <x v="0"/>
    <x v="1"/>
    <x v="6"/>
    <x v="4"/>
    <x v="9"/>
    <x v="1"/>
    <n v="0"/>
    <n v="-42400"/>
    <n v="-42400"/>
    <x v="25"/>
    <x v="0"/>
    <s v="Side Collision"/>
    <x v="2"/>
    <x v="3"/>
    <x v="2"/>
    <x v="6"/>
    <s v="3660 Andromedia Hwy"/>
    <x v="20"/>
    <x v="0"/>
    <x v="1"/>
    <x v="1"/>
    <x v="2"/>
    <s v="Yes"/>
    <n v="35750"/>
    <n v="6500"/>
    <n v="3250"/>
    <n v="26000"/>
    <s v="Mercedes"/>
    <s v="E400"/>
    <n v="2001"/>
    <x v="1"/>
  </r>
  <r>
    <n v="538955"/>
    <d v="2001-09-29T00:00:00"/>
    <x v="228"/>
    <x v="1"/>
    <s v="100/300"/>
    <n v="1000"/>
    <n v="116497"/>
    <n v="0"/>
    <x v="379"/>
    <n v="27"/>
    <x v="2"/>
    <x v="1"/>
    <x v="5"/>
    <x v="12"/>
    <x v="19"/>
    <x v="0"/>
    <n v="43000"/>
    <n v="-42500"/>
    <n v="500"/>
    <x v="34"/>
    <x v="0"/>
    <s v="Front Collision"/>
    <x v="2"/>
    <x v="4"/>
    <x v="4"/>
    <x v="2"/>
    <s v="7135 Flute Lane"/>
    <x v="18"/>
    <x v="0"/>
    <x v="1"/>
    <x v="0"/>
    <x v="0"/>
    <s v="Yes"/>
    <n v="42840"/>
    <n v="3570"/>
    <n v="7140"/>
    <n v="32130"/>
    <s v="Chevrolet"/>
    <s v="Silverado"/>
    <n v="2004"/>
    <x v="1"/>
  </r>
  <r>
    <n v="243226"/>
    <d v="2012-01-10T00:00:00"/>
    <x v="68"/>
    <x v="2"/>
    <s v="250/500"/>
    <n v="1000"/>
    <n v="123272"/>
    <n v="0"/>
    <x v="509"/>
    <n v="39"/>
    <x v="1"/>
    <x v="0"/>
    <x v="4"/>
    <x v="3"/>
    <x v="10"/>
    <x v="2"/>
    <n v="87800"/>
    <n v="-51200"/>
    <n v="36600"/>
    <x v="46"/>
    <x v="2"/>
    <s v="Front Collision"/>
    <x v="0"/>
    <x v="2"/>
    <x v="0"/>
    <x v="3"/>
    <s v="4414 Solo Drive"/>
    <x v="7"/>
    <x v="1"/>
    <x v="1"/>
    <x v="0"/>
    <x v="1"/>
    <s v="No"/>
    <n v="87960"/>
    <n v="14660"/>
    <n v="14660"/>
    <n v="58640"/>
    <s v="Jeep"/>
    <s v="Wrangler"/>
    <n v="1999"/>
    <x v="0"/>
  </r>
  <r>
    <n v="246435"/>
    <d v="2001-07-05T00:00:00"/>
    <x v="17"/>
    <x v="2"/>
    <s v="250/500"/>
    <n v="2000"/>
    <n v="180076"/>
    <n v="0"/>
    <x v="510"/>
    <n v="41"/>
    <x v="1"/>
    <x v="0"/>
    <x v="6"/>
    <x v="9"/>
    <x v="6"/>
    <x v="1"/>
    <n v="0"/>
    <n v="-78600"/>
    <n v="-78600"/>
    <x v="44"/>
    <x v="2"/>
    <s v="Rear Collision"/>
    <x v="1"/>
    <x v="4"/>
    <x v="0"/>
    <x v="4"/>
    <s v="2920 5th Ave"/>
    <x v="5"/>
    <x v="1"/>
    <x v="2"/>
    <x v="0"/>
    <x v="1"/>
    <s v="No"/>
    <n v="47800"/>
    <n v="4780"/>
    <n v="4780"/>
    <n v="38240"/>
    <s v="Jeep"/>
    <s v="Grand Cherokee"/>
    <n v="2009"/>
    <x v="1"/>
  </r>
  <r>
    <n v="582480"/>
    <d v="1991-08-07T00:00:00"/>
    <x v="206"/>
    <x v="2"/>
    <s v="500/1000"/>
    <n v="500"/>
    <n v="118701"/>
    <n v="7000000"/>
    <x v="511"/>
    <n v="43"/>
    <x v="1"/>
    <x v="1"/>
    <x v="2"/>
    <x v="4"/>
    <x v="19"/>
    <x v="3"/>
    <n v="46300"/>
    <n v="-33000"/>
    <n v="13300"/>
    <x v="40"/>
    <x v="1"/>
    <s v=" "/>
    <x v="3"/>
    <x v="0"/>
    <x v="2"/>
    <x v="6"/>
    <s v="2986 MLK Drive"/>
    <x v="10"/>
    <x v="0"/>
    <x v="2"/>
    <x v="1"/>
    <x v="3"/>
    <s v="Unknown"/>
    <n v="3840"/>
    <n v="640"/>
    <n v="640"/>
    <n v="2560"/>
    <s v="Chevrolet"/>
    <s v="Tahoe"/>
    <n v="2014"/>
    <x v="1"/>
  </r>
  <r>
    <n v="345539"/>
    <d v="2012-07-24T00:00:00"/>
    <x v="108"/>
    <x v="1"/>
    <s v="100/300"/>
    <n v="1000"/>
    <n v="155934"/>
    <n v="0"/>
    <x v="512"/>
    <n v="43"/>
    <x v="1"/>
    <x v="0"/>
    <x v="6"/>
    <x v="10"/>
    <x v="10"/>
    <x v="2"/>
    <n v="0"/>
    <n v="-51600"/>
    <n v="-51600"/>
    <x v="4"/>
    <x v="0"/>
    <s v="Front Collision"/>
    <x v="2"/>
    <x v="2"/>
    <x v="2"/>
    <x v="1"/>
    <s v="1580 Maple Lane"/>
    <x v="17"/>
    <x v="0"/>
    <x v="2"/>
    <x v="1"/>
    <x v="0"/>
    <s v="Unknown"/>
    <n v="77000"/>
    <n v="14000"/>
    <n v="7000"/>
    <n v="56000"/>
    <s v="Accura"/>
    <s v="RSX"/>
    <n v="2004"/>
    <x v="1"/>
  </r>
  <r>
    <n v="924318"/>
    <d v="2014-07-27T00:00:00"/>
    <x v="295"/>
    <x v="2"/>
    <s v="250/500"/>
    <n v="2000"/>
    <n v="113702"/>
    <n v="0"/>
    <x v="513"/>
    <n v="26"/>
    <x v="2"/>
    <x v="1"/>
    <x v="1"/>
    <x v="13"/>
    <x v="8"/>
    <x v="1"/>
    <n v="31500"/>
    <n v="0"/>
    <n v="31500"/>
    <x v="0"/>
    <x v="0"/>
    <s v="Rear Collision"/>
    <x v="2"/>
    <x v="4"/>
    <x v="4"/>
    <x v="3"/>
    <s v="3706 Texas Hwy"/>
    <x v="9"/>
    <x v="0"/>
    <x v="0"/>
    <x v="0"/>
    <x v="2"/>
    <s v="Unknown"/>
    <n v="88110"/>
    <n v="16020"/>
    <n v="16020"/>
    <n v="56070"/>
    <s v="Audi"/>
    <s v="A5"/>
    <n v="2003"/>
    <x v="1"/>
  </r>
  <r>
    <n v="726880"/>
    <d v="1994-08-08T00:00:00"/>
    <x v="296"/>
    <x v="1"/>
    <s v="100/300"/>
    <n v="1000"/>
    <n v="128172"/>
    <n v="0"/>
    <x v="514"/>
    <n v="42"/>
    <x v="1"/>
    <x v="0"/>
    <x v="5"/>
    <x v="13"/>
    <x v="10"/>
    <x v="1"/>
    <n v="33500"/>
    <n v="-49500"/>
    <n v="-16000"/>
    <x v="55"/>
    <x v="2"/>
    <s v="Rear Collision"/>
    <x v="1"/>
    <x v="2"/>
    <x v="0"/>
    <x v="5"/>
    <s v="9109 Britain Drive"/>
    <x v="3"/>
    <x v="2"/>
    <x v="2"/>
    <x v="1"/>
    <x v="0"/>
    <s v="Yes"/>
    <n v="47740"/>
    <n v="4340"/>
    <n v="4340"/>
    <n v="39060"/>
    <s v="Honda"/>
    <s v="Civic"/>
    <n v="2005"/>
    <x v="1"/>
  </r>
  <r>
    <n v="190588"/>
    <d v="2001-12-09T00:00:00"/>
    <x v="210"/>
    <x v="0"/>
    <s v="100/300"/>
    <n v="1000"/>
    <n v="79635"/>
    <n v="0"/>
    <x v="515"/>
    <n v="30"/>
    <x v="2"/>
    <x v="1"/>
    <x v="0"/>
    <x v="0"/>
    <x v="17"/>
    <x v="2"/>
    <n v="72400"/>
    <n v="-77000"/>
    <n v="-4600"/>
    <x v="41"/>
    <x v="2"/>
    <s v="Rear Collision"/>
    <x v="2"/>
    <x v="2"/>
    <x v="0"/>
    <x v="5"/>
    <s v="2290 4th Ave"/>
    <x v="10"/>
    <x v="1"/>
    <x v="0"/>
    <x v="2"/>
    <x v="3"/>
    <s v="Yes"/>
    <n v="58960"/>
    <n v="5360"/>
    <n v="10720"/>
    <n v="42880"/>
    <s v="Ford"/>
    <s v="F150"/>
    <n v="2004"/>
    <x v="1"/>
  </r>
  <r>
    <n v="246705"/>
    <d v="1990-03-14T00:00:00"/>
    <x v="212"/>
    <x v="0"/>
    <s v="250/500"/>
    <n v="500"/>
    <n v="127002"/>
    <n v="0"/>
    <x v="516"/>
    <n v="46"/>
    <x v="0"/>
    <x v="1"/>
    <x v="2"/>
    <x v="4"/>
    <x v="8"/>
    <x v="2"/>
    <n v="0"/>
    <n v="-45800"/>
    <n v="-45800"/>
    <x v="13"/>
    <x v="3"/>
    <s v=" "/>
    <x v="1"/>
    <x v="0"/>
    <x v="5"/>
    <x v="6"/>
    <s v="4232 Britain Ridge"/>
    <x v="0"/>
    <x v="0"/>
    <x v="2"/>
    <x v="0"/>
    <x v="0"/>
    <s v="Unknown"/>
    <n v="2160"/>
    <n v="480"/>
    <n v="240"/>
    <n v="1440"/>
    <s v="Toyota"/>
    <s v="Corolla"/>
    <n v="2004"/>
    <x v="1"/>
  </r>
  <r>
    <n v="619589"/>
    <d v="2006-03-28T00:00:00"/>
    <x v="81"/>
    <x v="2"/>
    <s v="100/300"/>
    <n v="1000"/>
    <n v="138313"/>
    <n v="0"/>
    <x v="517"/>
    <n v="26"/>
    <x v="2"/>
    <x v="1"/>
    <x v="6"/>
    <x v="5"/>
    <x v="19"/>
    <x v="2"/>
    <n v="46700"/>
    <n v="0"/>
    <n v="46700"/>
    <x v="25"/>
    <x v="1"/>
    <s v=" "/>
    <x v="3"/>
    <x v="0"/>
    <x v="0"/>
    <x v="1"/>
    <s v="6677 Andromedia Drive"/>
    <x v="11"/>
    <x v="0"/>
    <x v="0"/>
    <x v="0"/>
    <x v="3"/>
    <s v="Unknown"/>
    <n v="6890"/>
    <n v="530"/>
    <n v="1060"/>
    <n v="5300"/>
    <s v="Jeep"/>
    <s v="Grand Cherokee"/>
    <n v="1997"/>
    <x v="1"/>
  </r>
  <r>
    <n v="164988"/>
    <d v="2013-12-23T00:00:00"/>
    <x v="297"/>
    <x v="2"/>
    <s v="100/300"/>
    <n v="2000"/>
    <n v="129074"/>
    <n v="5000000"/>
    <x v="518"/>
    <n v="45"/>
    <x v="0"/>
    <x v="1"/>
    <x v="4"/>
    <x v="5"/>
    <x v="14"/>
    <x v="0"/>
    <n v="58300"/>
    <n v="0"/>
    <n v="58300"/>
    <x v="26"/>
    <x v="2"/>
    <s v="Side Collision"/>
    <x v="0"/>
    <x v="4"/>
    <x v="1"/>
    <x v="3"/>
    <s v="5868 Sky Hwy"/>
    <x v="13"/>
    <x v="1"/>
    <x v="2"/>
    <x v="2"/>
    <x v="1"/>
    <s v="Yes"/>
    <n v="78870"/>
    <n v="7170"/>
    <n v="14340"/>
    <n v="57360"/>
    <s v="Suburu"/>
    <s v="Legacy"/>
    <n v="2013"/>
    <x v="1"/>
  </r>
  <r>
    <n v="729534"/>
    <d v="1991-09-30T00:00:00"/>
    <x v="150"/>
    <x v="1"/>
    <s v="100/300"/>
    <n v="1000"/>
    <n v="121668"/>
    <n v="0"/>
    <x v="519"/>
    <n v="47"/>
    <x v="0"/>
    <x v="1"/>
    <x v="3"/>
    <x v="2"/>
    <x v="16"/>
    <x v="1"/>
    <n v="55100"/>
    <n v="0"/>
    <n v="55100"/>
    <x v="10"/>
    <x v="1"/>
    <s v=" "/>
    <x v="3"/>
    <x v="0"/>
    <x v="0"/>
    <x v="0"/>
    <s v="3053 Lincoln Drive"/>
    <x v="1"/>
    <x v="0"/>
    <x v="2"/>
    <x v="0"/>
    <x v="3"/>
    <s v="No"/>
    <n v="2700"/>
    <n v="300"/>
    <n v="300"/>
    <n v="2100"/>
    <s v="Ford"/>
    <s v="F150"/>
    <n v="2013"/>
    <x v="1"/>
  </r>
  <r>
    <n v="505014"/>
    <d v="2001-12-27T00:00:00"/>
    <x v="298"/>
    <x v="2"/>
    <s v="100/300"/>
    <n v="500"/>
    <n v="125116"/>
    <n v="0"/>
    <x v="520"/>
    <n v="54"/>
    <x v="0"/>
    <x v="1"/>
    <x v="2"/>
    <x v="1"/>
    <x v="14"/>
    <x v="1"/>
    <n v="41400"/>
    <n v="0"/>
    <n v="41400"/>
    <x v="11"/>
    <x v="0"/>
    <s v="Front Collision"/>
    <x v="2"/>
    <x v="4"/>
    <x v="4"/>
    <x v="1"/>
    <s v="7041 Tree Ridge"/>
    <x v="8"/>
    <x v="0"/>
    <x v="1"/>
    <x v="1"/>
    <x v="3"/>
    <s v="No"/>
    <n v="75960"/>
    <n v="6330"/>
    <n v="6330"/>
    <n v="63300"/>
    <s v="Jeep"/>
    <s v="Grand Cherokee"/>
    <n v="2010"/>
    <x v="1"/>
  </r>
  <r>
    <n v="920826"/>
    <d v="2005-04-07T00:00:00"/>
    <x v="225"/>
    <x v="1"/>
    <s v="250/500"/>
    <n v="2000"/>
    <n v="158641"/>
    <n v="0"/>
    <x v="521"/>
    <n v="34"/>
    <x v="1"/>
    <x v="1"/>
    <x v="4"/>
    <x v="2"/>
    <x v="17"/>
    <x v="1"/>
    <n v="33500"/>
    <n v="-58900"/>
    <n v="-25400"/>
    <x v="39"/>
    <x v="0"/>
    <s v="Front Collision"/>
    <x v="0"/>
    <x v="0"/>
    <x v="4"/>
    <x v="6"/>
    <s v="7223 Embaracadero St"/>
    <x v="16"/>
    <x v="0"/>
    <x v="0"/>
    <x v="0"/>
    <x v="2"/>
    <s v="Unknown"/>
    <n v="75570"/>
    <n v="6870"/>
    <n v="13740"/>
    <n v="54960"/>
    <s v="BMW"/>
    <s v="X5"/>
    <n v="2010"/>
    <x v="0"/>
  </r>
  <r>
    <n v="534982"/>
    <d v="2003-04-08T00:00:00"/>
    <x v="299"/>
    <x v="2"/>
    <s v="500/1000"/>
    <n v="2000"/>
    <n v="152611"/>
    <n v="5000000"/>
    <x v="522"/>
    <n v="48"/>
    <x v="0"/>
    <x v="1"/>
    <x v="3"/>
    <x v="2"/>
    <x v="19"/>
    <x v="3"/>
    <n v="0"/>
    <n v="0"/>
    <n v="0"/>
    <x v="28"/>
    <x v="0"/>
    <s v="Front Collision"/>
    <x v="1"/>
    <x v="0"/>
    <x v="0"/>
    <x v="0"/>
    <s v="8081 Flute Ridge"/>
    <x v="11"/>
    <x v="0"/>
    <x v="1"/>
    <x v="2"/>
    <x v="2"/>
    <s v="Yes"/>
    <n v="90240"/>
    <n v="15040"/>
    <n v="15040"/>
    <n v="60160"/>
    <s v="Chevrolet"/>
    <s v="Malibu"/>
    <n v="1995"/>
    <x v="1"/>
  </r>
  <r>
    <n v="110408"/>
    <d v="2005-11-14T00:00:00"/>
    <x v="152"/>
    <x v="1"/>
    <s v="100/300"/>
    <n v="1000"/>
    <n v="102844"/>
    <n v="0"/>
    <x v="523"/>
    <n v="53"/>
    <x v="0"/>
    <x v="1"/>
    <x v="5"/>
    <x v="5"/>
    <x v="7"/>
    <x v="1"/>
    <n v="0"/>
    <n v="0"/>
    <n v="0"/>
    <x v="47"/>
    <x v="0"/>
    <s v="Front Collision"/>
    <x v="0"/>
    <x v="4"/>
    <x v="0"/>
    <x v="3"/>
    <s v="8618 Texas Lane"/>
    <x v="11"/>
    <x v="0"/>
    <x v="1"/>
    <x v="1"/>
    <x v="1"/>
    <s v="No"/>
    <n v="80960"/>
    <n v="14720"/>
    <n v="7360"/>
    <n v="58880"/>
    <s v="Accura"/>
    <s v="MDX"/>
    <n v="2000"/>
    <x v="1"/>
  </r>
  <r>
    <n v="283052"/>
    <d v="2005-01-07T00:00:00"/>
    <x v="300"/>
    <x v="2"/>
    <s v="100/300"/>
    <n v="1000"/>
    <n v="155594"/>
    <n v="0"/>
    <x v="524"/>
    <n v="38"/>
    <x v="1"/>
    <x v="0"/>
    <x v="1"/>
    <x v="0"/>
    <x v="8"/>
    <x v="2"/>
    <n v="23300"/>
    <n v="0"/>
    <n v="23300"/>
    <x v="0"/>
    <x v="2"/>
    <s v="Front Collision"/>
    <x v="2"/>
    <x v="3"/>
    <x v="1"/>
    <x v="1"/>
    <s v="3508 Washington St"/>
    <x v="11"/>
    <x v="1"/>
    <x v="2"/>
    <x v="0"/>
    <x v="2"/>
    <s v="Yes"/>
    <n v="79080"/>
    <n v="6590"/>
    <n v="13180"/>
    <n v="59310"/>
    <s v="Mercedes"/>
    <s v="C300"/>
    <n v="2012"/>
    <x v="1"/>
  </r>
  <r>
    <n v="840806"/>
    <d v="1994-02-14T00:00:00"/>
    <x v="301"/>
    <x v="1"/>
    <s v="500/1000"/>
    <n v="2000"/>
    <n v="157077"/>
    <n v="0"/>
    <x v="525"/>
    <n v="49"/>
    <x v="0"/>
    <x v="0"/>
    <x v="6"/>
    <x v="12"/>
    <x v="12"/>
    <x v="1"/>
    <n v="98800"/>
    <n v="-65300"/>
    <n v="33500"/>
    <x v="24"/>
    <x v="1"/>
    <s v=" "/>
    <x v="1"/>
    <x v="1"/>
    <x v="0"/>
    <x v="0"/>
    <s v="2193 4th Ridge"/>
    <x v="21"/>
    <x v="0"/>
    <x v="2"/>
    <x v="1"/>
    <x v="2"/>
    <s v="No"/>
    <n v="6820"/>
    <n v="1240"/>
    <n v="620"/>
    <n v="4960"/>
    <s v="Mercedes"/>
    <s v="ML350"/>
    <n v="2009"/>
    <x v="1"/>
  </r>
  <r>
    <n v="382394"/>
    <d v="1996-01-23T00:00:00"/>
    <x v="190"/>
    <x v="0"/>
    <s v="100/300"/>
    <n v="2000"/>
    <n v="117053"/>
    <n v="0"/>
    <x v="526"/>
    <n v="42"/>
    <x v="1"/>
    <x v="1"/>
    <x v="1"/>
    <x v="3"/>
    <x v="0"/>
    <x v="0"/>
    <n v="65000"/>
    <n v="-49200"/>
    <n v="15800"/>
    <x v="37"/>
    <x v="2"/>
    <s v="Rear Collision"/>
    <x v="2"/>
    <x v="2"/>
    <x v="4"/>
    <x v="5"/>
    <s v="8897 Sky St"/>
    <x v="18"/>
    <x v="1"/>
    <x v="2"/>
    <x v="0"/>
    <x v="0"/>
    <s v="Yes"/>
    <n v="62590"/>
    <n v="5690"/>
    <n v="11380"/>
    <n v="45520"/>
    <s v="Nissan"/>
    <s v="Pathfinder"/>
    <n v="2006"/>
    <x v="1"/>
  </r>
  <r>
    <n v="876699"/>
    <d v="1999-12-12T00:00:00"/>
    <x v="228"/>
    <x v="0"/>
    <s v="250/500"/>
    <n v="1000"/>
    <n v="109995"/>
    <n v="0"/>
    <x v="527"/>
    <n v="23"/>
    <x v="4"/>
    <x v="1"/>
    <x v="5"/>
    <x v="2"/>
    <x v="7"/>
    <x v="0"/>
    <n v="0"/>
    <n v="-71900"/>
    <n v="-71900"/>
    <x v="14"/>
    <x v="0"/>
    <s v="Side Collision"/>
    <x v="0"/>
    <x v="3"/>
    <x v="2"/>
    <x v="2"/>
    <s v="9611 Pine Ridge"/>
    <x v="8"/>
    <x v="0"/>
    <x v="2"/>
    <x v="0"/>
    <x v="1"/>
    <s v="Yes"/>
    <n v="52400"/>
    <n v="6550"/>
    <n v="6550"/>
    <n v="39300"/>
    <s v="Accura"/>
    <s v="MDX"/>
    <n v="2005"/>
    <x v="0"/>
  </r>
  <r>
    <n v="871432"/>
    <d v="2004-07-15T00:00:00"/>
    <x v="62"/>
    <x v="2"/>
    <s v="250/500"/>
    <n v="2000"/>
    <n v="147243"/>
    <n v="0"/>
    <x v="528"/>
    <n v="46"/>
    <x v="0"/>
    <x v="0"/>
    <x v="0"/>
    <x v="4"/>
    <x v="16"/>
    <x v="0"/>
    <n v="0"/>
    <n v="-90600"/>
    <n v="-90600"/>
    <x v="3"/>
    <x v="2"/>
    <s v="Front Collision"/>
    <x v="0"/>
    <x v="4"/>
    <x v="4"/>
    <x v="2"/>
    <s v="7825 1st Ridge"/>
    <x v="19"/>
    <x v="1"/>
    <x v="1"/>
    <x v="0"/>
    <x v="2"/>
    <s v="Yes"/>
    <n v="63580"/>
    <n v="5780"/>
    <n v="11560"/>
    <n v="46240"/>
    <s v="Volkswagen"/>
    <s v="Jetta"/>
    <n v="2004"/>
    <x v="1"/>
  </r>
  <r>
    <n v="379882"/>
    <d v="2012-11-07T00:00:00"/>
    <x v="177"/>
    <x v="2"/>
    <s v="250/500"/>
    <n v="500"/>
    <n v="127562"/>
    <n v="0"/>
    <x v="529"/>
    <n v="55"/>
    <x v="3"/>
    <x v="1"/>
    <x v="2"/>
    <x v="7"/>
    <x v="1"/>
    <x v="1"/>
    <n v="0"/>
    <n v="-56200"/>
    <n v="-56200"/>
    <x v="48"/>
    <x v="2"/>
    <s v="Side Collision"/>
    <x v="1"/>
    <x v="0"/>
    <x v="2"/>
    <x v="1"/>
    <s v="3039 Oak Hwy"/>
    <x v="22"/>
    <x v="1"/>
    <x v="0"/>
    <x v="2"/>
    <x v="3"/>
    <s v="No"/>
    <n v="61400"/>
    <n v="6140"/>
    <n v="6140"/>
    <n v="49120"/>
    <s v="Nissan"/>
    <s v="Ultima"/>
    <n v="1995"/>
    <x v="1"/>
  </r>
  <r>
    <n v="852002"/>
    <d v="2009-06-29T00:00:00"/>
    <x v="64"/>
    <x v="2"/>
    <s v="250/500"/>
    <n v="1000"/>
    <n v="12923"/>
    <n v="0"/>
    <x v="530"/>
    <n v="63"/>
    <x v="3"/>
    <x v="0"/>
    <x v="4"/>
    <x v="12"/>
    <x v="12"/>
    <x v="2"/>
    <n v="47600"/>
    <n v="0"/>
    <n v="47600"/>
    <x v="31"/>
    <x v="3"/>
    <s v=" "/>
    <x v="1"/>
    <x v="1"/>
    <x v="1"/>
    <x v="5"/>
    <s v="8204 Pine Lane"/>
    <x v="0"/>
    <x v="0"/>
    <x v="0"/>
    <x v="0"/>
    <x v="2"/>
    <s v="No"/>
    <n v="4700"/>
    <n v="940"/>
    <n v="470"/>
    <n v="3290"/>
    <s v="Dodge"/>
    <s v="Neon"/>
    <n v="2007"/>
    <x v="0"/>
  </r>
  <r>
    <n v="372891"/>
    <d v="2000-06-26T00:00:00"/>
    <x v="226"/>
    <x v="1"/>
    <s v="250/500"/>
    <n v="2000"/>
    <n v="100937"/>
    <n v="0"/>
    <x v="531"/>
    <n v="44"/>
    <x v="1"/>
    <x v="1"/>
    <x v="5"/>
    <x v="5"/>
    <x v="10"/>
    <x v="1"/>
    <n v="45400"/>
    <n v="-39400"/>
    <n v="6000"/>
    <x v="4"/>
    <x v="0"/>
    <s v="Front Collision"/>
    <x v="2"/>
    <x v="2"/>
    <x v="0"/>
    <x v="1"/>
    <s v="9787 Andromedia Ave"/>
    <x v="4"/>
    <x v="0"/>
    <x v="2"/>
    <x v="1"/>
    <x v="0"/>
    <s v="Yes"/>
    <n v="74140"/>
    <n v="13480"/>
    <n v="13480"/>
    <n v="47180"/>
    <s v="BMW"/>
    <s v="X5"/>
    <n v="2015"/>
    <x v="1"/>
  </r>
  <r>
    <n v="689034"/>
    <d v="2002-01-09T00:00:00"/>
    <x v="260"/>
    <x v="0"/>
    <s v="500/1000"/>
    <n v="500"/>
    <n v="109307"/>
    <n v="4000000"/>
    <x v="532"/>
    <n v="30"/>
    <x v="2"/>
    <x v="1"/>
    <x v="1"/>
    <x v="6"/>
    <x v="1"/>
    <x v="0"/>
    <n v="27700"/>
    <n v="-72400"/>
    <n v="-44700"/>
    <x v="10"/>
    <x v="0"/>
    <s v="Front Collision"/>
    <x v="0"/>
    <x v="3"/>
    <x v="1"/>
    <x v="4"/>
    <s v="9633 Rock Hwy"/>
    <x v="5"/>
    <x v="0"/>
    <x v="1"/>
    <x v="2"/>
    <x v="0"/>
    <s v="No"/>
    <n v="83160"/>
    <n v="6930"/>
    <n v="13860"/>
    <n v="62370"/>
    <s v="Volkswagen"/>
    <s v="Jetta"/>
    <n v="2011"/>
    <x v="1"/>
  </r>
  <r>
    <n v="743092"/>
    <d v="2013-11-11T00:00:00"/>
    <x v="89"/>
    <x v="0"/>
    <s v="250/500"/>
    <n v="1000"/>
    <n v="132544"/>
    <n v="7000000"/>
    <x v="533"/>
    <n v="41"/>
    <x v="1"/>
    <x v="1"/>
    <x v="6"/>
    <x v="13"/>
    <x v="12"/>
    <x v="1"/>
    <n v="51400"/>
    <n v="-6300"/>
    <n v="45100"/>
    <x v="32"/>
    <x v="3"/>
    <s v=" "/>
    <x v="3"/>
    <x v="0"/>
    <x v="5"/>
    <x v="2"/>
    <s v="6303 1st Drive"/>
    <x v="9"/>
    <x v="0"/>
    <x v="1"/>
    <x v="1"/>
    <x v="0"/>
    <s v="Yes"/>
    <n v="10790"/>
    <n v="1660"/>
    <n v="830"/>
    <n v="8300"/>
    <s v="Mercedes"/>
    <s v="E400"/>
    <n v="2013"/>
    <x v="1"/>
  </r>
  <r>
    <n v="599174"/>
    <d v="2008-01-14T00:00:00"/>
    <x v="111"/>
    <x v="2"/>
    <s v="100/300"/>
    <n v="2000"/>
    <n v="101718"/>
    <n v="0"/>
    <x v="534"/>
    <n v="31"/>
    <x v="2"/>
    <x v="1"/>
    <x v="0"/>
    <x v="5"/>
    <x v="12"/>
    <x v="0"/>
    <n v="0"/>
    <n v="0"/>
    <n v="0"/>
    <x v="4"/>
    <x v="2"/>
    <s v="Rear Collision"/>
    <x v="0"/>
    <x v="0"/>
    <x v="5"/>
    <x v="2"/>
    <s v="2014 Rock Ave"/>
    <x v="7"/>
    <x v="1"/>
    <x v="0"/>
    <x v="0"/>
    <x v="2"/>
    <s v="No"/>
    <n v="48070"/>
    <n v="8740"/>
    <n v="8740"/>
    <n v="30590"/>
    <s v="Saab"/>
    <s v="92x"/>
    <n v="2014"/>
    <x v="1"/>
  </r>
  <r>
    <n v="421092"/>
    <d v="2003-03-04T00:00:00"/>
    <x v="40"/>
    <x v="0"/>
    <s v="100/300"/>
    <n v="1000"/>
    <n v="122117"/>
    <n v="0"/>
    <x v="535"/>
    <n v="25"/>
    <x v="2"/>
    <x v="1"/>
    <x v="3"/>
    <x v="9"/>
    <x v="5"/>
    <x v="1"/>
    <n v="49300"/>
    <n v="0"/>
    <n v="49300"/>
    <x v="27"/>
    <x v="2"/>
    <s v="Rear Collision"/>
    <x v="1"/>
    <x v="4"/>
    <x v="0"/>
    <x v="6"/>
    <s v="8983 Tree St"/>
    <x v="15"/>
    <x v="1"/>
    <x v="0"/>
    <x v="1"/>
    <x v="1"/>
    <s v="Yes"/>
    <n v="51030"/>
    <n v="5670"/>
    <n v="11340"/>
    <n v="34020"/>
    <s v="Suburu"/>
    <s v="Impreza"/>
    <n v="1996"/>
    <x v="1"/>
  </r>
  <r>
    <n v="349658"/>
    <d v="1994-06-07T00:00:00"/>
    <x v="62"/>
    <x v="1"/>
    <s v="100/300"/>
    <n v="500"/>
    <n v="192787"/>
    <n v="0"/>
    <x v="536"/>
    <n v="40"/>
    <x v="1"/>
    <x v="0"/>
    <x v="0"/>
    <x v="5"/>
    <x v="11"/>
    <x v="0"/>
    <n v="0"/>
    <n v="0"/>
    <n v="0"/>
    <x v="1"/>
    <x v="0"/>
    <s v="Front Collision"/>
    <x v="1"/>
    <x v="2"/>
    <x v="1"/>
    <x v="2"/>
    <s v="6260 5th Lane"/>
    <x v="16"/>
    <x v="0"/>
    <x v="0"/>
    <x v="1"/>
    <x v="3"/>
    <s v="Unknown"/>
    <n v="43280"/>
    <n v="0"/>
    <n v="5410"/>
    <n v="37870"/>
    <s v="Honda"/>
    <s v="Civic"/>
    <n v="1996"/>
    <x v="0"/>
  </r>
  <r>
    <n v="811042"/>
    <d v="2013-07-04T00:00:00"/>
    <x v="302"/>
    <x v="1"/>
    <s v="250/500"/>
    <n v="1000"/>
    <n v="97827"/>
    <n v="0"/>
    <x v="537"/>
    <n v="29"/>
    <x v="2"/>
    <x v="1"/>
    <x v="2"/>
    <x v="2"/>
    <x v="12"/>
    <x v="2"/>
    <n v="65700"/>
    <n v="0"/>
    <n v="65700"/>
    <x v="50"/>
    <x v="0"/>
    <s v="Front Collision"/>
    <x v="0"/>
    <x v="2"/>
    <x v="0"/>
    <x v="4"/>
    <s v="2725 Britain Ridge"/>
    <x v="0"/>
    <x v="0"/>
    <x v="1"/>
    <x v="0"/>
    <x v="2"/>
    <s v="No"/>
    <n v="76400"/>
    <n v="15280"/>
    <n v="7640"/>
    <n v="53480"/>
    <s v="Suburu"/>
    <s v="Forrestor"/>
    <n v="2003"/>
    <x v="1"/>
  </r>
  <r>
    <n v="505316"/>
    <d v="2002-06-30T00:00:00"/>
    <x v="226"/>
    <x v="1"/>
    <s v="100/300"/>
    <n v="2000"/>
    <n v="122114"/>
    <n v="0"/>
    <x v="538"/>
    <n v="43"/>
    <x v="1"/>
    <x v="0"/>
    <x v="0"/>
    <x v="5"/>
    <x v="2"/>
    <x v="0"/>
    <n v="48100"/>
    <n v="0"/>
    <n v="48100"/>
    <x v="23"/>
    <x v="0"/>
    <s v="Side Collision"/>
    <x v="2"/>
    <x v="4"/>
    <x v="1"/>
    <x v="4"/>
    <s v="3089 Oak Ridge"/>
    <x v="21"/>
    <x v="0"/>
    <x v="1"/>
    <x v="1"/>
    <x v="0"/>
    <s v="Unknown"/>
    <n v="75460"/>
    <n v="13720"/>
    <n v="13720"/>
    <n v="48020"/>
    <s v="Audi"/>
    <s v="A5"/>
    <n v="2002"/>
    <x v="1"/>
  </r>
  <r>
    <n v="116645"/>
    <d v="2004-06-30T00:00:00"/>
    <x v="303"/>
    <x v="0"/>
    <s v="100/300"/>
    <n v="2000"/>
    <n v="125562"/>
    <n v="0"/>
    <x v="539"/>
    <n v="50"/>
    <x v="0"/>
    <x v="0"/>
    <x v="0"/>
    <x v="3"/>
    <x v="15"/>
    <x v="3"/>
    <n v="0"/>
    <n v="0"/>
    <n v="0"/>
    <x v="40"/>
    <x v="2"/>
    <s v="Side Collision"/>
    <x v="0"/>
    <x v="3"/>
    <x v="3"/>
    <x v="6"/>
    <s v="6206 3rd Ridge"/>
    <x v="22"/>
    <x v="1"/>
    <x v="0"/>
    <x v="2"/>
    <x v="3"/>
    <s v="Yes"/>
    <n v="69000"/>
    <n v="13800"/>
    <n v="6900"/>
    <n v="48300"/>
    <s v="Ford"/>
    <s v="F150"/>
    <n v="1995"/>
    <x v="0"/>
  </r>
  <r>
    <n v="950880"/>
    <d v="1998-12-19T00:00:00"/>
    <x v="97"/>
    <x v="1"/>
    <s v="250/500"/>
    <n v="500"/>
    <n v="99952"/>
    <n v="0"/>
    <x v="540"/>
    <n v="38"/>
    <x v="1"/>
    <x v="0"/>
    <x v="6"/>
    <x v="4"/>
    <x v="5"/>
    <x v="1"/>
    <n v="0"/>
    <n v="0"/>
    <n v="0"/>
    <x v="6"/>
    <x v="1"/>
    <s v=" "/>
    <x v="1"/>
    <x v="0"/>
    <x v="1"/>
    <x v="3"/>
    <s v="7240 5th Ridge"/>
    <x v="13"/>
    <x v="0"/>
    <x v="1"/>
    <x v="0"/>
    <x v="0"/>
    <s v="No"/>
    <n v="8640"/>
    <n v="1440"/>
    <n v="720"/>
    <n v="6480"/>
    <s v="Accura"/>
    <s v="TL"/>
    <n v="2008"/>
    <x v="1"/>
  </r>
  <r>
    <n v="788502"/>
    <d v="2014-08-31T00:00:00"/>
    <x v="123"/>
    <x v="0"/>
    <s v="250/500"/>
    <n v="500"/>
    <n v="138089"/>
    <n v="0"/>
    <x v="541"/>
    <n v="29"/>
    <x v="2"/>
    <x v="0"/>
    <x v="1"/>
    <x v="3"/>
    <x v="7"/>
    <x v="2"/>
    <n v="30000"/>
    <n v="-53000"/>
    <n v="-23000"/>
    <x v="25"/>
    <x v="2"/>
    <s v="Rear Collision"/>
    <x v="1"/>
    <x v="4"/>
    <x v="0"/>
    <x v="2"/>
    <s v="8100 3rd Ave"/>
    <x v="5"/>
    <x v="1"/>
    <x v="1"/>
    <x v="2"/>
    <x v="3"/>
    <s v="Unknown"/>
    <n v="67210"/>
    <n v="12220"/>
    <n v="12220"/>
    <n v="42770"/>
    <s v="BMW"/>
    <s v="X6"/>
    <n v="1996"/>
    <x v="1"/>
  </r>
  <r>
    <n v="627486"/>
    <d v="2005-11-10T00:00:00"/>
    <x v="79"/>
    <x v="1"/>
    <s v="500/1000"/>
    <n v="500"/>
    <n v="101077"/>
    <n v="0"/>
    <x v="542"/>
    <n v="37"/>
    <x v="1"/>
    <x v="0"/>
    <x v="4"/>
    <x v="10"/>
    <x v="16"/>
    <x v="3"/>
    <n v="52300"/>
    <n v="-55600"/>
    <n v="-3300"/>
    <x v="29"/>
    <x v="2"/>
    <s v="Side Collision"/>
    <x v="2"/>
    <x v="4"/>
    <x v="5"/>
    <x v="2"/>
    <s v="3282 4th Lane"/>
    <x v="0"/>
    <x v="1"/>
    <x v="1"/>
    <x v="1"/>
    <x v="2"/>
    <s v="No"/>
    <n v="42500"/>
    <n v="4250"/>
    <n v="4250"/>
    <n v="34000"/>
    <s v="Volkswagen"/>
    <s v="Jetta"/>
    <n v="1999"/>
    <x v="1"/>
  </r>
  <r>
    <n v="498842"/>
    <d v="2000-05-04T00:00:00"/>
    <x v="304"/>
    <x v="0"/>
    <s v="100/300"/>
    <n v="500"/>
    <n v="120586"/>
    <n v="0"/>
    <x v="543"/>
    <n v="53"/>
    <x v="0"/>
    <x v="0"/>
    <x v="2"/>
    <x v="3"/>
    <x v="16"/>
    <x v="0"/>
    <n v="0"/>
    <n v="-34600"/>
    <n v="-34600"/>
    <x v="51"/>
    <x v="0"/>
    <s v="Rear Collision"/>
    <x v="1"/>
    <x v="2"/>
    <x v="0"/>
    <x v="2"/>
    <s v="3227 Maple Ave"/>
    <x v="1"/>
    <x v="0"/>
    <x v="0"/>
    <x v="1"/>
    <x v="3"/>
    <s v="No"/>
    <n v="86400"/>
    <n v="14400"/>
    <n v="7200"/>
    <n v="64800"/>
    <s v="Accura"/>
    <s v="RSX"/>
    <n v="2001"/>
    <x v="1"/>
  </r>
  <r>
    <n v="550294"/>
    <d v="2001-11-26T00:00:00"/>
    <x v="279"/>
    <x v="2"/>
    <s v="500/1000"/>
    <n v="1000"/>
    <n v="152661"/>
    <n v="0"/>
    <x v="544"/>
    <n v="51"/>
    <x v="0"/>
    <x v="0"/>
    <x v="3"/>
    <x v="11"/>
    <x v="13"/>
    <x v="1"/>
    <n v="0"/>
    <n v="-32900"/>
    <n v="-32900"/>
    <x v="8"/>
    <x v="1"/>
    <s v=" "/>
    <x v="1"/>
    <x v="0"/>
    <x v="0"/>
    <x v="4"/>
    <s v="4264 Lincoln Ridge"/>
    <x v="0"/>
    <x v="0"/>
    <x v="0"/>
    <x v="2"/>
    <x v="0"/>
    <s v="Unknown"/>
    <n v="4620"/>
    <n v="840"/>
    <n v="840"/>
    <n v="2940"/>
    <s v="Dodge"/>
    <s v="RAM"/>
    <n v="2009"/>
    <x v="0"/>
  </r>
  <r>
    <n v="328387"/>
    <d v="2014-05-06T00:00:00"/>
    <x v="126"/>
    <x v="2"/>
    <s v="100/300"/>
    <n v="1000"/>
    <n v="149644"/>
    <n v="0"/>
    <x v="545"/>
    <n v="53"/>
    <x v="0"/>
    <x v="1"/>
    <x v="4"/>
    <x v="4"/>
    <x v="6"/>
    <x v="3"/>
    <n v="0"/>
    <n v="0"/>
    <n v="0"/>
    <x v="54"/>
    <x v="3"/>
    <s v=" "/>
    <x v="3"/>
    <x v="0"/>
    <x v="5"/>
    <x v="3"/>
    <s v="2215 Best Ave"/>
    <x v="10"/>
    <x v="0"/>
    <x v="0"/>
    <x v="2"/>
    <x v="0"/>
    <s v="No"/>
    <n v="6930"/>
    <n v="630"/>
    <n v="1260"/>
    <n v="5040"/>
    <s v="Honda"/>
    <s v="CRV"/>
    <n v="2013"/>
    <x v="1"/>
  </r>
  <r>
    <n v="540152"/>
    <d v="1991-01-27T00:00:00"/>
    <x v="305"/>
    <x v="2"/>
    <s v="100/300"/>
    <n v="500"/>
    <n v="12562"/>
    <n v="0"/>
    <x v="546"/>
    <n v="40"/>
    <x v="1"/>
    <x v="1"/>
    <x v="6"/>
    <x v="2"/>
    <x v="10"/>
    <x v="1"/>
    <n v="0"/>
    <n v="0"/>
    <n v="0"/>
    <x v="23"/>
    <x v="2"/>
    <s v="Side Collision"/>
    <x v="1"/>
    <x v="3"/>
    <x v="0"/>
    <x v="5"/>
    <s v="5363 Weaver Lane"/>
    <x v="16"/>
    <x v="1"/>
    <x v="0"/>
    <x v="0"/>
    <x v="0"/>
    <s v="Yes"/>
    <n v="41700"/>
    <n v="8340"/>
    <n v="8340"/>
    <n v="25020"/>
    <s v="Saab"/>
    <s v="95"/>
    <n v="2013"/>
    <x v="1"/>
  </r>
  <r>
    <n v="385932"/>
    <d v="1992-04-28T00:00:00"/>
    <x v="306"/>
    <x v="2"/>
    <s v="100/300"/>
    <n v="500"/>
    <n v="126835"/>
    <n v="0"/>
    <x v="547"/>
    <n v="51"/>
    <x v="0"/>
    <x v="0"/>
    <x v="3"/>
    <x v="10"/>
    <x v="2"/>
    <x v="0"/>
    <n v="0"/>
    <n v="0"/>
    <n v="0"/>
    <x v="3"/>
    <x v="0"/>
    <s v="Rear Collision"/>
    <x v="0"/>
    <x v="3"/>
    <x v="2"/>
    <x v="6"/>
    <s v="2397 Cherokee Ave"/>
    <x v="14"/>
    <x v="0"/>
    <x v="0"/>
    <x v="2"/>
    <x v="3"/>
    <s v="No"/>
    <n v="77330"/>
    <n v="14060"/>
    <n v="14060"/>
    <n v="49210"/>
    <s v="Volkswagen"/>
    <s v="Jetta"/>
    <n v="2014"/>
    <x v="0"/>
  </r>
  <r>
    <n v="618682"/>
    <d v="2000-03-04T00:00:00"/>
    <x v="307"/>
    <x v="1"/>
    <s v="500/1000"/>
    <n v="2000"/>
    <n v="142159"/>
    <n v="0"/>
    <x v="548"/>
    <n v="35"/>
    <x v="1"/>
    <x v="0"/>
    <x v="5"/>
    <x v="6"/>
    <x v="0"/>
    <x v="2"/>
    <n v="0"/>
    <n v="0"/>
    <n v="0"/>
    <x v="49"/>
    <x v="1"/>
    <s v=" "/>
    <x v="3"/>
    <x v="0"/>
    <x v="4"/>
    <x v="2"/>
    <s v="9794 Embaracadero St"/>
    <x v="1"/>
    <x v="0"/>
    <x v="1"/>
    <x v="2"/>
    <x v="2"/>
    <s v="Yes"/>
    <n v="4950"/>
    <n v="900"/>
    <n v="450"/>
    <n v="3600"/>
    <s v="Ford"/>
    <s v="F150"/>
    <n v="2011"/>
    <x v="1"/>
  </r>
  <r>
    <n v="550930"/>
    <d v="1995-10-12T00:00:00"/>
    <x v="156"/>
    <x v="2"/>
    <s v="500/1000"/>
    <n v="500"/>
    <n v="150004"/>
    <n v="6000000"/>
    <x v="549"/>
    <n v="26"/>
    <x v="2"/>
    <x v="0"/>
    <x v="1"/>
    <x v="0"/>
    <x v="15"/>
    <x v="2"/>
    <n v="0"/>
    <n v="-36500"/>
    <n v="-36500"/>
    <x v="55"/>
    <x v="1"/>
    <s v=" "/>
    <x v="1"/>
    <x v="0"/>
    <x v="5"/>
    <x v="6"/>
    <s v="1810 Elm Hwy"/>
    <x v="0"/>
    <x v="0"/>
    <x v="2"/>
    <x v="1"/>
    <x v="0"/>
    <s v="Yes"/>
    <n v="5160"/>
    <n v="860"/>
    <n v="860"/>
    <n v="3440"/>
    <s v="Accura"/>
    <s v="TL"/>
    <n v="2004"/>
    <x v="1"/>
  </r>
  <r>
    <n v="998192"/>
    <d v="2014-04-25T00:00:00"/>
    <x v="97"/>
    <x v="2"/>
    <s v="100/300"/>
    <n v="500"/>
    <n v="143324"/>
    <n v="0"/>
    <x v="550"/>
    <n v="35"/>
    <x v="1"/>
    <x v="1"/>
    <x v="5"/>
    <x v="8"/>
    <x v="11"/>
    <x v="1"/>
    <n v="0"/>
    <n v="-19500"/>
    <n v="-19500"/>
    <x v="2"/>
    <x v="2"/>
    <s v="Side Collision"/>
    <x v="2"/>
    <x v="2"/>
    <x v="4"/>
    <x v="1"/>
    <s v="9603 Texas Lane"/>
    <x v="20"/>
    <x v="1"/>
    <x v="2"/>
    <x v="2"/>
    <x v="3"/>
    <s v="Unknown"/>
    <n v="24570"/>
    <n v="2730"/>
    <n v="2730"/>
    <n v="19110"/>
    <s v="Saab"/>
    <s v="95"/>
    <n v="2006"/>
    <x v="0"/>
  </r>
  <r>
    <n v="663938"/>
    <d v="2011-01-26T00:00:00"/>
    <x v="72"/>
    <x v="1"/>
    <s v="100/300"/>
    <n v="2000"/>
    <n v="123125"/>
    <n v="0"/>
    <x v="551"/>
    <n v="38"/>
    <x v="1"/>
    <x v="1"/>
    <x v="1"/>
    <x v="0"/>
    <x v="9"/>
    <x v="1"/>
    <n v="46500"/>
    <n v="0"/>
    <n v="46500"/>
    <x v="13"/>
    <x v="2"/>
    <s v="Rear Collision"/>
    <x v="1"/>
    <x v="4"/>
    <x v="4"/>
    <x v="2"/>
    <s v="5650 Sky Drive"/>
    <x v="12"/>
    <x v="1"/>
    <x v="1"/>
    <x v="0"/>
    <x v="1"/>
    <s v="Unknown"/>
    <n v="53680"/>
    <n v="4880"/>
    <n v="9760"/>
    <n v="39040"/>
    <s v="Toyota"/>
    <s v="Camry"/>
    <n v="2011"/>
    <x v="1"/>
  </r>
  <r>
    <n v="756870"/>
    <d v="1996-01-26T00:00:00"/>
    <x v="136"/>
    <x v="1"/>
    <s v="500/1000"/>
    <n v="500"/>
    <n v="113543"/>
    <n v="0"/>
    <x v="552"/>
    <n v="49"/>
    <x v="0"/>
    <x v="0"/>
    <x v="3"/>
    <x v="13"/>
    <x v="3"/>
    <x v="2"/>
    <n v="22700"/>
    <n v="0"/>
    <n v="22700"/>
    <x v="56"/>
    <x v="2"/>
    <s v="Side Collision"/>
    <x v="2"/>
    <x v="0"/>
    <x v="4"/>
    <x v="0"/>
    <s v="9633 MLK Lane"/>
    <x v="6"/>
    <x v="1"/>
    <x v="0"/>
    <x v="0"/>
    <x v="3"/>
    <s v="Yes"/>
    <n v="42900"/>
    <n v="3900"/>
    <n v="3900"/>
    <n v="35100"/>
    <s v="Chevrolet"/>
    <s v="Malibu"/>
    <n v="2010"/>
    <x v="1"/>
  </r>
  <r>
    <n v="337158"/>
    <d v="1991-04-08T00:00:00"/>
    <x v="159"/>
    <x v="0"/>
    <s v="250/500"/>
    <n v="2000"/>
    <n v="94573"/>
    <n v="5000000"/>
    <x v="553"/>
    <n v="41"/>
    <x v="1"/>
    <x v="0"/>
    <x v="0"/>
    <x v="9"/>
    <x v="13"/>
    <x v="0"/>
    <n v="38600"/>
    <n v="-42800"/>
    <n v="-4200"/>
    <x v="56"/>
    <x v="0"/>
    <s v="Front Collision"/>
    <x v="1"/>
    <x v="2"/>
    <x v="2"/>
    <x v="2"/>
    <s v="4981 Flute Hwy"/>
    <x v="6"/>
    <x v="0"/>
    <x v="2"/>
    <x v="1"/>
    <x v="1"/>
    <s v="No"/>
    <n v="84100"/>
    <n v="16820"/>
    <n v="8410"/>
    <n v="58870"/>
    <s v="Ford"/>
    <s v="Escape"/>
    <n v="2009"/>
    <x v="0"/>
  </r>
  <r>
    <n v="919875"/>
    <d v="2002-06-29T00:00:00"/>
    <x v="6"/>
    <x v="1"/>
    <s v="100/300"/>
    <n v="2000"/>
    <n v="111876"/>
    <n v="0"/>
    <x v="554"/>
    <n v="27"/>
    <x v="2"/>
    <x v="1"/>
    <x v="5"/>
    <x v="12"/>
    <x v="7"/>
    <x v="2"/>
    <n v="0"/>
    <n v="-55800"/>
    <n v="-55800"/>
    <x v="33"/>
    <x v="0"/>
    <s v="Front Collision"/>
    <x v="2"/>
    <x v="2"/>
    <x v="2"/>
    <x v="6"/>
    <s v="9078 Francis Ridge"/>
    <x v="6"/>
    <x v="0"/>
    <x v="1"/>
    <x v="0"/>
    <x v="2"/>
    <s v="Unknown"/>
    <n v="61560"/>
    <n v="6840"/>
    <n v="6840"/>
    <n v="47880"/>
    <s v="Ford"/>
    <s v="Fusion"/>
    <n v="2008"/>
    <x v="1"/>
  </r>
  <r>
    <n v="315631"/>
    <d v="1999-04-09T00:00:00"/>
    <x v="308"/>
    <x v="1"/>
    <s v="500/1000"/>
    <n v="2000"/>
    <n v="123198"/>
    <n v="0"/>
    <x v="555"/>
    <n v="39"/>
    <x v="1"/>
    <x v="1"/>
    <x v="2"/>
    <x v="6"/>
    <x v="10"/>
    <x v="1"/>
    <n v="0"/>
    <n v="-31700"/>
    <n v="-31700"/>
    <x v="13"/>
    <x v="0"/>
    <s v="Rear Collision"/>
    <x v="1"/>
    <x v="0"/>
    <x v="2"/>
    <x v="4"/>
    <s v="1381 Francis Ave"/>
    <x v="16"/>
    <x v="0"/>
    <x v="0"/>
    <x v="1"/>
    <x v="1"/>
    <s v="Unknown"/>
    <n v="44240"/>
    <n v="5530"/>
    <n v="5530"/>
    <n v="33180"/>
    <s v="Dodge"/>
    <s v="RAM"/>
    <n v="1997"/>
    <x v="1"/>
  </r>
  <r>
    <n v="113464"/>
    <d v="2009-04-19T00:00:00"/>
    <x v="12"/>
    <x v="1"/>
    <s v="500/1000"/>
    <n v="2000"/>
    <n v="100547"/>
    <n v="0"/>
    <x v="556"/>
    <n v="33"/>
    <x v="2"/>
    <x v="1"/>
    <x v="6"/>
    <x v="9"/>
    <x v="10"/>
    <x v="2"/>
    <n v="58100"/>
    <n v="-49000"/>
    <n v="9100"/>
    <x v="11"/>
    <x v="2"/>
    <s v="Rear Collision"/>
    <x v="1"/>
    <x v="4"/>
    <x v="1"/>
    <x v="0"/>
    <s v="6435 Texas Ave"/>
    <x v="11"/>
    <x v="2"/>
    <x v="1"/>
    <x v="2"/>
    <x v="2"/>
    <s v="Yes"/>
    <n v="57700"/>
    <n v="11540"/>
    <n v="5770"/>
    <n v="40390"/>
    <s v="Jeep"/>
    <s v="Grand Cherokee"/>
    <n v="2002"/>
    <x v="1"/>
  </r>
  <r>
    <n v="556415"/>
    <d v="1991-08-22T00:00:00"/>
    <x v="309"/>
    <x v="0"/>
    <s v="100/300"/>
    <n v="2000"/>
    <n v="110897"/>
    <n v="0"/>
    <x v="557"/>
    <n v="50"/>
    <x v="0"/>
    <x v="1"/>
    <x v="1"/>
    <x v="8"/>
    <x v="19"/>
    <x v="1"/>
    <n v="68400"/>
    <n v="-66800"/>
    <n v="1600"/>
    <x v="44"/>
    <x v="0"/>
    <s v="Side Collision"/>
    <x v="1"/>
    <x v="3"/>
    <x v="4"/>
    <x v="3"/>
    <s v="1248 MLK Ridge"/>
    <x v="15"/>
    <x v="0"/>
    <x v="2"/>
    <x v="2"/>
    <x v="0"/>
    <s v="Yes"/>
    <n v="108030"/>
    <n v="16620"/>
    <n v="16620"/>
    <n v="74790"/>
    <s v="Saab"/>
    <s v="92x"/>
    <n v="2002"/>
    <x v="1"/>
  </r>
  <r>
    <n v="250249"/>
    <d v="1991-11-28T00:00:00"/>
    <x v="265"/>
    <x v="1"/>
    <s v="100/300"/>
    <n v="500"/>
    <n v="139239"/>
    <n v="5000000"/>
    <x v="558"/>
    <n v="30"/>
    <x v="2"/>
    <x v="1"/>
    <x v="4"/>
    <x v="8"/>
    <x v="7"/>
    <x v="3"/>
    <n v="0"/>
    <n v="-65700"/>
    <n v="-65700"/>
    <x v="37"/>
    <x v="0"/>
    <s v="Rear Collision"/>
    <x v="1"/>
    <x v="2"/>
    <x v="0"/>
    <x v="1"/>
    <s v="3323 1st Lane"/>
    <x v="14"/>
    <x v="0"/>
    <x v="2"/>
    <x v="2"/>
    <x v="1"/>
    <s v="Yes"/>
    <n v="54300"/>
    <n v="10860"/>
    <n v="5430"/>
    <n v="38010"/>
    <s v="Toyota"/>
    <s v="Highlander"/>
    <n v="2010"/>
    <x v="1"/>
  </r>
  <r>
    <n v="403776"/>
    <d v="2012-04-27T00:00:00"/>
    <x v="166"/>
    <x v="1"/>
    <s v="100/300"/>
    <n v="2000"/>
    <n v="131797"/>
    <n v="0"/>
    <x v="559"/>
    <n v="54"/>
    <x v="0"/>
    <x v="0"/>
    <x v="4"/>
    <x v="0"/>
    <x v="9"/>
    <x v="0"/>
    <n v="34700"/>
    <n v="-81000"/>
    <n v="-46300"/>
    <x v="24"/>
    <x v="2"/>
    <s v="Front Collision"/>
    <x v="0"/>
    <x v="4"/>
    <x v="0"/>
    <x v="0"/>
    <s v="6971 Best Ridge"/>
    <x v="22"/>
    <x v="1"/>
    <x v="1"/>
    <x v="0"/>
    <x v="0"/>
    <s v="Unknown"/>
    <n v="32280"/>
    <n v="5380"/>
    <n v="5380"/>
    <n v="21520"/>
    <s v="Ford"/>
    <s v="Fusion"/>
    <n v="2010"/>
    <x v="0"/>
  </r>
  <r>
    <n v="396002"/>
    <d v="2007-03-04T00:00:00"/>
    <x v="233"/>
    <x v="1"/>
    <s v="250/500"/>
    <n v="1000"/>
    <n v="158822"/>
    <n v="0"/>
    <x v="560"/>
    <n v="42"/>
    <x v="1"/>
    <x v="0"/>
    <x v="6"/>
    <x v="1"/>
    <x v="6"/>
    <x v="1"/>
    <n v="0"/>
    <n v="-53800"/>
    <n v="-53800"/>
    <x v="14"/>
    <x v="2"/>
    <s v="Rear Collision"/>
    <x v="2"/>
    <x v="3"/>
    <x v="4"/>
    <x v="1"/>
    <s v="7488 Lincoln Lane"/>
    <x v="12"/>
    <x v="1"/>
    <x v="0"/>
    <x v="0"/>
    <x v="3"/>
    <s v="No"/>
    <n v="84600"/>
    <n v="16920"/>
    <n v="8460"/>
    <n v="59220"/>
    <s v="Chevrolet"/>
    <s v="Malibu"/>
    <n v="2007"/>
    <x v="1"/>
  </r>
  <r>
    <n v="976908"/>
    <d v="2012-12-31T00:00:00"/>
    <x v="5"/>
    <x v="2"/>
    <s v="250/500"/>
    <n v="500"/>
    <n v="90002"/>
    <n v="6000000"/>
    <x v="561"/>
    <n v="35"/>
    <x v="1"/>
    <x v="0"/>
    <x v="5"/>
    <x v="0"/>
    <x v="6"/>
    <x v="2"/>
    <n v="0"/>
    <n v="-49900"/>
    <n v="-49900"/>
    <x v="20"/>
    <x v="0"/>
    <s v="Front Collision"/>
    <x v="2"/>
    <x v="3"/>
    <x v="0"/>
    <x v="3"/>
    <s v="9007 Francis Hwy"/>
    <x v="1"/>
    <x v="0"/>
    <x v="2"/>
    <x v="0"/>
    <x v="2"/>
    <s v="Yes"/>
    <n v="69700"/>
    <n v="6970"/>
    <n v="6970"/>
    <n v="55760"/>
    <s v="BMW"/>
    <s v="3 Series"/>
    <n v="2008"/>
    <x v="1"/>
  </r>
  <r>
    <n v="509489"/>
    <d v="2013-12-21T00:00:00"/>
    <x v="208"/>
    <x v="0"/>
    <s v="100/300"/>
    <n v="1000"/>
    <n v="174464"/>
    <n v="3000000"/>
    <x v="562"/>
    <n v="33"/>
    <x v="2"/>
    <x v="0"/>
    <x v="6"/>
    <x v="5"/>
    <x v="9"/>
    <x v="3"/>
    <n v="0"/>
    <n v="0"/>
    <n v="0"/>
    <x v="57"/>
    <x v="2"/>
    <s v="Rear Collision"/>
    <x v="2"/>
    <x v="4"/>
    <x v="4"/>
    <x v="3"/>
    <s v="1491 Francis Ridge"/>
    <x v="15"/>
    <x v="1"/>
    <x v="2"/>
    <x v="1"/>
    <x v="3"/>
    <s v="No"/>
    <n v="36400"/>
    <n v="3640"/>
    <n v="7280"/>
    <n v="25480"/>
    <s v="Volkswagen"/>
    <s v="Jetta"/>
    <n v="1998"/>
    <x v="1"/>
  </r>
  <r>
    <n v="485295"/>
    <d v="2005-04-28T00:00:00"/>
    <x v="27"/>
    <x v="0"/>
    <s v="250/500"/>
    <n v="1000"/>
    <n v="126056"/>
    <n v="0"/>
    <x v="563"/>
    <n v="39"/>
    <x v="1"/>
    <x v="1"/>
    <x v="6"/>
    <x v="12"/>
    <x v="12"/>
    <x v="2"/>
    <n v="0"/>
    <n v="-54900"/>
    <n v="-54900"/>
    <x v="2"/>
    <x v="2"/>
    <s v="Side Collision"/>
    <x v="1"/>
    <x v="0"/>
    <x v="0"/>
    <x v="6"/>
    <s v="3659 Oak Lane"/>
    <x v="3"/>
    <x v="1"/>
    <x v="2"/>
    <x v="1"/>
    <x v="0"/>
    <s v="Yes"/>
    <n v="37520"/>
    <n v="4690"/>
    <n v="4690"/>
    <n v="28140"/>
    <s v="Jeep"/>
    <s v="Wrangler"/>
    <n v="2010"/>
    <x v="1"/>
  </r>
  <r>
    <n v="361829"/>
    <d v="1994-09-17T00:00:00"/>
    <x v="255"/>
    <x v="0"/>
    <s v="500/1000"/>
    <n v="2000"/>
    <n v="102114"/>
    <n v="0"/>
    <x v="564"/>
    <n v="33"/>
    <x v="2"/>
    <x v="1"/>
    <x v="3"/>
    <x v="6"/>
    <x v="12"/>
    <x v="0"/>
    <n v="69500"/>
    <n v="-47700"/>
    <n v="21800"/>
    <x v="16"/>
    <x v="2"/>
    <s v="Side Collision"/>
    <x v="0"/>
    <x v="4"/>
    <x v="2"/>
    <x v="5"/>
    <s v="4176 Britain Hwy"/>
    <x v="17"/>
    <x v="1"/>
    <x v="2"/>
    <x v="2"/>
    <x v="2"/>
    <s v="Unknown"/>
    <n v="79090"/>
    <n v="14380"/>
    <n v="14380"/>
    <n v="50330"/>
    <s v="Dodge"/>
    <s v="RAM"/>
    <n v="2014"/>
    <x v="1"/>
  </r>
  <r>
    <n v="603632"/>
    <d v="2003-08-16T00:00:00"/>
    <x v="310"/>
    <x v="0"/>
    <s v="250/500"/>
    <n v="2000"/>
    <n v="128509"/>
    <n v="0"/>
    <x v="565"/>
    <n v="54"/>
    <x v="0"/>
    <x v="0"/>
    <x v="6"/>
    <x v="13"/>
    <x v="2"/>
    <x v="1"/>
    <n v="48000"/>
    <n v="-79600"/>
    <n v="-31600"/>
    <x v="25"/>
    <x v="0"/>
    <s v="Rear Collision"/>
    <x v="0"/>
    <x v="3"/>
    <x v="2"/>
    <x v="3"/>
    <s v="5189 Francis Drive"/>
    <x v="4"/>
    <x v="0"/>
    <x v="2"/>
    <x v="1"/>
    <x v="0"/>
    <s v="Yes"/>
    <n v="67770"/>
    <n v="7530"/>
    <n v="15060"/>
    <n v="45180"/>
    <s v="Mercedes"/>
    <s v="ML350"/>
    <n v="2013"/>
    <x v="0"/>
  </r>
  <r>
    <n v="783494"/>
    <d v="2014-09-02T00:00:00"/>
    <x v="266"/>
    <x v="0"/>
    <s v="100/300"/>
    <n v="500"/>
    <n v="153707"/>
    <n v="3000000"/>
    <x v="566"/>
    <n v="32"/>
    <x v="2"/>
    <x v="0"/>
    <x v="6"/>
    <x v="4"/>
    <x v="13"/>
    <x v="0"/>
    <n v="0"/>
    <n v="0"/>
    <n v="0"/>
    <x v="56"/>
    <x v="0"/>
    <s v="Side Collision"/>
    <x v="2"/>
    <x v="3"/>
    <x v="3"/>
    <x v="5"/>
    <s v="6515 Oak Lane"/>
    <x v="20"/>
    <x v="0"/>
    <x v="2"/>
    <x v="0"/>
    <x v="1"/>
    <s v="No"/>
    <n v="47400"/>
    <n v="9480"/>
    <n v="4740"/>
    <n v="33180"/>
    <s v="Chevrolet"/>
    <s v="Silverado"/>
    <n v="2004"/>
    <x v="0"/>
  </r>
  <r>
    <n v="439049"/>
    <d v="2011-12-12T00:00:00"/>
    <x v="311"/>
    <x v="1"/>
    <s v="100/300"/>
    <n v="1000"/>
    <n v="102242"/>
    <n v="0"/>
    <x v="567"/>
    <n v="40"/>
    <x v="1"/>
    <x v="0"/>
    <x v="1"/>
    <x v="6"/>
    <x v="8"/>
    <x v="0"/>
    <n v="50000"/>
    <n v="-56900"/>
    <n v="-6900"/>
    <x v="4"/>
    <x v="0"/>
    <s v="Front Collision"/>
    <x v="2"/>
    <x v="3"/>
    <x v="0"/>
    <x v="5"/>
    <s v="7168 Andromedia Ridge"/>
    <x v="21"/>
    <x v="0"/>
    <x v="0"/>
    <x v="1"/>
    <x v="0"/>
    <s v="Unknown"/>
    <n v="71100"/>
    <n v="7110"/>
    <n v="14220"/>
    <n v="49770"/>
    <s v="Audi"/>
    <s v="A3"/>
    <n v="2008"/>
    <x v="1"/>
  </r>
  <r>
    <n v="502634"/>
    <d v="1991-08-17T00:00:00"/>
    <x v="312"/>
    <x v="0"/>
    <s v="100/300"/>
    <n v="2000"/>
    <n v="155886"/>
    <n v="0"/>
    <x v="568"/>
    <n v="46"/>
    <x v="0"/>
    <x v="0"/>
    <x v="0"/>
    <x v="6"/>
    <x v="7"/>
    <x v="0"/>
    <n v="51100"/>
    <n v="-75100"/>
    <n v="-24000"/>
    <x v="4"/>
    <x v="0"/>
    <s v="Front Collision"/>
    <x v="1"/>
    <x v="0"/>
    <x v="2"/>
    <x v="3"/>
    <s v="7954 Tree Ridge"/>
    <x v="23"/>
    <x v="0"/>
    <x v="1"/>
    <x v="2"/>
    <x v="0"/>
    <s v="No"/>
    <n v="69400"/>
    <n v="13880"/>
    <n v="6940"/>
    <n v="48580"/>
    <s v="BMW"/>
    <s v="M5"/>
    <n v="2012"/>
    <x v="1"/>
  </r>
  <r>
    <n v="378588"/>
    <d v="2004-02-29T00:00:00"/>
    <x v="68"/>
    <x v="0"/>
    <s v="500/1000"/>
    <n v="500"/>
    <n v="175787"/>
    <n v="0"/>
    <x v="569"/>
    <n v="39"/>
    <x v="1"/>
    <x v="0"/>
    <x v="4"/>
    <x v="10"/>
    <x v="2"/>
    <x v="1"/>
    <n v="71400"/>
    <n v="0"/>
    <n v="71400"/>
    <x v="34"/>
    <x v="2"/>
    <s v="Rear Collision"/>
    <x v="0"/>
    <x v="3"/>
    <x v="0"/>
    <x v="6"/>
    <s v="1956 Apache St"/>
    <x v="10"/>
    <x v="1"/>
    <x v="0"/>
    <x v="2"/>
    <x v="3"/>
    <s v="Unknown"/>
    <n v="55000"/>
    <n v="5000"/>
    <n v="10000"/>
    <n v="40000"/>
    <s v="Saab"/>
    <s v="93"/>
    <n v="1996"/>
    <x v="0"/>
  </r>
  <r>
    <n v="794731"/>
    <d v="2015-02-22T00:00:00"/>
    <x v="313"/>
    <x v="1"/>
    <s v="250/500"/>
    <n v="1000"/>
    <n v="9735"/>
    <n v="0"/>
    <x v="570"/>
    <n v="52"/>
    <x v="0"/>
    <x v="0"/>
    <x v="1"/>
    <x v="1"/>
    <x v="15"/>
    <x v="1"/>
    <n v="50400"/>
    <n v="0"/>
    <n v="50400"/>
    <x v="40"/>
    <x v="2"/>
    <s v="Rear Collision"/>
    <x v="2"/>
    <x v="0"/>
    <x v="4"/>
    <x v="2"/>
    <s v="9918 Andromedia Drive"/>
    <x v="12"/>
    <x v="3"/>
    <x v="0"/>
    <x v="0"/>
    <x v="2"/>
    <s v="Yes"/>
    <n v="51090"/>
    <n v="7860"/>
    <n v="7860"/>
    <n v="35370"/>
    <s v="Toyota"/>
    <s v="Highlander"/>
    <n v="2003"/>
    <x v="1"/>
  </r>
  <r>
    <n v="641934"/>
    <d v="2013-12-25T00:00:00"/>
    <x v="314"/>
    <x v="0"/>
    <s v="500/1000"/>
    <n v="500"/>
    <n v="14308"/>
    <n v="0"/>
    <x v="571"/>
    <n v="34"/>
    <x v="1"/>
    <x v="0"/>
    <x v="1"/>
    <x v="1"/>
    <x v="6"/>
    <x v="3"/>
    <n v="0"/>
    <n v="0"/>
    <n v="0"/>
    <x v="26"/>
    <x v="0"/>
    <s v="Side Collision"/>
    <x v="0"/>
    <x v="2"/>
    <x v="2"/>
    <x v="3"/>
    <s v="5499 Flute Ridge"/>
    <x v="6"/>
    <x v="0"/>
    <x v="1"/>
    <x v="2"/>
    <x v="2"/>
    <s v="No"/>
    <n v="64200"/>
    <n v="6420"/>
    <n v="19260"/>
    <n v="38520"/>
    <s v="Honda"/>
    <s v="Civic"/>
    <n v="2007"/>
    <x v="0"/>
  </r>
  <r>
    <n v="113516"/>
    <d v="1990-10-13T00:00:00"/>
    <x v="102"/>
    <x v="2"/>
    <s v="500/1000"/>
    <n v="500"/>
    <n v="119227"/>
    <n v="0"/>
    <x v="572"/>
    <n v="45"/>
    <x v="0"/>
    <x v="0"/>
    <x v="4"/>
    <x v="2"/>
    <x v="4"/>
    <x v="2"/>
    <n v="0"/>
    <n v="-40200"/>
    <n v="-40200"/>
    <x v="58"/>
    <x v="0"/>
    <s v="Front Collision"/>
    <x v="2"/>
    <x v="3"/>
    <x v="5"/>
    <x v="1"/>
    <s v="3311 2nd Drive"/>
    <x v="14"/>
    <x v="0"/>
    <x v="2"/>
    <x v="2"/>
    <x v="1"/>
    <s v="Yes"/>
    <n v="67320"/>
    <n v="12240"/>
    <n v="12240"/>
    <n v="42840"/>
    <s v="Ford"/>
    <s v="Fusion"/>
    <n v="2006"/>
    <x v="1"/>
  </r>
  <r>
    <n v="425631"/>
    <d v="2014-07-05T00:00:00"/>
    <x v="265"/>
    <x v="2"/>
    <s v="250/500"/>
    <n v="500"/>
    <n v="116383"/>
    <n v="0"/>
    <x v="573"/>
    <n v="31"/>
    <x v="2"/>
    <x v="0"/>
    <x v="2"/>
    <x v="9"/>
    <x v="9"/>
    <x v="0"/>
    <n v="37700"/>
    <n v="0"/>
    <n v="37700"/>
    <x v="31"/>
    <x v="2"/>
    <s v="Side Collision"/>
    <x v="0"/>
    <x v="3"/>
    <x v="5"/>
    <x v="2"/>
    <s v="7609 Rock St"/>
    <x v="7"/>
    <x v="2"/>
    <x v="0"/>
    <x v="2"/>
    <x v="1"/>
    <s v="Unknown"/>
    <n v="76120"/>
    <n v="6920"/>
    <n v="13840"/>
    <n v="55360"/>
    <s v="Audi"/>
    <s v="A5"/>
    <n v="1999"/>
    <x v="1"/>
  </r>
  <r>
    <n v="542245"/>
    <d v="1991-11-25T00:00:00"/>
    <x v="315"/>
    <x v="0"/>
    <s v="500/1000"/>
    <n v="1000"/>
    <n v="100315"/>
    <n v="0"/>
    <x v="574"/>
    <n v="28"/>
    <x v="2"/>
    <x v="1"/>
    <x v="6"/>
    <x v="13"/>
    <x v="9"/>
    <x v="1"/>
    <n v="0"/>
    <n v="-38500"/>
    <n v="-38500"/>
    <x v="48"/>
    <x v="2"/>
    <s v="Front Collision"/>
    <x v="1"/>
    <x v="4"/>
    <x v="0"/>
    <x v="4"/>
    <s v="4652 Flute Drive"/>
    <x v="7"/>
    <x v="3"/>
    <x v="0"/>
    <x v="2"/>
    <x v="3"/>
    <s v="No"/>
    <n v="85020"/>
    <n v="13080"/>
    <n v="13080"/>
    <n v="58860"/>
    <s v="Ford"/>
    <s v="Fusion"/>
    <n v="2010"/>
    <x v="1"/>
  </r>
  <r>
    <n v="512894"/>
    <d v="1990-10-02T00:00:00"/>
    <x v="176"/>
    <x v="0"/>
    <s v="250/500"/>
    <n v="2000"/>
    <n v="115354"/>
    <n v="6000000"/>
    <x v="575"/>
    <n v="41"/>
    <x v="1"/>
    <x v="0"/>
    <x v="3"/>
    <x v="9"/>
    <x v="15"/>
    <x v="3"/>
    <n v="0"/>
    <n v="-57000"/>
    <n v="-57000"/>
    <x v="26"/>
    <x v="2"/>
    <s v="Rear Collision"/>
    <x v="1"/>
    <x v="2"/>
    <x v="2"/>
    <x v="6"/>
    <s v="6853 Sky Hwy"/>
    <x v="19"/>
    <x v="1"/>
    <x v="2"/>
    <x v="1"/>
    <x v="3"/>
    <s v="Unknown"/>
    <n v="68090"/>
    <n v="12380"/>
    <n v="12380"/>
    <n v="43330"/>
    <s v="Toyota"/>
    <s v="Corolla"/>
    <n v="2009"/>
    <x v="1"/>
  </r>
  <r>
    <n v="633090"/>
    <d v="2009-02-17T00:00:00"/>
    <x v="218"/>
    <x v="2"/>
    <s v="100/300"/>
    <n v="1000"/>
    <n v="16311"/>
    <n v="0"/>
    <x v="576"/>
    <n v="27"/>
    <x v="2"/>
    <x v="1"/>
    <x v="4"/>
    <x v="7"/>
    <x v="19"/>
    <x v="0"/>
    <n v="0"/>
    <n v="0"/>
    <n v="0"/>
    <x v="48"/>
    <x v="3"/>
    <s v=" "/>
    <x v="3"/>
    <x v="0"/>
    <x v="4"/>
    <x v="2"/>
    <s v="7780 Flute Lane"/>
    <x v="15"/>
    <x v="0"/>
    <x v="1"/>
    <x v="0"/>
    <x v="0"/>
    <s v="No"/>
    <n v="6030"/>
    <n v="670"/>
    <n v="670"/>
    <n v="4690"/>
    <s v="Nissan"/>
    <s v="Pathfinder"/>
    <n v="2007"/>
    <x v="1"/>
  </r>
  <r>
    <n v="464234"/>
    <d v="2005-07-17T00:00:00"/>
    <x v="12"/>
    <x v="2"/>
    <s v="500/1000"/>
    <n v="1000"/>
    <n v="125248"/>
    <n v="0"/>
    <x v="577"/>
    <n v="35"/>
    <x v="1"/>
    <x v="0"/>
    <x v="0"/>
    <x v="1"/>
    <x v="11"/>
    <x v="0"/>
    <n v="0"/>
    <n v="-55800"/>
    <n v="-55800"/>
    <x v="18"/>
    <x v="1"/>
    <s v=" "/>
    <x v="1"/>
    <x v="1"/>
    <x v="3"/>
    <x v="3"/>
    <s v="1687 3rd Lane"/>
    <x v="18"/>
    <x v="0"/>
    <x v="1"/>
    <x v="0"/>
    <x v="2"/>
    <s v="No"/>
    <n v="5100"/>
    <n v="1020"/>
    <n v="510"/>
    <n v="3570"/>
    <s v="Chevrolet"/>
    <s v="Malibu"/>
    <n v="2000"/>
    <x v="1"/>
  </r>
  <r>
    <n v="290162"/>
    <d v="1994-03-12T00:00:00"/>
    <x v="235"/>
    <x v="1"/>
    <s v="100/300"/>
    <n v="1000"/>
    <n v="167726"/>
    <n v="0"/>
    <x v="578"/>
    <n v="30"/>
    <x v="2"/>
    <x v="0"/>
    <x v="5"/>
    <x v="2"/>
    <x v="11"/>
    <x v="2"/>
    <n v="40100"/>
    <n v="0"/>
    <n v="40100"/>
    <x v="3"/>
    <x v="1"/>
    <s v=" "/>
    <x v="3"/>
    <x v="0"/>
    <x v="4"/>
    <x v="3"/>
    <s v="6378 Britain Ave"/>
    <x v="2"/>
    <x v="0"/>
    <x v="0"/>
    <x v="0"/>
    <x v="2"/>
    <s v="Yes"/>
    <n v="4590"/>
    <n v="510"/>
    <n v="510"/>
    <n v="3570"/>
    <s v="Volkswagen"/>
    <s v="Jetta"/>
    <n v="2013"/>
    <x v="1"/>
  </r>
  <r>
    <n v="638155"/>
    <d v="1994-08-03T00:00:00"/>
    <x v="316"/>
    <x v="2"/>
    <s v="250/500"/>
    <n v="1000"/>
    <n v="97973"/>
    <n v="0"/>
    <x v="579"/>
    <n v="59"/>
    <x v="3"/>
    <x v="1"/>
    <x v="6"/>
    <x v="8"/>
    <x v="11"/>
    <x v="1"/>
    <n v="51700"/>
    <n v="0"/>
    <n v="51700"/>
    <x v="26"/>
    <x v="2"/>
    <s v="Front Collision"/>
    <x v="0"/>
    <x v="3"/>
    <x v="0"/>
    <x v="0"/>
    <s v="1306 Andromedia St"/>
    <x v="8"/>
    <x v="3"/>
    <x v="1"/>
    <x v="0"/>
    <x v="0"/>
    <s v="No"/>
    <n v="72400"/>
    <n v="7240"/>
    <n v="14480"/>
    <n v="50680"/>
    <s v="Chevrolet"/>
    <s v="Tahoe"/>
    <n v="1999"/>
    <x v="0"/>
  </r>
  <r>
    <n v="911429"/>
    <d v="2012-08-25T00:00:00"/>
    <x v="317"/>
    <x v="1"/>
    <s v="250/500"/>
    <n v="500"/>
    <n v="98924"/>
    <n v="0"/>
    <x v="580"/>
    <n v="64"/>
    <x v="3"/>
    <x v="0"/>
    <x v="3"/>
    <x v="6"/>
    <x v="8"/>
    <x v="1"/>
    <n v="0"/>
    <n v="0"/>
    <n v="0"/>
    <x v="31"/>
    <x v="0"/>
    <s v="Front Collision"/>
    <x v="0"/>
    <x v="2"/>
    <x v="2"/>
    <x v="6"/>
    <s v="3664 Francis Ridge"/>
    <x v="21"/>
    <x v="0"/>
    <x v="2"/>
    <x v="2"/>
    <x v="2"/>
    <s v="No"/>
    <n v="70900"/>
    <n v="14180"/>
    <n v="7090"/>
    <n v="49630"/>
    <s v="Mercedes"/>
    <s v="ML350"/>
    <n v="2002"/>
    <x v="1"/>
  </r>
  <r>
    <n v="106186"/>
    <d v="2011-12-02T00:00:00"/>
    <x v="318"/>
    <x v="2"/>
    <s v="500/1000"/>
    <n v="1000"/>
    <n v="138986"/>
    <n v="0"/>
    <x v="581"/>
    <n v="25"/>
    <x v="2"/>
    <x v="1"/>
    <x v="2"/>
    <x v="7"/>
    <x v="10"/>
    <x v="0"/>
    <n v="0"/>
    <n v="0"/>
    <n v="0"/>
    <x v="24"/>
    <x v="2"/>
    <s v="Side Collision"/>
    <x v="2"/>
    <x v="3"/>
    <x v="4"/>
    <x v="3"/>
    <s v="5985 Lincoln Lane"/>
    <x v="6"/>
    <x v="3"/>
    <x v="1"/>
    <x v="2"/>
    <x v="2"/>
    <s v="Yes"/>
    <n v="65100"/>
    <n v="6510"/>
    <n v="6510"/>
    <n v="52080"/>
    <s v="Saab"/>
    <s v="93"/>
    <n v="2011"/>
    <x v="1"/>
  </r>
  <r>
    <n v="311783"/>
    <d v="2005-02-25T00:00:00"/>
    <x v="120"/>
    <x v="0"/>
    <s v="100/300"/>
    <n v="500"/>
    <n v="123385"/>
    <n v="0"/>
    <x v="582"/>
    <n v="40"/>
    <x v="1"/>
    <x v="1"/>
    <x v="5"/>
    <x v="11"/>
    <x v="13"/>
    <x v="0"/>
    <n v="0"/>
    <n v="0"/>
    <n v="0"/>
    <x v="25"/>
    <x v="2"/>
    <s v="Side Collision"/>
    <x v="2"/>
    <x v="4"/>
    <x v="6"/>
    <x v="4"/>
    <s v="3706 4th Hwy"/>
    <x v="6"/>
    <x v="1"/>
    <x v="1"/>
    <x v="2"/>
    <x v="3"/>
    <s v="Yes"/>
    <n v="64260"/>
    <n v="0"/>
    <n v="14280"/>
    <n v="49980"/>
    <s v="Ford"/>
    <s v="Escape"/>
    <n v="1999"/>
    <x v="1"/>
  </r>
  <r>
    <n v="528385"/>
    <d v="1997-11-07T00:00:00"/>
    <x v="277"/>
    <x v="2"/>
    <s v="500/1000"/>
    <n v="500"/>
    <n v="132039"/>
    <n v="0"/>
    <x v="583"/>
    <n v="43"/>
    <x v="1"/>
    <x v="1"/>
    <x v="2"/>
    <x v="3"/>
    <x v="11"/>
    <x v="1"/>
    <n v="0"/>
    <n v="0"/>
    <n v="0"/>
    <x v="16"/>
    <x v="0"/>
    <s v="Rear Collision"/>
    <x v="0"/>
    <x v="4"/>
    <x v="4"/>
    <x v="2"/>
    <s v="6603 Francis Hwy"/>
    <x v="14"/>
    <x v="0"/>
    <x v="1"/>
    <x v="2"/>
    <x v="3"/>
    <s v="Unknown"/>
    <n v="79970"/>
    <n v="7270"/>
    <n v="21810"/>
    <n v="50890"/>
    <s v="Honda"/>
    <s v="CRV"/>
    <n v="1996"/>
    <x v="0"/>
  </r>
  <r>
    <n v="228403"/>
    <d v="2004-04-20T00:00:00"/>
    <x v="206"/>
    <x v="1"/>
    <s v="100/300"/>
    <n v="1000"/>
    <n v="143509"/>
    <n v="0"/>
    <x v="584"/>
    <n v="41"/>
    <x v="1"/>
    <x v="1"/>
    <x v="5"/>
    <x v="1"/>
    <x v="3"/>
    <x v="1"/>
    <n v="36600"/>
    <n v="0"/>
    <n v="36600"/>
    <x v="19"/>
    <x v="0"/>
    <s v="Rear Collision"/>
    <x v="2"/>
    <x v="0"/>
    <x v="0"/>
    <x v="6"/>
    <s v="7069 4th Hwy"/>
    <x v="18"/>
    <x v="0"/>
    <x v="2"/>
    <x v="2"/>
    <x v="1"/>
    <s v="Unknown"/>
    <n v="56610"/>
    <n v="6290"/>
    <n v="6290"/>
    <n v="44030"/>
    <s v="Chevrolet"/>
    <s v="Tahoe"/>
    <n v="1995"/>
    <x v="1"/>
  </r>
  <r>
    <n v="209177"/>
    <d v="2009-11-17T00:00:00"/>
    <x v="268"/>
    <x v="1"/>
    <s v="500/1000"/>
    <n v="500"/>
    <n v="144854"/>
    <n v="0"/>
    <x v="585"/>
    <n v="30"/>
    <x v="2"/>
    <x v="1"/>
    <x v="6"/>
    <x v="0"/>
    <x v="15"/>
    <x v="0"/>
    <n v="58600"/>
    <n v="0"/>
    <n v="58600"/>
    <x v="36"/>
    <x v="0"/>
    <s v="Side Collision"/>
    <x v="0"/>
    <x v="2"/>
    <x v="1"/>
    <x v="6"/>
    <s v="5093 Flute Lane"/>
    <x v="10"/>
    <x v="0"/>
    <x v="0"/>
    <x v="0"/>
    <x v="3"/>
    <s v="Unknown"/>
    <n v="84590"/>
    <n v="7690"/>
    <n v="7690"/>
    <n v="69210"/>
    <s v="Toyota"/>
    <s v="Highlander"/>
    <n v="2000"/>
    <x v="0"/>
  </r>
  <r>
    <n v="497929"/>
    <d v="2009-09-19T00:00:00"/>
    <x v="16"/>
    <x v="0"/>
    <s v="250/500"/>
    <n v="500"/>
    <n v="173356"/>
    <n v="0"/>
    <x v="586"/>
    <n v="38"/>
    <x v="1"/>
    <x v="0"/>
    <x v="4"/>
    <x v="2"/>
    <x v="0"/>
    <x v="0"/>
    <n v="0"/>
    <n v="-43800"/>
    <n v="-43800"/>
    <x v="21"/>
    <x v="2"/>
    <s v="Side Collision"/>
    <x v="0"/>
    <x v="2"/>
    <x v="0"/>
    <x v="4"/>
    <s v="5894 Flute Drive"/>
    <x v="21"/>
    <x v="1"/>
    <x v="2"/>
    <x v="2"/>
    <x v="3"/>
    <s v="Yes"/>
    <n v="66780"/>
    <n v="7420"/>
    <n v="14840"/>
    <n v="44520"/>
    <s v="Mercedes"/>
    <s v="ML350"/>
    <n v="1996"/>
    <x v="1"/>
  </r>
  <r>
    <n v="735844"/>
    <d v="2009-11-08T00:00:00"/>
    <x v="258"/>
    <x v="1"/>
    <s v="100/300"/>
    <n v="500"/>
    <n v="153307"/>
    <n v="0"/>
    <x v="587"/>
    <n v="36"/>
    <x v="1"/>
    <x v="0"/>
    <x v="6"/>
    <x v="13"/>
    <x v="19"/>
    <x v="2"/>
    <n v="0"/>
    <n v="-28800"/>
    <n v="-28800"/>
    <x v="39"/>
    <x v="0"/>
    <s v="Rear Collision"/>
    <x v="0"/>
    <x v="0"/>
    <x v="5"/>
    <x v="3"/>
    <s v="8459 Apache Ave"/>
    <x v="21"/>
    <x v="0"/>
    <x v="0"/>
    <x v="0"/>
    <x v="0"/>
    <s v="Yes"/>
    <n v="58500"/>
    <n v="0"/>
    <n v="6500"/>
    <n v="52000"/>
    <s v="Ford"/>
    <s v="Escape"/>
    <n v="2001"/>
    <x v="1"/>
  </r>
  <r>
    <n v="710741"/>
    <d v="2001-09-12T00:00:00"/>
    <x v="205"/>
    <x v="2"/>
    <s v="100/300"/>
    <n v="500"/>
    <n v="110677"/>
    <n v="0"/>
    <x v="588"/>
    <n v="41"/>
    <x v="1"/>
    <x v="1"/>
    <x v="5"/>
    <x v="5"/>
    <x v="5"/>
    <x v="1"/>
    <n v="45500"/>
    <n v="-62500"/>
    <n v="-17000"/>
    <x v="33"/>
    <x v="3"/>
    <s v=" "/>
    <x v="3"/>
    <x v="0"/>
    <x v="4"/>
    <x v="0"/>
    <s v="7447 Lincoln Ridge"/>
    <x v="19"/>
    <x v="0"/>
    <x v="1"/>
    <x v="2"/>
    <x v="1"/>
    <s v="No"/>
    <n v="5000"/>
    <n v="500"/>
    <n v="500"/>
    <n v="4000"/>
    <s v="Dodge"/>
    <s v="RAM"/>
    <n v="2003"/>
    <x v="1"/>
  </r>
  <r>
    <n v="276804"/>
    <d v="1992-11-27T00:00:00"/>
    <x v="319"/>
    <x v="2"/>
    <s v="100/300"/>
    <n v="500"/>
    <n v="9957"/>
    <n v="5000000"/>
    <x v="589"/>
    <n v="29"/>
    <x v="2"/>
    <x v="1"/>
    <x v="6"/>
    <x v="7"/>
    <x v="13"/>
    <x v="3"/>
    <n v="0"/>
    <n v="0"/>
    <n v="0"/>
    <x v="40"/>
    <x v="3"/>
    <s v=" "/>
    <x v="3"/>
    <x v="0"/>
    <x v="6"/>
    <x v="3"/>
    <s v="1821 Andromedia Ridge"/>
    <x v="19"/>
    <x v="0"/>
    <x v="1"/>
    <x v="2"/>
    <x v="3"/>
    <s v="Unknown"/>
    <n v="5000"/>
    <n v="500"/>
    <n v="1000"/>
    <n v="3500"/>
    <s v="Mercedes"/>
    <s v="E400"/>
    <n v="2008"/>
    <x v="0"/>
  </r>
  <r>
    <n v="507545"/>
    <d v="1998-12-07T00:00:00"/>
    <x v="205"/>
    <x v="2"/>
    <s v="250/500"/>
    <n v="1000"/>
    <n v="129885"/>
    <n v="6000000"/>
    <x v="590"/>
    <n v="41"/>
    <x v="1"/>
    <x v="1"/>
    <x v="4"/>
    <x v="2"/>
    <x v="6"/>
    <x v="1"/>
    <n v="71300"/>
    <n v="-70300"/>
    <n v="1000"/>
    <x v="58"/>
    <x v="2"/>
    <s v="Front Collision"/>
    <x v="0"/>
    <x v="4"/>
    <x v="2"/>
    <x v="0"/>
    <s v="6859 Flute Ridge"/>
    <x v="14"/>
    <x v="1"/>
    <x v="1"/>
    <x v="0"/>
    <x v="2"/>
    <s v="Yes"/>
    <n v="54450"/>
    <n v="6050"/>
    <n v="12100"/>
    <n v="36300"/>
    <s v="Saab"/>
    <s v="92x"/>
    <n v="2007"/>
    <x v="1"/>
  </r>
  <r>
    <n v="485642"/>
    <d v="1990-08-25T00:00:00"/>
    <x v="89"/>
    <x v="0"/>
    <s v="250/500"/>
    <n v="1000"/>
    <n v="127673"/>
    <n v="5000000"/>
    <x v="591"/>
    <n v="38"/>
    <x v="1"/>
    <x v="1"/>
    <x v="3"/>
    <x v="11"/>
    <x v="3"/>
    <x v="1"/>
    <n v="0"/>
    <n v="0"/>
    <n v="0"/>
    <x v="45"/>
    <x v="2"/>
    <s v="Front Collision"/>
    <x v="0"/>
    <x v="0"/>
    <x v="4"/>
    <x v="6"/>
    <s v="4175 Elm Ridge"/>
    <x v="11"/>
    <x v="1"/>
    <x v="2"/>
    <x v="0"/>
    <x v="2"/>
    <s v="Unknown"/>
    <n v="61920"/>
    <n v="6880"/>
    <n v="6880"/>
    <n v="48160"/>
    <s v="Saab"/>
    <s v="93"/>
    <n v="2003"/>
    <x v="1"/>
  </r>
  <r>
    <n v="796375"/>
    <d v="2011-10-22T00:00:00"/>
    <x v="28"/>
    <x v="0"/>
    <s v="250/500"/>
    <n v="2000"/>
    <n v="120228"/>
    <n v="0"/>
    <x v="592"/>
    <n v="29"/>
    <x v="2"/>
    <x v="0"/>
    <x v="4"/>
    <x v="8"/>
    <x v="18"/>
    <x v="1"/>
    <n v="0"/>
    <n v="-61400"/>
    <n v="-61400"/>
    <x v="37"/>
    <x v="0"/>
    <s v="Side Collision"/>
    <x v="1"/>
    <x v="4"/>
    <x v="1"/>
    <x v="4"/>
    <s v="5007 Oak St"/>
    <x v="15"/>
    <x v="0"/>
    <x v="1"/>
    <x v="0"/>
    <x v="0"/>
    <s v="No"/>
    <n v="43700"/>
    <n v="4370"/>
    <n v="4370"/>
    <n v="34960"/>
    <s v="Nissan"/>
    <s v="Pathfinder"/>
    <n v="2007"/>
    <x v="0"/>
  </r>
  <r>
    <n v="171183"/>
    <d v="1990-02-01T00:00:00"/>
    <x v="320"/>
    <x v="1"/>
    <s v="100/300"/>
    <n v="500"/>
    <n v="67192"/>
    <n v="0"/>
    <x v="593"/>
    <n v="31"/>
    <x v="2"/>
    <x v="0"/>
    <x v="3"/>
    <x v="1"/>
    <x v="3"/>
    <x v="0"/>
    <n v="0"/>
    <n v="-26400"/>
    <n v="-26400"/>
    <x v="27"/>
    <x v="0"/>
    <s v="Front Collision"/>
    <x v="1"/>
    <x v="3"/>
    <x v="5"/>
    <x v="1"/>
    <s v="5790 Flute Ridge"/>
    <x v="19"/>
    <x v="0"/>
    <x v="1"/>
    <x v="2"/>
    <x v="1"/>
    <s v="Unknown"/>
    <n v="64080"/>
    <n v="7120"/>
    <n v="7120"/>
    <n v="49840"/>
    <s v="Ford"/>
    <s v="Escape"/>
    <n v="1997"/>
    <x v="1"/>
  </r>
  <r>
    <n v="110084"/>
    <d v="1990-11-27T00:00:00"/>
    <x v="321"/>
    <x v="2"/>
    <s v="250/500"/>
    <n v="1000"/>
    <n v="135803"/>
    <n v="0"/>
    <x v="594"/>
    <n v="35"/>
    <x v="1"/>
    <x v="0"/>
    <x v="6"/>
    <x v="2"/>
    <x v="13"/>
    <x v="2"/>
    <n v="59300"/>
    <n v="-31400"/>
    <n v="27900"/>
    <x v="4"/>
    <x v="0"/>
    <s v="Rear Collision"/>
    <x v="2"/>
    <x v="3"/>
    <x v="0"/>
    <x v="4"/>
    <s v="8704 Britain Lane"/>
    <x v="5"/>
    <x v="0"/>
    <x v="2"/>
    <x v="2"/>
    <x v="3"/>
    <s v="Unknown"/>
    <n v="55000"/>
    <n v="10000"/>
    <n v="10000"/>
    <n v="35000"/>
    <s v="Volkswagen"/>
    <s v="Jetta"/>
    <n v="2008"/>
    <x v="0"/>
  </r>
  <r>
    <n v="714784"/>
    <d v="2004-07-16T00:00:00"/>
    <x v="14"/>
    <x v="1"/>
    <s v="250/500"/>
    <n v="1000"/>
    <n v="100879"/>
    <n v="4000000"/>
    <x v="595"/>
    <n v="27"/>
    <x v="2"/>
    <x v="1"/>
    <x v="3"/>
    <x v="12"/>
    <x v="17"/>
    <x v="2"/>
    <n v="46000"/>
    <n v="0"/>
    <n v="46000"/>
    <x v="6"/>
    <x v="1"/>
    <s v=" "/>
    <x v="3"/>
    <x v="0"/>
    <x v="4"/>
    <x v="0"/>
    <s v="7816 MLK Lane"/>
    <x v="4"/>
    <x v="0"/>
    <x v="2"/>
    <x v="2"/>
    <x v="2"/>
    <s v="Unknown"/>
    <n v="4400"/>
    <n v="0"/>
    <n v="550"/>
    <n v="3850"/>
    <s v="Toyota"/>
    <s v="Camry"/>
    <n v="2000"/>
    <x v="1"/>
  </r>
  <r>
    <n v="143924"/>
    <d v="1993-12-10T00:00:00"/>
    <x v="318"/>
    <x v="0"/>
    <s v="100/300"/>
    <n v="1000"/>
    <n v="11411"/>
    <n v="0"/>
    <x v="596"/>
    <n v="27"/>
    <x v="2"/>
    <x v="0"/>
    <x v="6"/>
    <x v="3"/>
    <x v="9"/>
    <x v="1"/>
    <n v="0"/>
    <n v="0"/>
    <n v="0"/>
    <x v="25"/>
    <x v="2"/>
    <s v="Side Collision"/>
    <x v="1"/>
    <x v="0"/>
    <x v="0"/>
    <x v="4"/>
    <s v="3618 Maple Lane"/>
    <x v="12"/>
    <x v="3"/>
    <x v="1"/>
    <x v="1"/>
    <x v="3"/>
    <s v="Yes"/>
    <n v="71640"/>
    <n v="5970"/>
    <n v="11940"/>
    <n v="53730"/>
    <s v="Toyota"/>
    <s v="Highlander"/>
    <n v="2008"/>
    <x v="1"/>
  </r>
  <r>
    <n v="996850"/>
    <d v="1995-03-08T00:00:00"/>
    <x v="163"/>
    <x v="0"/>
    <s v="100/300"/>
    <n v="1000"/>
    <n v="1397"/>
    <n v="0"/>
    <x v="597"/>
    <n v="44"/>
    <x v="1"/>
    <x v="0"/>
    <x v="4"/>
    <x v="1"/>
    <x v="1"/>
    <x v="1"/>
    <n v="0"/>
    <n v="0"/>
    <n v="0"/>
    <x v="28"/>
    <x v="0"/>
    <s v="Rear Collision"/>
    <x v="1"/>
    <x v="3"/>
    <x v="2"/>
    <x v="2"/>
    <s v="7705 Lincoln Drive"/>
    <x v="13"/>
    <x v="0"/>
    <x v="2"/>
    <x v="0"/>
    <x v="1"/>
    <s v="No"/>
    <n v="61740"/>
    <n v="6860"/>
    <n v="6860"/>
    <n v="48020"/>
    <s v="Accura"/>
    <s v="MDX"/>
    <n v="1997"/>
    <x v="1"/>
  </r>
  <r>
    <n v="284834"/>
    <d v="2009-08-03T00:00:00"/>
    <x v="232"/>
    <x v="0"/>
    <s v="500/1000"/>
    <n v="1000"/>
    <n v="166466"/>
    <n v="0"/>
    <x v="598"/>
    <n v="27"/>
    <x v="2"/>
    <x v="1"/>
    <x v="2"/>
    <x v="7"/>
    <x v="5"/>
    <x v="2"/>
    <n v="0"/>
    <n v="-66200"/>
    <n v="-66200"/>
    <x v="52"/>
    <x v="0"/>
    <s v="Side Collision"/>
    <x v="2"/>
    <x v="4"/>
    <x v="0"/>
    <x v="3"/>
    <s v="8602 Washington Ridge"/>
    <x v="19"/>
    <x v="0"/>
    <x v="1"/>
    <x v="1"/>
    <x v="2"/>
    <s v="Unknown"/>
    <n v="57500"/>
    <n v="5750"/>
    <n v="5750"/>
    <n v="46000"/>
    <s v="Audi"/>
    <s v="A3"/>
    <n v="2010"/>
    <x v="1"/>
  </r>
  <r>
    <n v="830878"/>
    <d v="1996-11-03T00:00:00"/>
    <x v="247"/>
    <x v="1"/>
    <s v="250/500"/>
    <n v="1000"/>
    <n v="115139"/>
    <n v="4000000"/>
    <x v="599"/>
    <n v="39"/>
    <x v="1"/>
    <x v="1"/>
    <x v="3"/>
    <x v="8"/>
    <x v="1"/>
    <x v="0"/>
    <n v="0"/>
    <n v="-63900"/>
    <n v="-63900"/>
    <x v="17"/>
    <x v="3"/>
    <s v=" "/>
    <x v="1"/>
    <x v="0"/>
    <x v="2"/>
    <x v="3"/>
    <s v="2832 Andromedia Lane"/>
    <x v="18"/>
    <x v="0"/>
    <x v="0"/>
    <x v="1"/>
    <x v="1"/>
    <s v="Unknown"/>
    <n v="8700"/>
    <n v="870"/>
    <n v="1740"/>
    <n v="6090"/>
    <s v="Accura"/>
    <s v="RSX"/>
    <n v="2003"/>
    <x v="1"/>
  </r>
  <r>
    <n v="270208"/>
    <d v="2004-08-09T00:00:00"/>
    <x v="204"/>
    <x v="0"/>
    <s v="100/300"/>
    <n v="2000"/>
    <n v="154601"/>
    <n v="0"/>
    <x v="600"/>
    <n v="46"/>
    <x v="0"/>
    <x v="1"/>
    <x v="0"/>
    <x v="12"/>
    <x v="15"/>
    <x v="0"/>
    <n v="0"/>
    <n v="0"/>
    <n v="0"/>
    <x v="10"/>
    <x v="2"/>
    <s v="Front Collision"/>
    <x v="2"/>
    <x v="0"/>
    <x v="1"/>
    <x v="1"/>
    <s v="9760 4th Hwy"/>
    <x v="15"/>
    <x v="2"/>
    <x v="2"/>
    <x v="2"/>
    <x v="3"/>
    <s v="Unknown"/>
    <n v="77100"/>
    <n v="15420"/>
    <n v="7710"/>
    <n v="53970"/>
    <s v="Volkswagen"/>
    <s v="Jetta"/>
    <n v="1996"/>
    <x v="1"/>
  </r>
  <r>
    <n v="407958"/>
    <d v="1991-07-20T00:00:00"/>
    <x v="316"/>
    <x v="2"/>
    <s v="250/500"/>
    <n v="500"/>
    <n v="106367"/>
    <n v="0"/>
    <x v="601"/>
    <n v="57"/>
    <x v="3"/>
    <x v="0"/>
    <x v="3"/>
    <x v="7"/>
    <x v="7"/>
    <x v="0"/>
    <n v="0"/>
    <n v="0"/>
    <n v="0"/>
    <x v="50"/>
    <x v="0"/>
    <s v="Front Collision"/>
    <x v="1"/>
    <x v="0"/>
    <x v="2"/>
    <x v="3"/>
    <s v="2509 Rock Drive"/>
    <x v="8"/>
    <x v="0"/>
    <x v="2"/>
    <x v="2"/>
    <x v="1"/>
    <s v="Yes"/>
    <n v="59400"/>
    <n v="6600"/>
    <n v="6600"/>
    <n v="46200"/>
    <s v="Dodge"/>
    <s v="Neon"/>
    <n v="1995"/>
    <x v="1"/>
  </r>
  <r>
    <n v="832300"/>
    <d v="2005-01-14T00:00:00"/>
    <x v="267"/>
    <x v="1"/>
    <s v="100/300"/>
    <n v="1000"/>
    <n v="70914"/>
    <n v="0"/>
    <x v="602"/>
    <n v="46"/>
    <x v="0"/>
    <x v="0"/>
    <x v="3"/>
    <x v="1"/>
    <x v="14"/>
    <x v="0"/>
    <n v="0"/>
    <n v="0"/>
    <n v="0"/>
    <x v="26"/>
    <x v="2"/>
    <s v="Rear Collision"/>
    <x v="1"/>
    <x v="2"/>
    <x v="2"/>
    <x v="6"/>
    <s v="2063 Weaver St"/>
    <x v="19"/>
    <x v="1"/>
    <x v="2"/>
    <x v="0"/>
    <x v="1"/>
    <s v="No"/>
    <n v="54890"/>
    <n v="9980"/>
    <n v="4990"/>
    <n v="39920"/>
    <s v="Toyota"/>
    <s v="Corolla"/>
    <n v="2006"/>
    <x v="1"/>
  </r>
  <r>
    <n v="927205"/>
    <d v="2011-12-16T00:00:00"/>
    <x v="4"/>
    <x v="2"/>
    <s v="250/500"/>
    <n v="500"/>
    <n v="103955"/>
    <n v="0"/>
    <x v="603"/>
    <n v="30"/>
    <x v="2"/>
    <x v="0"/>
    <x v="0"/>
    <x v="8"/>
    <x v="14"/>
    <x v="3"/>
    <n v="55600"/>
    <n v="-59700"/>
    <n v="-4100"/>
    <x v="54"/>
    <x v="2"/>
    <s v="Front Collision"/>
    <x v="1"/>
    <x v="3"/>
    <x v="4"/>
    <x v="0"/>
    <s v="3818 Texas Ridge"/>
    <x v="15"/>
    <x v="1"/>
    <x v="1"/>
    <x v="2"/>
    <x v="3"/>
    <s v="Unknown"/>
    <n v="74030"/>
    <n v="6730"/>
    <n v="13460"/>
    <n v="53840"/>
    <s v="Chevrolet"/>
    <s v="Tahoe"/>
    <n v="2005"/>
    <x v="1"/>
  </r>
  <r>
    <n v="655356"/>
    <d v="1996-07-07T00:00:00"/>
    <x v="258"/>
    <x v="2"/>
    <s v="250/500"/>
    <n v="500"/>
    <n v="133939"/>
    <n v="0"/>
    <x v="604"/>
    <n v="42"/>
    <x v="1"/>
    <x v="1"/>
    <x v="2"/>
    <x v="12"/>
    <x v="13"/>
    <x v="1"/>
    <n v="0"/>
    <n v="0"/>
    <n v="0"/>
    <x v="53"/>
    <x v="0"/>
    <s v="Rear Collision"/>
    <x v="2"/>
    <x v="3"/>
    <x v="2"/>
    <x v="0"/>
    <s v="3929 Elm Ave"/>
    <x v="21"/>
    <x v="0"/>
    <x v="1"/>
    <x v="0"/>
    <x v="0"/>
    <s v="Yes"/>
    <n v="61490"/>
    <n v="11180"/>
    <n v="11180"/>
    <n v="39130"/>
    <s v="BMW"/>
    <s v="X5"/>
    <n v="1998"/>
    <x v="1"/>
  </r>
  <r>
    <n v="831053"/>
    <d v="1992-08-05T00:00:00"/>
    <x v="318"/>
    <x v="1"/>
    <s v="250/500"/>
    <n v="1000"/>
    <n v="120275"/>
    <n v="0"/>
    <x v="605"/>
    <n v="27"/>
    <x v="2"/>
    <x v="0"/>
    <x v="4"/>
    <x v="11"/>
    <x v="2"/>
    <x v="1"/>
    <n v="57900"/>
    <n v="-90100"/>
    <n v="-32200"/>
    <x v="1"/>
    <x v="2"/>
    <s v="Front Collision"/>
    <x v="1"/>
    <x v="0"/>
    <x v="0"/>
    <x v="6"/>
    <s v="9911 Britain Lane"/>
    <x v="6"/>
    <x v="1"/>
    <x v="2"/>
    <x v="1"/>
    <x v="0"/>
    <s v="Yes"/>
    <n v="79560"/>
    <n v="6630"/>
    <n v="13260"/>
    <n v="59670"/>
    <s v="Volkswagen"/>
    <s v="Passat"/>
    <n v="2003"/>
    <x v="1"/>
  </r>
  <r>
    <n v="432740"/>
    <d v="1990-10-09T00:00:00"/>
    <x v="302"/>
    <x v="2"/>
    <s v="100/300"/>
    <n v="2000"/>
    <n v="108117"/>
    <n v="0"/>
    <x v="606"/>
    <n v="33"/>
    <x v="2"/>
    <x v="0"/>
    <x v="0"/>
    <x v="2"/>
    <x v="11"/>
    <x v="0"/>
    <n v="0"/>
    <n v="-65200"/>
    <n v="-65200"/>
    <x v="22"/>
    <x v="3"/>
    <s v=" "/>
    <x v="1"/>
    <x v="0"/>
    <x v="2"/>
    <x v="5"/>
    <s v="3246 Britain Ridge"/>
    <x v="19"/>
    <x v="0"/>
    <x v="1"/>
    <x v="1"/>
    <x v="3"/>
    <s v="No"/>
    <n v="4900"/>
    <n v="490"/>
    <n v="490"/>
    <n v="3920"/>
    <s v="Toyota"/>
    <s v="Camry"/>
    <n v="2010"/>
    <x v="1"/>
  </r>
  <r>
    <n v="893853"/>
    <d v="1994-02-27T00:00:00"/>
    <x v="79"/>
    <x v="2"/>
    <s v="250/500"/>
    <n v="500"/>
    <n v="99139"/>
    <n v="0"/>
    <x v="607"/>
    <n v="34"/>
    <x v="1"/>
    <x v="0"/>
    <x v="4"/>
    <x v="4"/>
    <x v="12"/>
    <x v="1"/>
    <n v="45600"/>
    <n v="-61400"/>
    <n v="-15800"/>
    <x v="7"/>
    <x v="2"/>
    <s v="Side Collision"/>
    <x v="2"/>
    <x v="3"/>
    <x v="4"/>
    <x v="3"/>
    <s v="2696 Cherokee Ridge"/>
    <x v="5"/>
    <x v="1"/>
    <x v="1"/>
    <x v="0"/>
    <x v="1"/>
    <s v="No"/>
    <n v="77770"/>
    <n v="14140"/>
    <n v="14140"/>
    <n v="49490"/>
    <s v="Nissan"/>
    <s v="Pathfinder"/>
    <n v="2000"/>
    <x v="1"/>
  </r>
  <r>
    <n v="594988"/>
    <d v="2007-05-06T00:00:00"/>
    <x v="102"/>
    <x v="1"/>
    <s v="500/1000"/>
    <n v="500"/>
    <n v="98402"/>
    <n v="0"/>
    <x v="608"/>
    <n v="43"/>
    <x v="1"/>
    <x v="1"/>
    <x v="6"/>
    <x v="10"/>
    <x v="2"/>
    <x v="3"/>
    <n v="75800"/>
    <n v="0"/>
    <n v="75800"/>
    <x v="18"/>
    <x v="2"/>
    <s v="Side Collision"/>
    <x v="0"/>
    <x v="2"/>
    <x v="0"/>
    <x v="0"/>
    <s v="5249 4th Ave"/>
    <x v="8"/>
    <x v="3"/>
    <x v="1"/>
    <x v="2"/>
    <x v="0"/>
    <s v="Unknown"/>
    <n v="74700"/>
    <n v="7470"/>
    <n v="14940"/>
    <n v="52290"/>
    <s v="Nissan"/>
    <s v="Maxima"/>
    <n v="2007"/>
    <x v="0"/>
  </r>
  <r>
    <n v="979544"/>
    <d v="2014-04-21T00:00:00"/>
    <x v="255"/>
    <x v="2"/>
    <s v="100/300"/>
    <n v="500"/>
    <n v="135483"/>
    <n v="0"/>
    <x v="609"/>
    <n v="26"/>
    <x v="2"/>
    <x v="0"/>
    <x v="0"/>
    <x v="4"/>
    <x v="0"/>
    <x v="0"/>
    <n v="66300"/>
    <n v="0"/>
    <n v="66300"/>
    <x v="24"/>
    <x v="2"/>
    <s v="Front Collision"/>
    <x v="1"/>
    <x v="0"/>
    <x v="2"/>
    <x v="2"/>
    <s v="4721 Cherokee Hwy"/>
    <x v="8"/>
    <x v="3"/>
    <x v="2"/>
    <x v="2"/>
    <x v="0"/>
    <s v="Unknown"/>
    <n v="40600"/>
    <n v="4060"/>
    <n v="4060"/>
    <n v="32480"/>
    <s v="Volkswagen"/>
    <s v="Passat"/>
    <n v="2010"/>
    <x v="1"/>
  </r>
  <r>
    <n v="191891"/>
    <d v="2010-02-11T00:00:00"/>
    <x v="213"/>
    <x v="0"/>
    <s v="100/300"/>
    <n v="1000"/>
    <n v="83031"/>
    <n v="0"/>
    <x v="610"/>
    <n v="28"/>
    <x v="2"/>
    <x v="0"/>
    <x v="6"/>
    <x v="13"/>
    <x v="17"/>
    <x v="0"/>
    <n v="0"/>
    <n v="-32600"/>
    <n v="-32600"/>
    <x v="6"/>
    <x v="0"/>
    <s v="Rear Collision"/>
    <x v="2"/>
    <x v="4"/>
    <x v="0"/>
    <x v="3"/>
    <s v="8212 Flute Ridge"/>
    <x v="9"/>
    <x v="0"/>
    <x v="1"/>
    <x v="0"/>
    <x v="1"/>
    <s v="Unknown"/>
    <n v="45270"/>
    <n v="10060"/>
    <n v="10060"/>
    <n v="25150"/>
    <s v="Jeep"/>
    <s v="Wrangler"/>
    <n v="2006"/>
    <x v="1"/>
  </r>
  <r>
    <n v="831479"/>
    <d v="2000-06-04T00:00:00"/>
    <x v="117"/>
    <x v="2"/>
    <s v="100/300"/>
    <n v="2000"/>
    <n v="98742"/>
    <n v="7000000"/>
    <x v="611"/>
    <n v="36"/>
    <x v="1"/>
    <x v="1"/>
    <x v="2"/>
    <x v="1"/>
    <x v="14"/>
    <x v="2"/>
    <n v="0"/>
    <n v="0"/>
    <n v="0"/>
    <x v="49"/>
    <x v="2"/>
    <s v="Front Collision"/>
    <x v="1"/>
    <x v="4"/>
    <x v="2"/>
    <x v="3"/>
    <s v="3592 MLK Ridge"/>
    <x v="18"/>
    <x v="1"/>
    <x v="2"/>
    <x v="1"/>
    <x v="2"/>
    <s v="Unknown"/>
    <n v="47080"/>
    <n v="4280"/>
    <n v="8560"/>
    <n v="34240"/>
    <s v="Saab"/>
    <s v="93"/>
    <n v="2006"/>
    <x v="1"/>
  </r>
  <r>
    <n v="714346"/>
    <d v="1991-10-05T00:00:00"/>
    <x v="322"/>
    <x v="0"/>
    <s v="500/1000"/>
    <n v="500"/>
    <n v="111929"/>
    <n v="0"/>
    <x v="612"/>
    <n v="57"/>
    <x v="3"/>
    <x v="1"/>
    <x v="0"/>
    <x v="1"/>
    <x v="13"/>
    <x v="0"/>
    <n v="0"/>
    <n v="0"/>
    <n v="0"/>
    <x v="14"/>
    <x v="0"/>
    <s v="Side Collision"/>
    <x v="1"/>
    <x v="0"/>
    <x v="0"/>
    <x v="4"/>
    <s v="6494 4th Ave"/>
    <x v="8"/>
    <x v="0"/>
    <x v="1"/>
    <x v="1"/>
    <x v="1"/>
    <s v="No"/>
    <n v="40700"/>
    <n v="4070"/>
    <n v="4070"/>
    <n v="32560"/>
    <s v="Volkswagen"/>
    <s v="Passat"/>
    <n v="2000"/>
    <x v="0"/>
  </r>
  <r>
    <n v="326289"/>
    <d v="2004-01-03T00:00:00"/>
    <x v="94"/>
    <x v="0"/>
    <s v="100/300"/>
    <n v="500"/>
    <n v="104839"/>
    <n v="0"/>
    <x v="613"/>
    <n v="27"/>
    <x v="2"/>
    <x v="1"/>
    <x v="3"/>
    <x v="10"/>
    <x v="15"/>
    <x v="2"/>
    <n v="0"/>
    <n v="0"/>
    <n v="0"/>
    <x v="55"/>
    <x v="0"/>
    <s v="Side Collision"/>
    <x v="1"/>
    <x v="0"/>
    <x v="2"/>
    <x v="1"/>
    <s v="6608 Apache Lane"/>
    <x v="23"/>
    <x v="0"/>
    <x v="1"/>
    <x v="2"/>
    <x v="3"/>
    <s v="Yes"/>
    <n v="34650"/>
    <n v="6300"/>
    <n v="3150"/>
    <n v="25200"/>
    <s v="Ford"/>
    <s v="F150"/>
    <n v="1996"/>
    <x v="1"/>
  </r>
  <r>
    <n v="944537"/>
    <d v="1992-07-23T00:00:00"/>
    <x v="6"/>
    <x v="0"/>
    <s v="500/1000"/>
    <n v="1000"/>
    <n v="107447"/>
    <n v="0"/>
    <x v="614"/>
    <n v="28"/>
    <x v="2"/>
    <x v="0"/>
    <x v="0"/>
    <x v="9"/>
    <x v="6"/>
    <x v="0"/>
    <n v="0"/>
    <n v="0"/>
    <n v="0"/>
    <x v="55"/>
    <x v="3"/>
    <s v=" "/>
    <x v="3"/>
    <x v="0"/>
    <x v="4"/>
    <x v="1"/>
    <s v="1553 Lincoln St"/>
    <x v="15"/>
    <x v="0"/>
    <x v="1"/>
    <x v="2"/>
    <x v="1"/>
    <s v="Unknown"/>
    <n v="3200"/>
    <n v="400"/>
    <n v="400"/>
    <n v="2400"/>
    <s v="Jeep"/>
    <s v="Grand Cherokee"/>
    <n v="2012"/>
    <x v="1"/>
  </r>
  <r>
    <n v="779156"/>
    <d v="1993-10-10T00:00:00"/>
    <x v="103"/>
    <x v="2"/>
    <s v="500/1000"/>
    <n v="1000"/>
    <n v="123076"/>
    <n v="0"/>
    <x v="615"/>
    <n v="42"/>
    <x v="1"/>
    <x v="0"/>
    <x v="4"/>
    <x v="1"/>
    <x v="11"/>
    <x v="3"/>
    <n v="0"/>
    <n v="-74200"/>
    <n v="-74200"/>
    <x v="28"/>
    <x v="0"/>
    <s v="Rear Collision"/>
    <x v="0"/>
    <x v="2"/>
    <x v="1"/>
    <x v="4"/>
    <s v="7628 4th Lane"/>
    <x v="23"/>
    <x v="0"/>
    <x v="1"/>
    <x v="0"/>
    <x v="3"/>
    <s v="No"/>
    <n v="78980"/>
    <n v="7180"/>
    <n v="14360"/>
    <n v="57440"/>
    <s v="Saab"/>
    <s v="92x"/>
    <n v="1997"/>
    <x v="0"/>
  </r>
  <r>
    <n v="856153"/>
    <d v="2002-07-09T00:00:00"/>
    <x v="82"/>
    <x v="0"/>
    <s v="500/1000"/>
    <n v="500"/>
    <n v="125502"/>
    <n v="0"/>
    <x v="616"/>
    <n v="31"/>
    <x v="2"/>
    <x v="0"/>
    <x v="2"/>
    <x v="2"/>
    <x v="1"/>
    <x v="1"/>
    <n v="58200"/>
    <n v="0"/>
    <n v="58200"/>
    <x v="6"/>
    <x v="3"/>
    <s v=" "/>
    <x v="1"/>
    <x v="1"/>
    <x v="0"/>
    <x v="1"/>
    <s v="3028 5th St"/>
    <x v="16"/>
    <x v="0"/>
    <x v="0"/>
    <x v="0"/>
    <x v="1"/>
    <s v="No"/>
    <n v="6160"/>
    <n v="560"/>
    <n v="1120"/>
    <n v="4480"/>
    <s v="Nissan"/>
    <s v="Ultima"/>
    <n v="1996"/>
    <x v="1"/>
  </r>
  <r>
    <n v="473338"/>
    <d v="2010-11-14T00:00:00"/>
    <x v="323"/>
    <x v="1"/>
    <s v="100/300"/>
    <n v="1000"/>
    <n v="155552"/>
    <n v="0"/>
    <x v="617"/>
    <n v="60"/>
    <x v="3"/>
    <x v="1"/>
    <x v="0"/>
    <x v="1"/>
    <x v="10"/>
    <x v="2"/>
    <n v="43600"/>
    <n v="-67800"/>
    <n v="-24200"/>
    <x v="30"/>
    <x v="0"/>
    <s v="Front Collision"/>
    <x v="0"/>
    <x v="4"/>
    <x v="5"/>
    <x v="6"/>
    <s v="8949 Rock Hwy"/>
    <x v="20"/>
    <x v="0"/>
    <x v="0"/>
    <x v="0"/>
    <x v="3"/>
    <s v="No"/>
    <n v="85250"/>
    <n v="15500"/>
    <n v="7750"/>
    <n v="62000"/>
    <s v="Mercedes"/>
    <s v="E400"/>
    <n v="1999"/>
    <x v="1"/>
  </r>
  <r>
    <n v="521694"/>
    <d v="1997-03-03T00:00:00"/>
    <x v="267"/>
    <x v="2"/>
    <s v="100/300"/>
    <n v="2000"/>
    <n v="83611"/>
    <n v="5000000"/>
    <x v="618"/>
    <n v="50"/>
    <x v="0"/>
    <x v="0"/>
    <x v="3"/>
    <x v="2"/>
    <x v="6"/>
    <x v="1"/>
    <n v="0"/>
    <n v="0"/>
    <n v="0"/>
    <x v="39"/>
    <x v="2"/>
    <s v="Side Collision"/>
    <x v="0"/>
    <x v="2"/>
    <x v="0"/>
    <x v="3"/>
    <s v="9751 Tree St"/>
    <x v="17"/>
    <x v="2"/>
    <x v="0"/>
    <x v="0"/>
    <x v="0"/>
    <s v="No"/>
    <n v="72840"/>
    <n v="12140"/>
    <n v="6070"/>
    <n v="54630"/>
    <s v="Dodge"/>
    <s v="Neon"/>
    <n v="2010"/>
    <x v="1"/>
  </r>
  <r>
    <n v="136520"/>
    <d v="1997-03-01T00:00:00"/>
    <x v="1"/>
    <x v="1"/>
    <s v="100/300"/>
    <n v="500"/>
    <n v="145098"/>
    <n v="0"/>
    <x v="619"/>
    <n v="40"/>
    <x v="1"/>
    <x v="0"/>
    <x v="2"/>
    <x v="8"/>
    <x v="4"/>
    <x v="0"/>
    <n v="43700"/>
    <n v="0"/>
    <n v="43700"/>
    <x v="24"/>
    <x v="3"/>
    <s v=" "/>
    <x v="3"/>
    <x v="0"/>
    <x v="4"/>
    <x v="5"/>
    <s v="4702 Texas Drive"/>
    <x v="3"/>
    <x v="0"/>
    <x v="1"/>
    <x v="1"/>
    <x v="0"/>
    <s v="No"/>
    <n v="6050"/>
    <n v="1100"/>
    <n v="1100"/>
    <n v="3850"/>
    <s v="Toyota"/>
    <s v="Camry"/>
    <n v="2010"/>
    <x v="1"/>
  </r>
  <r>
    <n v="730819"/>
    <d v="1990-08-18T00:00:00"/>
    <x v="89"/>
    <x v="1"/>
    <s v="250/500"/>
    <n v="2000"/>
    <n v="62508"/>
    <n v="0"/>
    <x v="620"/>
    <n v="39"/>
    <x v="1"/>
    <x v="1"/>
    <x v="6"/>
    <x v="9"/>
    <x v="10"/>
    <x v="0"/>
    <n v="44200"/>
    <n v="-37000"/>
    <n v="7200"/>
    <x v="28"/>
    <x v="0"/>
    <s v="Front Collision"/>
    <x v="0"/>
    <x v="2"/>
    <x v="0"/>
    <x v="1"/>
    <s v="2757 4th Hwy"/>
    <x v="16"/>
    <x v="0"/>
    <x v="2"/>
    <x v="2"/>
    <x v="2"/>
    <s v="Yes"/>
    <n v="87890"/>
    <n v="15980"/>
    <n v="7990"/>
    <n v="63920"/>
    <s v="BMW"/>
    <s v="X6"/>
    <n v="2014"/>
    <x v="0"/>
  </r>
  <r>
    <n v="469966"/>
    <d v="2004-07-22T00:00:00"/>
    <x v="65"/>
    <x v="1"/>
    <s v="500/1000"/>
    <n v="500"/>
    <n v="13666"/>
    <n v="0"/>
    <x v="621"/>
    <n v="35"/>
    <x v="1"/>
    <x v="1"/>
    <x v="0"/>
    <x v="1"/>
    <x v="14"/>
    <x v="1"/>
    <n v="0"/>
    <n v="0"/>
    <n v="0"/>
    <x v="17"/>
    <x v="2"/>
    <s v="Front Collision"/>
    <x v="1"/>
    <x v="2"/>
    <x v="2"/>
    <x v="0"/>
    <s v="8667 Weaver Lane"/>
    <x v="16"/>
    <x v="1"/>
    <x v="1"/>
    <x v="2"/>
    <x v="3"/>
    <s v="No"/>
    <n v="88220"/>
    <n v="16040"/>
    <n v="16040"/>
    <n v="56140"/>
    <s v="Chevrolet"/>
    <s v="Malibu"/>
    <n v="2008"/>
    <x v="1"/>
  </r>
  <r>
    <n v="952300"/>
    <d v="2009-08-02T00:00:00"/>
    <x v="33"/>
    <x v="0"/>
    <s v="500/1000"/>
    <n v="1000"/>
    <n v="14399"/>
    <n v="6000000"/>
    <x v="622"/>
    <n v="37"/>
    <x v="1"/>
    <x v="1"/>
    <x v="2"/>
    <x v="5"/>
    <x v="17"/>
    <x v="0"/>
    <n v="0"/>
    <n v="-48400"/>
    <n v="-48400"/>
    <x v="15"/>
    <x v="2"/>
    <s v="Rear Collision"/>
    <x v="2"/>
    <x v="3"/>
    <x v="0"/>
    <x v="3"/>
    <s v="4931 Maple Drive"/>
    <x v="23"/>
    <x v="3"/>
    <x v="2"/>
    <x v="0"/>
    <x v="0"/>
    <s v="No"/>
    <n v="53680"/>
    <n v="9760"/>
    <n v="4880"/>
    <n v="39040"/>
    <s v="Accura"/>
    <s v="MDX"/>
    <n v="2004"/>
    <x v="1"/>
  </r>
  <r>
    <n v="322609"/>
    <d v="2007-07-05T00:00:00"/>
    <x v="114"/>
    <x v="0"/>
    <s v="500/1000"/>
    <n v="1000"/>
    <n v="123069"/>
    <n v="0"/>
    <x v="623"/>
    <n v="45"/>
    <x v="0"/>
    <x v="0"/>
    <x v="3"/>
    <x v="10"/>
    <x v="5"/>
    <x v="1"/>
    <n v="0"/>
    <n v="-54600"/>
    <n v="-54600"/>
    <x v="3"/>
    <x v="0"/>
    <s v="Front Collision"/>
    <x v="1"/>
    <x v="2"/>
    <x v="1"/>
    <x v="3"/>
    <s v="3808 5th Ave"/>
    <x v="4"/>
    <x v="0"/>
    <x v="2"/>
    <x v="1"/>
    <x v="0"/>
    <s v="No"/>
    <n v="53800"/>
    <n v="5380"/>
    <n v="5380"/>
    <n v="43040"/>
    <s v="Accura"/>
    <s v="MDX"/>
    <n v="2006"/>
    <x v="1"/>
  </r>
  <r>
    <n v="890280"/>
    <d v="2010-01-24T00:00:00"/>
    <x v="158"/>
    <x v="0"/>
    <s v="100/300"/>
    <n v="2000"/>
    <n v="130768"/>
    <n v="0"/>
    <x v="624"/>
    <n v="29"/>
    <x v="2"/>
    <x v="1"/>
    <x v="0"/>
    <x v="0"/>
    <x v="7"/>
    <x v="0"/>
    <n v="0"/>
    <n v="-48500"/>
    <n v="-48500"/>
    <x v="15"/>
    <x v="0"/>
    <s v="Rear Collision"/>
    <x v="0"/>
    <x v="0"/>
    <x v="2"/>
    <x v="0"/>
    <s v="1725 Solo Lane"/>
    <x v="16"/>
    <x v="0"/>
    <x v="0"/>
    <x v="0"/>
    <x v="0"/>
    <s v="No"/>
    <n v="54360"/>
    <n v="4530"/>
    <n v="9060"/>
    <n v="40770"/>
    <s v="Mercedes"/>
    <s v="E400"/>
    <n v="1995"/>
    <x v="0"/>
  </r>
  <r>
    <n v="431583"/>
    <d v="2000-05-15T00:00:00"/>
    <x v="237"/>
    <x v="2"/>
    <s v="500/1000"/>
    <n v="2000"/>
    <n v="112469"/>
    <n v="0"/>
    <x v="625"/>
    <n v="35"/>
    <x v="1"/>
    <x v="1"/>
    <x v="3"/>
    <x v="11"/>
    <x v="3"/>
    <x v="0"/>
    <n v="0"/>
    <n v="0"/>
    <n v="0"/>
    <x v="41"/>
    <x v="0"/>
    <s v="Side Collision"/>
    <x v="0"/>
    <x v="0"/>
    <x v="4"/>
    <x v="2"/>
    <s v="8097 Maple Lane"/>
    <x v="8"/>
    <x v="0"/>
    <x v="0"/>
    <x v="1"/>
    <x v="2"/>
    <s v="Yes"/>
    <n v="54340"/>
    <n v="9880"/>
    <n v="4940"/>
    <n v="39520"/>
    <s v="Toyota"/>
    <s v="Camry"/>
    <n v="2001"/>
    <x v="1"/>
  </r>
  <r>
    <n v="155912"/>
    <d v="2008-03-21T00:00:00"/>
    <x v="15"/>
    <x v="0"/>
    <s v="100/300"/>
    <n v="1000"/>
    <n v="152078"/>
    <n v="0"/>
    <x v="626"/>
    <n v="35"/>
    <x v="1"/>
    <x v="1"/>
    <x v="4"/>
    <x v="0"/>
    <x v="13"/>
    <x v="0"/>
    <n v="0"/>
    <n v="-42900"/>
    <n v="-42900"/>
    <x v="1"/>
    <x v="3"/>
    <s v=" "/>
    <x v="3"/>
    <x v="1"/>
    <x v="0"/>
    <x v="0"/>
    <s v="3320 5th Hwy"/>
    <x v="0"/>
    <x v="0"/>
    <x v="1"/>
    <x v="1"/>
    <x v="0"/>
    <s v="Yes"/>
    <n v="2860"/>
    <n v="520"/>
    <n v="260"/>
    <n v="2080"/>
    <s v="Chevrolet"/>
    <s v="Tahoe"/>
    <n v="1997"/>
    <x v="0"/>
  </r>
  <r>
    <n v="110143"/>
    <d v="1990-05-07T00:00:00"/>
    <x v="41"/>
    <x v="0"/>
    <s v="100/300"/>
    <n v="2000"/>
    <n v="160911"/>
    <n v="0"/>
    <x v="627"/>
    <n v="28"/>
    <x v="2"/>
    <x v="0"/>
    <x v="4"/>
    <x v="0"/>
    <x v="15"/>
    <x v="2"/>
    <n v="0"/>
    <n v="0"/>
    <n v="0"/>
    <x v="24"/>
    <x v="1"/>
    <s v=" "/>
    <x v="1"/>
    <x v="0"/>
    <x v="4"/>
    <x v="4"/>
    <s v="9573 2nd Ave"/>
    <x v="1"/>
    <x v="0"/>
    <x v="0"/>
    <x v="2"/>
    <x v="3"/>
    <s v="Yes"/>
    <n v="5490"/>
    <n v="0"/>
    <n v="1220"/>
    <n v="4270"/>
    <s v="Saab"/>
    <s v="95"/>
    <n v="1999"/>
    <x v="1"/>
  </r>
  <r>
    <n v="808544"/>
    <d v="1991-02-05T00:00:00"/>
    <x v="233"/>
    <x v="2"/>
    <s v="500/1000"/>
    <n v="1000"/>
    <n v="135891"/>
    <n v="0"/>
    <x v="628"/>
    <n v="45"/>
    <x v="0"/>
    <x v="0"/>
    <x v="3"/>
    <x v="0"/>
    <x v="7"/>
    <x v="3"/>
    <n v="0"/>
    <n v="0"/>
    <n v="0"/>
    <x v="21"/>
    <x v="1"/>
    <s v=" "/>
    <x v="3"/>
    <x v="0"/>
    <x v="4"/>
    <x v="5"/>
    <s v="8336 1st Ridge"/>
    <x v="15"/>
    <x v="0"/>
    <x v="2"/>
    <x v="1"/>
    <x v="0"/>
    <s v="Unknown"/>
    <n v="7370"/>
    <n v="670"/>
    <n v="1340"/>
    <n v="5360"/>
    <s v="Suburu"/>
    <s v="Impreza"/>
    <n v="1997"/>
    <x v="1"/>
  </r>
  <r>
    <n v="409074"/>
    <d v="1992-03-19T00:00:00"/>
    <x v="324"/>
    <x v="0"/>
    <s v="500/1000"/>
    <n v="500"/>
    <n v="129587"/>
    <n v="0"/>
    <x v="629"/>
    <n v="34"/>
    <x v="1"/>
    <x v="1"/>
    <x v="1"/>
    <x v="7"/>
    <x v="13"/>
    <x v="0"/>
    <n v="0"/>
    <n v="0"/>
    <n v="0"/>
    <x v="6"/>
    <x v="2"/>
    <s v="Side Collision"/>
    <x v="0"/>
    <x v="4"/>
    <x v="5"/>
    <x v="0"/>
    <s v="3998 4th Hwy"/>
    <x v="15"/>
    <x v="1"/>
    <x v="1"/>
    <x v="0"/>
    <x v="1"/>
    <s v="No"/>
    <n v="50800"/>
    <n v="5080"/>
    <n v="5080"/>
    <n v="40640"/>
    <s v="Audi"/>
    <s v="A3"/>
    <n v="1997"/>
    <x v="0"/>
  </r>
  <r>
    <n v="824728"/>
    <d v="2013-04-24T00:00:00"/>
    <x v="325"/>
    <x v="2"/>
    <s v="250/500"/>
    <n v="500"/>
    <n v="116103"/>
    <n v="5000000"/>
    <x v="630"/>
    <n v="48"/>
    <x v="0"/>
    <x v="0"/>
    <x v="2"/>
    <x v="12"/>
    <x v="17"/>
    <x v="1"/>
    <n v="45300"/>
    <n v="0"/>
    <n v="45300"/>
    <x v="55"/>
    <x v="2"/>
    <s v="Side Collision"/>
    <x v="1"/>
    <x v="2"/>
    <x v="1"/>
    <x v="6"/>
    <s v="3966 Oak Hwy"/>
    <x v="3"/>
    <x v="3"/>
    <x v="1"/>
    <x v="0"/>
    <x v="3"/>
    <s v="Unknown"/>
    <n v="41520"/>
    <n v="5190"/>
    <n v="5190"/>
    <n v="31140"/>
    <s v="Nissan"/>
    <s v="Ultima"/>
    <n v="2014"/>
    <x v="1"/>
  </r>
  <r>
    <n v="606037"/>
    <d v="2009-04-10T00:00:00"/>
    <x v="311"/>
    <x v="0"/>
    <s v="500/1000"/>
    <n v="2000"/>
    <n v="144106"/>
    <n v="0"/>
    <x v="631"/>
    <n v="38"/>
    <x v="1"/>
    <x v="1"/>
    <x v="3"/>
    <x v="3"/>
    <x v="9"/>
    <x v="0"/>
    <n v="53800"/>
    <n v="-78300"/>
    <n v="-24500"/>
    <x v="13"/>
    <x v="0"/>
    <s v="Side Collision"/>
    <x v="2"/>
    <x v="0"/>
    <x v="2"/>
    <x v="1"/>
    <s v="7601 Andromedia Lane"/>
    <x v="22"/>
    <x v="0"/>
    <x v="1"/>
    <x v="2"/>
    <x v="2"/>
    <s v="Yes"/>
    <n v="89650"/>
    <n v="8150"/>
    <n v="16300"/>
    <n v="65200"/>
    <s v="Dodge"/>
    <s v="RAM"/>
    <n v="2005"/>
    <x v="1"/>
  </r>
  <r>
    <n v="636843"/>
    <d v="2008-12-01T00:00:00"/>
    <x v="165"/>
    <x v="0"/>
    <s v="100/300"/>
    <n v="1000"/>
    <n v="109799"/>
    <n v="0"/>
    <x v="632"/>
    <n v="55"/>
    <x v="3"/>
    <x v="1"/>
    <x v="6"/>
    <x v="6"/>
    <x v="4"/>
    <x v="3"/>
    <n v="44400"/>
    <n v="-71500"/>
    <n v="-27100"/>
    <x v="4"/>
    <x v="2"/>
    <s v="Rear Collision"/>
    <x v="2"/>
    <x v="0"/>
    <x v="2"/>
    <x v="4"/>
    <s v="5160 2nd Hwy"/>
    <x v="5"/>
    <x v="1"/>
    <x v="2"/>
    <x v="1"/>
    <x v="2"/>
    <s v="No"/>
    <n v="39690"/>
    <n v="0"/>
    <n v="0"/>
    <n v="39690"/>
    <s v="Suburu"/>
    <s v="Legacy"/>
    <n v="1998"/>
    <x v="1"/>
  </r>
  <r>
    <n v="111874"/>
    <d v="2000-07-05T00:00:00"/>
    <x v="265"/>
    <x v="2"/>
    <s v="500/1000"/>
    <n v="1000"/>
    <n v="146442"/>
    <n v="0"/>
    <x v="633"/>
    <n v="32"/>
    <x v="2"/>
    <x v="1"/>
    <x v="4"/>
    <x v="8"/>
    <x v="5"/>
    <x v="0"/>
    <n v="79900"/>
    <n v="0"/>
    <n v="79900"/>
    <x v="14"/>
    <x v="0"/>
    <s v="Rear Collision"/>
    <x v="0"/>
    <x v="4"/>
    <x v="0"/>
    <x v="3"/>
    <s v="3288 Tree Lane"/>
    <x v="17"/>
    <x v="0"/>
    <x v="1"/>
    <x v="2"/>
    <x v="1"/>
    <s v="No"/>
    <n v="62260"/>
    <n v="5660"/>
    <n v="5660"/>
    <n v="50940"/>
    <s v="Saab"/>
    <s v="92x"/>
    <n v="1995"/>
    <x v="1"/>
  </r>
  <r>
    <n v="439844"/>
    <d v="2014-06-11T00:00:00"/>
    <x v="326"/>
    <x v="2"/>
    <s v="250/500"/>
    <n v="500"/>
    <n v="154368"/>
    <n v="0"/>
    <x v="634"/>
    <n v="38"/>
    <x v="1"/>
    <x v="1"/>
    <x v="3"/>
    <x v="5"/>
    <x v="12"/>
    <x v="1"/>
    <n v="20200"/>
    <n v="0"/>
    <n v="20200"/>
    <x v="27"/>
    <x v="0"/>
    <s v="Side Collision"/>
    <x v="0"/>
    <x v="0"/>
    <x v="5"/>
    <x v="4"/>
    <s v="5874 1st Hwy"/>
    <x v="18"/>
    <x v="0"/>
    <x v="2"/>
    <x v="1"/>
    <x v="3"/>
    <s v="Yes"/>
    <n v="51920"/>
    <n v="9440"/>
    <n v="4720"/>
    <n v="37760"/>
    <s v="Audi"/>
    <s v="A3"/>
    <n v="2001"/>
    <x v="0"/>
  </r>
  <r>
    <n v="463513"/>
    <d v="1995-04-23T00:00:00"/>
    <x v="62"/>
    <x v="2"/>
    <s v="250/500"/>
    <n v="500"/>
    <n v="139089"/>
    <n v="5000000"/>
    <x v="635"/>
    <n v="40"/>
    <x v="1"/>
    <x v="0"/>
    <x v="5"/>
    <x v="3"/>
    <x v="3"/>
    <x v="0"/>
    <n v="0"/>
    <n v="-74400"/>
    <n v="-74400"/>
    <x v="25"/>
    <x v="0"/>
    <s v="Front Collision"/>
    <x v="1"/>
    <x v="3"/>
    <x v="2"/>
    <x v="1"/>
    <s v="6467 Best Ave"/>
    <x v="6"/>
    <x v="0"/>
    <x v="1"/>
    <x v="2"/>
    <x v="0"/>
    <s v="Unknown"/>
    <n v="53460"/>
    <n v="9720"/>
    <n v="4860"/>
    <n v="38880"/>
    <s v="Volkswagen"/>
    <s v="Jetta"/>
    <n v="2009"/>
    <x v="1"/>
  </r>
  <r>
    <n v="577858"/>
    <d v="1990-09-16T00:00:00"/>
    <x v="170"/>
    <x v="0"/>
    <s v="100/300"/>
    <n v="2000"/>
    <n v="114858"/>
    <n v="0"/>
    <x v="636"/>
    <n v="43"/>
    <x v="1"/>
    <x v="1"/>
    <x v="0"/>
    <x v="12"/>
    <x v="5"/>
    <x v="1"/>
    <n v="0"/>
    <n v="-71200"/>
    <n v="-71200"/>
    <x v="54"/>
    <x v="2"/>
    <s v="Rear Collision"/>
    <x v="2"/>
    <x v="2"/>
    <x v="0"/>
    <x v="2"/>
    <s v="6309 5th Ave"/>
    <x v="15"/>
    <x v="1"/>
    <x v="0"/>
    <x v="2"/>
    <x v="3"/>
    <s v="Yes"/>
    <n v="57100"/>
    <n v="5710"/>
    <n v="5710"/>
    <n v="45680"/>
    <s v="Honda"/>
    <s v="CRV"/>
    <n v="2014"/>
    <x v="1"/>
  </r>
  <r>
    <n v="607351"/>
    <d v="1998-12-11T00:00:00"/>
    <x v="300"/>
    <x v="1"/>
    <s v="250/500"/>
    <n v="500"/>
    <n v="161626"/>
    <n v="0"/>
    <x v="637"/>
    <n v="36"/>
    <x v="1"/>
    <x v="0"/>
    <x v="4"/>
    <x v="8"/>
    <x v="11"/>
    <x v="3"/>
    <n v="50700"/>
    <n v="-57600"/>
    <n v="-6900"/>
    <x v="46"/>
    <x v="2"/>
    <s v="Front Collision"/>
    <x v="2"/>
    <x v="4"/>
    <x v="2"/>
    <x v="3"/>
    <s v="8212 Rock Ave"/>
    <x v="5"/>
    <x v="1"/>
    <x v="2"/>
    <x v="2"/>
    <x v="2"/>
    <s v="Unknown"/>
    <n v="77440"/>
    <n v="14080"/>
    <n v="7040"/>
    <n v="56320"/>
    <s v="Dodge"/>
    <s v="Neon"/>
    <n v="2004"/>
    <x v="1"/>
  </r>
  <r>
    <n v="682754"/>
    <d v="1995-10-09T00:00:00"/>
    <x v="8"/>
    <x v="2"/>
    <s v="500/1000"/>
    <n v="500"/>
    <n v="139894"/>
    <n v="0"/>
    <x v="638"/>
    <n v="40"/>
    <x v="1"/>
    <x v="0"/>
    <x v="5"/>
    <x v="0"/>
    <x v="3"/>
    <x v="0"/>
    <n v="0"/>
    <n v="0"/>
    <n v="0"/>
    <x v="27"/>
    <x v="0"/>
    <s v="Side Collision"/>
    <x v="1"/>
    <x v="4"/>
    <x v="2"/>
    <x v="1"/>
    <s v="4107 MLK Ridge"/>
    <x v="20"/>
    <x v="0"/>
    <x v="2"/>
    <x v="0"/>
    <x v="0"/>
    <s v="No"/>
    <n v="68300"/>
    <n v="6830"/>
    <n v="13660"/>
    <n v="47810"/>
    <s v="Suburu"/>
    <s v="Forrestor"/>
    <n v="2003"/>
    <x v="1"/>
  </r>
  <r>
    <n v="757352"/>
    <d v="1999-12-21T00:00:00"/>
    <x v="109"/>
    <x v="0"/>
    <s v="500/1000"/>
    <n v="1000"/>
    <n v="123892"/>
    <n v="0"/>
    <x v="639"/>
    <n v="32"/>
    <x v="2"/>
    <x v="0"/>
    <x v="2"/>
    <x v="6"/>
    <x v="4"/>
    <x v="1"/>
    <n v="57800"/>
    <n v="-53700"/>
    <n v="4100"/>
    <x v="36"/>
    <x v="3"/>
    <s v=" "/>
    <x v="3"/>
    <x v="1"/>
    <x v="2"/>
    <x v="2"/>
    <s v="4558 3rd Hwy"/>
    <x v="15"/>
    <x v="0"/>
    <x v="1"/>
    <x v="1"/>
    <x v="0"/>
    <s v="Unknown"/>
    <n v="5060"/>
    <n v="460"/>
    <n v="920"/>
    <n v="3680"/>
    <s v="Honda"/>
    <s v="CRV"/>
    <n v="2012"/>
    <x v="1"/>
  </r>
  <r>
    <n v="307469"/>
    <d v="2002-07-28T00:00:00"/>
    <x v="321"/>
    <x v="2"/>
    <s v="100/300"/>
    <n v="1000"/>
    <n v="96846"/>
    <n v="0"/>
    <x v="640"/>
    <n v="32"/>
    <x v="2"/>
    <x v="0"/>
    <x v="0"/>
    <x v="4"/>
    <x v="13"/>
    <x v="1"/>
    <n v="50800"/>
    <n v="-66200"/>
    <n v="-15400"/>
    <x v="35"/>
    <x v="2"/>
    <s v="Side Collision"/>
    <x v="2"/>
    <x v="4"/>
    <x v="4"/>
    <x v="0"/>
    <s v="1762 Maple Hwy"/>
    <x v="5"/>
    <x v="1"/>
    <x v="1"/>
    <x v="1"/>
    <x v="0"/>
    <s v="Unknown"/>
    <n v="59400"/>
    <n v="6600"/>
    <n v="13200"/>
    <n v="39600"/>
    <s v="Dodge"/>
    <s v="RAM"/>
    <n v="1995"/>
    <x v="0"/>
  </r>
  <r>
    <n v="526296"/>
    <d v="1993-08-03T00:00:00"/>
    <x v="65"/>
    <x v="2"/>
    <s v="100/300"/>
    <n v="500"/>
    <n v="104512"/>
    <n v="0"/>
    <x v="641"/>
    <n v="31"/>
    <x v="2"/>
    <x v="1"/>
    <x v="4"/>
    <x v="10"/>
    <x v="18"/>
    <x v="1"/>
    <n v="0"/>
    <n v="-28300"/>
    <n v="-28300"/>
    <x v="16"/>
    <x v="2"/>
    <s v="Side Collision"/>
    <x v="0"/>
    <x v="4"/>
    <x v="2"/>
    <x v="3"/>
    <s v="5532 Francis Lane"/>
    <x v="23"/>
    <x v="1"/>
    <x v="2"/>
    <x v="1"/>
    <x v="0"/>
    <s v="Unknown"/>
    <n v="69930"/>
    <n v="0"/>
    <n v="15540"/>
    <n v="54390"/>
    <s v="Ford"/>
    <s v="Escape"/>
    <n v="2013"/>
    <x v="0"/>
  </r>
  <r>
    <n v="658816"/>
    <d v="2007-12-16T00:00:00"/>
    <x v="255"/>
    <x v="1"/>
    <s v="100/300"/>
    <n v="1000"/>
    <n v="153733"/>
    <n v="0"/>
    <x v="642"/>
    <n v="27"/>
    <x v="2"/>
    <x v="1"/>
    <x v="5"/>
    <x v="11"/>
    <x v="2"/>
    <x v="0"/>
    <n v="0"/>
    <n v="-74800"/>
    <n v="-74800"/>
    <x v="41"/>
    <x v="2"/>
    <s v="Front Collision"/>
    <x v="1"/>
    <x v="0"/>
    <x v="2"/>
    <x v="3"/>
    <s v="6158 Sky Ridge"/>
    <x v="20"/>
    <x v="1"/>
    <x v="0"/>
    <x v="0"/>
    <x v="3"/>
    <s v="No"/>
    <n v="77700"/>
    <n v="7770"/>
    <n v="15540"/>
    <n v="54390"/>
    <s v="Jeep"/>
    <s v="Wrangler"/>
    <n v="2008"/>
    <x v="1"/>
  </r>
  <r>
    <n v="913337"/>
    <d v="2008-02-10T00:00:00"/>
    <x v="327"/>
    <x v="0"/>
    <s v="500/1000"/>
    <n v="500"/>
    <n v="9123"/>
    <n v="0"/>
    <x v="643"/>
    <n v="54"/>
    <x v="0"/>
    <x v="0"/>
    <x v="5"/>
    <x v="5"/>
    <x v="11"/>
    <x v="0"/>
    <n v="58500"/>
    <n v="-44000"/>
    <n v="14500"/>
    <x v="3"/>
    <x v="2"/>
    <s v="Front Collision"/>
    <x v="0"/>
    <x v="3"/>
    <x v="0"/>
    <x v="5"/>
    <s v="9214 Elm Ridge"/>
    <x v="6"/>
    <x v="1"/>
    <x v="2"/>
    <x v="2"/>
    <x v="3"/>
    <s v="Unknown"/>
    <n v="68750"/>
    <n v="12500"/>
    <n v="12500"/>
    <n v="43750"/>
    <s v="Audi"/>
    <s v="A5"/>
    <n v="2007"/>
    <x v="0"/>
  </r>
  <r>
    <n v="488464"/>
    <d v="2006-10-01T00:00:00"/>
    <x v="328"/>
    <x v="0"/>
    <s v="100/300"/>
    <n v="2000"/>
    <n v="100728"/>
    <n v="6000000"/>
    <x v="644"/>
    <n v="29"/>
    <x v="2"/>
    <x v="1"/>
    <x v="4"/>
    <x v="12"/>
    <x v="9"/>
    <x v="0"/>
    <n v="0"/>
    <n v="0"/>
    <n v="0"/>
    <x v="31"/>
    <x v="2"/>
    <s v="Side Collision"/>
    <x v="1"/>
    <x v="0"/>
    <x v="2"/>
    <x v="1"/>
    <s v="1833 Solo Ave"/>
    <x v="18"/>
    <x v="1"/>
    <x v="2"/>
    <x v="0"/>
    <x v="2"/>
    <s v="Yes"/>
    <n v="91080"/>
    <n v="16560"/>
    <n v="16560"/>
    <n v="57960"/>
    <s v="Jeep"/>
    <s v="Wrangler"/>
    <n v="1995"/>
    <x v="1"/>
  </r>
  <r>
    <n v="480094"/>
    <d v="2003-03-09T00:00:00"/>
    <x v="174"/>
    <x v="1"/>
    <s v="500/1000"/>
    <n v="1000"/>
    <n v="118998"/>
    <n v="4000000"/>
    <x v="645"/>
    <n v="20"/>
    <x v="4"/>
    <x v="1"/>
    <x v="4"/>
    <x v="0"/>
    <x v="5"/>
    <x v="1"/>
    <n v="0"/>
    <n v="-54700"/>
    <n v="-54700"/>
    <x v="51"/>
    <x v="0"/>
    <s v="Side Collision"/>
    <x v="1"/>
    <x v="3"/>
    <x v="4"/>
    <x v="0"/>
    <s v="1953 Sky Lane"/>
    <x v="9"/>
    <x v="0"/>
    <x v="2"/>
    <x v="0"/>
    <x v="2"/>
    <s v="Yes"/>
    <n v="48360"/>
    <n v="4030"/>
    <n v="8060"/>
    <n v="36270"/>
    <s v="Audi"/>
    <s v="A5"/>
    <n v="2000"/>
    <x v="1"/>
  </r>
  <r>
    <n v="263108"/>
    <d v="2003-05-29T00:00:00"/>
    <x v="329"/>
    <x v="0"/>
    <s v="250/500"/>
    <n v="1000"/>
    <n v="157641"/>
    <n v="0"/>
    <x v="646"/>
    <n v="34"/>
    <x v="1"/>
    <x v="0"/>
    <x v="2"/>
    <x v="11"/>
    <x v="14"/>
    <x v="1"/>
    <n v="0"/>
    <n v="-55100"/>
    <n v="-55100"/>
    <x v="53"/>
    <x v="0"/>
    <s v="Side Collision"/>
    <x v="0"/>
    <x v="3"/>
    <x v="4"/>
    <x v="4"/>
    <s v="6834 1st Drive"/>
    <x v="22"/>
    <x v="0"/>
    <x v="0"/>
    <x v="0"/>
    <x v="3"/>
    <s v="Yes"/>
    <n v="95000"/>
    <n v="9500"/>
    <n v="9500"/>
    <n v="76000"/>
    <s v="Ford"/>
    <s v="F150"/>
    <n v="2001"/>
    <x v="1"/>
  </r>
  <r>
    <n v="298412"/>
    <d v="2002-05-06T00:00:00"/>
    <x v="63"/>
    <x v="0"/>
    <s v="100/300"/>
    <n v="500"/>
    <n v="117282"/>
    <n v="4000000"/>
    <x v="647"/>
    <n v="32"/>
    <x v="2"/>
    <x v="0"/>
    <x v="2"/>
    <x v="1"/>
    <x v="11"/>
    <x v="1"/>
    <n v="82100"/>
    <n v="0"/>
    <n v="82100"/>
    <x v="20"/>
    <x v="1"/>
    <s v=" "/>
    <x v="3"/>
    <x v="0"/>
    <x v="0"/>
    <x v="2"/>
    <s v="9562 4th Ridge"/>
    <x v="1"/>
    <x v="0"/>
    <x v="1"/>
    <x v="0"/>
    <x v="2"/>
    <s v="No"/>
    <n v="3900"/>
    <n v="780"/>
    <n v="390"/>
    <n v="2730"/>
    <s v="Ford"/>
    <s v="F150"/>
    <n v="2010"/>
    <x v="1"/>
  </r>
  <r>
    <n v="261905"/>
    <d v="2004-02-28T00:00:00"/>
    <x v="147"/>
    <x v="2"/>
    <s v="500/1000"/>
    <n v="500"/>
    <n v="131222"/>
    <n v="9000000"/>
    <x v="648"/>
    <n v="39"/>
    <x v="1"/>
    <x v="0"/>
    <x v="4"/>
    <x v="10"/>
    <x v="18"/>
    <x v="1"/>
    <n v="0"/>
    <n v="-33300"/>
    <n v="-33300"/>
    <x v="31"/>
    <x v="2"/>
    <s v="Front Collision"/>
    <x v="1"/>
    <x v="3"/>
    <x v="5"/>
    <x v="1"/>
    <s v="4835 Britain Ridge"/>
    <x v="12"/>
    <x v="1"/>
    <x v="1"/>
    <x v="1"/>
    <x v="2"/>
    <s v="No"/>
    <n v="59400"/>
    <n v="11880"/>
    <n v="5940"/>
    <n v="41580"/>
    <s v="Jeep"/>
    <s v="Grand Cherokee"/>
    <n v="2010"/>
    <x v="0"/>
  </r>
  <r>
    <n v="674485"/>
    <d v="1999-01-14T00:00:00"/>
    <x v="267"/>
    <x v="0"/>
    <s v="500/1000"/>
    <n v="1000"/>
    <n v="67101"/>
    <n v="7000000"/>
    <x v="649"/>
    <n v="43"/>
    <x v="1"/>
    <x v="1"/>
    <x v="2"/>
    <x v="1"/>
    <x v="6"/>
    <x v="1"/>
    <n v="42900"/>
    <n v="-61500"/>
    <n v="-18600"/>
    <x v="13"/>
    <x v="0"/>
    <s v="Rear Collision"/>
    <x v="1"/>
    <x v="2"/>
    <x v="5"/>
    <x v="3"/>
    <s v="8548 Cherokee Ridge"/>
    <x v="3"/>
    <x v="0"/>
    <x v="1"/>
    <x v="2"/>
    <x v="1"/>
    <s v="Unknown"/>
    <n v="60210"/>
    <n v="6690"/>
    <n v="6690"/>
    <n v="46830"/>
    <s v="Nissan"/>
    <s v="Maxima"/>
    <n v="2013"/>
    <x v="1"/>
  </r>
  <r>
    <n v="223404"/>
    <d v="2002-01-23T00:00:00"/>
    <x v="123"/>
    <x v="2"/>
    <s v="250/500"/>
    <n v="500"/>
    <n v="89514"/>
    <n v="0"/>
    <x v="650"/>
    <n v="32"/>
    <x v="2"/>
    <x v="0"/>
    <x v="6"/>
    <x v="2"/>
    <x v="17"/>
    <x v="1"/>
    <n v="52600"/>
    <n v="-30400"/>
    <n v="22200"/>
    <x v="3"/>
    <x v="0"/>
    <s v="Front Collision"/>
    <x v="1"/>
    <x v="4"/>
    <x v="0"/>
    <x v="0"/>
    <s v="2352 MLK Drive"/>
    <x v="15"/>
    <x v="0"/>
    <x v="1"/>
    <x v="1"/>
    <x v="2"/>
    <s v="Yes"/>
    <n v="43600"/>
    <n v="8720"/>
    <n v="4360"/>
    <n v="30520"/>
    <s v="Suburu"/>
    <s v="Legacy"/>
    <n v="2010"/>
    <x v="1"/>
  </r>
  <r>
    <n v="991480"/>
    <d v="1992-12-09T00:00:00"/>
    <x v="330"/>
    <x v="1"/>
    <s v="100/300"/>
    <n v="2000"/>
    <n v="137321"/>
    <n v="0"/>
    <x v="651"/>
    <n v="57"/>
    <x v="3"/>
    <x v="0"/>
    <x v="5"/>
    <x v="12"/>
    <x v="0"/>
    <x v="3"/>
    <n v="42700"/>
    <n v="-64900"/>
    <n v="-22200"/>
    <x v="30"/>
    <x v="2"/>
    <s v="Front Collision"/>
    <x v="2"/>
    <x v="0"/>
    <x v="0"/>
    <x v="6"/>
    <s v="9734 2nd Ridge"/>
    <x v="16"/>
    <x v="1"/>
    <x v="2"/>
    <x v="1"/>
    <x v="1"/>
    <s v="No"/>
    <n v="62800"/>
    <n v="6280"/>
    <n v="12560"/>
    <n v="43960"/>
    <s v="Jeep"/>
    <s v="Wrangler"/>
    <n v="2012"/>
    <x v="1"/>
  </r>
  <r>
    <n v="804219"/>
    <d v="1998-06-24T00:00:00"/>
    <x v="164"/>
    <x v="0"/>
    <s v="250/500"/>
    <n v="1000"/>
    <n v="162565"/>
    <n v="0"/>
    <x v="652"/>
    <n v="48"/>
    <x v="0"/>
    <x v="0"/>
    <x v="5"/>
    <x v="13"/>
    <x v="8"/>
    <x v="0"/>
    <n v="0"/>
    <n v="0"/>
    <n v="0"/>
    <x v="33"/>
    <x v="0"/>
    <s v="Side Collision"/>
    <x v="0"/>
    <x v="4"/>
    <x v="1"/>
    <x v="3"/>
    <s v="3122 Apache Drive"/>
    <x v="16"/>
    <x v="0"/>
    <x v="0"/>
    <x v="0"/>
    <x v="2"/>
    <s v="Unknown"/>
    <n v="59500"/>
    <n v="11900"/>
    <n v="5950"/>
    <n v="41650"/>
    <s v="Dodge"/>
    <s v="Neon"/>
    <n v="2006"/>
    <x v="1"/>
  </r>
  <r>
    <n v="483088"/>
    <d v="2011-01-06T00:00:00"/>
    <x v="105"/>
    <x v="0"/>
    <s v="250/500"/>
    <n v="2000"/>
    <n v="129563"/>
    <n v="4000000"/>
    <x v="653"/>
    <n v="37"/>
    <x v="1"/>
    <x v="1"/>
    <x v="1"/>
    <x v="3"/>
    <x v="8"/>
    <x v="1"/>
    <n v="42200"/>
    <n v="-33800"/>
    <n v="8400"/>
    <x v="8"/>
    <x v="2"/>
    <s v="Front Collision"/>
    <x v="2"/>
    <x v="0"/>
    <x v="4"/>
    <x v="5"/>
    <s v="9816 Britain St"/>
    <x v="9"/>
    <x v="1"/>
    <x v="0"/>
    <x v="0"/>
    <x v="1"/>
    <s v="Unknown"/>
    <n v="53460"/>
    <n v="5940"/>
    <n v="5940"/>
    <n v="41580"/>
    <s v="Honda"/>
    <s v="CRV"/>
    <n v="2009"/>
    <x v="1"/>
  </r>
  <r>
    <n v="100804"/>
    <d v="2012-02-24T00:00:00"/>
    <x v="168"/>
    <x v="2"/>
    <s v="100/300"/>
    <n v="1000"/>
    <n v="145996"/>
    <n v="6000000"/>
    <x v="654"/>
    <n v="33"/>
    <x v="2"/>
    <x v="1"/>
    <x v="4"/>
    <x v="12"/>
    <x v="1"/>
    <x v="0"/>
    <n v="41300"/>
    <n v="-42000"/>
    <n v="-700"/>
    <x v="23"/>
    <x v="2"/>
    <s v="Side Collision"/>
    <x v="2"/>
    <x v="4"/>
    <x v="2"/>
    <x v="5"/>
    <s v="8214 Flute St"/>
    <x v="12"/>
    <x v="1"/>
    <x v="2"/>
    <x v="1"/>
    <x v="3"/>
    <s v="No"/>
    <n v="41690"/>
    <n v="7580"/>
    <n v="7580"/>
    <n v="26530"/>
    <s v="Saab"/>
    <s v="95"/>
    <n v="1999"/>
    <x v="1"/>
  </r>
  <r>
    <n v="941807"/>
    <d v="2011-06-25T00:00:00"/>
    <x v="297"/>
    <x v="0"/>
    <s v="100/300"/>
    <n v="500"/>
    <n v="121994"/>
    <n v="7000000"/>
    <x v="655"/>
    <n v="46"/>
    <x v="0"/>
    <x v="1"/>
    <x v="3"/>
    <x v="5"/>
    <x v="12"/>
    <x v="0"/>
    <n v="0"/>
    <n v="-51000"/>
    <n v="-51000"/>
    <x v="7"/>
    <x v="0"/>
    <s v="Side Collision"/>
    <x v="1"/>
    <x v="4"/>
    <x v="2"/>
    <x v="2"/>
    <s v="6259 Lincoln Hwy"/>
    <x v="21"/>
    <x v="0"/>
    <x v="1"/>
    <x v="1"/>
    <x v="3"/>
    <s v="Yes"/>
    <n v="63100"/>
    <n v="6310"/>
    <n v="12620"/>
    <n v="44170"/>
    <s v="Accura"/>
    <s v="TL"/>
    <n v="2000"/>
    <x v="1"/>
  </r>
  <r>
    <n v="593466"/>
    <d v="2006-11-21T00:00:00"/>
    <x v="331"/>
    <x v="0"/>
    <s v="500/1000"/>
    <n v="500"/>
    <n v="106449"/>
    <n v="5000000"/>
    <x v="656"/>
    <n v="60"/>
    <x v="3"/>
    <x v="0"/>
    <x v="2"/>
    <x v="7"/>
    <x v="13"/>
    <x v="1"/>
    <n v="73500"/>
    <n v="-43300"/>
    <n v="30200"/>
    <x v="55"/>
    <x v="0"/>
    <s v="Front Collision"/>
    <x v="2"/>
    <x v="4"/>
    <x v="4"/>
    <x v="2"/>
    <s v="4492 Andromedia Ave"/>
    <x v="6"/>
    <x v="0"/>
    <x v="2"/>
    <x v="2"/>
    <x v="3"/>
    <s v="Unknown"/>
    <n v="62880"/>
    <n v="5240"/>
    <n v="10480"/>
    <n v="47160"/>
    <s v="Mercedes"/>
    <s v="E400"/>
    <n v="2007"/>
    <x v="0"/>
  </r>
  <r>
    <n v="437442"/>
    <d v="2008-06-27T00:00:00"/>
    <x v="256"/>
    <x v="2"/>
    <s v="100/300"/>
    <n v="1000"/>
    <n v="95983"/>
    <n v="0"/>
    <x v="657"/>
    <n v="51"/>
    <x v="0"/>
    <x v="1"/>
    <x v="3"/>
    <x v="2"/>
    <x v="12"/>
    <x v="1"/>
    <n v="0"/>
    <n v="-38700"/>
    <n v="-38700"/>
    <x v="40"/>
    <x v="2"/>
    <s v="Side Collision"/>
    <x v="0"/>
    <x v="2"/>
    <x v="2"/>
    <x v="5"/>
    <s v="6179 3rd Ridge"/>
    <x v="22"/>
    <x v="1"/>
    <x v="1"/>
    <x v="2"/>
    <x v="0"/>
    <s v="Yes"/>
    <n v="75400"/>
    <n v="17400"/>
    <n v="11600"/>
    <n v="46400"/>
    <s v="BMW"/>
    <s v="X6"/>
    <n v="2006"/>
    <x v="0"/>
  </r>
  <r>
    <n v="942106"/>
    <d v="1993-08-30T00:00:00"/>
    <x v="305"/>
    <x v="0"/>
    <s v="250/500"/>
    <n v="2000"/>
    <n v="176702"/>
    <n v="0"/>
    <x v="658"/>
    <n v="40"/>
    <x v="1"/>
    <x v="0"/>
    <x v="6"/>
    <x v="1"/>
    <x v="10"/>
    <x v="0"/>
    <n v="0"/>
    <n v="-49300"/>
    <n v="-49300"/>
    <x v="7"/>
    <x v="0"/>
    <s v="Rear Collision"/>
    <x v="2"/>
    <x v="4"/>
    <x v="0"/>
    <x v="2"/>
    <s v="3799 Embaracadero Drive"/>
    <x v="2"/>
    <x v="0"/>
    <x v="0"/>
    <x v="0"/>
    <x v="3"/>
    <s v="No"/>
    <n v="46200"/>
    <n v="4200"/>
    <n v="8400"/>
    <n v="33600"/>
    <s v="Audi"/>
    <s v="A5"/>
    <n v="1997"/>
    <x v="1"/>
  </r>
  <r>
    <n v="794951"/>
    <d v="2008-04-21T00:00:00"/>
    <x v="130"/>
    <x v="1"/>
    <s v="500/1000"/>
    <n v="500"/>
    <n v="128501"/>
    <n v="0"/>
    <x v="659"/>
    <n v="47"/>
    <x v="0"/>
    <x v="0"/>
    <x v="3"/>
    <x v="1"/>
    <x v="0"/>
    <x v="1"/>
    <n v="0"/>
    <n v="-39800"/>
    <n v="-39800"/>
    <x v="40"/>
    <x v="0"/>
    <s v="Rear Collision"/>
    <x v="0"/>
    <x v="4"/>
    <x v="1"/>
    <x v="4"/>
    <s v="5071 1st Lane"/>
    <x v="7"/>
    <x v="0"/>
    <x v="2"/>
    <x v="2"/>
    <x v="0"/>
    <s v="Yes"/>
    <n v="58500"/>
    <n v="5850"/>
    <n v="5850"/>
    <n v="46800"/>
    <s v="Toyota"/>
    <s v="Camry"/>
    <n v="2010"/>
    <x v="1"/>
  </r>
  <r>
    <n v="182450"/>
    <d v="2000-06-23T00:00:00"/>
    <x v="332"/>
    <x v="0"/>
    <s v="500/1000"/>
    <n v="2000"/>
    <n v="142295"/>
    <n v="0"/>
    <x v="660"/>
    <n v="57"/>
    <x v="3"/>
    <x v="0"/>
    <x v="6"/>
    <x v="10"/>
    <x v="3"/>
    <x v="0"/>
    <n v="0"/>
    <n v="0"/>
    <n v="0"/>
    <x v="34"/>
    <x v="2"/>
    <s v="Rear Collision"/>
    <x v="0"/>
    <x v="3"/>
    <x v="0"/>
    <x v="0"/>
    <s v="6574 4th Drive"/>
    <x v="12"/>
    <x v="1"/>
    <x v="2"/>
    <x v="0"/>
    <x v="2"/>
    <s v="No"/>
    <n v="66240"/>
    <n v="11040"/>
    <n v="11040"/>
    <n v="44160"/>
    <s v="Nissan"/>
    <s v="Maxima"/>
    <n v="2003"/>
    <x v="1"/>
  </r>
  <r>
    <n v="730973"/>
    <d v="2010-01-11T00:00:00"/>
    <x v="118"/>
    <x v="1"/>
    <s v="100/300"/>
    <n v="2000"/>
    <n v="122339"/>
    <n v="0"/>
    <x v="661"/>
    <n v="36"/>
    <x v="1"/>
    <x v="1"/>
    <x v="0"/>
    <x v="0"/>
    <x v="6"/>
    <x v="0"/>
    <n v="0"/>
    <n v="0"/>
    <n v="0"/>
    <x v="37"/>
    <x v="2"/>
    <s v="Rear Collision"/>
    <x v="2"/>
    <x v="4"/>
    <x v="6"/>
    <x v="4"/>
    <s v="2711 Britain Ave"/>
    <x v="18"/>
    <x v="1"/>
    <x v="1"/>
    <x v="0"/>
    <x v="2"/>
    <s v="Unknown"/>
    <n v="65440"/>
    <n v="8180"/>
    <n v="8180"/>
    <n v="49080"/>
    <s v="Jeep"/>
    <s v="Wrangler"/>
    <n v="2014"/>
    <x v="1"/>
  </r>
  <r>
    <n v="687755"/>
    <d v="1990-03-28T00:00:00"/>
    <x v="227"/>
    <x v="2"/>
    <s v="500/1000"/>
    <n v="2000"/>
    <n v="153906"/>
    <n v="0"/>
    <x v="662"/>
    <n v="43"/>
    <x v="1"/>
    <x v="0"/>
    <x v="3"/>
    <x v="2"/>
    <x v="19"/>
    <x v="1"/>
    <n v="37800"/>
    <n v="0"/>
    <n v="37800"/>
    <x v="39"/>
    <x v="0"/>
    <s v="Front Collision"/>
    <x v="1"/>
    <x v="2"/>
    <x v="0"/>
    <x v="4"/>
    <s v="4214 MLK Ridge"/>
    <x v="23"/>
    <x v="0"/>
    <x v="2"/>
    <x v="1"/>
    <x v="2"/>
    <s v="Unknown"/>
    <n v="64200"/>
    <n v="10700"/>
    <n v="10700"/>
    <n v="42800"/>
    <s v="Ford"/>
    <s v="F150"/>
    <n v="2002"/>
    <x v="1"/>
  </r>
  <r>
    <n v="757644"/>
    <d v="1998-01-29T00:00:00"/>
    <x v="83"/>
    <x v="1"/>
    <s v="100/300"/>
    <n v="2000"/>
    <n v="98806"/>
    <n v="0"/>
    <x v="663"/>
    <n v="25"/>
    <x v="2"/>
    <x v="1"/>
    <x v="3"/>
    <x v="6"/>
    <x v="7"/>
    <x v="1"/>
    <n v="0"/>
    <n v="0"/>
    <n v="0"/>
    <x v="52"/>
    <x v="2"/>
    <s v="Rear Collision"/>
    <x v="1"/>
    <x v="4"/>
    <x v="4"/>
    <x v="5"/>
    <s v="7976 Britain Drive"/>
    <x v="17"/>
    <x v="1"/>
    <x v="0"/>
    <x v="0"/>
    <x v="1"/>
    <s v="No"/>
    <n v="32320"/>
    <n v="4040"/>
    <n v="4040"/>
    <n v="24240"/>
    <s v="Dodge"/>
    <s v="RAM"/>
    <n v="2000"/>
    <x v="1"/>
  </r>
  <r>
    <n v="998865"/>
    <d v="2014-12-05T00:00:00"/>
    <x v="86"/>
    <x v="2"/>
    <s v="500/1000"/>
    <n v="1000"/>
    <n v="174057"/>
    <n v="0"/>
    <x v="664"/>
    <n v="28"/>
    <x v="2"/>
    <x v="1"/>
    <x v="5"/>
    <x v="13"/>
    <x v="5"/>
    <x v="0"/>
    <n v="0"/>
    <n v="-18600"/>
    <n v="-18600"/>
    <x v="39"/>
    <x v="0"/>
    <s v="Rear Collision"/>
    <x v="0"/>
    <x v="0"/>
    <x v="0"/>
    <x v="5"/>
    <s v="4995 Weaver Ridge"/>
    <x v="19"/>
    <x v="0"/>
    <x v="1"/>
    <x v="1"/>
    <x v="3"/>
    <s v="Unknown"/>
    <n v="33480"/>
    <n v="3720"/>
    <n v="3720"/>
    <n v="26040"/>
    <s v="Dodge"/>
    <s v="Neon"/>
    <n v="2011"/>
    <x v="1"/>
  </r>
  <r>
    <n v="944953"/>
    <d v="1995-12-07T00:00:00"/>
    <x v="333"/>
    <x v="0"/>
    <s v="250/500"/>
    <n v="1000"/>
    <n v="154091"/>
    <n v="7000000"/>
    <x v="665"/>
    <n v="38"/>
    <x v="1"/>
    <x v="0"/>
    <x v="5"/>
    <x v="12"/>
    <x v="15"/>
    <x v="0"/>
    <n v="40900"/>
    <n v="0"/>
    <n v="40900"/>
    <x v="20"/>
    <x v="1"/>
    <s v=" "/>
    <x v="3"/>
    <x v="1"/>
    <x v="1"/>
    <x v="5"/>
    <s v="1515 Embaracadero St"/>
    <x v="5"/>
    <x v="0"/>
    <x v="2"/>
    <x v="0"/>
    <x v="3"/>
    <s v="Yes"/>
    <n v="4320"/>
    <n v="480"/>
    <n v="960"/>
    <n v="2880"/>
    <s v="Toyota"/>
    <s v="Corolla"/>
    <n v="1995"/>
    <x v="1"/>
  </r>
  <r>
    <n v="386429"/>
    <d v="2002-05-27T00:00:00"/>
    <x v="261"/>
    <x v="2"/>
    <s v="250/500"/>
    <n v="500"/>
    <n v="138188"/>
    <n v="5000000"/>
    <x v="666"/>
    <n v="29"/>
    <x v="2"/>
    <x v="0"/>
    <x v="4"/>
    <x v="4"/>
    <x v="19"/>
    <x v="1"/>
    <n v="0"/>
    <n v="-77800"/>
    <n v="-77800"/>
    <x v="31"/>
    <x v="1"/>
    <s v=" "/>
    <x v="3"/>
    <x v="0"/>
    <x v="0"/>
    <x v="4"/>
    <s v="2968 Andromedia Ave"/>
    <x v="15"/>
    <x v="0"/>
    <x v="2"/>
    <x v="1"/>
    <x v="0"/>
    <s v="Unknown"/>
    <n v="4200"/>
    <n v="840"/>
    <n v="420"/>
    <n v="2940"/>
    <s v="Jeep"/>
    <s v="Wrangler"/>
    <n v="2008"/>
    <x v="1"/>
  </r>
  <r>
    <n v="108270"/>
    <d v="2002-08-09T00:00:00"/>
    <x v="189"/>
    <x v="0"/>
    <s v="100/300"/>
    <n v="500"/>
    <n v="144698"/>
    <n v="0"/>
    <x v="667"/>
    <n v="29"/>
    <x v="2"/>
    <x v="0"/>
    <x v="0"/>
    <x v="12"/>
    <x v="0"/>
    <x v="2"/>
    <n v="0"/>
    <n v="-45700"/>
    <n v="-45700"/>
    <x v="36"/>
    <x v="2"/>
    <s v="Front Collision"/>
    <x v="1"/>
    <x v="4"/>
    <x v="2"/>
    <x v="2"/>
    <s v="9236 2nd Hwy"/>
    <x v="20"/>
    <x v="1"/>
    <x v="0"/>
    <x v="2"/>
    <x v="1"/>
    <s v="No"/>
    <n v="57970"/>
    <n v="10540"/>
    <n v="5270"/>
    <n v="42160"/>
    <s v="Saab"/>
    <s v="93"/>
    <n v="2006"/>
    <x v="1"/>
  </r>
  <r>
    <n v="205134"/>
    <d v="2012-12-02T00:00:00"/>
    <x v="143"/>
    <x v="1"/>
    <s v="500/1000"/>
    <n v="500"/>
    <n v="122086"/>
    <n v="0"/>
    <x v="668"/>
    <n v="31"/>
    <x v="2"/>
    <x v="0"/>
    <x v="6"/>
    <x v="6"/>
    <x v="12"/>
    <x v="0"/>
    <n v="55400"/>
    <n v="-40400"/>
    <n v="15000"/>
    <x v="27"/>
    <x v="3"/>
    <s v=" "/>
    <x v="3"/>
    <x v="1"/>
    <x v="2"/>
    <x v="2"/>
    <s v="9639 Britain Ridge"/>
    <x v="15"/>
    <x v="0"/>
    <x v="0"/>
    <x v="0"/>
    <x v="0"/>
    <s v="Unknown"/>
    <n v="4320"/>
    <n v="0"/>
    <n v="960"/>
    <n v="3360"/>
    <s v="Saab"/>
    <s v="93"/>
    <n v="2003"/>
    <x v="1"/>
  </r>
  <r>
    <n v="749325"/>
    <d v="2000-03-22T00:00:00"/>
    <x v="133"/>
    <x v="2"/>
    <s v="500/1000"/>
    <n v="500"/>
    <n v="9481"/>
    <n v="0"/>
    <x v="669"/>
    <n v="45"/>
    <x v="0"/>
    <x v="1"/>
    <x v="4"/>
    <x v="1"/>
    <x v="1"/>
    <x v="0"/>
    <n v="44500"/>
    <n v="-61400"/>
    <n v="-16900"/>
    <x v="10"/>
    <x v="2"/>
    <s v="Front Collision"/>
    <x v="1"/>
    <x v="2"/>
    <x v="0"/>
    <x v="0"/>
    <s v="9422 Washington Ridge"/>
    <x v="20"/>
    <x v="1"/>
    <x v="1"/>
    <x v="1"/>
    <x v="0"/>
    <s v="Unknown"/>
    <n v="69300"/>
    <n v="13860"/>
    <n v="6930"/>
    <n v="48510"/>
    <s v="Ford"/>
    <s v="Escape"/>
    <n v="2010"/>
    <x v="1"/>
  </r>
  <r>
    <n v="774303"/>
    <d v="2002-04-13T00:00:00"/>
    <x v="334"/>
    <x v="0"/>
    <s v="100/300"/>
    <n v="500"/>
    <n v="147124"/>
    <n v="0"/>
    <x v="670"/>
    <n v="30"/>
    <x v="2"/>
    <x v="1"/>
    <x v="3"/>
    <x v="13"/>
    <x v="6"/>
    <x v="2"/>
    <n v="57500"/>
    <n v="-93600"/>
    <n v="-36100"/>
    <x v="14"/>
    <x v="2"/>
    <s v="Side Collision"/>
    <x v="1"/>
    <x v="0"/>
    <x v="5"/>
    <x v="1"/>
    <s v="1213 4th Lane"/>
    <x v="15"/>
    <x v="1"/>
    <x v="2"/>
    <x v="2"/>
    <x v="0"/>
    <s v="No"/>
    <n v="32480"/>
    <n v="4060"/>
    <n v="4060"/>
    <n v="24360"/>
    <s v="Dodge"/>
    <s v="Neon"/>
    <n v="1997"/>
    <x v="1"/>
  </r>
  <r>
    <n v="698470"/>
    <d v="2008-06-17T00:00:00"/>
    <x v="68"/>
    <x v="1"/>
    <s v="100/300"/>
    <n v="2000"/>
    <n v="115797"/>
    <n v="0"/>
    <x v="671"/>
    <n v="38"/>
    <x v="1"/>
    <x v="0"/>
    <x v="0"/>
    <x v="1"/>
    <x v="10"/>
    <x v="1"/>
    <n v="0"/>
    <n v="-64500"/>
    <n v="-64500"/>
    <x v="2"/>
    <x v="0"/>
    <s v="Front Collision"/>
    <x v="2"/>
    <x v="0"/>
    <x v="2"/>
    <x v="4"/>
    <s v="3872 5th Drive"/>
    <x v="3"/>
    <x v="0"/>
    <x v="1"/>
    <x v="2"/>
    <x v="0"/>
    <s v="Yes"/>
    <n v="60480"/>
    <n v="6720"/>
    <n v="6720"/>
    <n v="47040"/>
    <s v="Accura"/>
    <s v="TL"/>
    <n v="2001"/>
    <x v="1"/>
  </r>
  <r>
    <n v="719989"/>
    <d v="1994-04-07T00:00:00"/>
    <x v="189"/>
    <x v="2"/>
    <s v="250/500"/>
    <n v="2000"/>
    <n v="56611"/>
    <n v="5000000"/>
    <x v="672"/>
    <n v="38"/>
    <x v="1"/>
    <x v="0"/>
    <x v="2"/>
    <x v="3"/>
    <x v="15"/>
    <x v="3"/>
    <n v="0"/>
    <n v="0"/>
    <n v="0"/>
    <x v="1"/>
    <x v="3"/>
    <s v=" "/>
    <x v="3"/>
    <x v="0"/>
    <x v="5"/>
    <x v="3"/>
    <s v="9397 5th Hwy"/>
    <x v="9"/>
    <x v="0"/>
    <x v="0"/>
    <x v="1"/>
    <x v="1"/>
    <s v="No"/>
    <n v="2640"/>
    <n v="440"/>
    <n v="440"/>
    <n v="1760"/>
    <s v="Honda"/>
    <s v="CRV"/>
    <n v="2015"/>
    <x v="1"/>
  </r>
  <r>
    <n v="309323"/>
    <d v="1992-02-29T00:00:00"/>
    <x v="75"/>
    <x v="0"/>
    <s v="500/1000"/>
    <n v="500"/>
    <n v="106088"/>
    <n v="0"/>
    <x v="673"/>
    <n v="27"/>
    <x v="2"/>
    <x v="0"/>
    <x v="6"/>
    <x v="6"/>
    <x v="8"/>
    <x v="1"/>
    <n v="0"/>
    <n v="-66500"/>
    <n v="-66500"/>
    <x v="50"/>
    <x v="3"/>
    <s v=" "/>
    <x v="3"/>
    <x v="0"/>
    <x v="0"/>
    <x v="5"/>
    <s v="8876 1st St"/>
    <x v="15"/>
    <x v="0"/>
    <x v="2"/>
    <x v="1"/>
    <x v="2"/>
    <s v="No"/>
    <n v="6050"/>
    <n v="550"/>
    <n v="1100"/>
    <n v="4400"/>
    <s v="Volkswagen"/>
    <s v="Passat"/>
    <n v="2009"/>
    <x v="1"/>
  </r>
  <r>
    <n v="444035"/>
    <d v="1996-05-11T00:00:00"/>
    <x v="145"/>
    <x v="0"/>
    <s v="250/500"/>
    <n v="1000"/>
    <n v="152445"/>
    <n v="4000000"/>
    <x v="674"/>
    <n v="43"/>
    <x v="1"/>
    <x v="0"/>
    <x v="4"/>
    <x v="11"/>
    <x v="13"/>
    <x v="0"/>
    <n v="0"/>
    <n v="-44800"/>
    <n v="-44800"/>
    <x v="54"/>
    <x v="2"/>
    <s v="Rear Collision"/>
    <x v="2"/>
    <x v="4"/>
    <x v="5"/>
    <x v="4"/>
    <s v="3397 5th Ave"/>
    <x v="7"/>
    <x v="2"/>
    <x v="2"/>
    <x v="1"/>
    <x v="1"/>
    <s v="No"/>
    <n v="42700"/>
    <n v="4270"/>
    <n v="4270"/>
    <n v="34160"/>
    <s v="Saab"/>
    <s v="92x"/>
    <n v="1995"/>
    <x v="0"/>
  </r>
  <r>
    <n v="431478"/>
    <d v="2013-04-03T00:00:00"/>
    <x v="303"/>
    <x v="1"/>
    <s v="250/500"/>
    <n v="1000"/>
    <n v="155617"/>
    <n v="0"/>
    <x v="675"/>
    <n v="47"/>
    <x v="0"/>
    <x v="0"/>
    <x v="5"/>
    <x v="5"/>
    <x v="1"/>
    <x v="0"/>
    <n v="63900"/>
    <n v="-53300"/>
    <n v="10600"/>
    <x v="57"/>
    <x v="0"/>
    <s v="Front Collision"/>
    <x v="0"/>
    <x v="4"/>
    <x v="0"/>
    <x v="4"/>
    <s v="3263 Pine Ridge"/>
    <x v="3"/>
    <x v="0"/>
    <x v="0"/>
    <x v="0"/>
    <x v="2"/>
    <s v="No"/>
    <n v="40260"/>
    <n v="3660"/>
    <n v="7320"/>
    <n v="29280"/>
    <s v="Accura"/>
    <s v="MDX"/>
    <n v="1996"/>
    <x v="0"/>
  </r>
  <r>
    <n v="797634"/>
    <d v="2009-11-12T00:00:00"/>
    <x v="223"/>
    <x v="0"/>
    <s v="500/1000"/>
    <n v="500"/>
    <n v="121624"/>
    <n v="0"/>
    <x v="676"/>
    <n v="50"/>
    <x v="0"/>
    <x v="0"/>
    <x v="3"/>
    <x v="7"/>
    <x v="15"/>
    <x v="0"/>
    <n v="26700"/>
    <n v="-47200"/>
    <n v="-20500"/>
    <x v="44"/>
    <x v="0"/>
    <s v="Rear Collision"/>
    <x v="0"/>
    <x v="2"/>
    <x v="2"/>
    <x v="0"/>
    <s v="8639 5th Hwy"/>
    <x v="2"/>
    <x v="0"/>
    <x v="2"/>
    <x v="2"/>
    <x v="1"/>
    <s v="Unknown"/>
    <n v="50000"/>
    <n v="5000"/>
    <n v="10000"/>
    <n v="35000"/>
    <s v="Chevrolet"/>
    <s v="Silverado"/>
    <n v="2008"/>
    <x v="1"/>
  </r>
  <r>
    <n v="284836"/>
    <d v="2008-11-05T00:00:00"/>
    <x v="171"/>
    <x v="1"/>
    <s v="250/500"/>
    <n v="500"/>
    <n v="148472"/>
    <n v="5000000"/>
    <x v="677"/>
    <n v="35"/>
    <x v="1"/>
    <x v="1"/>
    <x v="4"/>
    <x v="4"/>
    <x v="5"/>
    <x v="0"/>
    <n v="0"/>
    <n v="0"/>
    <n v="0"/>
    <x v="40"/>
    <x v="3"/>
    <s v=" "/>
    <x v="3"/>
    <x v="1"/>
    <x v="2"/>
    <x v="1"/>
    <s v="5743 4th Ridge"/>
    <x v="15"/>
    <x v="0"/>
    <x v="2"/>
    <x v="1"/>
    <x v="3"/>
    <s v="No"/>
    <n v="3840"/>
    <n v="640"/>
    <n v="320"/>
    <n v="2880"/>
    <s v="Saab"/>
    <s v="92x"/>
    <n v="1998"/>
    <x v="1"/>
  </r>
  <r>
    <n v="238196"/>
    <d v="1993-02-15T00:00:00"/>
    <x v="72"/>
    <x v="2"/>
    <s v="250/500"/>
    <n v="500"/>
    <n v="120381"/>
    <n v="0"/>
    <x v="678"/>
    <n v="41"/>
    <x v="1"/>
    <x v="0"/>
    <x v="6"/>
    <x v="10"/>
    <x v="17"/>
    <x v="1"/>
    <n v="52500"/>
    <n v="-51300"/>
    <n v="1200"/>
    <x v="38"/>
    <x v="2"/>
    <s v="Rear Collision"/>
    <x v="1"/>
    <x v="0"/>
    <x v="4"/>
    <x v="3"/>
    <s v="3555 Francis Ridge"/>
    <x v="18"/>
    <x v="1"/>
    <x v="1"/>
    <x v="1"/>
    <x v="0"/>
    <s v="Unknown"/>
    <n v="95900"/>
    <n v="13700"/>
    <n v="20550"/>
    <n v="61650"/>
    <s v="Saab"/>
    <s v="95"/>
    <n v="1999"/>
    <x v="1"/>
  </r>
  <r>
    <n v="885789"/>
    <d v="2008-07-21T00:00:00"/>
    <x v="325"/>
    <x v="1"/>
    <s v="250/500"/>
    <n v="1000"/>
    <n v="139334"/>
    <n v="0"/>
    <x v="679"/>
    <n v="47"/>
    <x v="0"/>
    <x v="0"/>
    <x v="4"/>
    <x v="8"/>
    <x v="3"/>
    <x v="1"/>
    <n v="0"/>
    <n v="-61400"/>
    <n v="-61400"/>
    <x v="14"/>
    <x v="2"/>
    <s v="Side Collision"/>
    <x v="1"/>
    <x v="4"/>
    <x v="4"/>
    <x v="5"/>
    <s v="4939 Oak Lane"/>
    <x v="3"/>
    <x v="1"/>
    <x v="0"/>
    <x v="0"/>
    <x v="2"/>
    <s v="Yes"/>
    <n v="56160"/>
    <n v="6240"/>
    <n v="12480"/>
    <n v="37440"/>
    <s v="Audi"/>
    <s v="A5"/>
    <n v="2002"/>
    <x v="1"/>
  </r>
  <r>
    <n v="287436"/>
    <d v="2010-09-11T00:00:00"/>
    <x v="290"/>
    <x v="0"/>
    <s v="100/300"/>
    <n v="1000"/>
    <n v="148448"/>
    <n v="0"/>
    <x v="680"/>
    <n v="42"/>
    <x v="1"/>
    <x v="0"/>
    <x v="1"/>
    <x v="3"/>
    <x v="0"/>
    <x v="1"/>
    <n v="50700"/>
    <n v="-36300"/>
    <n v="14400"/>
    <x v="20"/>
    <x v="0"/>
    <s v="Side Collision"/>
    <x v="0"/>
    <x v="0"/>
    <x v="0"/>
    <x v="1"/>
    <s v="3100 Best St"/>
    <x v="16"/>
    <x v="0"/>
    <x v="2"/>
    <x v="2"/>
    <x v="2"/>
    <s v="Unknown"/>
    <n v="63030"/>
    <n v="5730"/>
    <n v="11460"/>
    <n v="45840"/>
    <s v="Saab"/>
    <s v="92x"/>
    <n v="1996"/>
    <x v="1"/>
  </r>
  <r>
    <n v="496067"/>
    <d v="1995-12-22T00:00:00"/>
    <x v="62"/>
    <x v="2"/>
    <s v="250/500"/>
    <n v="500"/>
    <n v="158127"/>
    <n v="5000000"/>
    <x v="681"/>
    <n v="41"/>
    <x v="1"/>
    <x v="1"/>
    <x v="1"/>
    <x v="11"/>
    <x v="8"/>
    <x v="2"/>
    <n v="42200"/>
    <n v="-48000"/>
    <n v="-5800"/>
    <x v="23"/>
    <x v="0"/>
    <s v="Front Collision"/>
    <x v="1"/>
    <x v="0"/>
    <x v="2"/>
    <x v="1"/>
    <s v="3029 5th Ave"/>
    <x v="1"/>
    <x v="0"/>
    <x v="0"/>
    <x v="2"/>
    <x v="0"/>
    <s v="No"/>
    <n v="63470"/>
    <n v="5770"/>
    <n v="11540"/>
    <n v="46160"/>
    <s v="BMW"/>
    <s v="X6"/>
    <n v="1999"/>
    <x v="1"/>
  </r>
  <r>
    <n v="206004"/>
    <d v="1991-09-26T00:00:00"/>
    <x v="37"/>
    <x v="2"/>
    <s v="250/500"/>
    <n v="1000"/>
    <n v="128125"/>
    <n v="0"/>
    <x v="682"/>
    <n v="38"/>
    <x v="1"/>
    <x v="1"/>
    <x v="4"/>
    <x v="4"/>
    <x v="9"/>
    <x v="1"/>
    <n v="0"/>
    <n v="-53100"/>
    <n v="-53100"/>
    <x v="56"/>
    <x v="0"/>
    <s v="Front Collision"/>
    <x v="0"/>
    <x v="0"/>
    <x v="4"/>
    <x v="0"/>
    <s v="8941 Solo Ridge"/>
    <x v="13"/>
    <x v="0"/>
    <x v="1"/>
    <x v="1"/>
    <x v="0"/>
    <s v="No"/>
    <n v="44440"/>
    <n v="8080"/>
    <n v="4040"/>
    <n v="32320"/>
    <s v="BMW"/>
    <s v="X6"/>
    <n v="2007"/>
    <x v="0"/>
  </r>
  <r>
    <n v="153027"/>
    <d v="2010-03-11T00:00:00"/>
    <x v="4"/>
    <x v="1"/>
    <s v="250/500"/>
    <n v="500"/>
    <n v="166783"/>
    <n v="0"/>
    <x v="683"/>
    <n v="35"/>
    <x v="1"/>
    <x v="0"/>
    <x v="6"/>
    <x v="5"/>
    <x v="12"/>
    <x v="0"/>
    <n v="48500"/>
    <n v="-67400"/>
    <n v="-18900"/>
    <x v="56"/>
    <x v="3"/>
    <s v=" "/>
    <x v="1"/>
    <x v="0"/>
    <x v="4"/>
    <x v="6"/>
    <s v="4447 Francis Hwy"/>
    <x v="15"/>
    <x v="0"/>
    <x v="0"/>
    <x v="0"/>
    <x v="3"/>
    <s v="No"/>
    <n v="6600"/>
    <n v="1200"/>
    <n v="1200"/>
    <n v="4200"/>
    <s v="Jeep"/>
    <s v="Grand Cherokee"/>
    <n v="2005"/>
    <x v="1"/>
  </r>
  <r>
    <n v="469426"/>
    <d v="1990-07-15T00:00:00"/>
    <x v="2"/>
    <x v="0"/>
    <s v="250/500"/>
    <n v="1000"/>
    <n v="149741"/>
    <n v="0"/>
    <x v="684"/>
    <n v="36"/>
    <x v="1"/>
    <x v="0"/>
    <x v="1"/>
    <x v="1"/>
    <x v="14"/>
    <x v="0"/>
    <n v="14100"/>
    <n v="-44500"/>
    <n v="-30400"/>
    <x v="0"/>
    <x v="2"/>
    <s v="Side Collision"/>
    <x v="1"/>
    <x v="4"/>
    <x v="4"/>
    <x v="6"/>
    <s v="7701 Tree St"/>
    <x v="18"/>
    <x v="1"/>
    <x v="2"/>
    <x v="2"/>
    <x v="1"/>
    <s v="Yes"/>
    <n v="77200"/>
    <n v="9650"/>
    <n v="9650"/>
    <n v="57900"/>
    <s v="Ford"/>
    <s v="Escape"/>
    <n v="1996"/>
    <x v="1"/>
  </r>
  <r>
    <n v="654974"/>
    <d v="2009-05-10T00:00:00"/>
    <x v="135"/>
    <x v="0"/>
    <s v="100/300"/>
    <n v="500"/>
    <n v="80336"/>
    <n v="0"/>
    <x v="685"/>
    <n v="30"/>
    <x v="2"/>
    <x v="1"/>
    <x v="4"/>
    <x v="9"/>
    <x v="1"/>
    <x v="0"/>
    <n v="0"/>
    <n v="0"/>
    <n v="0"/>
    <x v="53"/>
    <x v="2"/>
    <s v="Rear Collision"/>
    <x v="2"/>
    <x v="3"/>
    <x v="4"/>
    <x v="3"/>
    <s v="4653 Pine St"/>
    <x v="12"/>
    <x v="1"/>
    <x v="1"/>
    <x v="1"/>
    <x v="1"/>
    <s v="Yes"/>
    <n v="57000"/>
    <n v="0"/>
    <n v="11400"/>
    <n v="45600"/>
    <s v="Audi"/>
    <s v="A3"/>
    <n v="2013"/>
    <x v="1"/>
  </r>
  <r>
    <n v="943425"/>
    <d v="1999-10-28T00:00:00"/>
    <x v="35"/>
    <x v="0"/>
    <s v="250/500"/>
    <n v="2000"/>
    <n v="122141"/>
    <n v="0"/>
    <x v="686"/>
    <n v="45"/>
    <x v="0"/>
    <x v="1"/>
    <x v="3"/>
    <x v="13"/>
    <x v="9"/>
    <x v="0"/>
    <n v="46700"/>
    <n v="-72500"/>
    <n v="-25800"/>
    <x v="7"/>
    <x v="1"/>
    <s v=" "/>
    <x v="3"/>
    <x v="0"/>
    <x v="4"/>
    <x v="1"/>
    <s v="8742 4th St"/>
    <x v="10"/>
    <x v="0"/>
    <x v="2"/>
    <x v="2"/>
    <x v="3"/>
    <s v="No"/>
    <n v="2700"/>
    <n v="300"/>
    <n v="300"/>
    <n v="2100"/>
    <s v="Honda"/>
    <s v="Accord"/>
    <n v="2006"/>
    <x v="1"/>
  </r>
  <r>
    <n v="641845"/>
    <d v="1995-03-30T00:00:00"/>
    <x v="219"/>
    <x v="0"/>
    <s v="250/500"/>
    <n v="500"/>
    <n v="186583"/>
    <n v="5000000"/>
    <x v="687"/>
    <n v="36"/>
    <x v="1"/>
    <x v="0"/>
    <x v="5"/>
    <x v="10"/>
    <x v="14"/>
    <x v="3"/>
    <n v="32800"/>
    <n v="-50600"/>
    <n v="-17800"/>
    <x v="36"/>
    <x v="0"/>
    <s v="Rear Collision"/>
    <x v="2"/>
    <x v="0"/>
    <x v="4"/>
    <x v="4"/>
    <s v="7316 Texas Ave"/>
    <x v="18"/>
    <x v="0"/>
    <x v="1"/>
    <x v="2"/>
    <x v="3"/>
    <s v="Yes"/>
    <n v="47300"/>
    <n v="4300"/>
    <n v="8600"/>
    <n v="34400"/>
    <s v="Volkswagen"/>
    <s v="Jetta"/>
    <n v="2006"/>
    <x v="1"/>
  </r>
  <r>
    <n v="794534"/>
    <d v="1991-12-14T00:00:00"/>
    <x v="335"/>
    <x v="0"/>
    <s v="250/500"/>
    <n v="2000"/>
    <n v="143427"/>
    <n v="0"/>
    <x v="688"/>
    <n v="37"/>
    <x v="1"/>
    <x v="1"/>
    <x v="2"/>
    <x v="4"/>
    <x v="0"/>
    <x v="3"/>
    <n v="0"/>
    <n v="-35900"/>
    <n v="-35900"/>
    <x v="58"/>
    <x v="0"/>
    <s v="Rear Collision"/>
    <x v="0"/>
    <x v="3"/>
    <x v="1"/>
    <x v="2"/>
    <s v="2950 MLK Ave"/>
    <x v="21"/>
    <x v="0"/>
    <x v="1"/>
    <x v="2"/>
    <x v="2"/>
    <s v="Unknown"/>
    <n v="55110"/>
    <n v="5010"/>
    <n v="10020"/>
    <n v="40080"/>
    <s v="Nissan"/>
    <s v="Maxima"/>
    <n v="2002"/>
    <x v="1"/>
  </r>
  <r>
    <n v="357808"/>
    <d v="2011-01-31T00:00:00"/>
    <x v="101"/>
    <x v="1"/>
    <s v="500/1000"/>
    <n v="500"/>
    <n v="111468"/>
    <n v="0"/>
    <x v="689"/>
    <n v="31"/>
    <x v="2"/>
    <x v="1"/>
    <x v="2"/>
    <x v="6"/>
    <x v="1"/>
    <x v="0"/>
    <n v="44500"/>
    <n v="-55900"/>
    <n v="-11400"/>
    <x v="47"/>
    <x v="1"/>
    <s v=" "/>
    <x v="3"/>
    <x v="0"/>
    <x v="0"/>
    <x v="3"/>
    <s v="8233 Tree Drive"/>
    <x v="0"/>
    <x v="0"/>
    <x v="0"/>
    <x v="0"/>
    <x v="1"/>
    <s v="No"/>
    <n v="4320"/>
    <n v="480"/>
    <n v="480"/>
    <n v="3360"/>
    <s v="Mercedes"/>
    <s v="E400"/>
    <n v="2002"/>
    <x v="1"/>
  </r>
  <r>
    <n v="873384"/>
    <d v="2004-03-10T00:00:00"/>
    <x v="210"/>
    <x v="2"/>
    <s v="250/500"/>
    <n v="2000"/>
    <n v="123469"/>
    <n v="9000000"/>
    <x v="690"/>
    <n v="31"/>
    <x v="2"/>
    <x v="1"/>
    <x v="0"/>
    <x v="4"/>
    <x v="12"/>
    <x v="0"/>
    <n v="0"/>
    <n v="0"/>
    <n v="0"/>
    <x v="38"/>
    <x v="2"/>
    <s v="Front Collision"/>
    <x v="0"/>
    <x v="3"/>
    <x v="4"/>
    <x v="2"/>
    <s v="7733 Britain Lane"/>
    <x v="17"/>
    <x v="3"/>
    <x v="2"/>
    <x v="2"/>
    <x v="3"/>
    <s v="Unknown"/>
    <n v="74400"/>
    <n v="14880"/>
    <n v="7440"/>
    <n v="52080"/>
    <s v="BMW"/>
    <s v="M5"/>
    <n v="2003"/>
    <x v="0"/>
  </r>
  <r>
    <n v="790225"/>
    <d v="1991-01-05T00:00:00"/>
    <x v="237"/>
    <x v="0"/>
    <s v="250/500"/>
    <n v="500"/>
    <n v="96492"/>
    <n v="0"/>
    <x v="691"/>
    <n v="33"/>
    <x v="2"/>
    <x v="1"/>
    <x v="2"/>
    <x v="8"/>
    <x v="4"/>
    <x v="1"/>
    <n v="45700"/>
    <n v="0"/>
    <n v="45700"/>
    <x v="46"/>
    <x v="2"/>
    <s v="Rear Collision"/>
    <x v="0"/>
    <x v="2"/>
    <x v="2"/>
    <x v="4"/>
    <s v="2753 Cherokee Ave"/>
    <x v="18"/>
    <x v="2"/>
    <x v="2"/>
    <x v="2"/>
    <x v="3"/>
    <s v="No"/>
    <n v="35300"/>
    <n v="3530"/>
    <n v="3530"/>
    <n v="28240"/>
    <s v="Mercedes"/>
    <s v="E400"/>
    <n v="1996"/>
    <x v="0"/>
  </r>
  <r>
    <n v="587498"/>
    <d v="1996-10-15T00:00:00"/>
    <x v="239"/>
    <x v="2"/>
    <s v="500/1000"/>
    <n v="500"/>
    <n v="135172"/>
    <n v="0"/>
    <x v="692"/>
    <n v="57"/>
    <x v="3"/>
    <x v="0"/>
    <x v="4"/>
    <x v="4"/>
    <x v="6"/>
    <x v="0"/>
    <n v="0"/>
    <n v="-49400"/>
    <n v="-49400"/>
    <x v="52"/>
    <x v="3"/>
    <s v=" "/>
    <x v="1"/>
    <x v="1"/>
    <x v="2"/>
    <x v="3"/>
    <s v="3995 Lincoln Hwy"/>
    <x v="19"/>
    <x v="0"/>
    <x v="0"/>
    <x v="0"/>
    <x v="2"/>
    <s v="Unknown"/>
    <n v="2640"/>
    <n v="480"/>
    <n v="480"/>
    <n v="1680"/>
    <s v="Volkswagen"/>
    <s v="Passat"/>
    <n v="2000"/>
    <x v="1"/>
  </r>
  <r>
    <n v="639027"/>
    <d v="1994-06-21T00:00:00"/>
    <x v="70"/>
    <x v="2"/>
    <s v="250/500"/>
    <n v="1000"/>
    <n v="81728"/>
    <n v="0"/>
    <x v="693"/>
    <n v="41"/>
    <x v="1"/>
    <x v="0"/>
    <x v="4"/>
    <x v="2"/>
    <x v="18"/>
    <x v="3"/>
    <n v="62200"/>
    <n v="0"/>
    <n v="62200"/>
    <x v="28"/>
    <x v="2"/>
    <s v="Rear Collision"/>
    <x v="2"/>
    <x v="4"/>
    <x v="0"/>
    <x v="0"/>
    <s v="4095 MLK St"/>
    <x v="18"/>
    <x v="1"/>
    <x v="1"/>
    <x v="0"/>
    <x v="3"/>
    <s v="No"/>
    <n v="60190"/>
    <n v="4630"/>
    <n v="9260"/>
    <n v="46300"/>
    <s v="Mercedes"/>
    <s v="ML350"/>
    <n v="2014"/>
    <x v="0"/>
  </r>
  <r>
    <n v="217899"/>
    <d v="1994-06-13T00:00:00"/>
    <x v="336"/>
    <x v="2"/>
    <s v="500/1000"/>
    <n v="1000"/>
    <n v="138959"/>
    <n v="0"/>
    <x v="694"/>
    <n v="39"/>
    <x v="1"/>
    <x v="1"/>
    <x v="3"/>
    <x v="1"/>
    <x v="19"/>
    <x v="2"/>
    <n v="0"/>
    <n v="-42600"/>
    <n v="-42600"/>
    <x v="20"/>
    <x v="2"/>
    <s v="Rear Collision"/>
    <x v="0"/>
    <x v="2"/>
    <x v="2"/>
    <x v="5"/>
    <s v="5782 Rock Drive"/>
    <x v="6"/>
    <x v="1"/>
    <x v="0"/>
    <x v="0"/>
    <x v="2"/>
    <s v="No"/>
    <n v="41580"/>
    <n v="3780"/>
    <n v="7560"/>
    <n v="30240"/>
    <s v="Chevrolet"/>
    <s v="Malibu"/>
    <n v="2015"/>
    <x v="0"/>
  </r>
  <r>
    <n v="589094"/>
    <d v="2003-05-27T00:00:00"/>
    <x v="106"/>
    <x v="1"/>
    <s v="250/500"/>
    <n v="1000"/>
    <n v="135353"/>
    <n v="0"/>
    <x v="695"/>
    <n v="45"/>
    <x v="0"/>
    <x v="1"/>
    <x v="6"/>
    <x v="4"/>
    <x v="18"/>
    <x v="3"/>
    <n v="54700"/>
    <n v="-47900"/>
    <n v="6800"/>
    <x v="44"/>
    <x v="0"/>
    <s v="Side Collision"/>
    <x v="1"/>
    <x v="4"/>
    <x v="2"/>
    <x v="0"/>
    <s v="2900 Sky Drive"/>
    <x v="21"/>
    <x v="0"/>
    <x v="0"/>
    <x v="1"/>
    <x v="1"/>
    <s v="No"/>
    <n v="58500"/>
    <n v="11700"/>
    <n v="0"/>
    <n v="46800"/>
    <s v="Accura"/>
    <s v="MDX"/>
    <n v="1995"/>
    <x v="0"/>
  </r>
  <r>
    <n v="458829"/>
    <d v="1996-07-06T00:00:00"/>
    <x v="337"/>
    <x v="1"/>
    <s v="500/1000"/>
    <n v="1000"/>
    <n v="129404"/>
    <n v="0"/>
    <x v="696"/>
    <n v="43"/>
    <x v="1"/>
    <x v="1"/>
    <x v="3"/>
    <x v="11"/>
    <x v="9"/>
    <x v="1"/>
    <n v="0"/>
    <n v="0"/>
    <n v="0"/>
    <x v="13"/>
    <x v="0"/>
    <s v="Rear Collision"/>
    <x v="1"/>
    <x v="2"/>
    <x v="0"/>
    <x v="1"/>
    <s v="1515 Pine Lane"/>
    <x v="18"/>
    <x v="0"/>
    <x v="0"/>
    <x v="2"/>
    <x v="2"/>
    <s v="Yes"/>
    <n v="79320"/>
    <n v="13220"/>
    <n v="6610"/>
    <n v="59490"/>
    <s v="Nissan"/>
    <s v="Ultima"/>
    <n v="1997"/>
    <x v="1"/>
  </r>
  <r>
    <n v="626208"/>
    <d v="2005-05-08T00:00:00"/>
    <x v="268"/>
    <x v="0"/>
    <s v="100/300"/>
    <n v="1000"/>
    <n v="84081"/>
    <n v="0"/>
    <x v="697"/>
    <n v="33"/>
    <x v="2"/>
    <x v="1"/>
    <x v="4"/>
    <x v="13"/>
    <x v="13"/>
    <x v="0"/>
    <n v="0"/>
    <n v="0"/>
    <n v="0"/>
    <x v="30"/>
    <x v="0"/>
    <s v="Rear Collision"/>
    <x v="1"/>
    <x v="4"/>
    <x v="2"/>
    <x v="2"/>
    <s v="4876 Washington Drive"/>
    <x v="23"/>
    <x v="0"/>
    <x v="0"/>
    <x v="1"/>
    <x v="0"/>
    <s v="Unknown"/>
    <n v="82610"/>
    <n v="7510"/>
    <n v="7510"/>
    <n v="67590"/>
    <s v="Ford"/>
    <s v="Escape"/>
    <n v="2002"/>
    <x v="0"/>
  </r>
  <r>
    <n v="315041"/>
    <d v="2010-11-02T00:00:00"/>
    <x v="338"/>
    <x v="0"/>
    <s v="100/300"/>
    <n v="2000"/>
    <n v="99819"/>
    <n v="0"/>
    <x v="698"/>
    <n v="41"/>
    <x v="1"/>
    <x v="1"/>
    <x v="0"/>
    <x v="7"/>
    <x v="17"/>
    <x v="0"/>
    <n v="43700"/>
    <n v="-66300"/>
    <n v="-22600"/>
    <x v="48"/>
    <x v="2"/>
    <s v="Rear Collision"/>
    <x v="2"/>
    <x v="4"/>
    <x v="0"/>
    <x v="4"/>
    <s v="5779 2nd Lane"/>
    <x v="6"/>
    <x v="1"/>
    <x v="2"/>
    <x v="0"/>
    <x v="2"/>
    <s v="Unknown"/>
    <n v="78600"/>
    <n v="13100"/>
    <n v="19650"/>
    <n v="45850"/>
    <s v="Dodge"/>
    <s v="RAM"/>
    <n v="2004"/>
    <x v="0"/>
  </r>
  <r>
    <n v="283267"/>
    <d v="2012-07-29T00:00:00"/>
    <x v="133"/>
    <x v="0"/>
    <s v="100/300"/>
    <n v="2000"/>
    <n v="109032"/>
    <n v="0"/>
    <x v="699"/>
    <n v="46"/>
    <x v="0"/>
    <x v="0"/>
    <x v="5"/>
    <x v="11"/>
    <x v="13"/>
    <x v="0"/>
    <n v="0"/>
    <n v="-70400"/>
    <n v="-70400"/>
    <x v="9"/>
    <x v="0"/>
    <s v="Front Collision"/>
    <x v="1"/>
    <x v="4"/>
    <x v="0"/>
    <x v="0"/>
    <s v="6706 Francis Drive"/>
    <x v="18"/>
    <x v="0"/>
    <x v="2"/>
    <x v="0"/>
    <x v="0"/>
    <s v="Unknown"/>
    <n v="51390"/>
    <n v="5710"/>
    <n v="5710"/>
    <n v="39970"/>
    <s v="Volkswagen"/>
    <s v="Jetta"/>
    <n v="2007"/>
    <x v="0"/>
  </r>
  <r>
    <n v="442494"/>
    <d v="2002-06-06T00:00:00"/>
    <x v="339"/>
    <x v="1"/>
    <s v="500/1000"/>
    <n v="500"/>
    <n v="178067"/>
    <n v="0"/>
    <x v="700"/>
    <n v="44"/>
    <x v="1"/>
    <x v="0"/>
    <x v="2"/>
    <x v="6"/>
    <x v="19"/>
    <x v="1"/>
    <n v="0"/>
    <n v="0"/>
    <n v="0"/>
    <x v="45"/>
    <x v="0"/>
    <s v="Side Collision"/>
    <x v="0"/>
    <x v="4"/>
    <x v="5"/>
    <x v="3"/>
    <s v="6384 5th Ridge"/>
    <x v="19"/>
    <x v="0"/>
    <x v="2"/>
    <x v="0"/>
    <x v="1"/>
    <s v="No"/>
    <n v="70200"/>
    <n v="7020"/>
    <n v="7020"/>
    <n v="56160"/>
    <s v="Ford"/>
    <s v="F150"/>
    <n v="2012"/>
    <x v="0"/>
  </r>
  <r>
    <n v="159243"/>
    <d v="1991-09-19T00:00:00"/>
    <x v="28"/>
    <x v="2"/>
    <s v="250/500"/>
    <n v="2000"/>
    <n v="168101"/>
    <n v="0"/>
    <x v="701"/>
    <n v="30"/>
    <x v="2"/>
    <x v="0"/>
    <x v="6"/>
    <x v="9"/>
    <x v="4"/>
    <x v="2"/>
    <n v="0"/>
    <n v="-51100"/>
    <n v="-51100"/>
    <x v="57"/>
    <x v="3"/>
    <s v=" "/>
    <x v="1"/>
    <x v="1"/>
    <x v="0"/>
    <x v="1"/>
    <s v="3006 Lincoln Ridge"/>
    <x v="14"/>
    <x v="0"/>
    <x v="2"/>
    <x v="2"/>
    <x v="3"/>
    <s v="No"/>
    <n v="4900"/>
    <n v="490"/>
    <n v="1470"/>
    <n v="2940"/>
    <s v="Jeep"/>
    <s v="Wrangler"/>
    <n v="2015"/>
    <x v="1"/>
  </r>
  <r>
    <n v="669800"/>
    <d v="2009-06-24T00:00:00"/>
    <x v="340"/>
    <x v="0"/>
    <s v="250/500"/>
    <n v="1000"/>
    <n v="139577"/>
    <n v="0"/>
    <x v="702"/>
    <n v="62"/>
    <x v="3"/>
    <x v="1"/>
    <x v="0"/>
    <x v="9"/>
    <x v="13"/>
    <x v="2"/>
    <n v="82600"/>
    <n v="-49500"/>
    <n v="33100"/>
    <x v="57"/>
    <x v="2"/>
    <s v="Side Collision"/>
    <x v="0"/>
    <x v="3"/>
    <x v="6"/>
    <x v="4"/>
    <s v="5352 Lincoln Drive"/>
    <x v="21"/>
    <x v="1"/>
    <x v="1"/>
    <x v="0"/>
    <x v="2"/>
    <s v="No"/>
    <n v="66480"/>
    <n v="5540"/>
    <n v="11080"/>
    <n v="49860"/>
    <s v="Saab"/>
    <s v="92x"/>
    <n v="2012"/>
    <x v="0"/>
  </r>
  <r>
    <n v="520179"/>
    <d v="1992-05-29T00:00:00"/>
    <x v="341"/>
    <x v="0"/>
    <s v="500/1000"/>
    <n v="2000"/>
    <n v="147144"/>
    <n v="5000000"/>
    <x v="703"/>
    <n v="23"/>
    <x v="4"/>
    <x v="0"/>
    <x v="4"/>
    <x v="10"/>
    <x v="1"/>
    <x v="2"/>
    <n v="57500"/>
    <n v="0"/>
    <n v="57500"/>
    <x v="39"/>
    <x v="0"/>
    <s v="Rear Collision"/>
    <x v="0"/>
    <x v="2"/>
    <x v="5"/>
    <x v="1"/>
    <s v="6110 Rock Ridge"/>
    <x v="1"/>
    <x v="0"/>
    <x v="2"/>
    <x v="2"/>
    <x v="3"/>
    <s v="No"/>
    <n v="50380"/>
    <n v="4580"/>
    <n v="9160"/>
    <n v="36640"/>
    <s v="Chevrolet"/>
    <s v="Tahoe"/>
    <n v="2007"/>
    <x v="0"/>
  </r>
  <r>
    <n v="607974"/>
    <d v="2004-08-12T00:00:00"/>
    <x v="229"/>
    <x v="2"/>
    <s v="500/1000"/>
    <n v="500"/>
    <n v="126572"/>
    <n v="0"/>
    <x v="704"/>
    <n v="61"/>
    <x v="3"/>
    <x v="1"/>
    <x v="3"/>
    <x v="11"/>
    <x v="12"/>
    <x v="0"/>
    <n v="0"/>
    <n v="-59500"/>
    <n v="-59500"/>
    <x v="32"/>
    <x v="0"/>
    <s v="Front Collision"/>
    <x v="0"/>
    <x v="2"/>
    <x v="0"/>
    <x v="0"/>
    <s v="7797 Tree Ridge"/>
    <x v="6"/>
    <x v="0"/>
    <x v="0"/>
    <x v="1"/>
    <x v="0"/>
    <s v="Unknown"/>
    <n v="64350"/>
    <n v="9900"/>
    <n v="9900"/>
    <n v="44550"/>
    <s v="Mercedes"/>
    <s v="E400"/>
    <n v="1998"/>
    <x v="1"/>
  </r>
  <r>
    <n v="465065"/>
    <d v="2006-12-24T00:00:00"/>
    <x v="218"/>
    <x v="1"/>
    <s v="250/500"/>
    <n v="1000"/>
    <n v="12747"/>
    <n v="5000000"/>
    <x v="705"/>
    <n v="29"/>
    <x v="2"/>
    <x v="0"/>
    <x v="5"/>
    <x v="5"/>
    <x v="10"/>
    <x v="1"/>
    <n v="47500"/>
    <n v="-58700"/>
    <n v="-11200"/>
    <x v="19"/>
    <x v="2"/>
    <s v="Rear Collision"/>
    <x v="0"/>
    <x v="4"/>
    <x v="5"/>
    <x v="3"/>
    <s v="4910 1st Lane"/>
    <x v="12"/>
    <x v="1"/>
    <x v="0"/>
    <x v="2"/>
    <x v="2"/>
    <s v="Yes"/>
    <n v="55400"/>
    <n v="5540"/>
    <n v="11080"/>
    <n v="38780"/>
    <s v="Chevrolet"/>
    <s v="Silverado"/>
    <n v="2004"/>
    <x v="0"/>
  </r>
  <r>
    <n v="369941"/>
    <d v="2007-07-24T00:00:00"/>
    <x v="169"/>
    <x v="0"/>
    <s v="100/300"/>
    <n v="500"/>
    <n v="133039"/>
    <n v="0"/>
    <x v="706"/>
    <n v="28"/>
    <x v="2"/>
    <x v="0"/>
    <x v="0"/>
    <x v="5"/>
    <x v="16"/>
    <x v="0"/>
    <n v="0"/>
    <n v="0"/>
    <n v="0"/>
    <x v="12"/>
    <x v="0"/>
    <s v="Front Collision"/>
    <x v="2"/>
    <x v="3"/>
    <x v="2"/>
    <x v="0"/>
    <s v="8766 Lincoln Lane"/>
    <x v="19"/>
    <x v="0"/>
    <x v="2"/>
    <x v="2"/>
    <x v="0"/>
    <s v="Yes"/>
    <n v="49900"/>
    <n v="4990"/>
    <n v="9980"/>
    <n v="34930"/>
    <s v="Dodge"/>
    <s v="Neon"/>
    <n v="1998"/>
    <x v="1"/>
  </r>
  <r>
    <n v="447226"/>
    <d v="1994-08-17T00:00:00"/>
    <x v="161"/>
    <x v="0"/>
    <s v="500/1000"/>
    <n v="500"/>
    <n v="112295"/>
    <n v="4000000"/>
    <x v="707"/>
    <n v="28"/>
    <x v="2"/>
    <x v="0"/>
    <x v="3"/>
    <x v="7"/>
    <x v="5"/>
    <x v="1"/>
    <n v="78000"/>
    <n v="0"/>
    <n v="78000"/>
    <x v="43"/>
    <x v="2"/>
    <s v="Side Collision"/>
    <x v="1"/>
    <x v="4"/>
    <x v="4"/>
    <x v="6"/>
    <s v="6399 Oak Drive"/>
    <x v="15"/>
    <x v="1"/>
    <x v="2"/>
    <x v="1"/>
    <x v="2"/>
    <s v="Yes"/>
    <n v="74880"/>
    <n v="12480"/>
    <n v="12480"/>
    <n v="49920"/>
    <s v="Accura"/>
    <s v="TL"/>
    <n v="2000"/>
    <x v="1"/>
  </r>
  <r>
    <n v="831668"/>
    <d v="1996-04-10T00:00:00"/>
    <x v="190"/>
    <x v="0"/>
    <s v="250/500"/>
    <n v="2000"/>
    <n v="165579"/>
    <n v="0"/>
    <x v="708"/>
    <n v="44"/>
    <x v="1"/>
    <x v="1"/>
    <x v="3"/>
    <x v="8"/>
    <x v="19"/>
    <x v="0"/>
    <n v="0"/>
    <n v="0"/>
    <n v="0"/>
    <x v="14"/>
    <x v="0"/>
    <s v="Front Collision"/>
    <x v="1"/>
    <x v="3"/>
    <x v="2"/>
    <x v="5"/>
    <s v="3127 Flute St"/>
    <x v="1"/>
    <x v="0"/>
    <x v="0"/>
    <x v="1"/>
    <x v="1"/>
    <s v="Yes"/>
    <n v="105820"/>
    <n v="16280"/>
    <n v="16280"/>
    <n v="73260"/>
    <s v="Audi"/>
    <s v="A3"/>
    <n v="2002"/>
    <x v="1"/>
  </r>
  <r>
    <n v="922937"/>
    <d v="1992-12-11T00:00:00"/>
    <x v="27"/>
    <x v="1"/>
    <s v="250/500"/>
    <n v="1000"/>
    <n v="93577"/>
    <n v="0"/>
    <x v="709"/>
    <n v="43"/>
    <x v="1"/>
    <x v="0"/>
    <x v="2"/>
    <x v="5"/>
    <x v="5"/>
    <x v="2"/>
    <n v="0"/>
    <n v="-36000"/>
    <n v="-36000"/>
    <x v="41"/>
    <x v="1"/>
    <s v=" "/>
    <x v="3"/>
    <x v="0"/>
    <x v="6"/>
    <x v="5"/>
    <s v="8920 Best Ave"/>
    <x v="7"/>
    <x v="0"/>
    <x v="2"/>
    <x v="0"/>
    <x v="1"/>
    <s v="Yes"/>
    <n v="7150"/>
    <n v="1300"/>
    <n v="650"/>
    <n v="5200"/>
    <s v="Volkswagen"/>
    <s v="Jetta"/>
    <n v="2003"/>
    <x v="1"/>
  </r>
  <r>
    <n v="640474"/>
    <d v="2010-08-01T00:00:00"/>
    <x v="257"/>
    <x v="1"/>
    <s v="500/1000"/>
    <n v="2000"/>
    <n v="119204"/>
    <n v="0"/>
    <x v="710"/>
    <n v="58"/>
    <x v="3"/>
    <x v="0"/>
    <x v="2"/>
    <x v="0"/>
    <x v="7"/>
    <x v="2"/>
    <n v="66100"/>
    <n v="-31400"/>
    <n v="34700"/>
    <x v="16"/>
    <x v="0"/>
    <s v="Front Collision"/>
    <x v="2"/>
    <x v="4"/>
    <x v="0"/>
    <x v="6"/>
    <s v="7314 Tree Drive"/>
    <x v="6"/>
    <x v="0"/>
    <x v="0"/>
    <x v="1"/>
    <x v="1"/>
    <s v="No"/>
    <n v="55800"/>
    <n v="11160"/>
    <n v="11160"/>
    <n v="33480"/>
    <s v="Dodge"/>
    <s v="RAM"/>
    <n v="2004"/>
    <x v="1"/>
  </r>
  <r>
    <n v="153298"/>
    <d v="2009-03-23T00:00:00"/>
    <x v="315"/>
    <x v="0"/>
    <s v="100/300"/>
    <n v="500"/>
    <n v="99011"/>
    <n v="0"/>
    <x v="711"/>
    <n v="34"/>
    <x v="1"/>
    <x v="0"/>
    <x v="3"/>
    <x v="2"/>
    <x v="14"/>
    <x v="1"/>
    <n v="0"/>
    <n v="-41200"/>
    <n v="-41200"/>
    <x v="3"/>
    <x v="3"/>
    <s v=" "/>
    <x v="3"/>
    <x v="1"/>
    <x v="2"/>
    <x v="1"/>
    <s v="8872 Oak Ridge"/>
    <x v="1"/>
    <x v="0"/>
    <x v="1"/>
    <x v="0"/>
    <x v="2"/>
    <s v="Yes"/>
    <n v="5830"/>
    <n v="1060"/>
    <n v="1060"/>
    <n v="3710"/>
    <s v="Dodge"/>
    <s v="RAM"/>
    <n v="2015"/>
    <x v="1"/>
  </r>
  <r>
    <n v="334749"/>
    <d v="1996-07-29T00:00:00"/>
    <x v="42"/>
    <x v="0"/>
    <s v="100/300"/>
    <n v="2000"/>
    <n v="142221"/>
    <n v="0"/>
    <x v="712"/>
    <n v="41"/>
    <x v="1"/>
    <x v="1"/>
    <x v="2"/>
    <x v="11"/>
    <x v="15"/>
    <x v="3"/>
    <n v="0"/>
    <n v="-46400"/>
    <n v="-46400"/>
    <x v="29"/>
    <x v="0"/>
    <s v="Side Collision"/>
    <x v="0"/>
    <x v="4"/>
    <x v="4"/>
    <x v="1"/>
    <s v="5022 1st St"/>
    <x v="7"/>
    <x v="0"/>
    <x v="0"/>
    <x v="2"/>
    <x v="3"/>
    <s v="No"/>
    <n v="85900"/>
    <n v="17180"/>
    <n v="17180"/>
    <n v="51540"/>
    <s v="Suburu"/>
    <s v="Forrestor"/>
    <n v="2005"/>
    <x v="0"/>
  </r>
  <r>
    <n v="221283"/>
    <d v="1994-08-23T00:00:00"/>
    <x v="255"/>
    <x v="0"/>
    <s v="500/1000"/>
    <n v="500"/>
    <n v="91485"/>
    <n v="0"/>
    <x v="713"/>
    <n v="29"/>
    <x v="2"/>
    <x v="0"/>
    <x v="2"/>
    <x v="5"/>
    <x v="4"/>
    <x v="1"/>
    <n v="72100"/>
    <n v="0"/>
    <n v="72100"/>
    <x v="26"/>
    <x v="3"/>
    <s v=" "/>
    <x v="1"/>
    <x v="0"/>
    <x v="3"/>
    <x v="0"/>
    <s v="3423 Francis Ave"/>
    <x v="0"/>
    <x v="0"/>
    <x v="2"/>
    <x v="2"/>
    <x v="2"/>
    <s v="No"/>
    <n v="7110"/>
    <n v="790"/>
    <n v="1580"/>
    <n v="4740"/>
    <s v="Accura"/>
    <s v="MDX"/>
    <n v="2005"/>
    <x v="1"/>
  </r>
  <r>
    <n v="961496"/>
    <d v="1992-01-05T00:00:00"/>
    <x v="77"/>
    <x v="2"/>
    <s v="250/500"/>
    <n v="500"/>
    <n v="112384"/>
    <n v="0"/>
    <x v="714"/>
    <n v="43"/>
    <x v="1"/>
    <x v="0"/>
    <x v="1"/>
    <x v="5"/>
    <x v="14"/>
    <x v="1"/>
    <n v="48200"/>
    <n v="0"/>
    <n v="48200"/>
    <x v="48"/>
    <x v="2"/>
    <s v="Side Collision"/>
    <x v="2"/>
    <x v="2"/>
    <x v="4"/>
    <x v="0"/>
    <s v="9529 4th Drive"/>
    <x v="11"/>
    <x v="1"/>
    <x v="2"/>
    <x v="1"/>
    <x v="1"/>
    <s v="Yes"/>
    <n v="36960"/>
    <n v="6720"/>
    <n v="3360"/>
    <n v="26880"/>
    <s v="Chevrolet"/>
    <s v="Tahoe"/>
    <n v="2007"/>
    <x v="1"/>
  </r>
  <r>
    <n v="804751"/>
    <d v="1997-09-11T00:00:00"/>
    <x v="194"/>
    <x v="0"/>
    <s v="250/500"/>
    <n v="2000"/>
    <n v="83802"/>
    <n v="0"/>
    <x v="715"/>
    <n v="39"/>
    <x v="1"/>
    <x v="1"/>
    <x v="5"/>
    <x v="4"/>
    <x v="9"/>
    <x v="2"/>
    <n v="0"/>
    <n v="0"/>
    <n v="0"/>
    <x v="55"/>
    <x v="2"/>
    <s v="Rear Collision"/>
    <x v="1"/>
    <x v="0"/>
    <x v="1"/>
    <x v="6"/>
    <s v="1818 Tree St"/>
    <x v="2"/>
    <x v="1"/>
    <x v="1"/>
    <x v="2"/>
    <x v="1"/>
    <s v="Yes"/>
    <n v="64400"/>
    <n v="6440"/>
    <n v="6440"/>
    <n v="51520"/>
    <s v="Dodge"/>
    <s v="Neon"/>
    <n v="1997"/>
    <x v="1"/>
  </r>
  <r>
    <n v="369226"/>
    <d v="2002-02-10T00:00:00"/>
    <x v="204"/>
    <x v="0"/>
    <s v="250/500"/>
    <n v="500"/>
    <n v="130068"/>
    <n v="0"/>
    <x v="716"/>
    <n v="43"/>
    <x v="1"/>
    <x v="0"/>
    <x v="1"/>
    <x v="12"/>
    <x v="0"/>
    <x v="3"/>
    <n v="49000"/>
    <n v="0"/>
    <n v="49000"/>
    <x v="35"/>
    <x v="3"/>
    <s v=" "/>
    <x v="1"/>
    <x v="1"/>
    <x v="5"/>
    <x v="5"/>
    <s v="4431 Rock St"/>
    <x v="5"/>
    <x v="0"/>
    <x v="2"/>
    <x v="0"/>
    <x v="2"/>
    <s v="Yes"/>
    <n v="1920"/>
    <n v="480"/>
    <n v="0"/>
    <n v="1440"/>
    <s v="Chevrolet"/>
    <s v="Tahoe"/>
    <n v="2011"/>
    <x v="1"/>
  </r>
  <r>
    <n v="691115"/>
    <d v="1993-01-28T00:00:00"/>
    <x v="199"/>
    <x v="1"/>
    <s v="500/1000"/>
    <n v="500"/>
    <n v="117321"/>
    <n v="0"/>
    <x v="717"/>
    <n v="22"/>
    <x v="4"/>
    <x v="0"/>
    <x v="6"/>
    <x v="13"/>
    <x v="15"/>
    <x v="1"/>
    <n v="0"/>
    <n v="0"/>
    <n v="0"/>
    <x v="30"/>
    <x v="0"/>
    <s v="Rear Collision"/>
    <x v="0"/>
    <x v="0"/>
    <x v="0"/>
    <x v="5"/>
    <s v="4782 Sky Lane"/>
    <x v="8"/>
    <x v="0"/>
    <x v="0"/>
    <x v="1"/>
    <x v="3"/>
    <s v="Yes"/>
    <n v="86130"/>
    <n v="15660"/>
    <n v="7830"/>
    <n v="62640"/>
    <s v="Suburu"/>
    <s v="Legacy"/>
    <n v="2009"/>
    <x v="0"/>
  </r>
  <r>
    <n v="713172"/>
    <d v="1996-10-23T00:00:00"/>
    <x v="15"/>
    <x v="2"/>
    <s v="250/500"/>
    <n v="1000"/>
    <n v="98597"/>
    <n v="5000000"/>
    <x v="718"/>
    <n v="32"/>
    <x v="2"/>
    <x v="1"/>
    <x v="5"/>
    <x v="9"/>
    <x v="18"/>
    <x v="1"/>
    <n v="0"/>
    <n v="0"/>
    <n v="0"/>
    <x v="51"/>
    <x v="0"/>
    <s v="Side Collision"/>
    <x v="0"/>
    <x v="2"/>
    <x v="1"/>
    <x v="6"/>
    <s v="7112 Weaver Ave"/>
    <x v="21"/>
    <x v="0"/>
    <x v="1"/>
    <x v="2"/>
    <x v="2"/>
    <s v="Unknown"/>
    <n v="82170"/>
    <n v="14940"/>
    <n v="7470"/>
    <n v="59760"/>
    <s v="Chevrolet"/>
    <s v="Silverado"/>
    <n v="1995"/>
    <x v="0"/>
  </r>
  <r>
    <n v="621756"/>
    <d v="1997-04-21T00:00:00"/>
    <x v="187"/>
    <x v="1"/>
    <s v="100/300"/>
    <n v="1000"/>
    <n v="112923"/>
    <n v="0"/>
    <x v="719"/>
    <n v="41"/>
    <x v="1"/>
    <x v="1"/>
    <x v="5"/>
    <x v="13"/>
    <x v="6"/>
    <x v="2"/>
    <n v="17300"/>
    <n v="-60400"/>
    <n v="-43100"/>
    <x v="43"/>
    <x v="0"/>
    <s v="Front Collision"/>
    <x v="0"/>
    <x v="2"/>
    <x v="4"/>
    <x v="4"/>
    <s v="4020 Best Drive"/>
    <x v="17"/>
    <x v="0"/>
    <x v="1"/>
    <x v="0"/>
    <x v="1"/>
    <s v="Yes"/>
    <n v="50300"/>
    <n v="10060"/>
    <n v="5030"/>
    <n v="35210"/>
    <s v="Suburu"/>
    <s v="Legacy"/>
    <n v="1999"/>
    <x v="0"/>
  </r>
  <r>
    <n v="615116"/>
    <d v="2008-11-09T00:00:00"/>
    <x v="39"/>
    <x v="1"/>
    <s v="250/500"/>
    <n v="500"/>
    <n v="119483"/>
    <n v="0"/>
    <x v="720"/>
    <n v="31"/>
    <x v="2"/>
    <x v="1"/>
    <x v="0"/>
    <x v="5"/>
    <x v="6"/>
    <x v="0"/>
    <n v="28600"/>
    <n v="0"/>
    <n v="28600"/>
    <x v="39"/>
    <x v="0"/>
    <s v="Side Collision"/>
    <x v="0"/>
    <x v="0"/>
    <x v="0"/>
    <x v="1"/>
    <s v="2037 5th Drive"/>
    <x v="6"/>
    <x v="0"/>
    <x v="2"/>
    <x v="1"/>
    <x v="1"/>
    <s v="No"/>
    <n v="44200"/>
    <n v="4420"/>
    <n v="8840"/>
    <n v="30940"/>
    <s v="Suburu"/>
    <s v="Forrestor"/>
    <n v="1997"/>
    <x v="1"/>
  </r>
  <r>
    <n v="947598"/>
    <d v="2002-06-20T00:00:00"/>
    <x v="85"/>
    <x v="1"/>
    <s v="100/300"/>
    <n v="1000"/>
    <n v="111429"/>
    <n v="0"/>
    <x v="721"/>
    <n v="43"/>
    <x v="1"/>
    <x v="1"/>
    <x v="4"/>
    <x v="10"/>
    <x v="15"/>
    <x v="1"/>
    <n v="51300"/>
    <n v="0"/>
    <n v="51300"/>
    <x v="13"/>
    <x v="0"/>
    <s v="Side Collision"/>
    <x v="0"/>
    <x v="4"/>
    <x v="1"/>
    <x v="6"/>
    <s v="4699 Texas Ridge"/>
    <x v="17"/>
    <x v="0"/>
    <x v="1"/>
    <x v="2"/>
    <x v="0"/>
    <s v="Yes"/>
    <n v="66660"/>
    <n v="6060"/>
    <n v="6060"/>
    <n v="54540"/>
    <s v="Toyota"/>
    <s v="Highlander"/>
    <n v="2006"/>
    <x v="1"/>
  </r>
  <r>
    <n v="658002"/>
    <d v="2005-10-21T00:00:00"/>
    <x v="218"/>
    <x v="0"/>
    <s v="250/500"/>
    <n v="2000"/>
    <n v="150904"/>
    <n v="0"/>
    <x v="722"/>
    <n v="26"/>
    <x v="2"/>
    <x v="1"/>
    <x v="2"/>
    <x v="5"/>
    <x v="3"/>
    <x v="0"/>
    <n v="10000"/>
    <n v="0"/>
    <n v="10000"/>
    <x v="43"/>
    <x v="0"/>
    <s v="Front Collision"/>
    <x v="2"/>
    <x v="4"/>
    <x v="0"/>
    <x v="1"/>
    <s v="1832 Elm Hwy"/>
    <x v="10"/>
    <x v="0"/>
    <x v="0"/>
    <x v="2"/>
    <x v="2"/>
    <s v="No"/>
    <n v="78320"/>
    <n v="7120"/>
    <n v="14240"/>
    <n v="56960"/>
    <s v="Saab"/>
    <s v="92x"/>
    <n v="2007"/>
    <x v="1"/>
  </r>
  <r>
    <n v="374545"/>
    <d v="2005-08-28T00:00:00"/>
    <x v="32"/>
    <x v="1"/>
    <s v="250/500"/>
    <n v="500"/>
    <n v="66486"/>
    <n v="0"/>
    <x v="723"/>
    <n v="34"/>
    <x v="1"/>
    <x v="1"/>
    <x v="1"/>
    <x v="0"/>
    <x v="8"/>
    <x v="0"/>
    <n v="0"/>
    <n v="-60000"/>
    <n v="-60000"/>
    <x v="56"/>
    <x v="0"/>
    <s v="Rear Collision"/>
    <x v="2"/>
    <x v="2"/>
    <x v="4"/>
    <x v="0"/>
    <s v="5226 Maple St"/>
    <x v="19"/>
    <x v="0"/>
    <x v="1"/>
    <x v="1"/>
    <x v="3"/>
    <s v="No"/>
    <n v="105040"/>
    <n v="16160"/>
    <n v="16160"/>
    <n v="72720"/>
    <s v="Dodge"/>
    <s v="RAM"/>
    <n v="1999"/>
    <x v="1"/>
  </r>
  <r>
    <n v="805806"/>
    <d v="2013-01-16T00:00:00"/>
    <x v="163"/>
    <x v="1"/>
    <s v="250/500"/>
    <n v="1000"/>
    <n v="12674"/>
    <n v="6000000"/>
    <x v="724"/>
    <n v="43"/>
    <x v="1"/>
    <x v="0"/>
    <x v="6"/>
    <x v="12"/>
    <x v="16"/>
    <x v="0"/>
    <n v="0"/>
    <n v="0"/>
    <n v="0"/>
    <x v="46"/>
    <x v="0"/>
    <s v="Side Collision"/>
    <x v="1"/>
    <x v="2"/>
    <x v="2"/>
    <x v="4"/>
    <s v="3771 4th St"/>
    <x v="5"/>
    <x v="0"/>
    <x v="2"/>
    <x v="2"/>
    <x v="3"/>
    <s v="Unknown"/>
    <n v="50700"/>
    <n v="5070"/>
    <n v="5070"/>
    <n v="40560"/>
    <s v="Accura"/>
    <s v="RSX"/>
    <n v="2006"/>
    <x v="1"/>
  </r>
  <r>
    <n v="235097"/>
    <d v="1992-04-28T00:00:00"/>
    <x v="342"/>
    <x v="2"/>
    <s v="100/300"/>
    <n v="1000"/>
    <n v="111923"/>
    <n v="0"/>
    <x v="725"/>
    <n v="45"/>
    <x v="0"/>
    <x v="1"/>
    <x v="0"/>
    <x v="8"/>
    <x v="19"/>
    <x v="3"/>
    <n v="51500"/>
    <n v="0"/>
    <n v="51500"/>
    <x v="32"/>
    <x v="2"/>
    <s v="Front Collision"/>
    <x v="2"/>
    <x v="2"/>
    <x v="4"/>
    <x v="5"/>
    <s v="8701 5th Lane"/>
    <x v="21"/>
    <x v="1"/>
    <x v="2"/>
    <x v="0"/>
    <x v="3"/>
    <s v="No"/>
    <n v="51210"/>
    <n v="11380"/>
    <n v="5690"/>
    <n v="34140"/>
    <s v="Jeep"/>
    <s v="Wrangler"/>
    <n v="2015"/>
    <x v="1"/>
  </r>
  <r>
    <n v="290971"/>
    <d v="2005-10-10T00:00:00"/>
    <x v="301"/>
    <x v="0"/>
    <s v="100/300"/>
    <n v="500"/>
    <n v="169851"/>
    <n v="0"/>
    <x v="726"/>
    <n v="48"/>
    <x v="0"/>
    <x v="0"/>
    <x v="6"/>
    <x v="6"/>
    <x v="7"/>
    <x v="3"/>
    <n v="0"/>
    <n v="0"/>
    <n v="0"/>
    <x v="18"/>
    <x v="2"/>
    <s v="Rear Collision"/>
    <x v="2"/>
    <x v="2"/>
    <x v="0"/>
    <x v="4"/>
    <s v="7574 4th St"/>
    <x v="22"/>
    <x v="1"/>
    <x v="2"/>
    <x v="2"/>
    <x v="3"/>
    <s v="Unknown"/>
    <n v="51840"/>
    <n v="8640"/>
    <n v="8640"/>
    <n v="34560"/>
    <s v="Volkswagen"/>
    <s v="Jetta"/>
    <n v="2001"/>
    <x v="1"/>
  </r>
  <r>
    <n v="180286"/>
    <d v="2009-02-08T00:00:00"/>
    <x v="16"/>
    <x v="2"/>
    <s v="500/1000"/>
    <n v="1000"/>
    <n v="142278"/>
    <n v="0"/>
    <x v="727"/>
    <n v="33"/>
    <x v="2"/>
    <x v="1"/>
    <x v="4"/>
    <x v="8"/>
    <x v="19"/>
    <x v="0"/>
    <n v="61600"/>
    <n v="0"/>
    <n v="61600"/>
    <x v="39"/>
    <x v="2"/>
    <s v="Front Collision"/>
    <x v="2"/>
    <x v="4"/>
    <x v="5"/>
    <x v="1"/>
    <s v="1989 Solo Lane"/>
    <x v="18"/>
    <x v="1"/>
    <x v="1"/>
    <x v="2"/>
    <x v="2"/>
    <s v="Yes"/>
    <n v="52800"/>
    <n v="5280"/>
    <n v="5280"/>
    <n v="42240"/>
    <s v="Nissan"/>
    <s v="Pathfinder"/>
    <n v="2006"/>
    <x v="1"/>
  </r>
  <r>
    <n v="662088"/>
    <d v="2005-03-06T00:00:00"/>
    <x v="26"/>
    <x v="0"/>
    <s v="500/1000"/>
    <n v="500"/>
    <n v="121275"/>
    <n v="0"/>
    <x v="728"/>
    <n v="42"/>
    <x v="1"/>
    <x v="1"/>
    <x v="5"/>
    <x v="5"/>
    <x v="14"/>
    <x v="2"/>
    <n v="0"/>
    <n v="-51400"/>
    <n v="-51400"/>
    <x v="35"/>
    <x v="0"/>
    <s v="Front Collision"/>
    <x v="1"/>
    <x v="2"/>
    <x v="4"/>
    <x v="3"/>
    <s v="6331 MLK Ave"/>
    <x v="20"/>
    <x v="0"/>
    <x v="1"/>
    <x v="1"/>
    <x v="1"/>
    <s v="Yes"/>
    <n v="55200"/>
    <n v="9200"/>
    <n v="13800"/>
    <n v="32200"/>
    <s v="Honda"/>
    <s v="Civic"/>
    <n v="1998"/>
    <x v="1"/>
  </r>
  <r>
    <n v="884365"/>
    <d v="1994-05-17T00:00:00"/>
    <x v="72"/>
    <x v="1"/>
    <s v="100/300"/>
    <n v="1000"/>
    <n v="142334"/>
    <n v="0"/>
    <x v="729"/>
    <n v="34"/>
    <x v="1"/>
    <x v="0"/>
    <x v="2"/>
    <x v="2"/>
    <x v="6"/>
    <x v="1"/>
    <n v="55300"/>
    <n v="-37900"/>
    <n v="17400"/>
    <x v="1"/>
    <x v="1"/>
    <s v=" "/>
    <x v="1"/>
    <x v="1"/>
    <x v="4"/>
    <x v="1"/>
    <s v="8453 Elm St"/>
    <x v="5"/>
    <x v="0"/>
    <x v="0"/>
    <x v="1"/>
    <x v="2"/>
    <s v="No"/>
    <n v="9100"/>
    <n v="1400"/>
    <n v="1400"/>
    <n v="6300"/>
    <s v="Chevrolet"/>
    <s v="Malibu"/>
    <n v="2003"/>
    <x v="1"/>
  </r>
  <r>
    <n v="178081"/>
    <d v="1990-07-20T00:00:00"/>
    <x v="343"/>
    <x v="1"/>
    <s v="250/500"/>
    <n v="1000"/>
    <n v="97637"/>
    <n v="0"/>
    <x v="730"/>
    <n v="51"/>
    <x v="0"/>
    <x v="1"/>
    <x v="0"/>
    <x v="0"/>
    <x v="1"/>
    <x v="0"/>
    <n v="0"/>
    <n v="-61000"/>
    <n v="-61000"/>
    <x v="32"/>
    <x v="2"/>
    <s v="Rear Collision"/>
    <x v="1"/>
    <x v="3"/>
    <x v="4"/>
    <x v="1"/>
    <s v="1422 Flute Ave"/>
    <x v="8"/>
    <x v="1"/>
    <x v="1"/>
    <x v="0"/>
    <x v="2"/>
    <s v="Unknown"/>
    <n v="67600"/>
    <n v="13520"/>
    <n v="6760"/>
    <n v="47320"/>
    <s v="Suburu"/>
    <s v="Legacy"/>
    <n v="2007"/>
    <x v="1"/>
  </r>
  <r>
    <n v="507452"/>
    <d v="2005-04-17T00:00:00"/>
    <x v="344"/>
    <x v="0"/>
    <s v="250/500"/>
    <n v="500"/>
    <n v="112459"/>
    <n v="6000000"/>
    <x v="731"/>
    <n v="33"/>
    <x v="2"/>
    <x v="0"/>
    <x v="5"/>
    <x v="12"/>
    <x v="5"/>
    <x v="1"/>
    <n v="67300"/>
    <n v="0"/>
    <n v="67300"/>
    <x v="33"/>
    <x v="0"/>
    <s v="Rear Collision"/>
    <x v="1"/>
    <x v="3"/>
    <x v="5"/>
    <x v="0"/>
    <s v="5058 4th Lane"/>
    <x v="15"/>
    <x v="0"/>
    <x v="2"/>
    <x v="0"/>
    <x v="0"/>
    <s v="No"/>
    <n v="40800"/>
    <n v="6800"/>
    <n v="6800"/>
    <n v="27200"/>
    <s v="BMW"/>
    <s v="X5"/>
    <n v="2004"/>
    <x v="1"/>
  </r>
  <r>
    <n v="990624"/>
    <d v="1994-02-10T00:00:00"/>
    <x v="166"/>
    <x v="1"/>
    <s v="250/500"/>
    <n v="1000"/>
    <n v="156933"/>
    <n v="0"/>
    <x v="732"/>
    <n v="50"/>
    <x v="0"/>
    <x v="0"/>
    <x v="1"/>
    <x v="1"/>
    <x v="2"/>
    <x v="1"/>
    <n v="79600"/>
    <n v="0"/>
    <n v="79600"/>
    <x v="15"/>
    <x v="2"/>
    <s v="Side Collision"/>
    <x v="0"/>
    <x v="3"/>
    <x v="4"/>
    <x v="3"/>
    <s v="3098 Oak Lane"/>
    <x v="23"/>
    <x v="1"/>
    <x v="2"/>
    <x v="2"/>
    <x v="3"/>
    <s v="Yes"/>
    <n v="84500"/>
    <n v="13000"/>
    <n v="13000"/>
    <n v="58500"/>
    <s v="Volkswagen"/>
    <s v="Passat"/>
    <n v="2011"/>
    <x v="0"/>
  </r>
  <r>
    <n v="892148"/>
    <d v="1995-03-29T00:00:00"/>
    <x v="46"/>
    <x v="1"/>
    <s v="500/1000"/>
    <n v="500"/>
    <n v="135936"/>
    <n v="5000000"/>
    <x v="733"/>
    <n v="39"/>
    <x v="1"/>
    <x v="0"/>
    <x v="1"/>
    <x v="8"/>
    <x v="10"/>
    <x v="0"/>
    <n v="0"/>
    <n v="-43600"/>
    <n v="-43600"/>
    <x v="42"/>
    <x v="2"/>
    <s v="Front Collision"/>
    <x v="0"/>
    <x v="3"/>
    <x v="0"/>
    <x v="2"/>
    <s v="9103 MLK Lane"/>
    <x v="10"/>
    <x v="1"/>
    <x v="0"/>
    <x v="2"/>
    <x v="0"/>
    <s v="Yes"/>
    <n v="71610"/>
    <n v="13020"/>
    <n v="6510"/>
    <n v="52080"/>
    <s v="Toyota"/>
    <s v="Highlander"/>
    <n v="2012"/>
    <x v="0"/>
  </r>
  <r>
    <n v="398683"/>
    <d v="2007-04-30T00:00:00"/>
    <x v="345"/>
    <x v="1"/>
    <s v="250/500"/>
    <n v="500"/>
    <n v="160736"/>
    <n v="0"/>
    <x v="734"/>
    <n v="55"/>
    <x v="3"/>
    <x v="0"/>
    <x v="0"/>
    <x v="2"/>
    <x v="11"/>
    <x v="2"/>
    <n v="0"/>
    <n v="0"/>
    <n v="0"/>
    <x v="16"/>
    <x v="2"/>
    <s v="Rear Collision"/>
    <x v="0"/>
    <x v="3"/>
    <x v="0"/>
    <x v="2"/>
    <s v="8624 Francis Ave"/>
    <x v="7"/>
    <x v="2"/>
    <x v="1"/>
    <x v="1"/>
    <x v="0"/>
    <s v="No"/>
    <n v="60600"/>
    <n v="6060"/>
    <n v="12120"/>
    <n v="42420"/>
    <s v="Dodge"/>
    <s v="RAM"/>
    <n v="2007"/>
    <x v="0"/>
  </r>
  <r>
    <n v="605100"/>
    <d v="2001-02-15T00:00:00"/>
    <x v="99"/>
    <x v="2"/>
    <s v="100/300"/>
    <n v="500"/>
    <n v="104225"/>
    <n v="0"/>
    <x v="735"/>
    <n v="41"/>
    <x v="1"/>
    <x v="0"/>
    <x v="3"/>
    <x v="8"/>
    <x v="1"/>
    <x v="3"/>
    <n v="0"/>
    <n v="-44400"/>
    <n v="-44400"/>
    <x v="42"/>
    <x v="2"/>
    <s v="Rear Collision"/>
    <x v="0"/>
    <x v="2"/>
    <x v="5"/>
    <x v="1"/>
    <s v="2905 Embaracadero Drive"/>
    <x v="5"/>
    <x v="1"/>
    <x v="2"/>
    <x v="2"/>
    <x v="2"/>
    <s v="No"/>
    <n v="81240"/>
    <n v="6770"/>
    <n v="20310"/>
    <n v="54160"/>
    <s v="Mercedes"/>
    <s v="C300"/>
    <n v="2008"/>
    <x v="0"/>
  </r>
  <r>
    <n v="143109"/>
    <d v="2001-07-09T00:00:00"/>
    <x v="102"/>
    <x v="0"/>
    <s v="250/500"/>
    <n v="500"/>
    <n v="145395"/>
    <n v="0"/>
    <x v="736"/>
    <n v="39"/>
    <x v="1"/>
    <x v="1"/>
    <x v="1"/>
    <x v="3"/>
    <x v="3"/>
    <x v="1"/>
    <n v="38200"/>
    <n v="0"/>
    <n v="38200"/>
    <x v="23"/>
    <x v="2"/>
    <s v="Side Collision"/>
    <x v="2"/>
    <x v="2"/>
    <x v="4"/>
    <x v="3"/>
    <s v="3443 Maple Ridge"/>
    <x v="18"/>
    <x v="1"/>
    <x v="0"/>
    <x v="1"/>
    <x v="2"/>
    <s v="No"/>
    <n v="29300"/>
    <n v="2930"/>
    <n v="5860"/>
    <n v="20510"/>
    <s v="Audi"/>
    <s v="A3"/>
    <n v="2010"/>
    <x v="1"/>
  </r>
  <r>
    <n v="230223"/>
    <d v="2008-09-06T00:00:00"/>
    <x v="40"/>
    <x v="2"/>
    <s v="500/1000"/>
    <n v="500"/>
    <n v="196963"/>
    <n v="0"/>
    <x v="737"/>
    <n v="31"/>
    <x v="2"/>
    <x v="1"/>
    <x v="0"/>
    <x v="2"/>
    <x v="8"/>
    <x v="2"/>
    <n v="0"/>
    <n v="0"/>
    <n v="0"/>
    <x v="55"/>
    <x v="2"/>
    <s v="Side Collision"/>
    <x v="2"/>
    <x v="2"/>
    <x v="4"/>
    <x v="5"/>
    <s v="1618 Maple Hwy"/>
    <x v="7"/>
    <x v="1"/>
    <x v="2"/>
    <x v="0"/>
    <x v="3"/>
    <s v="Yes"/>
    <n v="76450"/>
    <n v="6950"/>
    <n v="13900"/>
    <n v="55600"/>
    <s v="Dodge"/>
    <s v="RAM"/>
    <n v="1995"/>
    <x v="1"/>
  </r>
  <r>
    <n v="769602"/>
    <d v="2004-12-19T00:00:00"/>
    <x v="346"/>
    <x v="2"/>
    <s v="100/300"/>
    <n v="1000"/>
    <n v="115619"/>
    <n v="0"/>
    <x v="738"/>
    <n v="44"/>
    <x v="1"/>
    <x v="1"/>
    <x v="5"/>
    <x v="1"/>
    <x v="18"/>
    <x v="0"/>
    <n v="49900"/>
    <n v="-62700"/>
    <n v="-12800"/>
    <x v="11"/>
    <x v="2"/>
    <s v="Side Collision"/>
    <x v="0"/>
    <x v="2"/>
    <x v="2"/>
    <x v="6"/>
    <s v="3751 Tree Hwy"/>
    <x v="3"/>
    <x v="1"/>
    <x v="0"/>
    <x v="1"/>
    <x v="2"/>
    <s v="Unknown"/>
    <n v="49400"/>
    <n v="9880"/>
    <n v="4940"/>
    <n v="34580"/>
    <s v="Jeep"/>
    <s v="Wrangler"/>
    <n v="2010"/>
    <x v="1"/>
  </r>
  <r>
    <n v="420815"/>
    <d v="2000-11-15T00:00:00"/>
    <x v="305"/>
    <x v="2"/>
    <s v="100/300"/>
    <n v="2000"/>
    <n v="112447"/>
    <n v="0"/>
    <x v="739"/>
    <n v="38"/>
    <x v="1"/>
    <x v="1"/>
    <x v="0"/>
    <x v="4"/>
    <x v="14"/>
    <x v="0"/>
    <n v="0"/>
    <n v="-45100"/>
    <n v="-45100"/>
    <x v="30"/>
    <x v="0"/>
    <s v="Side Collision"/>
    <x v="2"/>
    <x v="4"/>
    <x v="0"/>
    <x v="6"/>
    <s v="6848 Elm Hwy"/>
    <x v="0"/>
    <x v="0"/>
    <x v="2"/>
    <x v="1"/>
    <x v="3"/>
    <s v="Unknown"/>
    <n v="90530"/>
    <n v="16460"/>
    <n v="16460"/>
    <n v="57610"/>
    <s v="Ford"/>
    <s v="F150"/>
    <n v="2003"/>
    <x v="1"/>
  </r>
  <r>
    <n v="973546"/>
    <d v="2007-03-14T00:00:00"/>
    <x v="347"/>
    <x v="0"/>
    <s v="500/1000"/>
    <n v="500"/>
    <n v="14935"/>
    <n v="5000000"/>
    <x v="740"/>
    <n v="31"/>
    <x v="2"/>
    <x v="1"/>
    <x v="2"/>
    <x v="7"/>
    <x v="9"/>
    <x v="1"/>
    <n v="39900"/>
    <n v="-44000"/>
    <n v="-4100"/>
    <x v="49"/>
    <x v="1"/>
    <s v=" "/>
    <x v="1"/>
    <x v="0"/>
    <x v="4"/>
    <x v="6"/>
    <s v="4237 4th St"/>
    <x v="2"/>
    <x v="0"/>
    <x v="2"/>
    <x v="2"/>
    <x v="3"/>
    <s v="No"/>
    <n v="8030"/>
    <n v="1460"/>
    <n v="730"/>
    <n v="5840"/>
    <s v="Mercedes"/>
    <s v="E400"/>
    <n v="1995"/>
    <x v="1"/>
  </r>
  <r>
    <n v="608039"/>
    <d v="2004-12-28T00:00:00"/>
    <x v="120"/>
    <x v="2"/>
    <s v="100/300"/>
    <n v="500"/>
    <n v="115538"/>
    <n v="0"/>
    <x v="741"/>
    <n v="40"/>
    <x v="1"/>
    <x v="1"/>
    <x v="1"/>
    <x v="11"/>
    <x v="9"/>
    <x v="1"/>
    <n v="34200"/>
    <n v="-32300"/>
    <n v="1900"/>
    <x v="22"/>
    <x v="0"/>
    <s v="Side Collision"/>
    <x v="1"/>
    <x v="2"/>
    <x v="2"/>
    <x v="0"/>
    <s v="6581 Rock Ridge"/>
    <x v="13"/>
    <x v="0"/>
    <x v="2"/>
    <x v="1"/>
    <x v="1"/>
    <s v="Yes"/>
    <n v="63900"/>
    <n v="6390"/>
    <n v="6390"/>
    <n v="51120"/>
    <s v="Accura"/>
    <s v="TL"/>
    <n v="2001"/>
    <x v="1"/>
  </r>
  <r>
    <n v="786432"/>
    <d v="1997-11-15T00:00:00"/>
    <x v="331"/>
    <x v="1"/>
    <s v="100/300"/>
    <n v="2000"/>
    <n v="114585"/>
    <n v="0"/>
    <x v="742"/>
    <n v="58"/>
    <x v="3"/>
    <x v="0"/>
    <x v="6"/>
    <x v="2"/>
    <x v="9"/>
    <x v="1"/>
    <n v="0"/>
    <n v="-40000"/>
    <n v="-40000"/>
    <x v="3"/>
    <x v="2"/>
    <s v="Rear Collision"/>
    <x v="2"/>
    <x v="3"/>
    <x v="2"/>
    <x v="0"/>
    <s v="3846 4th Hwy"/>
    <x v="4"/>
    <x v="1"/>
    <x v="1"/>
    <x v="0"/>
    <x v="3"/>
    <s v="Yes"/>
    <n v="41490"/>
    <n v="9220"/>
    <n v="4610"/>
    <n v="27660"/>
    <s v="Mercedes"/>
    <s v="E400"/>
    <n v="2004"/>
    <x v="1"/>
  </r>
  <r>
    <n v="445195"/>
    <d v="2010-09-27T00:00:00"/>
    <x v="348"/>
    <x v="1"/>
    <s v="100/300"/>
    <n v="500"/>
    <n v="126128"/>
    <n v="0"/>
    <x v="743"/>
    <n v="35"/>
    <x v="1"/>
    <x v="1"/>
    <x v="0"/>
    <x v="9"/>
    <x v="10"/>
    <x v="3"/>
    <n v="68500"/>
    <n v="-42100"/>
    <n v="26400"/>
    <x v="53"/>
    <x v="2"/>
    <s v="Side Collision"/>
    <x v="1"/>
    <x v="2"/>
    <x v="1"/>
    <x v="3"/>
    <s v="5028 Maple Ridge"/>
    <x v="7"/>
    <x v="1"/>
    <x v="0"/>
    <x v="2"/>
    <x v="1"/>
    <s v="Unknown"/>
    <n v="79090"/>
    <n v="14380"/>
    <n v="7190"/>
    <n v="57520"/>
    <s v="Nissan"/>
    <s v="Maxima"/>
    <n v="2012"/>
    <x v="1"/>
  </r>
  <r>
    <n v="938634"/>
    <d v="1993-08-30T00:00:00"/>
    <x v="269"/>
    <x v="2"/>
    <s v="100/300"/>
    <n v="500"/>
    <n v="142746"/>
    <n v="0"/>
    <x v="744"/>
    <n v="35"/>
    <x v="1"/>
    <x v="0"/>
    <x v="4"/>
    <x v="1"/>
    <x v="18"/>
    <x v="0"/>
    <n v="0"/>
    <n v="0"/>
    <n v="0"/>
    <x v="8"/>
    <x v="2"/>
    <s v="Side Collision"/>
    <x v="0"/>
    <x v="0"/>
    <x v="4"/>
    <x v="3"/>
    <s v="7426 Rock Drive"/>
    <x v="19"/>
    <x v="1"/>
    <x v="1"/>
    <x v="1"/>
    <x v="1"/>
    <s v="Unknown"/>
    <n v="87900"/>
    <n v="17580"/>
    <n v="8790"/>
    <n v="61530"/>
    <s v="Dodge"/>
    <s v="Neon"/>
    <n v="1995"/>
    <x v="1"/>
  </r>
  <r>
    <n v="482495"/>
    <d v="1998-01-29T00:00:00"/>
    <x v="349"/>
    <x v="2"/>
    <s v="500/1000"/>
    <n v="500"/>
    <n v="159241"/>
    <n v="0"/>
    <x v="745"/>
    <n v="32"/>
    <x v="2"/>
    <x v="0"/>
    <x v="3"/>
    <x v="5"/>
    <x v="11"/>
    <x v="0"/>
    <n v="58900"/>
    <n v="-29100"/>
    <n v="29800"/>
    <x v="38"/>
    <x v="0"/>
    <s v="Rear Collision"/>
    <x v="2"/>
    <x v="4"/>
    <x v="4"/>
    <x v="0"/>
    <s v="5771 Best St"/>
    <x v="9"/>
    <x v="0"/>
    <x v="1"/>
    <x v="2"/>
    <x v="2"/>
    <s v="Yes"/>
    <n v="53400"/>
    <n v="5340"/>
    <n v="5340"/>
    <n v="42720"/>
    <s v="Jeep"/>
    <s v="Wrangler"/>
    <n v="1996"/>
    <x v="1"/>
  </r>
  <r>
    <n v="796005"/>
    <d v="2007-08-18T00:00:00"/>
    <x v="350"/>
    <x v="0"/>
    <s v="250/500"/>
    <n v="1000"/>
    <n v="127463"/>
    <n v="0"/>
    <x v="746"/>
    <n v="36"/>
    <x v="1"/>
    <x v="0"/>
    <x v="5"/>
    <x v="1"/>
    <x v="16"/>
    <x v="3"/>
    <n v="51000"/>
    <n v="0"/>
    <n v="51000"/>
    <x v="42"/>
    <x v="0"/>
    <s v="Rear Collision"/>
    <x v="2"/>
    <x v="2"/>
    <x v="0"/>
    <x v="3"/>
    <s v="9818 Cherokee Ave"/>
    <x v="9"/>
    <x v="0"/>
    <x v="0"/>
    <x v="2"/>
    <x v="2"/>
    <s v="No"/>
    <n v="52030"/>
    <n v="9460"/>
    <n v="9460"/>
    <n v="33110"/>
    <s v="Accura"/>
    <s v="MDX"/>
    <n v="1995"/>
    <x v="1"/>
  </r>
  <r>
    <n v="910604"/>
    <d v="1992-04-14T00:00:00"/>
    <x v="193"/>
    <x v="1"/>
    <s v="250/500"/>
    <n v="500"/>
    <n v="136231"/>
    <n v="0"/>
    <x v="747"/>
    <n v="60"/>
    <x v="3"/>
    <x v="0"/>
    <x v="4"/>
    <x v="5"/>
    <x v="3"/>
    <x v="0"/>
    <n v="67600"/>
    <n v="-65300"/>
    <n v="2300"/>
    <x v="6"/>
    <x v="0"/>
    <s v="Front Collision"/>
    <x v="1"/>
    <x v="4"/>
    <x v="1"/>
    <x v="2"/>
    <s v="7819 2nd Ave"/>
    <x v="14"/>
    <x v="0"/>
    <x v="2"/>
    <x v="1"/>
    <x v="0"/>
    <s v="No"/>
    <n v="82060"/>
    <n v="14920"/>
    <n v="7460"/>
    <n v="59680"/>
    <s v="Saab"/>
    <s v="93"/>
    <n v="2005"/>
    <x v="1"/>
  </r>
  <r>
    <n v="327488"/>
    <d v="1993-08-09T00:00:00"/>
    <x v="30"/>
    <x v="0"/>
    <s v="250/500"/>
    <n v="1000"/>
    <n v="91937"/>
    <n v="0"/>
    <x v="748"/>
    <n v="35"/>
    <x v="1"/>
    <x v="1"/>
    <x v="2"/>
    <x v="9"/>
    <x v="10"/>
    <x v="1"/>
    <n v="83600"/>
    <n v="0"/>
    <n v="83600"/>
    <x v="24"/>
    <x v="0"/>
    <s v="Front Collision"/>
    <x v="1"/>
    <x v="4"/>
    <x v="2"/>
    <x v="6"/>
    <s v="1331 Elm Ridge"/>
    <x v="5"/>
    <x v="0"/>
    <x v="1"/>
    <x v="1"/>
    <x v="2"/>
    <s v="Unknown"/>
    <n v="48360"/>
    <n v="8060"/>
    <n v="8060"/>
    <n v="32240"/>
    <s v="Nissan"/>
    <s v="Maxima"/>
    <n v="1997"/>
    <x v="1"/>
  </r>
  <r>
    <n v="648852"/>
    <d v="2007-03-15T00:00:00"/>
    <x v="177"/>
    <x v="2"/>
    <s v="100/300"/>
    <n v="1000"/>
    <n v="99555"/>
    <n v="5000000"/>
    <x v="749"/>
    <n v="57"/>
    <x v="3"/>
    <x v="0"/>
    <x v="5"/>
    <x v="9"/>
    <x v="12"/>
    <x v="0"/>
    <n v="51500"/>
    <n v="-52100"/>
    <n v="-600"/>
    <x v="40"/>
    <x v="2"/>
    <s v="Rear Collision"/>
    <x v="0"/>
    <x v="0"/>
    <x v="0"/>
    <x v="2"/>
    <s v="6668 Andromedia Ridge"/>
    <x v="4"/>
    <x v="1"/>
    <x v="0"/>
    <x v="1"/>
    <x v="2"/>
    <s v="Unknown"/>
    <n v="68200"/>
    <n v="12400"/>
    <n v="12400"/>
    <n v="43400"/>
    <s v="Jeep"/>
    <s v="Wrangler"/>
    <n v="2007"/>
    <x v="0"/>
  </r>
  <r>
    <n v="516959"/>
    <d v="2010-05-01T00:00:00"/>
    <x v="188"/>
    <x v="2"/>
    <s v="100/300"/>
    <n v="500"/>
    <n v="150812"/>
    <n v="6000000"/>
    <x v="750"/>
    <n v="43"/>
    <x v="1"/>
    <x v="0"/>
    <x v="1"/>
    <x v="0"/>
    <x v="16"/>
    <x v="0"/>
    <n v="0"/>
    <n v="0"/>
    <n v="0"/>
    <x v="39"/>
    <x v="2"/>
    <s v="Rear Collision"/>
    <x v="0"/>
    <x v="3"/>
    <x v="2"/>
    <x v="0"/>
    <s v="5276 2nd Lane"/>
    <x v="5"/>
    <x v="1"/>
    <x v="1"/>
    <x v="2"/>
    <x v="3"/>
    <s v="No"/>
    <n v="60750"/>
    <n v="13500"/>
    <n v="6750"/>
    <n v="40500"/>
    <s v="Jeep"/>
    <s v="Wrangler"/>
    <n v="2015"/>
    <x v="0"/>
  </r>
  <r>
    <n v="984456"/>
    <d v="2003-06-24T00:00:00"/>
    <x v="222"/>
    <x v="1"/>
    <s v="500/1000"/>
    <n v="500"/>
    <n v="48467"/>
    <n v="0"/>
    <x v="751"/>
    <n v="30"/>
    <x v="2"/>
    <x v="1"/>
    <x v="5"/>
    <x v="12"/>
    <x v="12"/>
    <x v="0"/>
    <n v="21100"/>
    <n v="-60800"/>
    <n v="-39700"/>
    <x v="27"/>
    <x v="2"/>
    <s v="Front Collision"/>
    <x v="0"/>
    <x v="2"/>
    <x v="0"/>
    <x v="2"/>
    <s v="2889 Weaver St"/>
    <x v="23"/>
    <x v="1"/>
    <x v="1"/>
    <x v="1"/>
    <x v="0"/>
    <s v="Yes"/>
    <n v="65560"/>
    <n v="11920"/>
    <n v="11920"/>
    <n v="41720"/>
    <s v="Volkswagen"/>
    <s v="Passat"/>
    <n v="2015"/>
    <x v="0"/>
  </r>
  <r>
    <n v="801331"/>
    <d v="1990-07-08T00:00:00"/>
    <x v="351"/>
    <x v="1"/>
    <s v="500/1000"/>
    <n v="1000"/>
    <n v="156141"/>
    <n v="0"/>
    <x v="752"/>
    <n v="50"/>
    <x v="0"/>
    <x v="1"/>
    <x v="4"/>
    <x v="11"/>
    <x v="16"/>
    <x v="0"/>
    <n v="21200"/>
    <n v="0"/>
    <n v="21200"/>
    <x v="58"/>
    <x v="2"/>
    <s v="Rear Collision"/>
    <x v="1"/>
    <x v="0"/>
    <x v="2"/>
    <x v="2"/>
    <s v="1879 4th Lane"/>
    <x v="0"/>
    <x v="1"/>
    <x v="0"/>
    <x v="0"/>
    <x v="2"/>
    <s v="No"/>
    <n v="70290"/>
    <n v="12780"/>
    <n v="12780"/>
    <n v="44730"/>
    <s v="Mercedes"/>
    <s v="C300"/>
    <n v="2012"/>
    <x v="1"/>
  </r>
  <r>
    <n v="786103"/>
    <d v="1994-09-24T00:00:00"/>
    <x v="352"/>
    <x v="0"/>
    <s v="100/300"/>
    <n v="500"/>
    <n v="145721"/>
    <n v="0"/>
    <x v="753"/>
    <n v="37"/>
    <x v="1"/>
    <x v="1"/>
    <x v="6"/>
    <x v="12"/>
    <x v="10"/>
    <x v="2"/>
    <n v="46300"/>
    <n v="0"/>
    <n v="46300"/>
    <x v="34"/>
    <x v="0"/>
    <s v="Rear Collision"/>
    <x v="2"/>
    <x v="4"/>
    <x v="0"/>
    <x v="0"/>
    <s v="5499 Elm Hwy"/>
    <x v="13"/>
    <x v="0"/>
    <x v="1"/>
    <x v="2"/>
    <x v="1"/>
    <s v="Yes"/>
    <n v="45000"/>
    <n v="5000"/>
    <n v="5000"/>
    <n v="35000"/>
    <s v="Suburu"/>
    <s v="Forrestor"/>
    <n v="2003"/>
    <x v="1"/>
  </r>
  <r>
    <n v="684193"/>
    <d v="2012-06-20T00:00:00"/>
    <x v="26"/>
    <x v="2"/>
    <s v="500/1000"/>
    <n v="1000"/>
    <n v="112871"/>
    <n v="0"/>
    <x v="754"/>
    <n v="39"/>
    <x v="1"/>
    <x v="1"/>
    <x v="6"/>
    <x v="5"/>
    <x v="0"/>
    <x v="1"/>
    <n v="0"/>
    <n v="-47100"/>
    <n v="-47100"/>
    <x v="56"/>
    <x v="2"/>
    <s v="Rear Collision"/>
    <x v="2"/>
    <x v="2"/>
    <x v="1"/>
    <x v="1"/>
    <s v="8822 Sky St"/>
    <x v="7"/>
    <x v="1"/>
    <x v="0"/>
    <x v="2"/>
    <x v="3"/>
    <s v="Unknown"/>
    <n v="61800"/>
    <n v="12360"/>
    <n v="6180"/>
    <n v="43260"/>
    <s v="Suburu"/>
    <s v="Impreza"/>
    <n v="2007"/>
    <x v="1"/>
  </r>
  <r>
    <n v="247505"/>
    <d v="2006-04-19T00:00:00"/>
    <x v="206"/>
    <x v="2"/>
    <s v="100/300"/>
    <n v="500"/>
    <n v="13582"/>
    <n v="0"/>
    <x v="755"/>
    <n v="46"/>
    <x v="0"/>
    <x v="1"/>
    <x v="0"/>
    <x v="10"/>
    <x v="9"/>
    <x v="0"/>
    <n v="52900"/>
    <n v="0"/>
    <n v="52900"/>
    <x v="30"/>
    <x v="2"/>
    <s v="Front Collision"/>
    <x v="0"/>
    <x v="4"/>
    <x v="2"/>
    <x v="0"/>
    <s v="4254 Best Ridge"/>
    <x v="20"/>
    <x v="1"/>
    <x v="0"/>
    <x v="1"/>
    <x v="1"/>
    <s v="No"/>
    <n v="64570"/>
    <n v="5870"/>
    <n v="11740"/>
    <n v="46960"/>
    <s v="Jeep"/>
    <s v="Wrangler"/>
    <n v="2001"/>
    <x v="1"/>
  </r>
  <r>
    <n v="259792"/>
    <d v="1999-04-07T00:00:00"/>
    <x v="330"/>
    <x v="2"/>
    <s v="100/300"/>
    <n v="1000"/>
    <n v="123279"/>
    <n v="0"/>
    <x v="756"/>
    <n v="61"/>
    <x v="3"/>
    <x v="1"/>
    <x v="4"/>
    <x v="12"/>
    <x v="1"/>
    <x v="3"/>
    <n v="49900"/>
    <n v="-62100"/>
    <n v="-12200"/>
    <x v="23"/>
    <x v="0"/>
    <s v="Rear Collision"/>
    <x v="1"/>
    <x v="3"/>
    <x v="1"/>
    <x v="3"/>
    <s v="5812 Weaver Ave"/>
    <x v="19"/>
    <x v="0"/>
    <x v="0"/>
    <x v="2"/>
    <x v="1"/>
    <s v="Yes"/>
    <n v="70500"/>
    <n v="7050"/>
    <n v="14100"/>
    <n v="49350"/>
    <s v="Suburu"/>
    <s v="Forrestor"/>
    <n v="2007"/>
    <x v="1"/>
  </r>
  <r>
    <n v="185124"/>
    <d v="2001-12-07T00:00:00"/>
    <x v="300"/>
    <x v="2"/>
    <s v="100/300"/>
    <n v="1000"/>
    <n v="93619"/>
    <n v="0"/>
    <x v="757"/>
    <n v="37"/>
    <x v="1"/>
    <x v="0"/>
    <x v="6"/>
    <x v="3"/>
    <x v="9"/>
    <x v="1"/>
    <n v="70600"/>
    <n v="-48500"/>
    <n v="22100"/>
    <x v="40"/>
    <x v="2"/>
    <s v="Side Collision"/>
    <x v="2"/>
    <x v="0"/>
    <x v="0"/>
    <x v="6"/>
    <s v="7155 Apache Drive"/>
    <x v="15"/>
    <x v="1"/>
    <x v="1"/>
    <x v="2"/>
    <x v="3"/>
    <s v="Yes"/>
    <n v="57900"/>
    <n v="17370"/>
    <n v="5790"/>
    <n v="34740"/>
    <s v="Audi"/>
    <s v="A5"/>
    <n v="2005"/>
    <x v="1"/>
  </r>
  <r>
    <n v="760700"/>
    <d v="2006-11-25T00:00:00"/>
    <x v="102"/>
    <x v="2"/>
    <s v="250/500"/>
    <n v="500"/>
    <n v="130234"/>
    <n v="0"/>
    <x v="758"/>
    <n v="46"/>
    <x v="0"/>
    <x v="1"/>
    <x v="6"/>
    <x v="5"/>
    <x v="17"/>
    <x v="2"/>
    <n v="0"/>
    <n v="-52600"/>
    <n v="-52600"/>
    <x v="37"/>
    <x v="2"/>
    <s v="Front Collision"/>
    <x v="1"/>
    <x v="2"/>
    <x v="4"/>
    <x v="6"/>
    <s v="1376 Pine St"/>
    <x v="23"/>
    <x v="1"/>
    <x v="2"/>
    <x v="0"/>
    <x v="1"/>
    <s v="No"/>
    <n v="57860"/>
    <n v="5260"/>
    <n v="10520"/>
    <n v="42080"/>
    <s v="Volkswagen"/>
    <s v="Jetta"/>
    <n v="2011"/>
    <x v="1"/>
  </r>
  <r>
    <n v="362407"/>
    <d v="1996-12-06T00:00:00"/>
    <x v="118"/>
    <x v="1"/>
    <s v="100/300"/>
    <n v="500"/>
    <n v="126499"/>
    <n v="0"/>
    <x v="759"/>
    <n v="39"/>
    <x v="1"/>
    <x v="0"/>
    <x v="1"/>
    <x v="10"/>
    <x v="15"/>
    <x v="0"/>
    <n v="67800"/>
    <n v="0"/>
    <n v="67800"/>
    <x v="17"/>
    <x v="0"/>
    <s v="Side Collision"/>
    <x v="1"/>
    <x v="2"/>
    <x v="1"/>
    <x v="6"/>
    <s v="3340 3rd Hwy"/>
    <x v="9"/>
    <x v="0"/>
    <x v="1"/>
    <x v="0"/>
    <x v="3"/>
    <s v="No"/>
    <n v="37800"/>
    <n v="8400"/>
    <n v="4200"/>
    <n v="25200"/>
    <s v="Chevrolet"/>
    <s v="Silverado"/>
    <n v="1995"/>
    <x v="1"/>
  </r>
  <r>
    <n v="389525"/>
    <d v="2012-07-10T00:00:00"/>
    <x v="97"/>
    <x v="0"/>
    <s v="500/1000"/>
    <n v="500"/>
    <n v="146776"/>
    <n v="0"/>
    <x v="760"/>
    <n v="37"/>
    <x v="1"/>
    <x v="1"/>
    <x v="0"/>
    <x v="4"/>
    <x v="10"/>
    <x v="2"/>
    <n v="38700"/>
    <n v="-33100"/>
    <n v="5600"/>
    <x v="2"/>
    <x v="0"/>
    <s v="Front Collision"/>
    <x v="2"/>
    <x v="4"/>
    <x v="2"/>
    <x v="5"/>
    <s v="3097 4th Drive"/>
    <x v="1"/>
    <x v="0"/>
    <x v="1"/>
    <x v="0"/>
    <x v="2"/>
    <s v="Yes"/>
    <n v="63300"/>
    <n v="6330"/>
    <n v="6330"/>
    <n v="50640"/>
    <s v="Toyota"/>
    <s v="Highlander"/>
    <n v="2000"/>
    <x v="1"/>
  </r>
  <r>
    <n v="179538"/>
    <d v="2014-04-07T00:00:00"/>
    <x v="172"/>
    <x v="1"/>
    <s v="250/500"/>
    <n v="2000"/>
    <n v="112443"/>
    <n v="0"/>
    <x v="761"/>
    <n v="33"/>
    <x v="2"/>
    <x v="1"/>
    <x v="5"/>
    <x v="13"/>
    <x v="12"/>
    <x v="2"/>
    <n v="0"/>
    <n v="0"/>
    <n v="0"/>
    <x v="29"/>
    <x v="2"/>
    <s v="Rear Collision"/>
    <x v="2"/>
    <x v="4"/>
    <x v="4"/>
    <x v="6"/>
    <s v="1916 Elm St"/>
    <x v="8"/>
    <x v="1"/>
    <x v="0"/>
    <x v="1"/>
    <x v="3"/>
    <s v="Yes"/>
    <n v="44200"/>
    <n v="8840"/>
    <n v="4420"/>
    <n v="30940"/>
    <s v="Saab"/>
    <s v="93"/>
    <n v="1995"/>
    <x v="1"/>
  </r>
  <r>
    <n v="265437"/>
    <d v="2003-10-11T00:00:00"/>
    <x v="14"/>
    <x v="2"/>
    <s v="250/500"/>
    <n v="1000"/>
    <n v="131981"/>
    <n v="0"/>
    <x v="762"/>
    <n v="28"/>
    <x v="2"/>
    <x v="0"/>
    <x v="4"/>
    <x v="1"/>
    <x v="11"/>
    <x v="0"/>
    <n v="67200"/>
    <n v="-59400"/>
    <n v="7800"/>
    <x v="22"/>
    <x v="2"/>
    <s v="Side Collision"/>
    <x v="1"/>
    <x v="0"/>
    <x v="4"/>
    <x v="2"/>
    <s v="8917 Cherokee Lane"/>
    <x v="8"/>
    <x v="2"/>
    <x v="2"/>
    <x v="0"/>
    <x v="1"/>
    <s v="Yes"/>
    <n v="31680"/>
    <n v="3520"/>
    <n v="3520"/>
    <n v="24640"/>
    <s v="Toyota"/>
    <s v="Camry"/>
    <n v="2006"/>
    <x v="1"/>
  </r>
  <r>
    <n v="266247"/>
    <d v="2015-01-17T00:00:00"/>
    <x v="353"/>
    <x v="1"/>
    <s v="100/300"/>
    <n v="2000"/>
    <n v="148253"/>
    <n v="0"/>
    <x v="763"/>
    <n v="32"/>
    <x v="2"/>
    <x v="1"/>
    <x v="0"/>
    <x v="4"/>
    <x v="14"/>
    <x v="1"/>
    <n v="49100"/>
    <n v="-45100"/>
    <n v="4000"/>
    <x v="48"/>
    <x v="3"/>
    <s v=" "/>
    <x v="3"/>
    <x v="0"/>
    <x v="4"/>
    <x v="6"/>
    <s v="8492 Weaver Hwy"/>
    <x v="0"/>
    <x v="0"/>
    <x v="0"/>
    <x v="0"/>
    <x v="0"/>
    <s v="Unknown"/>
    <n v="100"/>
    <n v="10"/>
    <n v="20"/>
    <n v="70"/>
    <s v="Audi"/>
    <s v="A3"/>
    <n v="2002"/>
    <x v="1"/>
  </r>
  <r>
    <n v="921851"/>
    <d v="1992-12-07T00:00:00"/>
    <x v="354"/>
    <x v="1"/>
    <s v="100/300"/>
    <n v="1000"/>
    <n v="132818"/>
    <n v="0"/>
    <x v="764"/>
    <n v="61"/>
    <x v="3"/>
    <x v="1"/>
    <x v="4"/>
    <x v="9"/>
    <x v="3"/>
    <x v="1"/>
    <n v="53000"/>
    <n v="0"/>
    <n v="53000"/>
    <x v="53"/>
    <x v="0"/>
    <s v="Front Collision"/>
    <x v="1"/>
    <x v="2"/>
    <x v="4"/>
    <x v="0"/>
    <s v="3753 Francis Lane"/>
    <x v="22"/>
    <x v="0"/>
    <x v="2"/>
    <x v="2"/>
    <x v="3"/>
    <s v="No"/>
    <n v="56340"/>
    <n v="6260"/>
    <n v="6260"/>
    <n v="43820"/>
    <s v="Volkswagen"/>
    <s v="Passat"/>
    <n v="2003"/>
    <x v="1"/>
  </r>
  <r>
    <n v="488724"/>
    <d v="2004-11-29T00:00:00"/>
    <x v="89"/>
    <x v="1"/>
    <s v="100/300"/>
    <n v="500"/>
    <n v="146395"/>
    <n v="0"/>
    <x v="765"/>
    <n v="40"/>
    <x v="1"/>
    <x v="1"/>
    <x v="6"/>
    <x v="2"/>
    <x v="8"/>
    <x v="2"/>
    <n v="0"/>
    <n v="0"/>
    <n v="0"/>
    <x v="36"/>
    <x v="2"/>
    <s v="Rear Collision"/>
    <x v="2"/>
    <x v="0"/>
    <x v="5"/>
    <x v="3"/>
    <s v="4545 4th Ridge"/>
    <x v="3"/>
    <x v="1"/>
    <x v="1"/>
    <x v="1"/>
    <x v="1"/>
    <s v="Yes"/>
    <n v="69740"/>
    <n v="6340"/>
    <n v="6340"/>
    <n v="57060"/>
    <s v="Dodge"/>
    <s v="Neon"/>
    <n v="2003"/>
    <x v="1"/>
  </r>
  <r>
    <n v="192524"/>
    <d v="2004-01-02T00:00:00"/>
    <x v="355"/>
    <x v="2"/>
    <s v="100/300"/>
    <n v="2000"/>
    <n v="113385"/>
    <n v="0"/>
    <x v="766"/>
    <n v="38"/>
    <x v="1"/>
    <x v="0"/>
    <x v="1"/>
    <x v="7"/>
    <x v="19"/>
    <x v="1"/>
    <n v="60200"/>
    <n v="0"/>
    <n v="60200"/>
    <x v="28"/>
    <x v="2"/>
    <s v="Front Collision"/>
    <x v="2"/>
    <x v="0"/>
    <x v="4"/>
    <x v="3"/>
    <s v="2272 Embaracadero Drive"/>
    <x v="5"/>
    <x v="1"/>
    <x v="0"/>
    <x v="2"/>
    <x v="0"/>
    <s v="Yes"/>
    <n v="60480"/>
    <n v="5040"/>
    <n v="15120"/>
    <n v="40320"/>
    <s v="Volkswagen"/>
    <s v="Jetta"/>
    <n v="2003"/>
    <x v="1"/>
  </r>
  <r>
    <n v="338070"/>
    <d v="2006-01-25T00:00:00"/>
    <x v="330"/>
    <x v="1"/>
    <s v="500/1000"/>
    <n v="1000"/>
    <n v="103732"/>
    <n v="0"/>
    <x v="767"/>
    <n v="61"/>
    <x v="3"/>
    <x v="1"/>
    <x v="4"/>
    <x v="4"/>
    <x v="8"/>
    <x v="0"/>
    <n v="0"/>
    <n v="-15700"/>
    <n v="-15700"/>
    <x v="8"/>
    <x v="2"/>
    <s v="Rear Collision"/>
    <x v="1"/>
    <x v="0"/>
    <x v="5"/>
    <x v="4"/>
    <s v="5341 5th Ave"/>
    <x v="17"/>
    <x v="1"/>
    <x v="1"/>
    <x v="2"/>
    <x v="3"/>
    <s v="No"/>
    <n v="80880"/>
    <n v="6740"/>
    <n v="13480"/>
    <n v="60660"/>
    <s v="Nissan"/>
    <s v="Ultima"/>
    <n v="2005"/>
    <x v="1"/>
  </r>
  <r>
    <n v="865607"/>
    <d v="1993-04-18T00:00:00"/>
    <x v="356"/>
    <x v="1"/>
    <s v="250/500"/>
    <n v="1000"/>
    <n v="15628"/>
    <n v="0"/>
    <x v="768"/>
    <n v="61"/>
    <x v="3"/>
    <x v="1"/>
    <x v="3"/>
    <x v="11"/>
    <x v="7"/>
    <x v="1"/>
    <n v="42800"/>
    <n v="-68200"/>
    <n v="-25400"/>
    <x v="24"/>
    <x v="0"/>
    <s v="Front Collision"/>
    <x v="2"/>
    <x v="2"/>
    <x v="4"/>
    <x v="4"/>
    <s v="7745 Washington Ridge"/>
    <x v="16"/>
    <x v="0"/>
    <x v="1"/>
    <x v="0"/>
    <x v="0"/>
    <s v="Yes"/>
    <n v="49390"/>
    <n v="8980"/>
    <n v="4490"/>
    <n v="35920"/>
    <s v="Suburu"/>
    <s v="Legacy"/>
    <n v="2009"/>
    <x v="1"/>
  </r>
  <r>
    <n v="963285"/>
    <d v="2006-12-09T00:00:00"/>
    <x v="14"/>
    <x v="1"/>
    <s v="100/300"/>
    <n v="1000"/>
    <n v="142579"/>
    <n v="0"/>
    <x v="769"/>
    <n v="29"/>
    <x v="2"/>
    <x v="1"/>
    <x v="0"/>
    <x v="3"/>
    <x v="17"/>
    <x v="1"/>
    <n v="62400"/>
    <n v="-52300"/>
    <n v="10100"/>
    <x v="58"/>
    <x v="0"/>
    <s v="Front Collision"/>
    <x v="1"/>
    <x v="4"/>
    <x v="5"/>
    <x v="1"/>
    <s v="1275 4th Ridge"/>
    <x v="11"/>
    <x v="0"/>
    <x v="2"/>
    <x v="1"/>
    <x v="2"/>
    <s v="Unknown"/>
    <n v="69360"/>
    <n v="11560"/>
    <n v="11560"/>
    <n v="46240"/>
    <s v="Dodge"/>
    <s v="RAM"/>
    <n v="2009"/>
    <x v="1"/>
  </r>
  <r>
    <n v="728491"/>
    <d v="1997-08-30T00:00:00"/>
    <x v="211"/>
    <x v="0"/>
    <s v="500/1000"/>
    <n v="2000"/>
    <n v="161514"/>
    <n v="0"/>
    <x v="770"/>
    <n v="41"/>
    <x v="1"/>
    <x v="1"/>
    <x v="2"/>
    <x v="4"/>
    <x v="2"/>
    <x v="1"/>
    <n v="67100"/>
    <n v="0"/>
    <n v="67100"/>
    <x v="39"/>
    <x v="1"/>
    <s v=" "/>
    <x v="1"/>
    <x v="1"/>
    <x v="2"/>
    <x v="3"/>
    <s v="4857 Weaver St"/>
    <x v="13"/>
    <x v="0"/>
    <x v="2"/>
    <x v="1"/>
    <x v="3"/>
    <s v="Unknown"/>
    <n v="3740"/>
    <n v="680"/>
    <n v="680"/>
    <n v="2380"/>
    <s v="Chevrolet"/>
    <s v="Malibu"/>
    <n v="2011"/>
    <x v="1"/>
  </r>
  <r>
    <n v="553436"/>
    <d v="1991-06-03T00:00:00"/>
    <x v="115"/>
    <x v="2"/>
    <s v="250/500"/>
    <n v="500"/>
    <n v="12365"/>
    <n v="0"/>
    <x v="771"/>
    <n v="33"/>
    <x v="2"/>
    <x v="0"/>
    <x v="1"/>
    <x v="6"/>
    <x v="3"/>
    <x v="0"/>
    <n v="0"/>
    <n v="-48700"/>
    <n v="-48700"/>
    <x v="26"/>
    <x v="3"/>
    <s v=" "/>
    <x v="3"/>
    <x v="1"/>
    <x v="2"/>
    <x v="4"/>
    <s v="8211 Sky Hwy"/>
    <x v="17"/>
    <x v="0"/>
    <x v="2"/>
    <x v="1"/>
    <x v="3"/>
    <s v="No"/>
    <n v="5060"/>
    <n v="460"/>
    <n v="920"/>
    <n v="3680"/>
    <s v="Nissan"/>
    <s v="Ultima"/>
    <n v="2003"/>
    <x v="1"/>
  </r>
  <r>
    <n v="440616"/>
    <d v="1995-09-06T00:00:00"/>
    <x v="157"/>
    <x v="2"/>
    <s v="500/1000"/>
    <n v="2000"/>
    <n v="101797"/>
    <n v="0"/>
    <x v="772"/>
    <n v="48"/>
    <x v="0"/>
    <x v="1"/>
    <x v="0"/>
    <x v="1"/>
    <x v="13"/>
    <x v="0"/>
    <n v="59900"/>
    <n v="-34800"/>
    <n v="25100"/>
    <x v="45"/>
    <x v="2"/>
    <s v="Front Collision"/>
    <x v="2"/>
    <x v="0"/>
    <x v="4"/>
    <x v="0"/>
    <s v="8617 Best Ave"/>
    <x v="7"/>
    <x v="1"/>
    <x v="2"/>
    <x v="1"/>
    <x v="1"/>
    <s v="Yes"/>
    <n v="35860"/>
    <n v="3260"/>
    <n v="6520"/>
    <n v="26080"/>
    <s v="BMW"/>
    <s v="X5"/>
    <n v="2005"/>
    <x v="0"/>
  </r>
  <r>
    <n v="463237"/>
    <d v="2000-02-09T00:00:00"/>
    <x v="24"/>
    <x v="1"/>
    <s v="100/300"/>
    <n v="2000"/>
    <n v="1306"/>
    <n v="0"/>
    <x v="773"/>
    <n v="40"/>
    <x v="1"/>
    <x v="0"/>
    <x v="2"/>
    <x v="1"/>
    <x v="18"/>
    <x v="0"/>
    <n v="46100"/>
    <n v="-46900"/>
    <n v="-800"/>
    <x v="31"/>
    <x v="2"/>
    <s v="Front Collision"/>
    <x v="0"/>
    <x v="4"/>
    <x v="2"/>
    <x v="0"/>
    <s v="9856 Apache St"/>
    <x v="19"/>
    <x v="1"/>
    <x v="0"/>
    <x v="2"/>
    <x v="3"/>
    <s v="Unknown"/>
    <n v="50050"/>
    <n v="7700"/>
    <n v="3850"/>
    <n v="38500"/>
    <s v="Ford"/>
    <s v="Fusion"/>
    <n v="2008"/>
    <x v="0"/>
  </r>
  <r>
    <n v="753452"/>
    <d v="1996-07-23T00:00:00"/>
    <x v="210"/>
    <x v="2"/>
    <s v="500/1000"/>
    <n v="2000"/>
    <n v="117414"/>
    <n v="0"/>
    <x v="774"/>
    <n v="27"/>
    <x v="2"/>
    <x v="0"/>
    <x v="5"/>
    <x v="7"/>
    <x v="7"/>
    <x v="3"/>
    <n v="50400"/>
    <n v="-61500"/>
    <n v="-11100"/>
    <x v="40"/>
    <x v="2"/>
    <s v="Rear Collision"/>
    <x v="1"/>
    <x v="2"/>
    <x v="2"/>
    <x v="5"/>
    <s v="1951 Best Ave"/>
    <x v="8"/>
    <x v="2"/>
    <x v="0"/>
    <x v="1"/>
    <x v="1"/>
    <s v="No"/>
    <n v="59070"/>
    <n v="10740"/>
    <n v="5370"/>
    <n v="42960"/>
    <s v="Toyota"/>
    <s v="Camry"/>
    <n v="2012"/>
    <x v="1"/>
  </r>
  <r>
    <n v="920554"/>
    <d v="2005-09-21T00:00:00"/>
    <x v="357"/>
    <x v="1"/>
    <s v="500/1000"/>
    <n v="1000"/>
    <n v="123101"/>
    <n v="0"/>
    <x v="775"/>
    <n v="30"/>
    <x v="2"/>
    <x v="0"/>
    <x v="5"/>
    <x v="12"/>
    <x v="2"/>
    <x v="0"/>
    <n v="0"/>
    <n v="-31700"/>
    <n v="-31700"/>
    <x v="51"/>
    <x v="2"/>
    <s v="Front Collision"/>
    <x v="1"/>
    <x v="2"/>
    <x v="0"/>
    <x v="1"/>
    <s v="1824 5th Lane"/>
    <x v="4"/>
    <x v="1"/>
    <x v="2"/>
    <x v="0"/>
    <x v="0"/>
    <s v="Unknown"/>
    <n v="28440"/>
    <n v="3160"/>
    <n v="3160"/>
    <n v="22120"/>
    <s v="Dodge"/>
    <s v="Neon"/>
    <n v="2007"/>
    <x v="1"/>
  </r>
  <r>
    <n v="594783"/>
    <d v="2011-12-30T00:00:00"/>
    <x v="59"/>
    <x v="2"/>
    <s v="250/500"/>
    <n v="500"/>
    <n v="129918"/>
    <n v="0"/>
    <x v="776"/>
    <n v="34"/>
    <x v="1"/>
    <x v="1"/>
    <x v="5"/>
    <x v="4"/>
    <x v="10"/>
    <x v="0"/>
    <n v="57100"/>
    <n v="0"/>
    <n v="57100"/>
    <x v="13"/>
    <x v="0"/>
    <s v="Front Collision"/>
    <x v="0"/>
    <x v="2"/>
    <x v="3"/>
    <x v="3"/>
    <s v="7393 Washington St"/>
    <x v="2"/>
    <x v="0"/>
    <x v="0"/>
    <x v="2"/>
    <x v="3"/>
    <s v="Yes"/>
    <n v="45540"/>
    <n v="8280"/>
    <n v="8280"/>
    <n v="28980"/>
    <s v="Honda"/>
    <s v="Civic"/>
    <n v="1998"/>
    <x v="0"/>
  </r>
  <r>
    <n v="725330"/>
    <d v="1996-07-21T00:00:00"/>
    <x v="300"/>
    <x v="1"/>
    <s v="100/300"/>
    <n v="500"/>
    <n v="146975"/>
    <n v="0"/>
    <x v="777"/>
    <n v="34"/>
    <x v="1"/>
    <x v="1"/>
    <x v="6"/>
    <x v="2"/>
    <x v="1"/>
    <x v="1"/>
    <n v="0"/>
    <n v="-57600"/>
    <n v="-57600"/>
    <x v="29"/>
    <x v="0"/>
    <s v="Rear Collision"/>
    <x v="1"/>
    <x v="2"/>
    <x v="1"/>
    <x v="2"/>
    <s v="1386 Britain St"/>
    <x v="5"/>
    <x v="0"/>
    <x v="1"/>
    <x v="1"/>
    <x v="1"/>
    <s v="Yes"/>
    <n v="38700"/>
    <n v="7740"/>
    <n v="3870"/>
    <n v="27090"/>
    <s v="Volkswagen"/>
    <s v="Passat"/>
    <n v="2012"/>
    <x v="1"/>
  </r>
  <r>
    <n v="607259"/>
    <d v="1996-04-08T00:00:00"/>
    <x v="100"/>
    <x v="0"/>
    <s v="250/500"/>
    <n v="500"/>
    <n v="139072"/>
    <n v="0"/>
    <x v="778"/>
    <n v="39"/>
    <x v="1"/>
    <x v="0"/>
    <x v="3"/>
    <x v="4"/>
    <x v="12"/>
    <x v="1"/>
    <n v="83900"/>
    <n v="-52100"/>
    <n v="31800"/>
    <x v="41"/>
    <x v="3"/>
    <s v=" "/>
    <x v="3"/>
    <x v="1"/>
    <x v="0"/>
    <x v="6"/>
    <s v="7928 Maple Ridge"/>
    <x v="13"/>
    <x v="0"/>
    <x v="0"/>
    <x v="2"/>
    <x v="3"/>
    <s v="Yes"/>
    <n v="5830"/>
    <n v="1060"/>
    <n v="530"/>
    <n v="4240"/>
    <s v="Nissan"/>
    <s v="Pathfinder"/>
    <n v="2011"/>
    <x v="1"/>
  </r>
  <r>
    <n v="979336"/>
    <d v="2001-03-04T00:00:00"/>
    <x v="182"/>
    <x v="2"/>
    <s v="500/1000"/>
    <n v="500"/>
    <n v="169409"/>
    <n v="7000000"/>
    <x v="779"/>
    <n v="32"/>
    <x v="2"/>
    <x v="1"/>
    <x v="2"/>
    <x v="5"/>
    <x v="18"/>
    <x v="0"/>
    <n v="0"/>
    <n v="0"/>
    <n v="0"/>
    <x v="8"/>
    <x v="0"/>
    <s v="Rear Collision"/>
    <x v="2"/>
    <x v="3"/>
    <x v="2"/>
    <x v="5"/>
    <s v="1546 Cherokee Ave"/>
    <x v="5"/>
    <x v="0"/>
    <x v="0"/>
    <x v="1"/>
    <x v="0"/>
    <s v="Unknown"/>
    <n v="57240"/>
    <n v="4770"/>
    <n v="9540"/>
    <n v="42930"/>
    <s v="BMW"/>
    <s v="X6"/>
    <n v="1995"/>
    <x v="0"/>
  </r>
  <r>
    <n v="865201"/>
    <d v="2001-10-19T00:00:00"/>
    <x v="300"/>
    <x v="0"/>
    <s v="100/300"/>
    <n v="2000"/>
    <n v="114015"/>
    <n v="0"/>
    <x v="780"/>
    <n v="39"/>
    <x v="1"/>
    <x v="0"/>
    <x v="4"/>
    <x v="3"/>
    <x v="19"/>
    <x v="0"/>
    <n v="0"/>
    <n v="-36800"/>
    <n v="-36800"/>
    <x v="16"/>
    <x v="2"/>
    <s v="Rear Collision"/>
    <x v="2"/>
    <x v="0"/>
    <x v="1"/>
    <x v="1"/>
    <s v="2003 2nd Hwy"/>
    <x v="10"/>
    <x v="1"/>
    <x v="0"/>
    <x v="1"/>
    <x v="2"/>
    <s v="No"/>
    <n v="46200"/>
    <n v="4200"/>
    <n v="8400"/>
    <n v="33600"/>
    <s v="Suburu"/>
    <s v="Legacy"/>
    <n v="2015"/>
    <x v="1"/>
  </r>
  <r>
    <n v="140977"/>
    <d v="2006-08-18T00:00:00"/>
    <x v="113"/>
    <x v="1"/>
    <s v="100/300"/>
    <n v="1000"/>
    <n v="131071"/>
    <n v="0"/>
    <x v="781"/>
    <n v="32"/>
    <x v="2"/>
    <x v="1"/>
    <x v="3"/>
    <x v="13"/>
    <x v="14"/>
    <x v="0"/>
    <n v="29300"/>
    <n v="0"/>
    <n v="29300"/>
    <x v="53"/>
    <x v="0"/>
    <s v="Side Collision"/>
    <x v="2"/>
    <x v="4"/>
    <x v="2"/>
    <x v="0"/>
    <s v="9418 5th Hwy"/>
    <x v="6"/>
    <x v="0"/>
    <x v="0"/>
    <x v="1"/>
    <x v="3"/>
    <s v="No"/>
    <n v="57700"/>
    <n v="5770"/>
    <n v="5770"/>
    <n v="46160"/>
    <s v="Toyota"/>
    <s v="Camry"/>
    <n v="2003"/>
    <x v="1"/>
  </r>
  <r>
    <n v="787351"/>
    <d v="2013-04-28T00:00:00"/>
    <x v="358"/>
    <x v="2"/>
    <s v="250/500"/>
    <n v="2000"/>
    <n v="173049"/>
    <n v="7000000"/>
    <x v="782"/>
    <n v="48"/>
    <x v="0"/>
    <x v="0"/>
    <x v="5"/>
    <x v="10"/>
    <x v="10"/>
    <x v="1"/>
    <n v="46300"/>
    <n v="-41700"/>
    <n v="4600"/>
    <x v="27"/>
    <x v="2"/>
    <s v="Front Collision"/>
    <x v="1"/>
    <x v="2"/>
    <x v="4"/>
    <x v="6"/>
    <s v="8770 1st Lane"/>
    <x v="21"/>
    <x v="1"/>
    <x v="2"/>
    <x v="2"/>
    <x v="1"/>
    <s v="No"/>
    <n v="56160"/>
    <n v="4680"/>
    <n v="9360"/>
    <n v="42120"/>
    <s v="Saab"/>
    <s v="95"/>
    <n v="1995"/>
    <x v="1"/>
  </r>
  <r>
    <n v="272330"/>
    <d v="2009-11-29T00:00:00"/>
    <x v="250"/>
    <x v="1"/>
    <s v="250/500"/>
    <n v="500"/>
    <n v="161665"/>
    <n v="7000000"/>
    <x v="783"/>
    <n v="47"/>
    <x v="0"/>
    <x v="0"/>
    <x v="0"/>
    <x v="12"/>
    <x v="9"/>
    <x v="3"/>
    <n v="0"/>
    <n v="-59500"/>
    <n v="-59500"/>
    <x v="29"/>
    <x v="2"/>
    <s v="Side Collision"/>
    <x v="2"/>
    <x v="2"/>
    <x v="4"/>
    <x v="0"/>
    <s v="1087 Flute Drive"/>
    <x v="5"/>
    <x v="1"/>
    <x v="1"/>
    <x v="1"/>
    <x v="2"/>
    <s v="Yes"/>
    <n v="44400"/>
    <n v="5550"/>
    <n v="5550"/>
    <n v="33300"/>
    <s v="Jeep"/>
    <s v="Grand Cherokee"/>
    <n v="1999"/>
    <x v="1"/>
  </r>
  <r>
    <n v="728025"/>
    <d v="1990-02-15T00:00:00"/>
    <x v="359"/>
    <x v="1"/>
    <s v="100/300"/>
    <n v="500"/>
    <n v="193585"/>
    <n v="4000000"/>
    <x v="784"/>
    <n v="56"/>
    <x v="3"/>
    <x v="0"/>
    <x v="3"/>
    <x v="1"/>
    <x v="1"/>
    <x v="2"/>
    <n v="49500"/>
    <n v="-81100"/>
    <n v="-31600"/>
    <x v="37"/>
    <x v="0"/>
    <s v="Rear Collision"/>
    <x v="0"/>
    <x v="4"/>
    <x v="2"/>
    <x v="4"/>
    <s v="2217 Tree Lane"/>
    <x v="2"/>
    <x v="0"/>
    <x v="1"/>
    <x v="2"/>
    <x v="2"/>
    <s v="Unknown"/>
    <n v="92730"/>
    <n v="16860"/>
    <n v="8430"/>
    <n v="67440"/>
    <s v="Mercedes"/>
    <s v="E400"/>
    <n v="2004"/>
    <x v="0"/>
  </r>
  <r>
    <n v="804608"/>
    <d v="2002-04-12T00:00:00"/>
    <x v="128"/>
    <x v="0"/>
    <s v="250/500"/>
    <n v="1000"/>
    <n v="85514"/>
    <n v="0"/>
    <x v="785"/>
    <n v="33"/>
    <x v="2"/>
    <x v="1"/>
    <x v="1"/>
    <x v="0"/>
    <x v="12"/>
    <x v="1"/>
    <n v="37900"/>
    <n v="0"/>
    <n v="37900"/>
    <x v="58"/>
    <x v="0"/>
    <s v="Side Collision"/>
    <x v="1"/>
    <x v="2"/>
    <x v="5"/>
    <x v="6"/>
    <s v="6741 Oak Ridge"/>
    <x v="6"/>
    <x v="0"/>
    <x v="0"/>
    <x v="1"/>
    <x v="3"/>
    <s v="Yes"/>
    <n v="30700"/>
    <n v="3070"/>
    <n v="6140"/>
    <n v="21490"/>
    <s v="Toyota"/>
    <s v="Corolla"/>
    <n v="2015"/>
    <x v="1"/>
  </r>
  <r>
    <n v="718829"/>
    <d v="1999-02-21T00:00:00"/>
    <x v="338"/>
    <x v="0"/>
    <s v="250/500"/>
    <n v="2000"/>
    <n v="156847"/>
    <n v="4000000"/>
    <x v="786"/>
    <n v="24"/>
    <x v="2"/>
    <x v="1"/>
    <x v="4"/>
    <x v="3"/>
    <x v="11"/>
    <x v="3"/>
    <n v="46800"/>
    <n v="0"/>
    <n v="46800"/>
    <x v="40"/>
    <x v="0"/>
    <s v="Side Collision"/>
    <x v="0"/>
    <x v="2"/>
    <x v="2"/>
    <x v="6"/>
    <s v="2123 MLK Ridge"/>
    <x v="2"/>
    <x v="0"/>
    <x v="2"/>
    <x v="2"/>
    <x v="1"/>
    <s v="Unknown"/>
    <n v="56600"/>
    <n v="11320"/>
    <n v="5660"/>
    <n v="39620"/>
    <s v="Toyota"/>
    <s v="Camry"/>
    <n v="1999"/>
    <x v="1"/>
  </r>
  <r>
    <n v="482404"/>
    <d v="2011-06-18T00:00:00"/>
    <x v="324"/>
    <x v="1"/>
    <s v="500/1000"/>
    <n v="2000"/>
    <n v="155053"/>
    <n v="0"/>
    <x v="787"/>
    <n v="24"/>
    <x v="2"/>
    <x v="1"/>
    <x v="0"/>
    <x v="3"/>
    <x v="7"/>
    <x v="2"/>
    <n v="0"/>
    <n v="-27700"/>
    <n v="-27700"/>
    <x v="51"/>
    <x v="3"/>
    <s v=" "/>
    <x v="3"/>
    <x v="1"/>
    <x v="1"/>
    <x v="4"/>
    <s v="4390 4th Drive"/>
    <x v="3"/>
    <x v="0"/>
    <x v="0"/>
    <x v="1"/>
    <x v="3"/>
    <s v="Unknown"/>
    <n v="3960"/>
    <n v="660"/>
    <n v="660"/>
    <n v="2640"/>
    <s v="Audi"/>
    <s v="A3"/>
    <n v="1998"/>
    <x v="1"/>
  </r>
  <r>
    <n v="331170"/>
    <d v="1995-03-26T00:00:00"/>
    <x v="173"/>
    <x v="2"/>
    <s v="250/500"/>
    <n v="2000"/>
    <n v="137092"/>
    <n v="0"/>
    <x v="788"/>
    <n v="30"/>
    <x v="2"/>
    <x v="0"/>
    <x v="5"/>
    <x v="10"/>
    <x v="17"/>
    <x v="3"/>
    <n v="48900"/>
    <n v="0"/>
    <n v="48900"/>
    <x v="30"/>
    <x v="0"/>
    <s v="Rear Collision"/>
    <x v="1"/>
    <x v="0"/>
    <x v="0"/>
    <x v="2"/>
    <s v="1437 3rd Lane"/>
    <x v="9"/>
    <x v="0"/>
    <x v="0"/>
    <x v="1"/>
    <x v="2"/>
    <s v="Unknown"/>
    <n v="34800"/>
    <n v="3480"/>
    <n v="6960"/>
    <n v="24360"/>
    <s v="Accura"/>
    <s v="MDX"/>
    <n v="1999"/>
    <x v="1"/>
  </r>
  <r>
    <n v="753056"/>
    <d v="1991-05-03T00:00:00"/>
    <x v="15"/>
    <x v="1"/>
    <s v="250/500"/>
    <n v="500"/>
    <n v="136359"/>
    <n v="0"/>
    <x v="789"/>
    <n v="36"/>
    <x v="1"/>
    <x v="1"/>
    <x v="6"/>
    <x v="3"/>
    <x v="14"/>
    <x v="1"/>
    <n v="43200"/>
    <n v="0"/>
    <n v="43200"/>
    <x v="42"/>
    <x v="2"/>
    <s v="Rear Collision"/>
    <x v="1"/>
    <x v="3"/>
    <x v="2"/>
    <x v="1"/>
    <s v="1186 Rock St"/>
    <x v="16"/>
    <x v="1"/>
    <x v="1"/>
    <x v="2"/>
    <x v="1"/>
    <s v="Yes"/>
    <n v="79500"/>
    <n v="7950"/>
    <n v="7950"/>
    <n v="63600"/>
    <s v="Chevrolet"/>
    <s v="Tahoe"/>
    <n v="2000"/>
    <x v="1"/>
  </r>
  <r>
    <n v="910365"/>
    <d v="2001-12-19T00:00:00"/>
    <x v="76"/>
    <x v="1"/>
    <s v="250/500"/>
    <n v="1000"/>
    <n v="82842"/>
    <n v="3000000"/>
    <x v="790"/>
    <n v="34"/>
    <x v="1"/>
    <x v="1"/>
    <x v="5"/>
    <x v="5"/>
    <x v="16"/>
    <x v="1"/>
    <n v="0"/>
    <n v="0"/>
    <n v="0"/>
    <x v="12"/>
    <x v="0"/>
    <s v="Front Collision"/>
    <x v="2"/>
    <x v="0"/>
    <x v="2"/>
    <x v="2"/>
    <s v="4394 Oak St"/>
    <x v="16"/>
    <x v="0"/>
    <x v="1"/>
    <x v="2"/>
    <x v="0"/>
    <s v="No"/>
    <n v="56000"/>
    <n v="5600"/>
    <n v="5600"/>
    <n v="44800"/>
    <s v="Chevrolet"/>
    <s v="Malibu"/>
    <n v="2009"/>
    <x v="1"/>
  </r>
  <r>
    <n v="379268"/>
    <d v="2012-08-05T00:00:00"/>
    <x v="200"/>
    <x v="1"/>
    <s v="250/500"/>
    <n v="500"/>
    <n v="120963"/>
    <n v="0"/>
    <x v="791"/>
    <n v="29"/>
    <x v="2"/>
    <x v="1"/>
    <x v="3"/>
    <x v="1"/>
    <x v="13"/>
    <x v="1"/>
    <n v="64800"/>
    <n v="-44200"/>
    <n v="20600"/>
    <x v="44"/>
    <x v="0"/>
    <s v="Rear Collision"/>
    <x v="1"/>
    <x v="4"/>
    <x v="5"/>
    <x v="2"/>
    <s v="8368 Cherokee Ave"/>
    <x v="18"/>
    <x v="0"/>
    <x v="0"/>
    <x v="0"/>
    <x v="1"/>
    <s v="Yes"/>
    <n v="73260"/>
    <n v="16280"/>
    <n v="0"/>
    <n v="56980"/>
    <s v="Volkswagen"/>
    <s v="Jetta"/>
    <n v="2014"/>
    <x v="0"/>
  </r>
  <r>
    <n v="362843"/>
    <d v="2004-08-09T00:00:00"/>
    <x v="204"/>
    <x v="0"/>
    <s v="250/500"/>
    <n v="2000"/>
    <n v="111117"/>
    <n v="0"/>
    <x v="792"/>
    <n v="46"/>
    <x v="0"/>
    <x v="0"/>
    <x v="0"/>
    <x v="0"/>
    <x v="4"/>
    <x v="3"/>
    <n v="35000"/>
    <n v="0"/>
    <n v="35000"/>
    <x v="50"/>
    <x v="3"/>
    <s v=" "/>
    <x v="3"/>
    <x v="1"/>
    <x v="4"/>
    <x v="2"/>
    <s v="4905 Best Lane"/>
    <x v="19"/>
    <x v="0"/>
    <x v="0"/>
    <x v="2"/>
    <x v="2"/>
    <s v="Yes"/>
    <n v="4950"/>
    <n v="900"/>
    <n v="450"/>
    <n v="3600"/>
    <s v="Toyota"/>
    <s v="Camry"/>
    <n v="1995"/>
    <x v="1"/>
  </r>
  <r>
    <n v="135400"/>
    <d v="2014-01-20T00:00:00"/>
    <x v="325"/>
    <x v="1"/>
    <s v="500/1000"/>
    <n v="500"/>
    <n v="98997"/>
    <n v="0"/>
    <x v="793"/>
    <n v="42"/>
    <x v="1"/>
    <x v="0"/>
    <x v="3"/>
    <x v="1"/>
    <x v="14"/>
    <x v="2"/>
    <n v="32500"/>
    <n v="0"/>
    <n v="32500"/>
    <x v="39"/>
    <x v="0"/>
    <s v="Rear Collision"/>
    <x v="1"/>
    <x v="4"/>
    <x v="4"/>
    <x v="4"/>
    <s v="3618 Sky Ave"/>
    <x v="16"/>
    <x v="0"/>
    <x v="2"/>
    <x v="1"/>
    <x v="3"/>
    <s v="No"/>
    <n v="48000"/>
    <n v="4800"/>
    <n v="9600"/>
    <n v="33600"/>
    <s v="Saab"/>
    <s v="95"/>
    <n v="2013"/>
    <x v="1"/>
  </r>
  <r>
    <n v="798579"/>
    <d v="2011-12-19T00:00:00"/>
    <x v="127"/>
    <x v="1"/>
    <s v="250/500"/>
    <n v="1000"/>
    <n v="111423"/>
    <n v="0"/>
    <x v="794"/>
    <n v="37"/>
    <x v="1"/>
    <x v="0"/>
    <x v="5"/>
    <x v="5"/>
    <x v="7"/>
    <x v="0"/>
    <n v="0"/>
    <n v="0"/>
    <n v="0"/>
    <x v="17"/>
    <x v="0"/>
    <s v="Side Collision"/>
    <x v="0"/>
    <x v="2"/>
    <x v="0"/>
    <x v="2"/>
    <s v="5459 MLK Ave"/>
    <x v="17"/>
    <x v="0"/>
    <x v="0"/>
    <x v="1"/>
    <x v="3"/>
    <s v="Yes"/>
    <n v="52200"/>
    <n v="10440"/>
    <n v="5220"/>
    <n v="36540"/>
    <s v="Nissan"/>
    <s v="Pathfinder"/>
    <n v="2005"/>
    <x v="1"/>
  </r>
  <r>
    <n v="250833"/>
    <d v="2008-07-28T00:00:00"/>
    <x v="191"/>
    <x v="1"/>
    <s v="250/500"/>
    <n v="2000"/>
    <n v="134731"/>
    <n v="0"/>
    <x v="795"/>
    <n v="38"/>
    <x v="1"/>
    <x v="1"/>
    <x v="6"/>
    <x v="9"/>
    <x v="7"/>
    <x v="3"/>
    <n v="80900"/>
    <n v="-111100"/>
    <n v="-30200"/>
    <x v="40"/>
    <x v="2"/>
    <s v="Rear Collision"/>
    <x v="1"/>
    <x v="4"/>
    <x v="2"/>
    <x v="3"/>
    <s v="1371 Texas Lane"/>
    <x v="17"/>
    <x v="1"/>
    <x v="2"/>
    <x v="2"/>
    <x v="2"/>
    <s v="Unknown"/>
    <n v="73800"/>
    <n v="12300"/>
    <n v="12300"/>
    <n v="49200"/>
    <s v="Audi"/>
    <s v="A3"/>
    <n v="1995"/>
    <x v="1"/>
  </r>
  <r>
    <n v="824116"/>
    <d v="1998-05-05T00:00:00"/>
    <x v="360"/>
    <x v="2"/>
    <s v="250/500"/>
    <n v="2000"/>
    <n v="168753"/>
    <n v="0"/>
    <x v="796"/>
    <n v="34"/>
    <x v="1"/>
    <x v="1"/>
    <x v="6"/>
    <x v="9"/>
    <x v="4"/>
    <x v="1"/>
    <n v="0"/>
    <n v="-69600"/>
    <n v="-69600"/>
    <x v="48"/>
    <x v="0"/>
    <s v="Side Collision"/>
    <x v="2"/>
    <x v="2"/>
    <x v="5"/>
    <x v="5"/>
    <s v="2654 Embaracadero St"/>
    <x v="2"/>
    <x v="0"/>
    <x v="1"/>
    <x v="0"/>
    <x v="0"/>
    <s v="No"/>
    <n v="78200"/>
    <n v="15640"/>
    <n v="7820"/>
    <n v="54740"/>
    <s v="Audi"/>
    <s v="A3"/>
    <n v="2009"/>
    <x v="1"/>
  </r>
  <r>
    <n v="322613"/>
    <d v="1995-04-16T00:00:00"/>
    <x v="232"/>
    <x v="1"/>
    <s v="250/500"/>
    <n v="1000"/>
    <n v="118348"/>
    <n v="0"/>
    <x v="797"/>
    <n v="33"/>
    <x v="2"/>
    <x v="0"/>
    <x v="2"/>
    <x v="6"/>
    <x v="3"/>
    <x v="0"/>
    <n v="0"/>
    <n v="0"/>
    <n v="0"/>
    <x v="47"/>
    <x v="0"/>
    <s v="Rear Collision"/>
    <x v="0"/>
    <x v="4"/>
    <x v="1"/>
    <x v="5"/>
    <s v="2123 Texas Ave"/>
    <x v="4"/>
    <x v="0"/>
    <x v="1"/>
    <x v="2"/>
    <x v="2"/>
    <s v="No"/>
    <n v="55200"/>
    <n v="13800"/>
    <n v="9200"/>
    <n v="32200"/>
    <s v="Saab"/>
    <s v="93"/>
    <n v="2015"/>
    <x v="0"/>
  </r>
  <r>
    <n v="871305"/>
    <d v="1992-02-14T00:00:00"/>
    <x v="190"/>
    <x v="2"/>
    <s v="500/1000"/>
    <n v="2000"/>
    <n v="153713"/>
    <n v="0"/>
    <x v="798"/>
    <n v="43"/>
    <x v="1"/>
    <x v="1"/>
    <x v="1"/>
    <x v="11"/>
    <x v="14"/>
    <x v="2"/>
    <n v="0"/>
    <n v="-58300"/>
    <n v="-58300"/>
    <x v="5"/>
    <x v="2"/>
    <s v="Side Collision"/>
    <x v="2"/>
    <x v="3"/>
    <x v="2"/>
    <x v="5"/>
    <s v="4538 Flute Hwy"/>
    <x v="19"/>
    <x v="1"/>
    <x v="2"/>
    <x v="1"/>
    <x v="0"/>
    <s v="Yes"/>
    <n v="57060"/>
    <n v="6340"/>
    <n v="6340"/>
    <n v="44380"/>
    <s v="Ford"/>
    <s v="Fusion"/>
    <n v="2012"/>
    <x v="1"/>
  </r>
  <r>
    <n v="488037"/>
    <d v="2007-07-11T00:00:00"/>
    <x v="31"/>
    <x v="0"/>
    <s v="250/500"/>
    <n v="1000"/>
    <n v="117325"/>
    <n v="0"/>
    <x v="799"/>
    <n v="30"/>
    <x v="2"/>
    <x v="1"/>
    <x v="3"/>
    <x v="9"/>
    <x v="7"/>
    <x v="0"/>
    <n v="0"/>
    <n v="-34700"/>
    <n v="-34700"/>
    <x v="53"/>
    <x v="1"/>
    <s v=" "/>
    <x v="1"/>
    <x v="1"/>
    <x v="4"/>
    <x v="2"/>
    <s v="4434 Weaver St"/>
    <x v="19"/>
    <x v="0"/>
    <x v="2"/>
    <x v="1"/>
    <x v="2"/>
    <s v="Yes"/>
    <n v="4680"/>
    <n v="520"/>
    <n v="520"/>
    <n v="3640"/>
    <s v="Chevrolet"/>
    <s v="Malibu"/>
    <n v="2013"/>
    <x v="1"/>
  </r>
  <r>
    <n v="485813"/>
    <d v="2010-04-07T00:00:00"/>
    <x v="155"/>
    <x v="1"/>
    <s v="250/500"/>
    <n v="1000"/>
    <n v="136116"/>
    <n v="4000000"/>
    <x v="800"/>
    <n v="56"/>
    <x v="3"/>
    <x v="1"/>
    <x v="3"/>
    <x v="10"/>
    <x v="18"/>
    <x v="1"/>
    <n v="0"/>
    <n v="-63700"/>
    <n v="-63700"/>
    <x v="14"/>
    <x v="0"/>
    <s v="Front Collision"/>
    <x v="1"/>
    <x v="4"/>
    <x v="1"/>
    <x v="4"/>
    <s v="2798 1st Ave"/>
    <x v="6"/>
    <x v="0"/>
    <x v="2"/>
    <x v="2"/>
    <x v="1"/>
    <s v="Yes"/>
    <n v="53100"/>
    <n v="5310"/>
    <n v="5310"/>
    <n v="42480"/>
    <s v="Accura"/>
    <s v="MDX"/>
    <n v="2005"/>
    <x v="0"/>
  </r>
  <r>
    <n v="886473"/>
    <d v="1991-03-10T00:00:00"/>
    <x v="312"/>
    <x v="0"/>
    <s v="500/1000"/>
    <n v="2000"/>
    <n v="142256"/>
    <n v="7000000"/>
    <x v="801"/>
    <n v="48"/>
    <x v="0"/>
    <x v="1"/>
    <x v="0"/>
    <x v="5"/>
    <x v="17"/>
    <x v="0"/>
    <n v="26900"/>
    <n v="-55300"/>
    <n v="-28400"/>
    <x v="46"/>
    <x v="1"/>
    <s v=" "/>
    <x v="1"/>
    <x v="1"/>
    <x v="4"/>
    <x v="3"/>
    <s v="2809 Francis Lane"/>
    <x v="2"/>
    <x v="0"/>
    <x v="1"/>
    <x v="0"/>
    <x v="0"/>
    <s v="No"/>
    <n v="3520"/>
    <n v="640"/>
    <n v="320"/>
    <n v="2560"/>
    <s v="Accura"/>
    <s v="MDX"/>
    <n v="2013"/>
    <x v="1"/>
  </r>
  <r>
    <n v="907113"/>
    <d v="1996-01-20T00:00:00"/>
    <x v="361"/>
    <x v="2"/>
    <s v="500/1000"/>
    <n v="2000"/>
    <n v="114306"/>
    <n v="0"/>
    <x v="802"/>
    <n v="25"/>
    <x v="2"/>
    <x v="1"/>
    <x v="3"/>
    <x v="4"/>
    <x v="7"/>
    <x v="2"/>
    <n v="63100"/>
    <n v="-54100"/>
    <n v="9000"/>
    <x v="29"/>
    <x v="2"/>
    <s v="Front Collision"/>
    <x v="2"/>
    <x v="4"/>
    <x v="1"/>
    <x v="1"/>
    <s v="7281 Oak St"/>
    <x v="5"/>
    <x v="1"/>
    <x v="2"/>
    <x v="1"/>
    <x v="3"/>
    <s v="Yes"/>
    <n v="72900"/>
    <n v="14580"/>
    <n v="14580"/>
    <n v="43740"/>
    <s v="Nissan"/>
    <s v="Maxima"/>
    <n v="2010"/>
    <x v="1"/>
  </r>
  <r>
    <n v="833321"/>
    <d v="2010-03-01T00:00:00"/>
    <x v="60"/>
    <x v="1"/>
    <s v="250/500"/>
    <n v="500"/>
    <n v="140571"/>
    <n v="0"/>
    <x v="803"/>
    <n v="38"/>
    <x v="1"/>
    <x v="1"/>
    <x v="1"/>
    <x v="0"/>
    <x v="6"/>
    <x v="3"/>
    <n v="0"/>
    <n v="0"/>
    <n v="0"/>
    <x v="51"/>
    <x v="0"/>
    <s v="Rear Collision"/>
    <x v="2"/>
    <x v="0"/>
    <x v="0"/>
    <x v="2"/>
    <s v="9878 Washington Ave"/>
    <x v="16"/>
    <x v="0"/>
    <x v="1"/>
    <x v="1"/>
    <x v="3"/>
    <s v="No"/>
    <n v="70700"/>
    <n v="7070"/>
    <n v="14140"/>
    <n v="49490"/>
    <s v="Volkswagen"/>
    <s v="Passat"/>
    <n v="2008"/>
    <x v="1"/>
  </r>
  <r>
    <n v="521592"/>
    <d v="2014-06-15T00:00:00"/>
    <x v="15"/>
    <x v="2"/>
    <s v="100/300"/>
    <n v="500"/>
    <n v="13542"/>
    <n v="0"/>
    <x v="804"/>
    <n v="30"/>
    <x v="2"/>
    <x v="1"/>
    <x v="5"/>
    <x v="12"/>
    <x v="3"/>
    <x v="0"/>
    <n v="100500"/>
    <n v="0"/>
    <n v="100500"/>
    <x v="18"/>
    <x v="2"/>
    <s v="Side Collision"/>
    <x v="1"/>
    <x v="3"/>
    <x v="0"/>
    <x v="0"/>
    <s v="2537 5th Ave"/>
    <x v="15"/>
    <x v="2"/>
    <x v="1"/>
    <x v="1"/>
    <x v="1"/>
    <s v="Unknown"/>
    <n v="60170"/>
    <n v="5470"/>
    <n v="10940"/>
    <n v="43760"/>
    <s v="Nissan"/>
    <s v="Pathfinder"/>
    <n v="2006"/>
    <x v="1"/>
  </r>
  <r>
    <n v="254837"/>
    <d v="2004-11-25T00:00:00"/>
    <x v="227"/>
    <x v="1"/>
    <s v="100/300"/>
    <n v="500"/>
    <n v="10556"/>
    <n v="0"/>
    <x v="805"/>
    <n v="42"/>
    <x v="1"/>
    <x v="0"/>
    <x v="4"/>
    <x v="8"/>
    <x v="12"/>
    <x v="0"/>
    <n v="69500"/>
    <n v="-40700"/>
    <n v="28800"/>
    <x v="28"/>
    <x v="0"/>
    <s v="Rear Collision"/>
    <x v="0"/>
    <x v="3"/>
    <x v="0"/>
    <x v="0"/>
    <s v="8493 Apache Drive"/>
    <x v="14"/>
    <x v="0"/>
    <x v="1"/>
    <x v="0"/>
    <x v="3"/>
    <s v="Unknown"/>
    <n v="74800"/>
    <n v="13600"/>
    <n v="6800"/>
    <n v="54400"/>
    <s v="Ford"/>
    <s v="Fusion"/>
    <n v="2009"/>
    <x v="0"/>
  </r>
  <r>
    <n v="634499"/>
    <d v="2000-08-26T00:00:00"/>
    <x v="205"/>
    <x v="2"/>
    <s v="250/500"/>
    <n v="1000"/>
    <n v="99943"/>
    <n v="0"/>
    <x v="806"/>
    <n v="41"/>
    <x v="1"/>
    <x v="0"/>
    <x v="5"/>
    <x v="5"/>
    <x v="12"/>
    <x v="0"/>
    <n v="25800"/>
    <n v="0"/>
    <n v="25800"/>
    <x v="17"/>
    <x v="1"/>
    <s v=" "/>
    <x v="3"/>
    <x v="0"/>
    <x v="4"/>
    <x v="5"/>
    <s v="2878 Britain Hwy"/>
    <x v="19"/>
    <x v="0"/>
    <x v="0"/>
    <x v="2"/>
    <x v="1"/>
    <s v="Unknown"/>
    <n v="4100"/>
    <n v="820"/>
    <n v="410"/>
    <n v="2870"/>
    <s v="Chevrolet"/>
    <s v="Malibu"/>
    <n v="2009"/>
    <x v="1"/>
  </r>
  <r>
    <n v="574707"/>
    <d v="2005-08-23T00:00:00"/>
    <x v="327"/>
    <x v="1"/>
    <s v="250/500"/>
    <n v="2000"/>
    <n v="115597"/>
    <n v="0"/>
    <x v="807"/>
    <n v="47"/>
    <x v="0"/>
    <x v="0"/>
    <x v="4"/>
    <x v="5"/>
    <x v="6"/>
    <x v="0"/>
    <n v="0"/>
    <n v="0"/>
    <n v="0"/>
    <x v="43"/>
    <x v="0"/>
    <s v="Side Collision"/>
    <x v="1"/>
    <x v="3"/>
    <x v="0"/>
    <x v="0"/>
    <s v="2862 Tree Ridge"/>
    <x v="0"/>
    <x v="0"/>
    <x v="0"/>
    <x v="1"/>
    <x v="2"/>
    <s v="Unknown"/>
    <n v="61490"/>
    <n v="5590"/>
    <n v="11180"/>
    <n v="44720"/>
    <s v="Dodge"/>
    <s v="RAM"/>
    <n v="2009"/>
    <x v="1"/>
  </r>
  <r>
    <n v="476839"/>
    <d v="1990-08-09T00:00:00"/>
    <x v="228"/>
    <x v="2"/>
    <s v="250/500"/>
    <n v="1000"/>
    <n v="172691"/>
    <n v="0"/>
    <x v="808"/>
    <n v="29"/>
    <x v="2"/>
    <x v="0"/>
    <x v="4"/>
    <x v="6"/>
    <x v="16"/>
    <x v="2"/>
    <n v="0"/>
    <n v="0"/>
    <n v="0"/>
    <x v="22"/>
    <x v="1"/>
    <s v=" "/>
    <x v="3"/>
    <x v="1"/>
    <x v="1"/>
    <x v="4"/>
    <s v="4453 Best Ave"/>
    <x v="8"/>
    <x v="0"/>
    <x v="1"/>
    <x v="1"/>
    <x v="1"/>
    <s v="Unknown"/>
    <n v="7200"/>
    <n v="720"/>
    <n v="1440"/>
    <n v="5040"/>
    <s v="Audi"/>
    <s v="A5"/>
    <n v="1999"/>
    <x v="1"/>
  </r>
  <r>
    <n v="149601"/>
    <d v="2003-03-28T00:00:00"/>
    <x v="362"/>
    <x v="1"/>
    <s v="500/1000"/>
    <n v="500"/>
    <n v="123257"/>
    <n v="0"/>
    <x v="809"/>
    <n v="34"/>
    <x v="1"/>
    <x v="1"/>
    <x v="1"/>
    <x v="1"/>
    <x v="15"/>
    <x v="1"/>
    <n v="59500"/>
    <n v="0"/>
    <n v="59500"/>
    <x v="2"/>
    <x v="2"/>
    <s v="Side Collision"/>
    <x v="1"/>
    <x v="2"/>
    <x v="2"/>
    <x v="2"/>
    <s v="5191 4th St"/>
    <x v="2"/>
    <x v="1"/>
    <x v="1"/>
    <x v="1"/>
    <x v="1"/>
    <s v="Unknown"/>
    <n v="45100"/>
    <n v="8200"/>
    <n v="4100"/>
    <n v="32800"/>
    <s v="Nissan"/>
    <s v="Pathfinder"/>
    <n v="2011"/>
    <x v="1"/>
  </r>
  <r>
    <n v="630683"/>
    <d v="2007-10-23T00:00:00"/>
    <x v="363"/>
    <x v="0"/>
    <s v="250/500"/>
    <n v="500"/>
    <n v="107865"/>
    <n v="0"/>
    <x v="810"/>
    <n v="53"/>
    <x v="0"/>
    <x v="0"/>
    <x v="6"/>
    <x v="0"/>
    <x v="6"/>
    <x v="1"/>
    <n v="36800"/>
    <n v="0"/>
    <n v="36800"/>
    <x v="28"/>
    <x v="0"/>
    <s v="Front Collision"/>
    <x v="1"/>
    <x v="0"/>
    <x v="4"/>
    <x v="5"/>
    <s v="1364 Best St"/>
    <x v="14"/>
    <x v="0"/>
    <x v="1"/>
    <x v="2"/>
    <x v="2"/>
    <s v="Yes"/>
    <n v="66660"/>
    <n v="12120"/>
    <n v="6060"/>
    <n v="48480"/>
    <s v="Honda"/>
    <s v="Civic"/>
    <n v="2006"/>
    <x v="1"/>
  </r>
  <r>
    <n v="500639"/>
    <d v="1996-06-27T00:00:00"/>
    <x v="364"/>
    <x v="0"/>
    <s v="500/1000"/>
    <n v="1000"/>
    <n v="132478"/>
    <n v="0"/>
    <x v="811"/>
    <n v="41"/>
    <x v="1"/>
    <x v="1"/>
    <x v="1"/>
    <x v="5"/>
    <x v="16"/>
    <x v="1"/>
    <n v="0"/>
    <n v="-64500"/>
    <n v="-64500"/>
    <x v="3"/>
    <x v="0"/>
    <s v="Front Collision"/>
    <x v="0"/>
    <x v="0"/>
    <x v="5"/>
    <x v="6"/>
    <s v="8946 2nd Drive"/>
    <x v="13"/>
    <x v="0"/>
    <x v="2"/>
    <x v="2"/>
    <x v="0"/>
    <s v="Yes"/>
    <n v="76400"/>
    <n v="15280"/>
    <n v="7640"/>
    <n v="53480"/>
    <s v="Volkswagen"/>
    <s v="Jetta"/>
    <n v="1997"/>
    <x v="0"/>
  </r>
  <r>
    <n v="352120"/>
    <d v="1994-12-11T00:00:00"/>
    <x v="29"/>
    <x v="1"/>
    <s v="250/500"/>
    <n v="500"/>
    <n v="151854"/>
    <n v="0"/>
    <x v="812"/>
    <n v="37"/>
    <x v="1"/>
    <x v="1"/>
    <x v="0"/>
    <x v="0"/>
    <x v="14"/>
    <x v="1"/>
    <n v="0"/>
    <n v="0"/>
    <n v="0"/>
    <x v="0"/>
    <x v="0"/>
    <s v="Rear Collision"/>
    <x v="2"/>
    <x v="4"/>
    <x v="6"/>
    <x v="1"/>
    <s v="3726 MLK Hwy"/>
    <x v="16"/>
    <x v="0"/>
    <x v="0"/>
    <x v="0"/>
    <x v="3"/>
    <s v="No"/>
    <n v="58300"/>
    <n v="10600"/>
    <n v="10600"/>
    <n v="37100"/>
    <s v="Ford"/>
    <s v="F150"/>
    <n v="2001"/>
    <x v="1"/>
  </r>
  <r>
    <n v="569245"/>
    <d v="1995-12-05T00:00:00"/>
    <x v="342"/>
    <x v="2"/>
    <s v="100/300"/>
    <n v="2000"/>
    <n v="123906"/>
    <n v="0"/>
    <x v="813"/>
    <n v="49"/>
    <x v="0"/>
    <x v="1"/>
    <x v="6"/>
    <x v="10"/>
    <x v="8"/>
    <x v="0"/>
    <n v="34900"/>
    <n v="0"/>
    <n v="34900"/>
    <x v="3"/>
    <x v="0"/>
    <s v="Front Collision"/>
    <x v="2"/>
    <x v="0"/>
    <x v="0"/>
    <x v="1"/>
    <s v="2820 Britain St"/>
    <x v="4"/>
    <x v="0"/>
    <x v="1"/>
    <x v="0"/>
    <x v="3"/>
    <s v="Unknown"/>
    <n v="57310"/>
    <n v="5210"/>
    <n v="10420"/>
    <n v="41680"/>
    <s v="Volkswagen"/>
    <s v="Passat"/>
    <n v="2002"/>
    <x v="1"/>
  </r>
  <r>
    <n v="907012"/>
    <d v="1996-12-15T00:00:00"/>
    <x v="365"/>
    <x v="0"/>
    <s v="500/1000"/>
    <n v="2000"/>
    <n v="124668"/>
    <n v="0"/>
    <x v="814"/>
    <n v="32"/>
    <x v="2"/>
    <x v="1"/>
    <x v="1"/>
    <x v="7"/>
    <x v="9"/>
    <x v="2"/>
    <n v="0"/>
    <n v="0"/>
    <n v="0"/>
    <x v="22"/>
    <x v="0"/>
    <s v="Front Collision"/>
    <x v="1"/>
    <x v="2"/>
    <x v="2"/>
    <x v="2"/>
    <s v="2646 MLK Drive"/>
    <x v="16"/>
    <x v="0"/>
    <x v="1"/>
    <x v="1"/>
    <x v="3"/>
    <s v="Unknown"/>
    <n v="53100"/>
    <n v="5900"/>
    <n v="5900"/>
    <n v="41300"/>
    <s v="Suburu"/>
    <s v="Impreza"/>
    <n v="2006"/>
    <x v="1"/>
  </r>
  <r>
    <n v="700074"/>
    <d v="2011-06-06T00:00:00"/>
    <x v="347"/>
    <x v="0"/>
    <s v="250/500"/>
    <n v="1000"/>
    <n v="162267"/>
    <n v="0"/>
    <x v="815"/>
    <n v="24"/>
    <x v="2"/>
    <x v="1"/>
    <x v="0"/>
    <x v="7"/>
    <x v="12"/>
    <x v="0"/>
    <n v="0"/>
    <n v="0"/>
    <n v="0"/>
    <x v="32"/>
    <x v="2"/>
    <s v="Side Collision"/>
    <x v="2"/>
    <x v="4"/>
    <x v="4"/>
    <x v="1"/>
    <s v="6256 Elm St"/>
    <x v="13"/>
    <x v="1"/>
    <x v="2"/>
    <x v="0"/>
    <x v="3"/>
    <s v="Unknown"/>
    <n v="74700"/>
    <n v="14940"/>
    <n v="7470"/>
    <n v="52290"/>
    <s v="Suburu"/>
    <s v="Forrestor"/>
    <n v="1997"/>
    <x v="1"/>
  </r>
  <r>
    <n v="866805"/>
    <d v="1995-12-13T00:00:00"/>
    <x v="195"/>
    <x v="0"/>
    <s v="250/500"/>
    <n v="500"/>
    <n v="108236"/>
    <n v="0"/>
    <x v="816"/>
    <n v="28"/>
    <x v="2"/>
    <x v="1"/>
    <x v="2"/>
    <x v="5"/>
    <x v="5"/>
    <x v="2"/>
    <n v="0"/>
    <n v="0"/>
    <n v="0"/>
    <x v="27"/>
    <x v="2"/>
    <s v="Rear Collision"/>
    <x v="0"/>
    <x v="2"/>
    <x v="0"/>
    <x v="1"/>
    <s v="9724 Maple St"/>
    <x v="11"/>
    <x v="1"/>
    <x v="2"/>
    <x v="2"/>
    <x v="0"/>
    <s v="No"/>
    <n v="60500"/>
    <n v="12100"/>
    <n v="6050"/>
    <n v="42350"/>
    <s v="Audi"/>
    <s v="A5"/>
    <n v="1995"/>
    <x v="1"/>
  </r>
  <r>
    <n v="951863"/>
    <d v="1997-10-28T00:00:00"/>
    <x v="213"/>
    <x v="0"/>
    <s v="250/500"/>
    <n v="1000"/>
    <n v="127055"/>
    <n v="0"/>
    <x v="817"/>
    <n v="26"/>
    <x v="2"/>
    <x v="0"/>
    <x v="3"/>
    <x v="9"/>
    <x v="13"/>
    <x v="3"/>
    <n v="0"/>
    <n v="-72100"/>
    <n v="-72100"/>
    <x v="39"/>
    <x v="2"/>
    <s v="Side Collision"/>
    <x v="2"/>
    <x v="3"/>
    <x v="5"/>
    <x v="1"/>
    <s v="7397 4th Drive"/>
    <x v="16"/>
    <x v="1"/>
    <x v="0"/>
    <x v="2"/>
    <x v="2"/>
    <s v="No"/>
    <n v="84920"/>
    <n v="7720"/>
    <n v="15440"/>
    <n v="61760"/>
    <s v="Jeep"/>
    <s v="Wrangler"/>
    <n v="2006"/>
    <x v="0"/>
  </r>
  <r>
    <n v="211578"/>
    <d v="1996-01-04T00:00:00"/>
    <x v="334"/>
    <x v="2"/>
    <s v="500/1000"/>
    <n v="1000"/>
    <n v="123632"/>
    <n v="5000000"/>
    <x v="818"/>
    <n v="36"/>
    <x v="1"/>
    <x v="1"/>
    <x v="0"/>
    <x v="12"/>
    <x v="10"/>
    <x v="2"/>
    <n v="55100"/>
    <n v="0"/>
    <n v="55100"/>
    <x v="3"/>
    <x v="0"/>
    <s v="Side Collision"/>
    <x v="2"/>
    <x v="0"/>
    <x v="6"/>
    <x v="6"/>
    <s v="3488 Flute Lane"/>
    <x v="5"/>
    <x v="0"/>
    <x v="2"/>
    <x v="2"/>
    <x v="1"/>
    <s v="No"/>
    <n v="61050"/>
    <n v="5550"/>
    <n v="11100"/>
    <n v="44400"/>
    <s v="Dodge"/>
    <s v="Neon"/>
    <n v="2009"/>
    <x v="1"/>
  </r>
  <r>
    <n v="357394"/>
    <d v="2008-05-09T00:00:00"/>
    <x v="230"/>
    <x v="2"/>
    <s v="250/500"/>
    <n v="2000"/>
    <n v="78582"/>
    <n v="0"/>
    <x v="819"/>
    <n v="26"/>
    <x v="2"/>
    <x v="0"/>
    <x v="6"/>
    <x v="8"/>
    <x v="9"/>
    <x v="1"/>
    <n v="49700"/>
    <n v="0"/>
    <n v="49700"/>
    <x v="23"/>
    <x v="2"/>
    <s v="Rear Collision"/>
    <x v="0"/>
    <x v="0"/>
    <x v="2"/>
    <x v="4"/>
    <s v="9082 3rd Lane"/>
    <x v="11"/>
    <x v="1"/>
    <x v="0"/>
    <x v="2"/>
    <x v="1"/>
    <s v="Unknown"/>
    <n v="69080"/>
    <n v="12560"/>
    <n v="6280"/>
    <n v="50240"/>
    <s v="Audi"/>
    <s v="A5"/>
    <n v="2009"/>
    <x v="0"/>
  </r>
  <r>
    <n v="863749"/>
    <d v="2009-12-05T00:00:00"/>
    <x v="61"/>
    <x v="1"/>
    <s v="250/500"/>
    <n v="500"/>
    <n v="126584"/>
    <n v="0"/>
    <x v="820"/>
    <n v="46"/>
    <x v="0"/>
    <x v="1"/>
    <x v="6"/>
    <x v="5"/>
    <x v="12"/>
    <x v="2"/>
    <n v="52200"/>
    <n v="-44500"/>
    <n v="7700"/>
    <x v="29"/>
    <x v="1"/>
    <s v=" "/>
    <x v="1"/>
    <x v="1"/>
    <x v="1"/>
    <x v="2"/>
    <s v="1941 5th Ridge"/>
    <x v="16"/>
    <x v="0"/>
    <x v="0"/>
    <x v="0"/>
    <x v="2"/>
    <s v="Yes"/>
    <n v="4560"/>
    <n v="760"/>
    <n v="380"/>
    <n v="3420"/>
    <s v="Nissan"/>
    <s v="Pathfinder"/>
    <n v="2007"/>
    <x v="1"/>
  </r>
  <r>
    <n v="596914"/>
    <d v="1992-01-05T00:00:00"/>
    <x v="249"/>
    <x v="1"/>
    <s v="250/500"/>
    <n v="500"/>
    <n v="15089"/>
    <n v="0"/>
    <x v="821"/>
    <n v="28"/>
    <x v="2"/>
    <x v="1"/>
    <x v="6"/>
    <x v="1"/>
    <x v="8"/>
    <x v="1"/>
    <n v="0"/>
    <n v="0"/>
    <n v="0"/>
    <x v="17"/>
    <x v="2"/>
    <s v="Rear Collision"/>
    <x v="2"/>
    <x v="0"/>
    <x v="4"/>
    <x v="5"/>
    <s v="5333 MLK Lane"/>
    <x v="19"/>
    <x v="2"/>
    <x v="2"/>
    <x v="1"/>
    <x v="3"/>
    <s v="Unknown"/>
    <n v="67800"/>
    <n v="11300"/>
    <n v="11300"/>
    <n v="45200"/>
    <s v="Ford"/>
    <s v="F150"/>
    <n v="2011"/>
    <x v="1"/>
  </r>
  <r>
    <n v="684653"/>
    <d v="1997-11-15T00:00:00"/>
    <x v="366"/>
    <x v="0"/>
    <s v="250/500"/>
    <n v="2000"/>
    <n v="110684"/>
    <n v="0"/>
    <x v="822"/>
    <n v="32"/>
    <x v="2"/>
    <x v="0"/>
    <x v="1"/>
    <x v="6"/>
    <x v="1"/>
    <x v="0"/>
    <n v="43100"/>
    <n v="-31900"/>
    <n v="11200"/>
    <x v="23"/>
    <x v="1"/>
    <s v=" "/>
    <x v="1"/>
    <x v="0"/>
    <x v="0"/>
    <x v="1"/>
    <s v="4577 Sky Hwy"/>
    <x v="7"/>
    <x v="0"/>
    <x v="0"/>
    <x v="0"/>
    <x v="3"/>
    <s v="Yes"/>
    <n v="5600"/>
    <n v="1120"/>
    <n v="560"/>
    <n v="3920"/>
    <s v="Suburu"/>
    <s v="Legacy"/>
    <n v="2005"/>
    <x v="1"/>
  </r>
  <r>
    <n v="528259"/>
    <d v="2012-12-22T00:00:00"/>
    <x v="20"/>
    <x v="1"/>
    <s v="500/1000"/>
    <n v="2000"/>
    <n v="138913"/>
    <n v="7000000"/>
    <x v="823"/>
    <n v="55"/>
    <x v="3"/>
    <x v="0"/>
    <x v="6"/>
    <x v="6"/>
    <x v="16"/>
    <x v="0"/>
    <n v="0"/>
    <n v="-53200"/>
    <n v="-53200"/>
    <x v="4"/>
    <x v="1"/>
    <s v=" "/>
    <x v="1"/>
    <x v="1"/>
    <x v="5"/>
    <x v="6"/>
    <s v="4814 Lincoln Lane"/>
    <x v="13"/>
    <x v="0"/>
    <x v="1"/>
    <x v="1"/>
    <x v="0"/>
    <s v="Unknown"/>
    <n v="9000"/>
    <n v="900"/>
    <n v="1800"/>
    <n v="6300"/>
    <s v="Mercedes"/>
    <s v="ML350"/>
    <n v="2015"/>
    <x v="1"/>
  </r>
  <r>
    <n v="797636"/>
    <d v="1992-05-19T00:00:00"/>
    <x v="24"/>
    <x v="1"/>
    <s v="100/300"/>
    <n v="1000"/>
    <n v="97484"/>
    <n v="0"/>
    <x v="824"/>
    <n v="43"/>
    <x v="1"/>
    <x v="1"/>
    <x v="6"/>
    <x v="10"/>
    <x v="14"/>
    <x v="1"/>
    <n v="52100"/>
    <n v="0"/>
    <n v="52100"/>
    <x v="33"/>
    <x v="0"/>
    <s v="Rear Collision"/>
    <x v="2"/>
    <x v="0"/>
    <x v="1"/>
    <x v="5"/>
    <s v="2381 1st Hwy"/>
    <x v="5"/>
    <x v="0"/>
    <x v="2"/>
    <x v="1"/>
    <x v="3"/>
    <s v="Yes"/>
    <n v="85320"/>
    <n v="21330"/>
    <n v="7110"/>
    <n v="56880"/>
    <s v="Nissan"/>
    <s v="Pathfinder"/>
    <n v="2006"/>
    <x v="1"/>
  </r>
  <r>
    <n v="326180"/>
    <d v="2002-05-25T00:00:00"/>
    <x v="367"/>
    <x v="2"/>
    <s v="100/300"/>
    <n v="2000"/>
    <n v="130446"/>
    <n v="0"/>
    <x v="825"/>
    <n v="24"/>
    <x v="2"/>
    <x v="1"/>
    <x v="1"/>
    <x v="1"/>
    <x v="5"/>
    <x v="1"/>
    <n v="51700"/>
    <n v="-33300"/>
    <n v="18400"/>
    <x v="49"/>
    <x v="1"/>
    <s v=" "/>
    <x v="3"/>
    <x v="1"/>
    <x v="5"/>
    <x v="2"/>
    <s v="6939 3rd Hwy"/>
    <x v="13"/>
    <x v="0"/>
    <x v="2"/>
    <x v="1"/>
    <x v="2"/>
    <s v="Yes"/>
    <n v="5940"/>
    <n v="540"/>
    <n v="1080"/>
    <n v="4320"/>
    <s v="Audi"/>
    <s v="A5"/>
    <n v="2001"/>
    <x v="0"/>
  </r>
  <r>
    <n v="620075"/>
    <d v="2010-04-21T00:00:00"/>
    <x v="307"/>
    <x v="0"/>
    <s v="250/500"/>
    <n v="500"/>
    <n v="125736"/>
    <n v="0"/>
    <x v="826"/>
    <n v="34"/>
    <x v="1"/>
    <x v="1"/>
    <x v="1"/>
    <x v="3"/>
    <x v="9"/>
    <x v="0"/>
    <n v="0"/>
    <n v="0"/>
    <n v="0"/>
    <x v="7"/>
    <x v="2"/>
    <s v="Side Collision"/>
    <x v="0"/>
    <x v="2"/>
    <x v="0"/>
    <x v="2"/>
    <s v="5269 Flute Hwy"/>
    <x v="3"/>
    <x v="1"/>
    <x v="0"/>
    <x v="0"/>
    <x v="3"/>
    <s v="Unknown"/>
    <n v="51370"/>
    <n v="9340"/>
    <n v="4670"/>
    <n v="37360"/>
    <s v="BMW"/>
    <s v="M5"/>
    <n v="2000"/>
    <x v="0"/>
  </r>
  <r>
    <n v="516182"/>
    <d v="2007-05-12T00:00:00"/>
    <x v="206"/>
    <x v="0"/>
    <s v="100/300"/>
    <n v="2000"/>
    <n v="71952"/>
    <n v="0"/>
    <x v="827"/>
    <n v="44"/>
    <x v="1"/>
    <x v="1"/>
    <x v="4"/>
    <x v="13"/>
    <x v="5"/>
    <x v="2"/>
    <n v="45800"/>
    <n v="0"/>
    <n v="45800"/>
    <x v="55"/>
    <x v="3"/>
    <s v=" "/>
    <x v="3"/>
    <x v="1"/>
    <x v="0"/>
    <x v="2"/>
    <s v="1741 Best Ridge"/>
    <x v="10"/>
    <x v="0"/>
    <x v="2"/>
    <x v="1"/>
    <x v="2"/>
    <s v="Unknown"/>
    <n v="5400"/>
    <n v="600"/>
    <n v="600"/>
    <n v="4200"/>
    <s v="Chevrolet"/>
    <s v="Malibu"/>
    <n v="1998"/>
    <x v="1"/>
  </r>
  <r>
    <n v="728839"/>
    <d v="2001-01-02T00:00:00"/>
    <x v="211"/>
    <x v="0"/>
    <s v="500/1000"/>
    <n v="2000"/>
    <n v="152418"/>
    <n v="0"/>
    <x v="828"/>
    <n v="39"/>
    <x v="1"/>
    <x v="0"/>
    <x v="6"/>
    <x v="0"/>
    <x v="1"/>
    <x v="3"/>
    <n v="0"/>
    <n v="0"/>
    <n v="0"/>
    <x v="13"/>
    <x v="2"/>
    <s v="Rear Collision"/>
    <x v="1"/>
    <x v="2"/>
    <x v="0"/>
    <x v="6"/>
    <s v="9148 4th Hwy"/>
    <x v="3"/>
    <x v="1"/>
    <x v="1"/>
    <x v="0"/>
    <x v="1"/>
    <s v="Yes"/>
    <n v="48870"/>
    <n v="5430"/>
    <n v="5430"/>
    <n v="38010"/>
    <s v="Saab"/>
    <s v="95"/>
    <n v="1999"/>
    <x v="1"/>
  </r>
  <r>
    <n v="771509"/>
    <d v="2006-08-10T00:00:00"/>
    <x v="106"/>
    <x v="1"/>
    <s v="500/1000"/>
    <n v="500"/>
    <n v="139558"/>
    <n v="0"/>
    <x v="829"/>
    <n v="44"/>
    <x v="1"/>
    <x v="1"/>
    <x v="6"/>
    <x v="4"/>
    <x v="1"/>
    <x v="0"/>
    <n v="0"/>
    <n v="0"/>
    <n v="0"/>
    <x v="52"/>
    <x v="1"/>
    <s v=" "/>
    <x v="1"/>
    <x v="0"/>
    <x v="4"/>
    <x v="3"/>
    <s v="4279 Solo Drive"/>
    <x v="2"/>
    <x v="0"/>
    <x v="2"/>
    <x v="2"/>
    <x v="3"/>
    <s v="Unknown"/>
    <n v="5590"/>
    <n v="860"/>
    <n v="860"/>
    <n v="3870"/>
    <s v="BMW"/>
    <s v="X5"/>
    <n v="2000"/>
    <x v="1"/>
  </r>
  <r>
    <n v="264221"/>
    <d v="2014-07-28T00:00:00"/>
    <x v="250"/>
    <x v="2"/>
    <s v="500/1000"/>
    <n v="1000"/>
    <n v="124368"/>
    <n v="0"/>
    <x v="830"/>
    <n v="48"/>
    <x v="0"/>
    <x v="0"/>
    <x v="3"/>
    <x v="9"/>
    <x v="6"/>
    <x v="0"/>
    <n v="0"/>
    <n v="-71400"/>
    <n v="-71400"/>
    <x v="41"/>
    <x v="2"/>
    <s v="Front Collision"/>
    <x v="0"/>
    <x v="3"/>
    <x v="2"/>
    <x v="3"/>
    <s v="9177 Texas Ave"/>
    <x v="22"/>
    <x v="1"/>
    <x v="1"/>
    <x v="1"/>
    <x v="0"/>
    <s v="Unknown"/>
    <n v="54960"/>
    <n v="6870"/>
    <n v="0"/>
    <n v="48090"/>
    <s v="Toyota"/>
    <s v="Corolla"/>
    <n v="2002"/>
    <x v="0"/>
  </r>
  <r>
    <n v="602704"/>
    <d v="2011-09-27T00:00:00"/>
    <x v="240"/>
    <x v="0"/>
    <s v="500/1000"/>
    <n v="1000"/>
    <n v="118904"/>
    <n v="0"/>
    <x v="831"/>
    <n v="47"/>
    <x v="0"/>
    <x v="1"/>
    <x v="2"/>
    <x v="5"/>
    <x v="17"/>
    <x v="2"/>
    <n v="59600"/>
    <n v="0"/>
    <n v="59600"/>
    <x v="27"/>
    <x v="2"/>
    <s v="Side Collision"/>
    <x v="1"/>
    <x v="0"/>
    <x v="1"/>
    <x v="6"/>
    <s v="5969 Francis St"/>
    <x v="5"/>
    <x v="1"/>
    <x v="2"/>
    <x v="0"/>
    <x v="2"/>
    <s v="Unknown"/>
    <n v="39800"/>
    <n v="7960"/>
    <n v="3980"/>
    <n v="27860"/>
    <s v="Jeep"/>
    <s v="Wrangler"/>
    <n v="2014"/>
    <x v="1"/>
  </r>
  <r>
    <n v="672416"/>
    <d v="2013-04-20T00:00:00"/>
    <x v="33"/>
    <x v="1"/>
    <s v="500/1000"/>
    <n v="2000"/>
    <n v="137529"/>
    <n v="0"/>
    <x v="832"/>
    <n v="37"/>
    <x v="1"/>
    <x v="1"/>
    <x v="3"/>
    <x v="3"/>
    <x v="13"/>
    <x v="2"/>
    <n v="0"/>
    <n v="0"/>
    <n v="0"/>
    <x v="49"/>
    <x v="2"/>
    <s v="Side Collision"/>
    <x v="0"/>
    <x v="4"/>
    <x v="0"/>
    <x v="0"/>
    <s v="9942 Tree Ave"/>
    <x v="20"/>
    <x v="1"/>
    <x v="1"/>
    <x v="1"/>
    <x v="3"/>
    <s v="Unknown"/>
    <n v="56160"/>
    <n v="6240"/>
    <n v="6240"/>
    <n v="43680"/>
    <s v="Ford"/>
    <s v="Fusion"/>
    <n v="2015"/>
    <x v="0"/>
  </r>
  <r>
    <n v="545506"/>
    <d v="1991-03-20T00:00:00"/>
    <x v="150"/>
    <x v="1"/>
    <s v="100/300"/>
    <n v="500"/>
    <n v="138913"/>
    <n v="0"/>
    <x v="833"/>
    <n v="42"/>
    <x v="1"/>
    <x v="0"/>
    <x v="2"/>
    <x v="7"/>
    <x v="5"/>
    <x v="1"/>
    <n v="63100"/>
    <n v="-79400"/>
    <n v="-16300"/>
    <x v="48"/>
    <x v="0"/>
    <s v="Side Collision"/>
    <x v="2"/>
    <x v="2"/>
    <x v="1"/>
    <x v="4"/>
    <s v="5474 Weaver Hwy"/>
    <x v="21"/>
    <x v="0"/>
    <x v="2"/>
    <x v="1"/>
    <x v="2"/>
    <s v="Unknown"/>
    <n v="52700"/>
    <n v="5270"/>
    <n v="10540"/>
    <n v="36890"/>
    <s v="Toyota"/>
    <s v="Corolla"/>
    <n v="2005"/>
    <x v="1"/>
  </r>
  <r>
    <n v="777533"/>
    <d v="2002-12-21T00:00:00"/>
    <x v="35"/>
    <x v="0"/>
    <s v="500/1000"/>
    <n v="1000"/>
    <n v="138751"/>
    <n v="0"/>
    <x v="834"/>
    <n v="43"/>
    <x v="1"/>
    <x v="1"/>
    <x v="2"/>
    <x v="2"/>
    <x v="4"/>
    <x v="1"/>
    <n v="0"/>
    <n v="0"/>
    <n v="0"/>
    <x v="19"/>
    <x v="2"/>
    <s v="Side Collision"/>
    <x v="1"/>
    <x v="2"/>
    <x v="2"/>
    <x v="1"/>
    <s v="1102 Apache Hwy"/>
    <x v="4"/>
    <x v="1"/>
    <x v="0"/>
    <x v="0"/>
    <x v="2"/>
    <s v="Unknown"/>
    <n v="68580"/>
    <n v="7620"/>
    <n v="7620"/>
    <n v="53340"/>
    <s v="Jeep"/>
    <s v="Wrangler"/>
    <n v="2010"/>
    <x v="1"/>
  </r>
  <r>
    <n v="953334"/>
    <d v="2005-12-03T00:00:00"/>
    <x v="368"/>
    <x v="1"/>
    <s v="100/300"/>
    <n v="1000"/>
    <n v="117861"/>
    <n v="7000000"/>
    <x v="835"/>
    <n v="60"/>
    <x v="3"/>
    <x v="0"/>
    <x v="0"/>
    <x v="0"/>
    <x v="2"/>
    <x v="2"/>
    <n v="0"/>
    <n v="-54400"/>
    <n v="-54400"/>
    <x v="41"/>
    <x v="0"/>
    <s v="Side Collision"/>
    <x v="0"/>
    <x v="4"/>
    <x v="2"/>
    <x v="3"/>
    <s v="9214 Texas Drive"/>
    <x v="6"/>
    <x v="0"/>
    <x v="0"/>
    <x v="0"/>
    <x v="0"/>
    <s v="Yes"/>
    <n v="90860"/>
    <n v="12980"/>
    <n v="19470"/>
    <n v="58410"/>
    <s v="Volkswagen"/>
    <s v="Jetta"/>
    <n v="2004"/>
    <x v="0"/>
  </r>
  <r>
    <n v="369781"/>
    <d v="2011-05-25T00:00:00"/>
    <x v="282"/>
    <x v="2"/>
    <s v="250/500"/>
    <n v="2000"/>
    <n v="116662"/>
    <n v="6000000"/>
    <x v="836"/>
    <n v="53"/>
    <x v="0"/>
    <x v="0"/>
    <x v="2"/>
    <x v="7"/>
    <x v="3"/>
    <x v="0"/>
    <n v="0"/>
    <n v="0"/>
    <n v="0"/>
    <x v="20"/>
    <x v="3"/>
    <s v=" "/>
    <x v="3"/>
    <x v="0"/>
    <x v="5"/>
    <x v="5"/>
    <s v="8991 Texas Hwy"/>
    <x v="6"/>
    <x v="0"/>
    <x v="2"/>
    <x v="1"/>
    <x v="2"/>
    <s v="No"/>
    <n v="5700"/>
    <n v="570"/>
    <n v="570"/>
    <n v="4560"/>
    <s v="Saab"/>
    <s v="93"/>
    <n v="2001"/>
    <x v="1"/>
  </r>
  <r>
    <n v="990998"/>
    <d v="2006-10-18T00:00:00"/>
    <x v="369"/>
    <x v="1"/>
    <s v="100/300"/>
    <n v="1000"/>
    <n v="155631"/>
    <n v="0"/>
    <x v="837"/>
    <n v="21"/>
    <x v="4"/>
    <x v="0"/>
    <x v="2"/>
    <x v="5"/>
    <x v="5"/>
    <x v="1"/>
    <n v="0"/>
    <n v="-75000"/>
    <n v="-75000"/>
    <x v="16"/>
    <x v="2"/>
    <s v="Side Collision"/>
    <x v="2"/>
    <x v="0"/>
    <x v="2"/>
    <x v="4"/>
    <s v="9580 MLK Ave"/>
    <x v="4"/>
    <x v="1"/>
    <x v="0"/>
    <x v="2"/>
    <x v="1"/>
    <s v="Yes"/>
    <n v="94930"/>
    <n v="8630"/>
    <n v="8630"/>
    <n v="77670"/>
    <s v="Accura"/>
    <s v="RSX"/>
    <n v="2014"/>
    <x v="1"/>
  </r>
  <r>
    <n v="982678"/>
    <d v="2006-07-19T00:00:00"/>
    <x v="312"/>
    <x v="0"/>
    <s v="250/500"/>
    <n v="500"/>
    <n v="145227"/>
    <n v="0"/>
    <x v="838"/>
    <n v="43"/>
    <x v="1"/>
    <x v="0"/>
    <x v="0"/>
    <x v="13"/>
    <x v="17"/>
    <x v="1"/>
    <n v="75800"/>
    <n v="0"/>
    <n v="75800"/>
    <x v="13"/>
    <x v="0"/>
    <s v="Side Collision"/>
    <x v="0"/>
    <x v="4"/>
    <x v="0"/>
    <x v="5"/>
    <s v="5868 Best Drive"/>
    <x v="4"/>
    <x v="0"/>
    <x v="2"/>
    <x v="0"/>
    <x v="0"/>
    <s v="No"/>
    <n v="46800"/>
    <n v="4680"/>
    <n v="9360"/>
    <n v="32760"/>
    <s v="Audi"/>
    <s v="A5"/>
    <n v="2007"/>
    <x v="0"/>
  </r>
  <r>
    <n v="331683"/>
    <d v="2009-02-12T00:00:00"/>
    <x v="212"/>
    <x v="0"/>
    <s v="100/300"/>
    <n v="2000"/>
    <n v="157854"/>
    <n v="0"/>
    <x v="839"/>
    <n v="46"/>
    <x v="0"/>
    <x v="0"/>
    <x v="2"/>
    <x v="11"/>
    <x v="13"/>
    <x v="0"/>
    <n v="0"/>
    <n v="-41400"/>
    <n v="-41400"/>
    <x v="1"/>
    <x v="0"/>
    <s v="Front Collision"/>
    <x v="1"/>
    <x v="2"/>
    <x v="4"/>
    <x v="4"/>
    <s v="7502 Rock Lane"/>
    <x v="22"/>
    <x v="0"/>
    <x v="2"/>
    <x v="0"/>
    <x v="2"/>
    <s v="Yes"/>
    <n v="83490"/>
    <n v="7590"/>
    <n v="15180"/>
    <n v="60720"/>
    <s v="Nissan"/>
    <s v="Pathfinder"/>
    <n v="1996"/>
    <x v="1"/>
  </r>
  <r>
    <n v="364055"/>
    <d v="2001-05-14T00:00:00"/>
    <x v="151"/>
    <x v="1"/>
    <s v="500/1000"/>
    <n v="500"/>
    <n v="148826"/>
    <n v="0"/>
    <x v="840"/>
    <n v="36"/>
    <x v="1"/>
    <x v="1"/>
    <x v="5"/>
    <x v="1"/>
    <x v="5"/>
    <x v="0"/>
    <n v="0"/>
    <n v="-63500"/>
    <n v="-63500"/>
    <x v="25"/>
    <x v="2"/>
    <s v="Side Collision"/>
    <x v="2"/>
    <x v="0"/>
    <x v="4"/>
    <x v="6"/>
    <s v="4627 Elm Ridge"/>
    <x v="18"/>
    <x v="1"/>
    <x v="2"/>
    <x v="2"/>
    <x v="0"/>
    <s v="Unknown"/>
    <n v="57900"/>
    <n v="5790"/>
    <n v="5790"/>
    <n v="46320"/>
    <s v="Saab"/>
    <s v="95"/>
    <n v="2008"/>
    <x v="1"/>
  </r>
  <r>
    <n v="521854"/>
    <d v="2001-02-16T00:00:00"/>
    <x v="329"/>
    <x v="1"/>
    <s v="250/500"/>
    <n v="1000"/>
    <n v="109639"/>
    <n v="0"/>
    <x v="841"/>
    <n v="36"/>
    <x v="1"/>
    <x v="0"/>
    <x v="4"/>
    <x v="3"/>
    <x v="14"/>
    <x v="2"/>
    <n v="0"/>
    <n v="0"/>
    <n v="0"/>
    <x v="47"/>
    <x v="2"/>
    <s v="Rear Collision"/>
    <x v="2"/>
    <x v="2"/>
    <x v="0"/>
    <x v="3"/>
    <s v="5584 Britain Lane"/>
    <x v="20"/>
    <x v="1"/>
    <x v="1"/>
    <x v="0"/>
    <x v="2"/>
    <s v="Yes"/>
    <n v="49410"/>
    <n v="5490"/>
    <n v="5490"/>
    <n v="38430"/>
    <s v="Audi"/>
    <s v="A3"/>
    <n v="2015"/>
    <x v="1"/>
  </r>
  <r>
    <n v="737252"/>
    <d v="1993-11-18T00:00:00"/>
    <x v="325"/>
    <x v="0"/>
    <s v="500/1000"/>
    <n v="2000"/>
    <n v="121536"/>
    <n v="0"/>
    <x v="842"/>
    <n v="45"/>
    <x v="0"/>
    <x v="0"/>
    <x v="2"/>
    <x v="4"/>
    <x v="1"/>
    <x v="2"/>
    <n v="54400"/>
    <n v="0"/>
    <n v="54400"/>
    <x v="49"/>
    <x v="2"/>
    <s v="Side Collision"/>
    <x v="1"/>
    <x v="2"/>
    <x v="4"/>
    <x v="5"/>
    <s v="7002 Oak Hwy"/>
    <x v="9"/>
    <x v="1"/>
    <x v="1"/>
    <x v="1"/>
    <x v="3"/>
    <s v="No"/>
    <n v="66200"/>
    <n v="6620"/>
    <n v="6620"/>
    <n v="52960"/>
    <s v="Suburu"/>
    <s v="Impreza"/>
    <n v="2012"/>
    <x v="1"/>
  </r>
  <r>
    <n v="344480"/>
    <d v="1990-02-18T00:00:00"/>
    <x v="370"/>
    <x v="0"/>
    <s v="100/300"/>
    <n v="2000"/>
    <n v="148257"/>
    <n v="0"/>
    <x v="843"/>
    <n v="46"/>
    <x v="0"/>
    <x v="0"/>
    <x v="0"/>
    <x v="7"/>
    <x v="1"/>
    <x v="0"/>
    <n v="35000"/>
    <n v="0"/>
    <n v="35000"/>
    <x v="41"/>
    <x v="0"/>
    <s v="Front Collision"/>
    <x v="1"/>
    <x v="2"/>
    <x v="2"/>
    <x v="0"/>
    <s v="4780 Best Drive"/>
    <x v="2"/>
    <x v="0"/>
    <x v="2"/>
    <x v="1"/>
    <x v="3"/>
    <s v="No"/>
    <n v="64080"/>
    <n v="10680"/>
    <n v="10680"/>
    <n v="42720"/>
    <s v="Toyota"/>
    <s v="Camry"/>
    <n v="2005"/>
    <x v="1"/>
  </r>
  <r>
    <n v="898519"/>
    <d v="2000-05-21T00:00:00"/>
    <x v="211"/>
    <x v="0"/>
    <s v="250/500"/>
    <n v="1000"/>
    <n v="95418"/>
    <n v="0"/>
    <x v="844"/>
    <n v="43"/>
    <x v="1"/>
    <x v="1"/>
    <x v="5"/>
    <x v="4"/>
    <x v="7"/>
    <x v="1"/>
    <n v="0"/>
    <n v="0"/>
    <n v="0"/>
    <x v="4"/>
    <x v="2"/>
    <s v="Side Collision"/>
    <x v="1"/>
    <x v="3"/>
    <x v="0"/>
    <x v="6"/>
    <s v="8995 1st Ave"/>
    <x v="18"/>
    <x v="1"/>
    <x v="1"/>
    <x v="2"/>
    <x v="2"/>
    <s v="Yes"/>
    <n v="42500"/>
    <n v="8500"/>
    <n v="4250"/>
    <n v="29750"/>
    <s v="Nissan"/>
    <s v="Pathfinder"/>
    <n v="2000"/>
    <x v="1"/>
  </r>
  <r>
    <n v="957816"/>
    <d v="2012-08-26T00:00:00"/>
    <x v="315"/>
    <x v="2"/>
    <s v="500/1000"/>
    <n v="2000"/>
    <n v="11934"/>
    <n v="0"/>
    <x v="845"/>
    <n v="30"/>
    <x v="2"/>
    <x v="0"/>
    <x v="1"/>
    <x v="8"/>
    <x v="3"/>
    <x v="2"/>
    <n v="0"/>
    <n v="-40800"/>
    <n v="-40800"/>
    <x v="40"/>
    <x v="2"/>
    <s v="Side Collision"/>
    <x v="2"/>
    <x v="3"/>
    <x v="0"/>
    <x v="0"/>
    <s v="5586 2nd St"/>
    <x v="14"/>
    <x v="1"/>
    <x v="2"/>
    <x v="2"/>
    <x v="2"/>
    <s v="Unknown"/>
    <n v="48950"/>
    <n v="8900"/>
    <n v="4450"/>
    <n v="35600"/>
    <s v="Suburu"/>
    <s v="Legacy"/>
    <n v="2005"/>
    <x v="1"/>
  </r>
  <r>
    <n v="175960"/>
    <d v="2004-11-16T00:00:00"/>
    <x v="226"/>
    <x v="1"/>
    <s v="100/300"/>
    <n v="1000"/>
    <n v="102311"/>
    <n v="0"/>
    <x v="846"/>
    <n v="42"/>
    <x v="1"/>
    <x v="1"/>
    <x v="0"/>
    <x v="12"/>
    <x v="5"/>
    <x v="2"/>
    <n v="0"/>
    <n v="-45300"/>
    <n v="-45300"/>
    <x v="38"/>
    <x v="2"/>
    <s v="Rear Collision"/>
    <x v="1"/>
    <x v="3"/>
    <x v="2"/>
    <x v="5"/>
    <s v="1589 Best Ave"/>
    <x v="21"/>
    <x v="1"/>
    <x v="2"/>
    <x v="0"/>
    <x v="0"/>
    <s v="Yes"/>
    <n v="58850"/>
    <n v="10700"/>
    <n v="10700"/>
    <n v="37450"/>
    <s v="Accura"/>
    <s v="MDX"/>
    <n v="1999"/>
    <x v="1"/>
  </r>
  <r>
    <n v="489618"/>
    <d v="2003-01-23T00:00:00"/>
    <x v="7"/>
    <x v="2"/>
    <s v="500/1000"/>
    <n v="1000"/>
    <n v="152445"/>
    <n v="0"/>
    <x v="847"/>
    <n v="40"/>
    <x v="1"/>
    <x v="1"/>
    <x v="3"/>
    <x v="6"/>
    <x v="5"/>
    <x v="0"/>
    <n v="73200"/>
    <n v="0"/>
    <n v="73200"/>
    <x v="36"/>
    <x v="2"/>
    <s v="Side Collision"/>
    <x v="1"/>
    <x v="3"/>
    <x v="2"/>
    <x v="6"/>
    <s v="1880 Weaver Drive"/>
    <x v="18"/>
    <x v="1"/>
    <x v="0"/>
    <x v="1"/>
    <x v="0"/>
    <s v="Yes"/>
    <n v="82400"/>
    <n v="8240"/>
    <n v="8240"/>
    <n v="65920"/>
    <s v="Nissan"/>
    <s v="Pathfinder"/>
    <n v="2006"/>
    <x v="1"/>
  </r>
  <r>
    <n v="717044"/>
    <d v="2008-11-07T00:00:00"/>
    <x v="221"/>
    <x v="0"/>
    <s v="500/1000"/>
    <n v="1000"/>
    <n v="165332"/>
    <n v="0"/>
    <x v="848"/>
    <n v="44"/>
    <x v="1"/>
    <x v="1"/>
    <x v="5"/>
    <x v="6"/>
    <x v="3"/>
    <x v="1"/>
    <n v="0"/>
    <n v="-48800"/>
    <n v="-48800"/>
    <x v="0"/>
    <x v="0"/>
    <s v="Rear Collision"/>
    <x v="1"/>
    <x v="4"/>
    <x v="4"/>
    <x v="3"/>
    <s v="7295 Tree Hwy"/>
    <x v="19"/>
    <x v="0"/>
    <x v="0"/>
    <x v="2"/>
    <x v="1"/>
    <s v="Unknown"/>
    <n v="54240"/>
    <n v="6780"/>
    <n v="6780"/>
    <n v="40680"/>
    <s v="Suburu"/>
    <s v="Impreza"/>
    <n v="2009"/>
    <x v="1"/>
  </r>
  <r>
    <n v="101421"/>
    <d v="1999-10-19T00:00:00"/>
    <x v="49"/>
    <x v="2"/>
    <s v="250/500"/>
    <n v="1000"/>
    <n v="102246"/>
    <n v="0"/>
    <x v="849"/>
    <n v="26"/>
    <x v="2"/>
    <x v="1"/>
    <x v="2"/>
    <x v="3"/>
    <x v="17"/>
    <x v="1"/>
    <n v="52700"/>
    <n v="0"/>
    <n v="52700"/>
    <x v="43"/>
    <x v="2"/>
    <s v="Front Collision"/>
    <x v="1"/>
    <x v="3"/>
    <x v="0"/>
    <x v="2"/>
    <s v="8832 Pine Drive"/>
    <x v="12"/>
    <x v="1"/>
    <x v="1"/>
    <x v="1"/>
    <x v="0"/>
    <s v="Unknown"/>
    <n v="74200"/>
    <n v="7420"/>
    <n v="7420"/>
    <n v="59360"/>
    <s v="Jeep"/>
    <s v="Wrangler"/>
    <n v="1996"/>
    <x v="1"/>
  </r>
  <r>
    <n v="793948"/>
    <d v="1990-12-20T00:00:00"/>
    <x v="116"/>
    <x v="2"/>
    <s v="100/300"/>
    <n v="2000"/>
    <n v="139643"/>
    <n v="0"/>
    <x v="850"/>
    <n v="53"/>
    <x v="0"/>
    <x v="1"/>
    <x v="2"/>
    <x v="7"/>
    <x v="4"/>
    <x v="3"/>
    <n v="21500"/>
    <n v="0"/>
    <n v="21500"/>
    <x v="15"/>
    <x v="0"/>
    <s v="Front Collision"/>
    <x v="2"/>
    <x v="2"/>
    <x v="4"/>
    <x v="4"/>
    <s v="1620 Oak Ave"/>
    <x v="14"/>
    <x v="0"/>
    <x v="0"/>
    <x v="2"/>
    <x v="3"/>
    <s v="Unknown"/>
    <n v="47430"/>
    <n v="5270"/>
    <n v="5270"/>
    <n v="36890"/>
    <s v="Toyota"/>
    <s v="Camry"/>
    <n v="2000"/>
    <x v="1"/>
  </r>
  <r>
    <n v="737483"/>
    <d v="1996-02-14T00:00:00"/>
    <x v="276"/>
    <x v="2"/>
    <s v="250/500"/>
    <n v="500"/>
    <n v="152155"/>
    <n v="0"/>
    <x v="851"/>
    <n v="43"/>
    <x v="1"/>
    <x v="1"/>
    <x v="2"/>
    <x v="7"/>
    <x v="15"/>
    <x v="1"/>
    <n v="61100"/>
    <n v="-64500"/>
    <n v="-3400"/>
    <x v="5"/>
    <x v="0"/>
    <s v="Rear Collision"/>
    <x v="0"/>
    <x v="2"/>
    <x v="0"/>
    <x v="4"/>
    <s v="3847 Elm Hwy"/>
    <x v="22"/>
    <x v="0"/>
    <x v="1"/>
    <x v="0"/>
    <x v="2"/>
    <s v="Yes"/>
    <n v="68200"/>
    <n v="13640"/>
    <n v="6820"/>
    <n v="47740"/>
    <s v="Dodge"/>
    <s v="RAM"/>
    <n v="2003"/>
    <x v="0"/>
  </r>
  <r>
    <n v="695117"/>
    <d v="2001-06-10T00:00:00"/>
    <x v="268"/>
    <x v="1"/>
    <s v="100/300"/>
    <n v="1000"/>
    <n v="103427"/>
    <n v="0"/>
    <x v="852"/>
    <n v="33"/>
    <x v="2"/>
    <x v="1"/>
    <x v="6"/>
    <x v="3"/>
    <x v="19"/>
    <x v="0"/>
    <n v="0"/>
    <n v="0"/>
    <n v="0"/>
    <x v="38"/>
    <x v="0"/>
    <s v="Front Collision"/>
    <x v="1"/>
    <x v="2"/>
    <x v="2"/>
    <x v="4"/>
    <s v="3177 MLK Ridge"/>
    <x v="22"/>
    <x v="0"/>
    <x v="2"/>
    <x v="0"/>
    <x v="1"/>
    <s v="No"/>
    <n v="63900"/>
    <n v="7100"/>
    <n v="7100"/>
    <n v="49700"/>
    <s v="Accura"/>
    <s v="TL"/>
    <n v="2014"/>
    <x v="1"/>
  </r>
  <r>
    <n v="167466"/>
    <d v="2010-03-17T00:00:00"/>
    <x v="7"/>
    <x v="0"/>
    <s v="100/300"/>
    <n v="1000"/>
    <n v="125535"/>
    <n v="0"/>
    <x v="853"/>
    <n v="39"/>
    <x v="1"/>
    <x v="1"/>
    <x v="6"/>
    <x v="9"/>
    <x v="8"/>
    <x v="1"/>
    <n v="60300"/>
    <n v="-58900"/>
    <n v="1400"/>
    <x v="30"/>
    <x v="2"/>
    <s v="Rear Collision"/>
    <x v="2"/>
    <x v="4"/>
    <x v="2"/>
    <x v="1"/>
    <s v="3929 Oak Drive"/>
    <x v="9"/>
    <x v="3"/>
    <x v="2"/>
    <x v="1"/>
    <x v="2"/>
    <s v="Yes"/>
    <n v="59300"/>
    <n v="11860"/>
    <n v="5930"/>
    <n v="41510"/>
    <s v="Dodge"/>
    <s v="RAM"/>
    <n v="2008"/>
    <x v="1"/>
  </r>
  <r>
    <n v="664732"/>
    <d v="2003-07-30T00:00:00"/>
    <x v="176"/>
    <x v="2"/>
    <s v="500/1000"/>
    <n v="2000"/>
    <n v="139689"/>
    <n v="6000000"/>
    <x v="854"/>
    <n v="44"/>
    <x v="1"/>
    <x v="1"/>
    <x v="5"/>
    <x v="7"/>
    <x v="13"/>
    <x v="1"/>
    <n v="0"/>
    <n v="-61600"/>
    <n v="-61600"/>
    <x v="56"/>
    <x v="2"/>
    <s v="Front Collision"/>
    <x v="1"/>
    <x v="3"/>
    <x v="0"/>
    <x v="3"/>
    <s v="1469 Lincoln Drive"/>
    <x v="12"/>
    <x v="1"/>
    <x v="2"/>
    <x v="0"/>
    <x v="0"/>
    <s v="Yes"/>
    <n v="66900"/>
    <n v="6690"/>
    <n v="13380"/>
    <n v="46830"/>
    <s v="Suburu"/>
    <s v="Forrestor"/>
    <n v="1999"/>
    <x v="0"/>
  </r>
  <r>
    <n v="143038"/>
    <d v="2014-09-17T00:00:00"/>
    <x v="86"/>
    <x v="0"/>
    <s v="500/1000"/>
    <n v="500"/>
    <n v="79531"/>
    <n v="0"/>
    <x v="855"/>
    <n v="27"/>
    <x v="2"/>
    <x v="0"/>
    <x v="6"/>
    <x v="13"/>
    <x v="8"/>
    <x v="0"/>
    <n v="0"/>
    <n v="-51000"/>
    <n v="-51000"/>
    <x v="26"/>
    <x v="2"/>
    <s v="Rear Collision"/>
    <x v="0"/>
    <x v="0"/>
    <x v="3"/>
    <x v="2"/>
    <s v="9719 4th Lane"/>
    <x v="14"/>
    <x v="1"/>
    <x v="0"/>
    <x v="0"/>
    <x v="2"/>
    <s v="Unknown"/>
    <n v="40810"/>
    <n v="3710"/>
    <n v="7420"/>
    <n v="29680"/>
    <s v="Ford"/>
    <s v="F150"/>
    <n v="2000"/>
    <x v="0"/>
  </r>
  <r>
    <n v="979963"/>
    <d v="2009-06-03T00:00:00"/>
    <x v="370"/>
    <x v="1"/>
    <s v="100/300"/>
    <n v="500"/>
    <n v="98222"/>
    <n v="0"/>
    <x v="856"/>
    <n v="43"/>
    <x v="1"/>
    <x v="1"/>
    <x v="6"/>
    <x v="8"/>
    <x v="8"/>
    <x v="1"/>
    <n v="54500"/>
    <n v="-72100"/>
    <n v="-17600"/>
    <x v="26"/>
    <x v="0"/>
    <s v="Front Collision"/>
    <x v="2"/>
    <x v="2"/>
    <x v="2"/>
    <x v="1"/>
    <s v="3196 Cherokee St"/>
    <x v="22"/>
    <x v="0"/>
    <x v="1"/>
    <x v="0"/>
    <x v="1"/>
    <s v="Unknown"/>
    <n v="75400"/>
    <n v="15080"/>
    <n v="7540"/>
    <n v="52780"/>
    <s v="Honda"/>
    <s v="CRV"/>
    <n v="2011"/>
    <x v="1"/>
  </r>
  <r>
    <n v="467841"/>
    <d v="1994-10-11T00:00:00"/>
    <x v="357"/>
    <x v="1"/>
    <s v="500/1000"/>
    <n v="500"/>
    <n v="107407"/>
    <n v="0"/>
    <x v="857"/>
    <n v="34"/>
    <x v="1"/>
    <x v="1"/>
    <x v="6"/>
    <x v="5"/>
    <x v="3"/>
    <x v="0"/>
    <n v="70900"/>
    <n v="-61100"/>
    <n v="9800"/>
    <x v="22"/>
    <x v="3"/>
    <s v=" "/>
    <x v="1"/>
    <x v="1"/>
    <x v="4"/>
    <x v="5"/>
    <s v="8492 Andromedia Ridge"/>
    <x v="1"/>
    <x v="0"/>
    <x v="2"/>
    <x v="2"/>
    <x v="1"/>
    <s v="Yes"/>
    <n v="4200"/>
    <n v="420"/>
    <n v="840"/>
    <n v="2940"/>
    <s v="Jeep"/>
    <s v="Wrangler"/>
    <n v="2013"/>
    <x v="1"/>
  </r>
  <r>
    <n v="219028"/>
    <d v="1991-07-18T00:00:00"/>
    <x v="325"/>
    <x v="0"/>
    <s v="100/300"/>
    <n v="1000"/>
    <n v="13113"/>
    <n v="0"/>
    <x v="858"/>
    <n v="45"/>
    <x v="0"/>
    <x v="1"/>
    <x v="2"/>
    <x v="1"/>
    <x v="13"/>
    <x v="0"/>
    <n v="38500"/>
    <n v="0"/>
    <n v="38500"/>
    <x v="3"/>
    <x v="2"/>
    <s v="Side Collision"/>
    <x v="0"/>
    <x v="4"/>
    <x v="2"/>
    <x v="4"/>
    <s v="1353 Washington St"/>
    <x v="6"/>
    <x v="1"/>
    <x v="0"/>
    <x v="1"/>
    <x v="1"/>
    <s v="Yes"/>
    <n v="52650"/>
    <n v="5850"/>
    <n v="5850"/>
    <n v="40950"/>
    <s v="Ford"/>
    <s v="F150"/>
    <n v="2001"/>
    <x v="0"/>
  </r>
  <r>
    <n v="130156"/>
    <d v="2001-09-24T00:00:00"/>
    <x v="346"/>
    <x v="2"/>
    <s v="250/500"/>
    <n v="2000"/>
    <n v="127712"/>
    <n v="0"/>
    <x v="859"/>
    <n v="49"/>
    <x v="0"/>
    <x v="1"/>
    <x v="1"/>
    <x v="3"/>
    <x v="14"/>
    <x v="2"/>
    <n v="0"/>
    <n v="-46000"/>
    <n v="-46000"/>
    <x v="16"/>
    <x v="0"/>
    <s v="Rear Collision"/>
    <x v="0"/>
    <x v="4"/>
    <x v="4"/>
    <x v="4"/>
    <s v="6731 Andromedia Hwy"/>
    <x v="22"/>
    <x v="0"/>
    <x v="1"/>
    <x v="1"/>
    <x v="0"/>
    <s v="Yes"/>
    <n v="42240"/>
    <n v="7680"/>
    <n v="7680"/>
    <n v="26880"/>
    <s v="Chevrolet"/>
    <s v="Malibu"/>
    <n v="2007"/>
    <x v="1"/>
  </r>
  <r>
    <n v="762951"/>
    <d v="2012-09-19T00:00:00"/>
    <x v="1"/>
    <x v="1"/>
    <s v="500/1000"/>
    <n v="500"/>
    <n v="138862"/>
    <n v="0"/>
    <x v="860"/>
    <n v="39"/>
    <x v="1"/>
    <x v="1"/>
    <x v="6"/>
    <x v="2"/>
    <x v="1"/>
    <x v="0"/>
    <n v="35200"/>
    <n v="0"/>
    <n v="35200"/>
    <x v="16"/>
    <x v="0"/>
    <s v="Side Collision"/>
    <x v="1"/>
    <x v="3"/>
    <x v="5"/>
    <x v="1"/>
    <s v="5769 Texas Lane"/>
    <x v="16"/>
    <x v="0"/>
    <x v="0"/>
    <x v="0"/>
    <x v="1"/>
    <s v="Yes"/>
    <n v="59490"/>
    <n v="6610"/>
    <n v="6610"/>
    <n v="46270"/>
    <s v="Mercedes"/>
    <s v="ML350"/>
    <n v="1995"/>
    <x v="1"/>
  </r>
  <r>
    <n v="376879"/>
    <d v="1991-07-11T00:00:00"/>
    <x v="51"/>
    <x v="2"/>
    <s v="100/300"/>
    <n v="1000"/>
    <n v="140652"/>
    <n v="8000000"/>
    <x v="861"/>
    <n v="37"/>
    <x v="1"/>
    <x v="0"/>
    <x v="0"/>
    <x v="4"/>
    <x v="4"/>
    <x v="3"/>
    <n v="0"/>
    <n v="0"/>
    <n v="0"/>
    <x v="22"/>
    <x v="0"/>
    <s v="Side Collision"/>
    <x v="0"/>
    <x v="4"/>
    <x v="0"/>
    <x v="2"/>
    <s v="2849 Pine Drive"/>
    <x v="11"/>
    <x v="0"/>
    <x v="2"/>
    <x v="1"/>
    <x v="0"/>
    <s v="No"/>
    <n v="44200"/>
    <n v="4420"/>
    <n v="4420"/>
    <n v="35360"/>
    <s v="Jeep"/>
    <s v="Wrangler"/>
    <n v="2002"/>
    <x v="0"/>
  </r>
  <r>
    <n v="599031"/>
    <d v="1991-10-29T00:00:00"/>
    <x v="202"/>
    <x v="1"/>
    <s v="100/300"/>
    <n v="500"/>
    <n v="155829"/>
    <n v="0"/>
    <x v="862"/>
    <n v="39"/>
    <x v="1"/>
    <x v="1"/>
    <x v="3"/>
    <x v="9"/>
    <x v="1"/>
    <x v="3"/>
    <n v="0"/>
    <n v="-49300"/>
    <n v="-49300"/>
    <x v="54"/>
    <x v="1"/>
    <s v=" "/>
    <x v="3"/>
    <x v="0"/>
    <x v="4"/>
    <x v="3"/>
    <s v="2577 Texas Ridge"/>
    <x v="0"/>
    <x v="0"/>
    <x v="0"/>
    <x v="0"/>
    <x v="0"/>
    <s v="Unknown"/>
    <n v="7700"/>
    <n v="770"/>
    <n v="1540"/>
    <n v="5390"/>
    <s v="Saab"/>
    <s v="93"/>
    <n v="2000"/>
    <x v="1"/>
  </r>
  <r>
    <n v="676255"/>
    <d v="1999-12-28T00:00:00"/>
    <x v="288"/>
    <x v="1"/>
    <s v="500/1000"/>
    <n v="1000"/>
    <n v="113247"/>
    <n v="4000000"/>
    <x v="863"/>
    <n v="57"/>
    <x v="3"/>
    <x v="0"/>
    <x v="0"/>
    <x v="7"/>
    <x v="19"/>
    <x v="1"/>
    <n v="46300"/>
    <n v="0"/>
    <n v="46300"/>
    <x v="13"/>
    <x v="2"/>
    <s v="Front Collision"/>
    <x v="2"/>
    <x v="3"/>
    <x v="2"/>
    <x v="5"/>
    <s v="3841 Washington Lane"/>
    <x v="7"/>
    <x v="1"/>
    <x v="1"/>
    <x v="2"/>
    <x v="2"/>
    <s v="Unknown"/>
    <n v="61440"/>
    <n v="10240"/>
    <n v="10240"/>
    <n v="40960"/>
    <s v="Saab"/>
    <s v="93"/>
    <n v="2008"/>
    <x v="1"/>
  </r>
  <r>
    <n v="985446"/>
    <d v="2012-10-11T00:00:00"/>
    <x v="269"/>
    <x v="0"/>
    <s v="250/500"/>
    <n v="2000"/>
    <n v="189691"/>
    <n v="0"/>
    <x v="864"/>
    <n v="37"/>
    <x v="1"/>
    <x v="1"/>
    <x v="1"/>
    <x v="11"/>
    <x v="0"/>
    <x v="1"/>
    <n v="73700"/>
    <n v="0"/>
    <n v="73700"/>
    <x v="27"/>
    <x v="2"/>
    <s v="Rear Collision"/>
    <x v="0"/>
    <x v="2"/>
    <x v="0"/>
    <x v="0"/>
    <s v="8125 Texas Ridge"/>
    <x v="18"/>
    <x v="1"/>
    <x v="0"/>
    <x v="0"/>
    <x v="2"/>
    <s v="No"/>
    <n v="54400"/>
    <n v="5440"/>
    <n v="10880"/>
    <n v="38080"/>
    <s v="Chevrolet"/>
    <s v="Silverado"/>
    <n v="2015"/>
    <x v="0"/>
  </r>
  <r>
    <n v="884180"/>
    <d v="1995-08-19T00:00:00"/>
    <x v="66"/>
    <x v="2"/>
    <s v="500/1000"/>
    <n v="500"/>
    <n v="114346"/>
    <n v="4000000"/>
    <x v="865"/>
    <n v="47"/>
    <x v="0"/>
    <x v="0"/>
    <x v="0"/>
    <x v="7"/>
    <x v="15"/>
    <x v="1"/>
    <n v="0"/>
    <n v="0"/>
    <n v="0"/>
    <x v="32"/>
    <x v="0"/>
    <s v="Front Collision"/>
    <x v="2"/>
    <x v="3"/>
    <x v="5"/>
    <x v="2"/>
    <s v="4826 5th St"/>
    <x v="15"/>
    <x v="0"/>
    <x v="0"/>
    <x v="2"/>
    <x v="3"/>
    <s v="Unknown"/>
    <n v="58560"/>
    <n v="9760"/>
    <n v="9760"/>
    <n v="39040"/>
    <s v="Mercedes"/>
    <s v="E400"/>
    <n v="2002"/>
    <x v="1"/>
  </r>
  <r>
    <n v="571462"/>
    <d v="1991-02-11T00:00:00"/>
    <x v="11"/>
    <x v="1"/>
    <s v="500/1000"/>
    <n v="500"/>
    <n v="128542"/>
    <n v="0"/>
    <x v="866"/>
    <n v="34"/>
    <x v="1"/>
    <x v="0"/>
    <x v="0"/>
    <x v="7"/>
    <x v="17"/>
    <x v="0"/>
    <n v="0"/>
    <n v="0"/>
    <n v="0"/>
    <x v="1"/>
    <x v="0"/>
    <s v="Front Collision"/>
    <x v="0"/>
    <x v="2"/>
    <x v="1"/>
    <x v="6"/>
    <s v="1578 5th Lane"/>
    <x v="20"/>
    <x v="0"/>
    <x v="2"/>
    <x v="0"/>
    <x v="3"/>
    <s v="No"/>
    <n v="67300"/>
    <n v="6730"/>
    <n v="6730"/>
    <n v="53840"/>
    <s v="Dodge"/>
    <s v="RAM"/>
    <n v="2000"/>
    <x v="0"/>
  </r>
  <r>
    <n v="815883"/>
    <d v="1991-07-02T00:00:00"/>
    <x v="116"/>
    <x v="0"/>
    <s v="250/500"/>
    <n v="2000"/>
    <n v="130526"/>
    <n v="0"/>
    <x v="867"/>
    <n v="55"/>
    <x v="3"/>
    <x v="0"/>
    <x v="0"/>
    <x v="13"/>
    <x v="8"/>
    <x v="0"/>
    <n v="66200"/>
    <n v="-49700"/>
    <n v="16500"/>
    <x v="13"/>
    <x v="0"/>
    <s v="Rear Collision"/>
    <x v="0"/>
    <x v="2"/>
    <x v="1"/>
    <x v="4"/>
    <s v="6440 Rock Lane"/>
    <x v="22"/>
    <x v="0"/>
    <x v="1"/>
    <x v="0"/>
    <x v="2"/>
    <s v="Yes"/>
    <n v="36740"/>
    <n v="3340"/>
    <n v="6680"/>
    <n v="26720"/>
    <s v="BMW"/>
    <s v="X5"/>
    <n v="1998"/>
    <x v="0"/>
  </r>
  <r>
    <n v="258265"/>
    <d v="1994-04-10T00:00:00"/>
    <x v="367"/>
    <x v="2"/>
    <s v="100/300"/>
    <n v="1000"/>
    <n v="107383"/>
    <n v="0"/>
    <x v="868"/>
    <n v="30"/>
    <x v="2"/>
    <x v="1"/>
    <x v="4"/>
    <x v="1"/>
    <x v="7"/>
    <x v="1"/>
    <n v="0"/>
    <n v="0"/>
    <n v="0"/>
    <x v="40"/>
    <x v="0"/>
    <s v="Rear Collision"/>
    <x v="2"/>
    <x v="0"/>
    <x v="2"/>
    <x v="6"/>
    <s v="5806 Embaracadero St"/>
    <x v="11"/>
    <x v="0"/>
    <x v="1"/>
    <x v="1"/>
    <x v="1"/>
    <s v="No"/>
    <n v="85690"/>
    <n v="15580"/>
    <n v="15580"/>
    <n v="54530"/>
    <s v="BMW"/>
    <s v="3 Series"/>
    <n v="2011"/>
    <x v="1"/>
  </r>
  <r>
    <n v="180008"/>
    <d v="2014-07-16T00:00:00"/>
    <x v="108"/>
    <x v="2"/>
    <s v="250/500"/>
    <n v="1000"/>
    <n v="138735"/>
    <n v="0"/>
    <x v="869"/>
    <n v="48"/>
    <x v="0"/>
    <x v="0"/>
    <x v="6"/>
    <x v="10"/>
    <x v="12"/>
    <x v="1"/>
    <n v="0"/>
    <n v="-72000"/>
    <n v="-72000"/>
    <x v="56"/>
    <x v="0"/>
    <s v="Front Collision"/>
    <x v="1"/>
    <x v="2"/>
    <x v="4"/>
    <x v="4"/>
    <s v="5839 Weaver Lane"/>
    <x v="14"/>
    <x v="0"/>
    <x v="2"/>
    <x v="2"/>
    <x v="0"/>
    <s v="Unknown"/>
    <n v="61320"/>
    <n v="10220"/>
    <n v="10220"/>
    <n v="40880"/>
    <s v="BMW"/>
    <s v="M5"/>
    <n v="1998"/>
    <x v="1"/>
  </r>
  <r>
    <n v="633375"/>
    <d v="2003-09-17T00:00:00"/>
    <x v="62"/>
    <x v="2"/>
    <s v="250/500"/>
    <n v="500"/>
    <n v="108364"/>
    <n v="0"/>
    <x v="870"/>
    <n v="45"/>
    <x v="0"/>
    <x v="0"/>
    <x v="6"/>
    <x v="6"/>
    <x v="12"/>
    <x v="0"/>
    <n v="59800"/>
    <n v="0"/>
    <n v="59800"/>
    <x v="7"/>
    <x v="2"/>
    <s v="Rear Collision"/>
    <x v="2"/>
    <x v="0"/>
    <x v="5"/>
    <x v="0"/>
    <s v="7630 Rock Drive"/>
    <x v="4"/>
    <x v="1"/>
    <x v="0"/>
    <x v="1"/>
    <x v="1"/>
    <s v="Unknown"/>
    <n v="79680"/>
    <n v="13280"/>
    <n v="13280"/>
    <n v="53120"/>
    <s v="BMW"/>
    <s v="3 Series"/>
    <n v="2004"/>
    <x v="1"/>
  </r>
  <r>
    <n v="556538"/>
    <d v="2000-07-15T00:00:00"/>
    <x v="371"/>
    <x v="2"/>
    <s v="250/500"/>
    <n v="1000"/>
    <n v="185178"/>
    <n v="0"/>
    <x v="871"/>
    <n v="30"/>
    <x v="2"/>
    <x v="1"/>
    <x v="4"/>
    <x v="0"/>
    <x v="19"/>
    <x v="1"/>
    <n v="78800"/>
    <n v="0"/>
    <n v="78800"/>
    <x v="46"/>
    <x v="0"/>
    <s v="Front Collision"/>
    <x v="2"/>
    <x v="2"/>
    <x v="0"/>
    <x v="1"/>
    <s v="7144 Andromedia St"/>
    <x v="21"/>
    <x v="0"/>
    <x v="2"/>
    <x v="0"/>
    <x v="1"/>
    <s v="Yes"/>
    <n v="61740"/>
    <n v="6860"/>
    <n v="6860"/>
    <n v="48020"/>
    <s v="Audi"/>
    <s v="A3"/>
    <n v="2002"/>
    <x v="1"/>
  </r>
  <r>
    <n v="669501"/>
    <d v="2009-07-29T00:00:00"/>
    <x v="372"/>
    <x v="1"/>
    <s v="250/500"/>
    <n v="500"/>
    <n v="127029"/>
    <n v="4000000"/>
    <x v="872"/>
    <n v="55"/>
    <x v="3"/>
    <x v="0"/>
    <x v="5"/>
    <x v="3"/>
    <x v="19"/>
    <x v="0"/>
    <n v="24000"/>
    <n v="-50500"/>
    <n v="-26500"/>
    <x v="45"/>
    <x v="3"/>
    <s v=" "/>
    <x v="1"/>
    <x v="1"/>
    <x v="1"/>
    <x v="2"/>
    <s v="9988 Rock Ridge"/>
    <x v="15"/>
    <x v="0"/>
    <x v="2"/>
    <x v="1"/>
    <x v="1"/>
    <s v="No"/>
    <n v="6400"/>
    <n v="640"/>
    <n v="640"/>
    <n v="5120"/>
    <s v="Honda"/>
    <s v="Civic"/>
    <n v="2002"/>
    <x v="1"/>
  </r>
  <r>
    <n v="963761"/>
    <d v="1991-04-13T00:00:00"/>
    <x v="373"/>
    <x v="0"/>
    <s v="500/1000"/>
    <n v="500"/>
    <n v="145999"/>
    <n v="0"/>
    <x v="873"/>
    <n v="55"/>
    <x v="3"/>
    <x v="1"/>
    <x v="0"/>
    <x v="6"/>
    <x v="13"/>
    <x v="0"/>
    <n v="35900"/>
    <n v="0"/>
    <n v="35900"/>
    <x v="37"/>
    <x v="0"/>
    <s v="Rear Collision"/>
    <x v="0"/>
    <x v="2"/>
    <x v="0"/>
    <x v="6"/>
    <s v="7544 Washington Ave"/>
    <x v="1"/>
    <x v="0"/>
    <x v="0"/>
    <x v="0"/>
    <x v="0"/>
    <s v="Yes"/>
    <n v="60600"/>
    <n v="12120"/>
    <n v="6060"/>
    <n v="42420"/>
    <s v="Accura"/>
    <s v="TL"/>
    <n v="2011"/>
    <x v="1"/>
  </r>
  <r>
    <n v="753005"/>
    <d v="2005-11-20T00:00:00"/>
    <x v="285"/>
    <x v="2"/>
    <s v="100/300"/>
    <n v="2000"/>
    <n v="125344"/>
    <n v="0"/>
    <x v="874"/>
    <n v="38"/>
    <x v="1"/>
    <x v="1"/>
    <x v="3"/>
    <x v="0"/>
    <x v="0"/>
    <x v="1"/>
    <n v="0"/>
    <n v="0"/>
    <n v="0"/>
    <x v="57"/>
    <x v="2"/>
    <s v="Side Collision"/>
    <x v="0"/>
    <x v="4"/>
    <x v="1"/>
    <x v="4"/>
    <s v="7201 Washington Ave"/>
    <x v="4"/>
    <x v="1"/>
    <x v="2"/>
    <x v="2"/>
    <x v="1"/>
    <s v="No"/>
    <n v="56320"/>
    <n v="10240"/>
    <n v="5120"/>
    <n v="40960"/>
    <s v="Volkswagen"/>
    <s v="Jetta"/>
    <n v="2007"/>
    <x v="1"/>
  </r>
  <r>
    <n v="454758"/>
    <d v="1990-05-20T00:00:00"/>
    <x v="335"/>
    <x v="1"/>
    <s v="100/300"/>
    <n v="1000"/>
    <n v="114248"/>
    <n v="0"/>
    <x v="875"/>
    <n v="34"/>
    <x v="1"/>
    <x v="1"/>
    <x v="6"/>
    <x v="7"/>
    <x v="0"/>
    <x v="1"/>
    <n v="0"/>
    <n v="0"/>
    <n v="0"/>
    <x v="6"/>
    <x v="0"/>
    <s v="Side Collision"/>
    <x v="2"/>
    <x v="4"/>
    <x v="5"/>
    <x v="5"/>
    <s v="8805 Cherokee Drive"/>
    <x v="22"/>
    <x v="0"/>
    <x v="0"/>
    <x v="2"/>
    <x v="1"/>
    <s v="No"/>
    <n v="52250"/>
    <n v="9500"/>
    <n v="4750"/>
    <n v="38000"/>
    <s v="Suburu"/>
    <s v="Legacy"/>
    <n v="2012"/>
    <x v="1"/>
  </r>
  <r>
    <n v="698589"/>
    <d v="2002-11-28T00:00:00"/>
    <x v="294"/>
    <x v="2"/>
    <s v="500/1000"/>
    <n v="1000"/>
    <n v="118845"/>
    <n v="0"/>
    <x v="876"/>
    <n v="60"/>
    <x v="3"/>
    <x v="1"/>
    <x v="0"/>
    <x v="8"/>
    <x v="6"/>
    <x v="1"/>
    <n v="0"/>
    <n v="-44800"/>
    <n v="-44800"/>
    <x v="24"/>
    <x v="2"/>
    <s v="Rear Collision"/>
    <x v="2"/>
    <x v="3"/>
    <x v="0"/>
    <x v="2"/>
    <s v="3275 Pine St"/>
    <x v="10"/>
    <x v="3"/>
    <x v="1"/>
    <x v="1"/>
    <x v="2"/>
    <s v="Unknown"/>
    <n v="53900"/>
    <n v="5390"/>
    <n v="10780"/>
    <n v="37730"/>
    <s v="Saab"/>
    <s v="95"/>
    <n v="2006"/>
    <x v="1"/>
  </r>
  <r>
    <n v="330119"/>
    <d v="2004-06-15T00:00:00"/>
    <x v="60"/>
    <x v="2"/>
    <s v="500/1000"/>
    <n v="1000"/>
    <n v="11254"/>
    <n v="0"/>
    <x v="877"/>
    <n v="35"/>
    <x v="1"/>
    <x v="0"/>
    <x v="3"/>
    <x v="12"/>
    <x v="11"/>
    <x v="0"/>
    <n v="40000"/>
    <n v="-43400"/>
    <n v="-3400"/>
    <x v="14"/>
    <x v="1"/>
    <s v=" "/>
    <x v="3"/>
    <x v="1"/>
    <x v="4"/>
    <x v="0"/>
    <s v="7785 Lincoln Lane"/>
    <x v="13"/>
    <x v="0"/>
    <x v="1"/>
    <x v="2"/>
    <x v="3"/>
    <s v="No"/>
    <n v="2640"/>
    <n v="220"/>
    <n v="440"/>
    <n v="1980"/>
    <s v="Jeep"/>
    <s v="Wrangler"/>
    <n v="2001"/>
    <x v="1"/>
  </r>
  <r>
    <n v="164464"/>
    <d v="2010-09-26T00:00:00"/>
    <x v="81"/>
    <x v="0"/>
    <s v="250/500"/>
    <n v="500"/>
    <n v="129441"/>
    <n v="0"/>
    <x v="878"/>
    <n v="33"/>
    <x v="2"/>
    <x v="0"/>
    <x v="4"/>
    <x v="10"/>
    <x v="0"/>
    <x v="0"/>
    <n v="0"/>
    <n v="0"/>
    <n v="0"/>
    <x v="43"/>
    <x v="1"/>
    <s v=" "/>
    <x v="1"/>
    <x v="1"/>
    <x v="5"/>
    <x v="2"/>
    <s v="4994 Lincoln Drive"/>
    <x v="1"/>
    <x v="0"/>
    <x v="0"/>
    <x v="1"/>
    <x v="1"/>
    <s v="Unknown"/>
    <n v="8970"/>
    <n v="1380"/>
    <n v="1380"/>
    <n v="6210"/>
    <s v="Dodge"/>
    <s v="Neon"/>
    <n v="2011"/>
    <x v="1"/>
  </r>
  <r>
    <n v="927354"/>
    <d v="1990-09-15T00:00:00"/>
    <x v="127"/>
    <x v="1"/>
    <s v="100/300"/>
    <n v="500"/>
    <n v="14595"/>
    <n v="0"/>
    <x v="879"/>
    <n v="31"/>
    <x v="2"/>
    <x v="0"/>
    <x v="0"/>
    <x v="7"/>
    <x v="9"/>
    <x v="1"/>
    <n v="0"/>
    <n v="0"/>
    <n v="0"/>
    <x v="4"/>
    <x v="3"/>
    <s v=" "/>
    <x v="1"/>
    <x v="1"/>
    <x v="2"/>
    <x v="3"/>
    <s v="1298 Maple Hwy"/>
    <x v="13"/>
    <x v="0"/>
    <x v="1"/>
    <x v="0"/>
    <x v="2"/>
    <s v="Unknown"/>
    <n v="6000"/>
    <n v="1000"/>
    <n v="1000"/>
    <n v="4000"/>
    <s v="Suburu"/>
    <s v="Impreza"/>
    <n v="2000"/>
    <x v="1"/>
  </r>
  <r>
    <n v="231508"/>
    <d v="2009-09-16T00:00:00"/>
    <x v="180"/>
    <x v="2"/>
    <s v="100/300"/>
    <n v="500"/>
    <n v="136799"/>
    <n v="0"/>
    <x v="880"/>
    <n v="38"/>
    <x v="1"/>
    <x v="0"/>
    <x v="4"/>
    <x v="3"/>
    <x v="2"/>
    <x v="2"/>
    <n v="26500"/>
    <n v="0"/>
    <n v="26500"/>
    <x v="4"/>
    <x v="2"/>
    <s v="Front Collision"/>
    <x v="0"/>
    <x v="2"/>
    <x v="4"/>
    <x v="5"/>
    <s v="2644 MLK Drive"/>
    <x v="6"/>
    <x v="1"/>
    <x v="1"/>
    <x v="1"/>
    <x v="2"/>
    <s v="Unknown"/>
    <n v="55200"/>
    <n v="11040"/>
    <n v="5520"/>
    <n v="38640"/>
    <s v="Saab"/>
    <s v="92x"/>
    <n v="1998"/>
    <x v="0"/>
  </r>
  <r>
    <n v="272910"/>
    <d v="1999-08-12T00:00:00"/>
    <x v="163"/>
    <x v="1"/>
    <s v="250/500"/>
    <n v="500"/>
    <n v="159437"/>
    <n v="0"/>
    <x v="881"/>
    <n v="45"/>
    <x v="0"/>
    <x v="0"/>
    <x v="2"/>
    <x v="8"/>
    <x v="2"/>
    <x v="2"/>
    <n v="0"/>
    <n v="0"/>
    <n v="0"/>
    <x v="24"/>
    <x v="3"/>
    <s v=" "/>
    <x v="3"/>
    <x v="1"/>
    <x v="0"/>
    <x v="1"/>
    <s v="5630 1st Drive"/>
    <x v="21"/>
    <x v="0"/>
    <x v="2"/>
    <x v="1"/>
    <x v="2"/>
    <s v="Yes"/>
    <n v="7260"/>
    <n v="660"/>
    <n v="1320"/>
    <n v="5280"/>
    <s v="Saab"/>
    <s v="92x"/>
    <n v="2008"/>
    <x v="1"/>
  </r>
  <r>
    <n v="305758"/>
    <d v="2009-03-08T00:00:00"/>
    <x v="374"/>
    <x v="2"/>
    <s v="100/300"/>
    <n v="500"/>
    <n v="103599"/>
    <n v="0"/>
    <x v="882"/>
    <n v="39"/>
    <x v="1"/>
    <x v="1"/>
    <x v="6"/>
    <x v="8"/>
    <x v="0"/>
    <x v="2"/>
    <n v="0"/>
    <n v="0"/>
    <n v="0"/>
    <x v="34"/>
    <x v="2"/>
    <s v="Front Collision"/>
    <x v="1"/>
    <x v="0"/>
    <x v="2"/>
    <x v="3"/>
    <s v="6137 MLK St"/>
    <x v="19"/>
    <x v="1"/>
    <x v="2"/>
    <x v="2"/>
    <x v="1"/>
    <s v="Unknown"/>
    <n v="64680"/>
    <n v="11760"/>
    <n v="11760"/>
    <n v="41160"/>
    <s v="Jeep"/>
    <s v="Wrangler"/>
    <n v="2010"/>
    <x v="1"/>
  </r>
  <r>
    <n v="950542"/>
    <d v="2009-04-27T00:00:00"/>
    <x v="22"/>
    <x v="0"/>
    <s v="250/500"/>
    <n v="500"/>
    <n v="91153"/>
    <n v="0"/>
    <x v="883"/>
    <n v="43"/>
    <x v="1"/>
    <x v="1"/>
    <x v="1"/>
    <x v="2"/>
    <x v="16"/>
    <x v="0"/>
    <n v="53200"/>
    <n v="0"/>
    <n v="53200"/>
    <x v="53"/>
    <x v="0"/>
    <s v="Rear Collision"/>
    <x v="0"/>
    <x v="0"/>
    <x v="4"/>
    <x v="6"/>
    <s v="5383 Maple Drive"/>
    <x v="6"/>
    <x v="0"/>
    <x v="2"/>
    <x v="1"/>
    <x v="3"/>
    <s v="No"/>
    <n v="59200"/>
    <n v="0"/>
    <n v="11840"/>
    <n v="47360"/>
    <s v="Chevrolet"/>
    <s v="Malibu"/>
    <n v="1998"/>
    <x v="1"/>
  </r>
  <r>
    <n v="291544"/>
    <d v="2006-08-02T00:00:00"/>
    <x v="82"/>
    <x v="0"/>
    <s v="500/1000"/>
    <n v="500"/>
    <n v="131997"/>
    <n v="0"/>
    <x v="884"/>
    <n v="34"/>
    <x v="1"/>
    <x v="1"/>
    <x v="2"/>
    <x v="0"/>
    <x v="12"/>
    <x v="2"/>
    <n v="73700"/>
    <n v="0"/>
    <n v="73700"/>
    <x v="10"/>
    <x v="1"/>
    <s v=" "/>
    <x v="1"/>
    <x v="1"/>
    <x v="5"/>
    <x v="2"/>
    <s v="4460 4th Lane"/>
    <x v="1"/>
    <x v="0"/>
    <x v="0"/>
    <x v="0"/>
    <x v="2"/>
    <s v="Unknown"/>
    <n v="4700"/>
    <n v="470"/>
    <n v="940"/>
    <n v="3290"/>
    <s v="Saab"/>
    <s v="92x"/>
    <n v="1998"/>
    <x v="1"/>
  </r>
  <r>
    <n v="388616"/>
    <d v="1995-12-06T00:00:00"/>
    <x v="209"/>
    <x v="0"/>
    <s v="250/500"/>
    <n v="2000"/>
    <n v="139163"/>
    <n v="0"/>
    <x v="885"/>
    <n v="33"/>
    <x v="2"/>
    <x v="0"/>
    <x v="2"/>
    <x v="2"/>
    <x v="17"/>
    <x v="0"/>
    <n v="61200"/>
    <n v="0"/>
    <n v="61200"/>
    <x v="33"/>
    <x v="0"/>
    <s v="Side Collision"/>
    <x v="2"/>
    <x v="3"/>
    <x v="2"/>
    <x v="0"/>
    <s v="8524 Pine Lane"/>
    <x v="6"/>
    <x v="0"/>
    <x v="0"/>
    <x v="1"/>
    <x v="2"/>
    <s v="No"/>
    <n v="69400"/>
    <n v="6940"/>
    <n v="6940"/>
    <n v="55520"/>
    <s v="Mercedes"/>
    <s v="C300"/>
    <n v="2000"/>
    <x v="1"/>
  </r>
  <r>
    <n v="577992"/>
    <d v="2002-11-13T00:00:00"/>
    <x v="295"/>
    <x v="1"/>
    <s v="250/500"/>
    <n v="500"/>
    <n v="91541"/>
    <n v="5000000"/>
    <x v="886"/>
    <n v="21"/>
    <x v="4"/>
    <x v="1"/>
    <x v="4"/>
    <x v="8"/>
    <x v="0"/>
    <x v="2"/>
    <n v="0"/>
    <n v="0"/>
    <n v="0"/>
    <x v="36"/>
    <x v="0"/>
    <s v="Side Collision"/>
    <x v="2"/>
    <x v="0"/>
    <x v="2"/>
    <x v="6"/>
    <s v="8456 1st Ave"/>
    <x v="6"/>
    <x v="0"/>
    <x v="0"/>
    <x v="1"/>
    <x v="1"/>
    <s v="No"/>
    <n v="40500"/>
    <n v="4050"/>
    <n v="4050"/>
    <n v="32400"/>
    <s v="Nissan"/>
    <s v="Pathfinder"/>
    <n v="1998"/>
    <x v="1"/>
  </r>
  <r>
    <n v="342830"/>
    <d v="1991-11-09T00:00:00"/>
    <x v="28"/>
    <x v="2"/>
    <s v="500/1000"/>
    <n v="1000"/>
    <n v="146882"/>
    <n v="0"/>
    <x v="887"/>
    <n v="28"/>
    <x v="2"/>
    <x v="0"/>
    <x v="6"/>
    <x v="11"/>
    <x v="8"/>
    <x v="1"/>
    <n v="56800"/>
    <n v="-51800"/>
    <n v="5000"/>
    <x v="55"/>
    <x v="2"/>
    <s v="Side Collision"/>
    <x v="1"/>
    <x v="2"/>
    <x v="0"/>
    <x v="1"/>
    <s v="3639 Flute Hwy"/>
    <x v="10"/>
    <x v="1"/>
    <x v="2"/>
    <x v="2"/>
    <x v="3"/>
    <s v="No"/>
    <n v="60000"/>
    <n v="5000"/>
    <n v="10000"/>
    <n v="45000"/>
    <s v="Honda"/>
    <s v="Accord"/>
    <n v="1997"/>
    <x v="1"/>
  </r>
  <r>
    <n v="491170"/>
    <d v="1998-01-14T00:00:00"/>
    <x v="158"/>
    <x v="1"/>
    <s v="500/1000"/>
    <n v="500"/>
    <n v="141276"/>
    <n v="0"/>
    <x v="888"/>
    <n v="30"/>
    <x v="2"/>
    <x v="0"/>
    <x v="1"/>
    <x v="3"/>
    <x v="16"/>
    <x v="0"/>
    <n v="66400"/>
    <n v="-63700"/>
    <n v="2700"/>
    <x v="3"/>
    <x v="0"/>
    <s v="Side Collision"/>
    <x v="1"/>
    <x v="3"/>
    <x v="4"/>
    <x v="1"/>
    <s v="7900 Sky Hwy"/>
    <x v="9"/>
    <x v="0"/>
    <x v="0"/>
    <x v="2"/>
    <x v="2"/>
    <s v="No"/>
    <n v="67320"/>
    <n v="11220"/>
    <n v="11220"/>
    <n v="44880"/>
    <s v="Volkswagen"/>
    <s v="Jetta"/>
    <n v="1996"/>
    <x v="1"/>
  </r>
  <r>
    <n v="175553"/>
    <d v="2002-04-25T00:00:00"/>
    <x v="213"/>
    <x v="0"/>
    <s v="500/1000"/>
    <n v="500"/>
    <n v="158826"/>
    <n v="0"/>
    <x v="889"/>
    <n v="27"/>
    <x v="2"/>
    <x v="1"/>
    <x v="4"/>
    <x v="4"/>
    <x v="9"/>
    <x v="0"/>
    <n v="56700"/>
    <n v="-49300"/>
    <n v="7400"/>
    <x v="27"/>
    <x v="2"/>
    <s v="Side Collision"/>
    <x v="2"/>
    <x v="3"/>
    <x v="1"/>
    <x v="1"/>
    <s v="7835 Cherokee Hwy"/>
    <x v="9"/>
    <x v="1"/>
    <x v="0"/>
    <x v="2"/>
    <x v="3"/>
    <s v="Yes"/>
    <n v="75690"/>
    <n v="8410"/>
    <n v="8410"/>
    <n v="58870"/>
    <s v="Saab"/>
    <s v="95"/>
    <n v="2014"/>
    <x v="1"/>
  </r>
  <r>
    <n v="439341"/>
    <d v="1991-07-20T00:00:00"/>
    <x v="11"/>
    <x v="1"/>
    <s v="100/300"/>
    <n v="1000"/>
    <n v="114091"/>
    <n v="0"/>
    <x v="890"/>
    <n v="31"/>
    <x v="2"/>
    <x v="0"/>
    <x v="2"/>
    <x v="12"/>
    <x v="12"/>
    <x v="1"/>
    <n v="51300"/>
    <n v="0"/>
    <n v="51300"/>
    <x v="11"/>
    <x v="2"/>
    <s v="Side Collision"/>
    <x v="0"/>
    <x v="2"/>
    <x v="1"/>
    <x v="5"/>
    <s v="1030 Pine Lane"/>
    <x v="12"/>
    <x v="1"/>
    <x v="2"/>
    <x v="0"/>
    <x v="0"/>
    <s v="Unknown"/>
    <n v="64300"/>
    <n v="6430"/>
    <n v="6430"/>
    <n v="51440"/>
    <s v="Chevrolet"/>
    <s v="Silverado"/>
    <n v="2002"/>
    <x v="0"/>
  </r>
  <r>
    <n v="221186"/>
    <d v="2004-08-13T00:00:00"/>
    <x v="100"/>
    <x v="0"/>
    <s v="100/300"/>
    <n v="1000"/>
    <n v="151754"/>
    <n v="0"/>
    <x v="891"/>
    <n v="43"/>
    <x v="1"/>
    <x v="0"/>
    <x v="6"/>
    <x v="7"/>
    <x v="6"/>
    <x v="2"/>
    <n v="0"/>
    <n v="-20900"/>
    <n v="-20900"/>
    <x v="21"/>
    <x v="2"/>
    <s v="Rear Collision"/>
    <x v="0"/>
    <x v="0"/>
    <x v="0"/>
    <x v="0"/>
    <s v="9278 Francis Ridge"/>
    <x v="14"/>
    <x v="1"/>
    <x v="2"/>
    <x v="2"/>
    <x v="1"/>
    <s v="Yes"/>
    <n v="64400"/>
    <n v="6440"/>
    <n v="6440"/>
    <n v="51520"/>
    <s v="BMW"/>
    <s v="X5"/>
    <n v="2011"/>
    <x v="1"/>
  </r>
  <r>
    <n v="868031"/>
    <d v="1990-06-24T00:00:00"/>
    <x v="375"/>
    <x v="0"/>
    <s v="250/500"/>
    <n v="2000"/>
    <n v="91229"/>
    <n v="0"/>
    <x v="892"/>
    <n v="53"/>
    <x v="0"/>
    <x v="1"/>
    <x v="4"/>
    <x v="7"/>
    <x v="12"/>
    <x v="0"/>
    <n v="42900"/>
    <n v="-39100"/>
    <n v="3800"/>
    <x v="49"/>
    <x v="2"/>
    <s v="Front Collision"/>
    <x v="1"/>
    <x v="2"/>
    <x v="4"/>
    <x v="5"/>
    <s v="6604 Apache Drive"/>
    <x v="18"/>
    <x v="1"/>
    <x v="1"/>
    <x v="0"/>
    <x v="0"/>
    <s v="Unknown"/>
    <n v="97080"/>
    <n v="16180"/>
    <n v="16180"/>
    <n v="64720"/>
    <s v="Saab"/>
    <s v="92x"/>
    <n v="2005"/>
    <x v="1"/>
  </r>
  <r>
    <n v="844117"/>
    <d v="1991-08-21T00:00:00"/>
    <x v="150"/>
    <x v="0"/>
    <s v="250/500"/>
    <n v="2000"/>
    <n v="11443"/>
    <n v="0"/>
    <x v="893"/>
    <n v="44"/>
    <x v="1"/>
    <x v="0"/>
    <x v="0"/>
    <x v="7"/>
    <x v="4"/>
    <x v="1"/>
    <n v="52600"/>
    <n v="0"/>
    <n v="52600"/>
    <x v="56"/>
    <x v="1"/>
    <s v=" "/>
    <x v="1"/>
    <x v="0"/>
    <x v="4"/>
    <x v="6"/>
    <s v="2311 4th St"/>
    <x v="19"/>
    <x v="0"/>
    <x v="0"/>
    <x v="0"/>
    <x v="1"/>
    <s v="Unknown"/>
    <n v="5500"/>
    <n v="500"/>
    <n v="500"/>
    <n v="4500"/>
    <s v="Honda"/>
    <s v="Civic"/>
    <n v="2010"/>
    <x v="1"/>
  </r>
  <r>
    <n v="744557"/>
    <d v="2011-02-25T00:00:00"/>
    <x v="47"/>
    <x v="1"/>
    <s v="500/1000"/>
    <n v="1000"/>
    <n v="128143"/>
    <n v="0"/>
    <x v="894"/>
    <n v="38"/>
    <x v="1"/>
    <x v="1"/>
    <x v="3"/>
    <x v="10"/>
    <x v="8"/>
    <x v="1"/>
    <n v="65100"/>
    <n v="-50300"/>
    <n v="14800"/>
    <x v="8"/>
    <x v="2"/>
    <s v="Rear Collision"/>
    <x v="2"/>
    <x v="3"/>
    <x v="0"/>
    <x v="5"/>
    <s v="9523 Solo Hwy"/>
    <x v="16"/>
    <x v="1"/>
    <x v="1"/>
    <x v="1"/>
    <x v="0"/>
    <s v="No"/>
    <n v="30700"/>
    <n v="3070"/>
    <n v="6140"/>
    <n v="21490"/>
    <s v="Jeep"/>
    <s v="Wrangler"/>
    <n v="2010"/>
    <x v="1"/>
  </r>
  <r>
    <n v="159536"/>
    <d v="2013-02-04T00:00:00"/>
    <x v="150"/>
    <x v="2"/>
    <s v="100/300"/>
    <n v="2000"/>
    <n v="110185"/>
    <n v="0"/>
    <x v="895"/>
    <n v="48"/>
    <x v="0"/>
    <x v="1"/>
    <x v="5"/>
    <x v="2"/>
    <x v="7"/>
    <x v="0"/>
    <n v="46100"/>
    <n v="0"/>
    <n v="46100"/>
    <x v="7"/>
    <x v="0"/>
    <s v="Side Collision"/>
    <x v="1"/>
    <x v="0"/>
    <x v="6"/>
    <x v="3"/>
    <s v="3171 Andromedia Lane"/>
    <x v="10"/>
    <x v="0"/>
    <x v="2"/>
    <x v="0"/>
    <x v="0"/>
    <s v="Yes"/>
    <n v="33480"/>
    <n v="3720"/>
    <n v="3720"/>
    <n v="26040"/>
    <s v="Nissan"/>
    <s v="Pathfinder"/>
    <n v="2012"/>
    <x v="1"/>
  </r>
  <r>
    <n v="727109"/>
    <d v="2001-02-20T00:00:00"/>
    <x v="320"/>
    <x v="1"/>
    <s v="500/1000"/>
    <n v="2000"/>
    <n v="10821"/>
    <n v="0"/>
    <x v="896"/>
    <n v="26"/>
    <x v="2"/>
    <x v="0"/>
    <x v="6"/>
    <x v="8"/>
    <x v="14"/>
    <x v="1"/>
    <n v="0"/>
    <n v="-30900"/>
    <n v="-30900"/>
    <x v="52"/>
    <x v="2"/>
    <s v="Front Collision"/>
    <x v="2"/>
    <x v="0"/>
    <x v="4"/>
    <x v="5"/>
    <s v="2492 Lincoln Lane"/>
    <x v="21"/>
    <x v="3"/>
    <x v="1"/>
    <x v="1"/>
    <x v="3"/>
    <s v="Yes"/>
    <n v="65430"/>
    <n v="14540"/>
    <n v="7270"/>
    <n v="43620"/>
    <s v="Jeep"/>
    <s v="Wrangler"/>
    <n v="2001"/>
    <x v="1"/>
  </r>
  <r>
    <n v="155604"/>
    <d v="1992-03-03T00:00:00"/>
    <x v="46"/>
    <x v="0"/>
    <s v="500/1000"/>
    <n v="500"/>
    <n v="118544"/>
    <n v="0"/>
    <x v="897"/>
    <n v="36"/>
    <x v="1"/>
    <x v="0"/>
    <x v="3"/>
    <x v="8"/>
    <x v="14"/>
    <x v="1"/>
    <n v="44900"/>
    <n v="-52500"/>
    <n v="-7600"/>
    <x v="8"/>
    <x v="2"/>
    <s v="Rear Collision"/>
    <x v="0"/>
    <x v="0"/>
    <x v="5"/>
    <x v="5"/>
    <s v="4477 5th Ave"/>
    <x v="12"/>
    <x v="1"/>
    <x v="0"/>
    <x v="2"/>
    <x v="3"/>
    <s v="Yes"/>
    <n v="42680"/>
    <n v="3880"/>
    <n v="7760"/>
    <n v="31040"/>
    <s v="Accura"/>
    <s v="RSX"/>
    <n v="2006"/>
    <x v="0"/>
  </r>
  <r>
    <n v="608443"/>
    <d v="2006-12-21T00:00:00"/>
    <x v="190"/>
    <x v="2"/>
    <s v="500/1000"/>
    <n v="2000"/>
    <n v="117507"/>
    <n v="0"/>
    <x v="898"/>
    <n v="45"/>
    <x v="0"/>
    <x v="0"/>
    <x v="0"/>
    <x v="0"/>
    <x v="9"/>
    <x v="1"/>
    <n v="30100"/>
    <n v="0"/>
    <n v="30100"/>
    <x v="28"/>
    <x v="0"/>
    <s v="Side Collision"/>
    <x v="1"/>
    <x v="2"/>
    <x v="4"/>
    <x v="3"/>
    <s v="6724 Andromedia St"/>
    <x v="6"/>
    <x v="0"/>
    <x v="1"/>
    <x v="0"/>
    <x v="3"/>
    <s v="No"/>
    <n v="87780"/>
    <n v="7980"/>
    <n v="7980"/>
    <n v="71820"/>
    <s v="Honda"/>
    <s v="CRV"/>
    <n v="2011"/>
    <x v="1"/>
  </r>
  <r>
    <n v="991553"/>
    <d v="1991-12-12T00:00:00"/>
    <x v="201"/>
    <x v="0"/>
    <s v="250/500"/>
    <n v="500"/>
    <n v="92081"/>
    <n v="0"/>
    <x v="899"/>
    <n v="37"/>
    <x v="1"/>
    <x v="1"/>
    <x v="4"/>
    <x v="2"/>
    <x v="13"/>
    <x v="0"/>
    <n v="0"/>
    <n v="0"/>
    <n v="0"/>
    <x v="55"/>
    <x v="0"/>
    <s v="Rear Collision"/>
    <x v="0"/>
    <x v="2"/>
    <x v="0"/>
    <x v="4"/>
    <s v="4291 Sky Hwy"/>
    <x v="8"/>
    <x v="0"/>
    <x v="0"/>
    <x v="2"/>
    <x v="1"/>
    <s v="Unknown"/>
    <n v="71190"/>
    <n v="0"/>
    <n v="7910"/>
    <n v="63280"/>
    <s v="Mercedes"/>
    <s v="C300"/>
    <n v="1997"/>
    <x v="0"/>
  </r>
  <r>
    <n v="727443"/>
    <d v="2013-07-01T00:00:00"/>
    <x v="191"/>
    <x v="0"/>
    <s v="100/300"/>
    <n v="500"/>
    <n v="92285"/>
    <n v="0"/>
    <x v="900"/>
    <n v="38"/>
    <x v="1"/>
    <x v="0"/>
    <x v="4"/>
    <x v="12"/>
    <x v="5"/>
    <x v="0"/>
    <n v="70300"/>
    <n v="-70900"/>
    <n v="-600"/>
    <x v="53"/>
    <x v="1"/>
    <s v=" "/>
    <x v="3"/>
    <x v="1"/>
    <x v="2"/>
    <x v="4"/>
    <s v="5650 Rock Ave"/>
    <x v="2"/>
    <x v="0"/>
    <x v="1"/>
    <x v="0"/>
    <x v="3"/>
    <s v="Yes"/>
    <n v="3600"/>
    <n v="400"/>
    <n v="400"/>
    <n v="2800"/>
    <s v="Honda"/>
    <s v="Civic"/>
    <n v="1999"/>
    <x v="1"/>
  </r>
  <r>
    <n v="378587"/>
    <d v="1998-12-16T00:00:00"/>
    <x v="231"/>
    <x v="0"/>
    <s v="250/500"/>
    <n v="2000"/>
    <n v="110759"/>
    <n v="3000000"/>
    <x v="901"/>
    <n v="41"/>
    <x v="1"/>
    <x v="0"/>
    <x v="1"/>
    <x v="4"/>
    <x v="13"/>
    <x v="1"/>
    <n v="65400"/>
    <n v="0"/>
    <n v="65400"/>
    <x v="48"/>
    <x v="0"/>
    <s v="Side Collision"/>
    <x v="0"/>
    <x v="3"/>
    <x v="2"/>
    <x v="0"/>
    <s v="6888 Elm Ridge"/>
    <x v="6"/>
    <x v="0"/>
    <x v="2"/>
    <x v="0"/>
    <x v="2"/>
    <s v="No"/>
    <n v="62640"/>
    <n v="10440"/>
    <n v="10440"/>
    <n v="41760"/>
    <s v="Mercedes"/>
    <s v="C300"/>
    <n v="2009"/>
    <x v="1"/>
  </r>
  <r>
    <n v="420948"/>
    <d v="2015-01-03T00:00:00"/>
    <x v="12"/>
    <x v="2"/>
    <s v="100/300"/>
    <n v="500"/>
    <n v="127246"/>
    <n v="0"/>
    <x v="902"/>
    <n v="36"/>
    <x v="1"/>
    <x v="0"/>
    <x v="5"/>
    <x v="5"/>
    <x v="19"/>
    <x v="0"/>
    <n v="0"/>
    <n v="0"/>
    <n v="0"/>
    <x v="45"/>
    <x v="2"/>
    <s v="Front Collision"/>
    <x v="1"/>
    <x v="4"/>
    <x v="2"/>
    <x v="6"/>
    <s v="2352 Sky Drive"/>
    <x v="2"/>
    <x v="1"/>
    <x v="0"/>
    <x v="2"/>
    <x v="3"/>
    <s v="Unknown"/>
    <n v="69630"/>
    <n v="12660"/>
    <n v="6330"/>
    <n v="50640"/>
    <s v="Toyota"/>
    <s v="Corolla"/>
    <n v="1998"/>
    <x v="1"/>
  </r>
  <r>
    <n v="457188"/>
    <d v="1994-04-01T00:00:00"/>
    <x v="352"/>
    <x v="2"/>
    <s v="250/500"/>
    <n v="1000"/>
    <n v="134024"/>
    <n v="0"/>
    <x v="903"/>
    <n v="33"/>
    <x v="2"/>
    <x v="0"/>
    <x v="4"/>
    <x v="9"/>
    <x v="13"/>
    <x v="2"/>
    <n v="0"/>
    <n v="-68800"/>
    <n v="-68800"/>
    <x v="42"/>
    <x v="2"/>
    <s v="Rear Collision"/>
    <x v="1"/>
    <x v="0"/>
    <x v="2"/>
    <x v="4"/>
    <s v="5280 Pine Ave"/>
    <x v="1"/>
    <x v="1"/>
    <x v="0"/>
    <x v="0"/>
    <x v="1"/>
    <s v="Unknown"/>
    <n v="76010"/>
    <n v="13820"/>
    <n v="6910"/>
    <n v="55280"/>
    <s v="Dodge"/>
    <s v="RAM"/>
    <n v="1995"/>
    <x v="0"/>
  </r>
  <r>
    <n v="118236"/>
    <d v="2000-08-15T00:00:00"/>
    <x v="117"/>
    <x v="0"/>
    <s v="100/300"/>
    <n v="1000"/>
    <n v="1648"/>
    <n v="0"/>
    <x v="904"/>
    <n v="40"/>
    <x v="1"/>
    <x v="0"/>
    <x v="6"/>
    <x v="10"/>
    <x v="4"/>
    <x v="1"/>
    <n v="57700"/>
    <n v="-43500"/>
    <n v="14200"/>
    <x v="56"/>
    <x v="0"/>
    <s v="Rear Collision"/>
    <x v="2"/>
    <x v="3"/>
    <x v="4"/>
    <x v="6"/>
    <s v="6638 Tree Drive"/>
    <x v="18"/>
    <x v="0"/>
    <x v="2"/>
    <x v="0"/>
    <x v="1"/>
    <s v="Yes"/>
    <n v="44220"/>
    <n v="8040"/>
    <n v="4020"/>
    <n v="32160"/>
    <s v="Accura"/>
    <s v="MDX"/>
    <n v="2000"/>
    <x v="1"/>
  </r>
  <r>
    <n v="987524"/>
    <d v="2014-11-13T00:00:00"/>
    <x v="374"/>
    <x v="2"/>
    <s v="250/500"/>
    <n v="500"/>
    <n v="138114"/>
    <n v="0"/>
    <x v="905"/>
    <n v="38"/>
    <x v="1"/>
    <x v="1"/>
    <x v="5"/>
    <x v="6"/>
    <x v="6"/>
    <x v="0"/>
    <n v="0"/>
    <n v="0"/>
    <n v="0"/>
    <x v="2"/>
    <x v="2"/>
    <s v="Rear Collision"/>
    <x v="1"/>
    <x v="3"/>
    <x v="2"/>
    <x v="6"/>
    <s v="5678 Lincoln Drive"/>
    <x v="16"/>
    <x v="1"/>
    <x v="2"/>
    <x v="1"/>
    <x v="2"/>
    <s v="No"/>
    <n v="57200"/>
    <n v="5200"/>
    <n v="10400"/>
    <n v="41600"/>
    <s v="BMW"/>
    <s v="M5"/>
    <n v="2011"/>
    <x v="1"/>
  </r>
  <r>
    <n v="490596"/>
    <d v="2011-02-04T00:00:00"/>
    <x v="376"/>
    <x v="2"/>
    <s v="500/1000"/>
    <n v="500"/>
    <n v="119844"/>
    <n v="8000000"/>
    <x v="906"/>
    <n v="35"/>
    <x v="1"/>
    <x v="0"/>
    <x v="0"/>
    <x v="7"/>
    <x v="15"/>
    <x v="0"/>
    <n v="0"/>
    <n v="0"/>
    <n v="0"/>
    <x v="44"/>
    <x v="1"/>
    <s v=" "/>
    <x v="1"/>
    <x v="0"/>
    <x v="4"/>
    <x v="0"/>
    <s v="4496 Pine Lane"/>
    <x v="10"/>
    <x v="0"/>
    <x v="2"/>
    <x v="1"/>
    <x v="2"/>
    <s v="No"/>
    <n v="3080"/>
    <n v="560"/>
    <n v="560"/>
    <n v="1960"/>
    <s v="Nissan"/>
    <s v="Ultima"/>
    <n v="1998"/>
    <x v="1"/>
  </r>
  <r>
    <n v="524215"/>
    <d v="1990-06-24T00:00:00"/>
    <x v="377"/>
    <x v="0"/>
    <s v="250/500"/>
    <n v="2000"/>
    <n v="95127"/>
    <n v="0"/>
    <x v="907"/>
    <n v="31"/>
    <x v="2"/>
    <x v="1"/>
    <x v="1"/>
    <x v="6"/>
    <x v="10"/>
    <x v="1"/>
    <n v="42100"/>
    <n v="0"/>
    <n v="42100"/>
    <x v="10"/>
    <x v="0"/>
    <s v="Rear Collision"/>
    <x v="2"/>
    <x v="3"/>
    <x v="0"/>
    <x v="4"/>
    <s v="8845 5th Ave"/>
    <x v="23"/>
    <x v="0"/>
    <x v="0"/>
    <x v="0"/>
    <x v="1"/>
    <s v="Yes"/>
    <n v="75790"/>
    <n v="13780"/>
    <n v="6890"/>
    <n v="55120"/>
    <s v="Accura"/>
    <s v="RSX"/>
    <n v="2007"/>
    <x v="1"/>
  </r>
  <r>
    <n v="913464"/>
    <d v="2009-01-21T00:00:00"/>
    <x v="360"/>
    <x v="1"/>
    <s v="500/1000"/>
    <n v="2000"/>
    <n v="134124"/>
    <n v="0"/>
    <x v="908"/>
    <n v="30"/>
    <x v="2"/>
    <x v="1"/>
    <x v="0"/>
    <x v="13"/>
    <x v="8"/>
    <x v="0"/>
    <n v="37100"/>
    <n v="-46500"/>
    <n v="-9400"/>
    <x v="16"/>
    <x v="2"/>
    <s v="Rear Collision"/>
    <x v="1"/>
    <x v="4"/>
    <x v="4"/>
    <x v="1"/>
    <s v="9317 Apache Ave"/>
    <x v="22"/>
    <x v="1"/>
    <x v="2"/>
    <x v="1"/>
    <x v="3"/>
    <s v="No"/>
    <n v="32670"/>
    <n v="5940"/>
    <n v="2970"/>
    <n v="23760"/>
    <s v="Honda"/>
    <s v="Accord"/>
    <n v="2003"/>
    <x v="1"/>
  </r>
  <r>
    <n v="398484"/>
    <d v="1992-11-07T00:00:00"/>
    <x v="259"/>
    <x v="2"/>
    <s v="250/500"/>
    <n v="2000"/>
    <n v="117757"/>
    <n v="0"/>
    <x v="909"/>
    <n v="46"/>
    <x v="0"/>
    <x v="1"/>
    <x v="2"/>
    <x v="12"/>
    <x v="17"/>
    <x v="0"/>
    <n v="0"/>
    <n v="-65500"/>
    <n v="-65500"/>
    <x v="27"/>
    <x v="1"/>
    <s v=" "/>
    <x v="1"/>
    <x v="0"/>
    <x v="1"/>
    <x v="2"/>
    <s v="8638 3rd Ave"/>
    <x v="15"/>
    <x v="0"/>
    <x v="1"/>
    <x v="2"/>
    <x v="2"/>
    <s v="No"/>
    <n v="3870"/>
    <n v="430"/>
    <n v="860"/>
    <n v="2580"/>
    <s v="Jeep"/>
    <s v="Wrangler"/>
    <n v="2010"/>
    <x v="1"/>
  </r>
  <r>
    <n v="752504"/>
    <d v="1997-05-15T00:00:00"/>
    <x v="105"/>
    <x v="1"/>
    <s v="250/500"/>
    <n v="1000"/>
    <n v="105509"/>
    <n v="0"/>
    <x v="910"/>
    <n v="38"/>
    <x v="1"/>
    <x v="1"/>
    <x v="3"/>
    <x v="10"/>
    <x v="17"/>
    <x v="2"/>
    <n v="0"/>
    <n v="0"/>
    <n v="0"/>
    <x v="35"/>
    <x v="0"/>
    <s v="Front Collision"/>
    <x v="2"/>
    <x v="2"/>
    <x v="2"/>
    <x v="0"/>
    <s v="3061 Francis Hwy"/>
    <x v="11"/>
    <x v="0"/>
    <x v="1"/>
    <x v="1"/>
    <x v="2"/>
    <s v="Yes"/>
    <n v="91520"/>
    <n v="8320"/>
    <n v="16640"/>
    <n v="66560"/>
    <s v="BMW"/>
    <s v="X6"/>
    <n v="2005"/>
    <x v="0"/>
  </r>
  <r>
    <n v="449263"/>
    <d v="1992-03-20T00:00:00"/>
    <x v="180"/>
    <x v="2"/>
    <s v="250/500"/>
    <n v="500"/>
    <n v="147948"/>
    <n v="0"/>
    <x v="911"/>
    <n v="32"/>
    <x v="2"/>
    <x v="0"/>
    <x v="3"/>
    <x v="5"/>
    <x v="3"/>
    <x v="3"/>
    <n v="0"/>
    <n v="0"/>
    <n v="0"/>
    <x v="6"/>
    <x v="0"/>
    <s v="Front Collision"/>
    <x v="0"/>
    <x v="3"/>
    <x v="2"/>
    <x v="6"/>
    <s v="1173 Andromedia Ave"/>
    <x v="12"/>
    <x v="0"/>
    <x v="0"/>
    <x v="0"/>
    <x v="2"/>
    <s v="Yes"/>
    <n v="74690"/>
    <n v="6790"/>
    <n v="13580"/>
    <n v="54320"/>
    <s v="Dodge"/>
    <s v="RAM"/>
    <n v="2008"/>
    <x v="0"/>
  </r>
  <r>
    <n v="844007"/>
    <d v="1995-07-17T00:00:00"/>
    <x v="182"/>
    <x v="1"/>
    <s v="500/1000"/>
    <n v="2000"/>
    <n v="182738"/>
    <n v="0"/>
    <x v="912"/>
    <n v="30"/>
    <x v="2"/>
    <x v="0"/>
    <x v="2"/>
    <x v="7"/>
    <x v="15"/>
    <x v="1"/>
    <n v="0"/>
    <n v="-15900"/>
    <n v="-15900"/>
    <x v="14"/>
    <x v="1"/>
    <s v=" "/>
    <x v="3"/>
    <x v="0"/>
    <x v="1"/>
    <x v="3"/>
    <s v="6068 2nd St"/>
    <x v="10"/>
    <x v="0"/>
    <x v="0"/>
    <x v="0"/>
    <x v="2"/>
    <s v="Unknown"/>
    <n v="4620"/>
    <n v="420"/>
    <n v="840"/>
    <n v="3360"/>
    <s v="Audi"/>
    <s v="A5"/>
    <n v="1998"/>
    <x v="1"/>
  </r>
  <r>
    <n v="686522"/>
    <d v="2000-12-27T00:00:00"/>
    <x v="128"/>
    <x v="1"/>
    <s v="100/300"/>
    <n v="500"/>
    <n v="116962"/>
    <n v="0"/>
    <x v="913"/>
    <n v="32"/>
    <x v="2"/>
    <x v="1"/>
    <x v="6"/>
    <x v="2"/>
    <x v="11"/>
    <x v="1"/>
    <n v="0"/>
    <n v="0"/>
    <n v="0"/>
    <x v="56"/>
    <x v="0"/>
    <s v="Side Collision"/>
    <x v="0"/>
    <x v="0"/>
    <x v="0"/>
    <x v="2"/>
    <s v="7937 Weaver Ridge"/>
    <x v="13"/>
    <x v="0"/>
    <x v="0"/>
    <x v="1"/>
    <x v="1"/>
    <s v="No"/>
    <n v="55000"/>
    <n v="10000"/>
    <n v="10000"/>
    <n v="35000"/>
    <s v="Toyota"/>
    <s v="Camry"/>
    <n v="2008"/>
    <x v="0"/>
  </r>
  <r>
    <n v="670142"/>
    <d v="1999-08-06T00:00:00"/>
    <x v="264"/>
    <x v="1"/>
    <s v="100/300"/>
    <n v="500"/>
    <n v="151634"/>
    <n v="0"/>
    <x v="914"/>
    <n v="48"/>
    <x v="0"/>
    <x v="1"/>
    <x v="6"/>
    <x v="12"/>
    <x v="0"/>
    <x v="3"/>
    <n v="11000"/>
    <n v="0"/>
    <n v="11000"/>
    <x v="58"/>
    <x v="2"/>
    <s v="Rear Collision"/>
    <x v="0"/>
    <x v="0"/>
    <x v="0"/>
    <x v="3"/>
    <s v="2823 Weaver Lane"/>
    <x v="20"/>
    <x v="2"/>
    <x v="0"/>
    <x v="1"/>
    <x v="0"/>
    <s v="No"/>
    <n v="59400"/>
    <n v="13200"/>
    <n v="6600"/>
    <n v="39600"/>
    <s v="Saab"/>
    <s v="93"/>
    <n v="1996"/>
    <x v="0"/>
  </r>
  <r>
    <n v="607687"/>
    <d v="2007-03-03T00:00:00"/>
    <x v="200"/>
    <x v="0"/>
    <s v="500/1000"/>
    <n v="2000"/>
    <n v="127021"/>
    <n v="0"/>
    <x v="915"/>
    <n v="34"/>
    <x v="1"/>
    <x v="1"/>
    <x v="5"/>
    <x v="2"/>
    <x v="0"/>
    <x v="0"/>
    <n v="16100"/>
    <n v="-61200"/>
    <n v="-45100"/>
    <x v="44"/>
    <x v="2"/>
    <s v="Side Collision"/>
    <x v="2"/>
    <x v="2"/>
    <x v="6"/>
    <x v="0"/>
    <s v="1809 Sky St"/>
    <x v="21"/>
    <x v="1"/>
    <x v="2"/>
    <x v="0"/>
    <x v="3"/>
    <s v="Unknown"/>
    <n v="55260"/>
    <n v="6140"/>
    <n v="0"/>
    <n v="49120"/>
    <s v="Nissan"/>
    <s v="Ultima"/>
    <n v="2000"/>
    <x v="1"/>
  </r>
  <r>
    <n v="967713"/>
    <d v="1997-12-25T00:00:00"/>
    <x v="187"/>
    <x v="2"/>
    <s v="250/500"/>
    <n v="500"/>
    <n v="80911"/>
    <n v="0"/>
    <x v="916"/>
    <n v="44"/>
    <x v="1"/>
    <x v="0"/>
    <x v="6"/>
    <x v="0"/>
    <x v="15"/>
    <x v="1"/>
    <n v="33200"/>
    <n v="0"/>
    <n v="33200"/>
    <x v="35"/>
    <x v="2"/>
    <s v="Side Collision"/>
    <x v="1"/>
    <x v="3"/>
    <x v="5"/>
    <x v="3"/>
    <s v="9352 Washington Ave"/>
    <x v="15"/>
    <x v="1"/>
    <x v="1"/>
    <x v="2"/>
    <x v="3"/>
    <s v="Yes"/>
    <n v="51400"/>
    <n v="5140"/>
    <n v="10280"/>
    <n v="35980"/>
    <s v="Honda"/>
    <s v="Civic"/>
    <n v="1996"/>
    <x v="1"/>
  </r>
  <r>
    <n v="291902"/>
    <d v="2013-11-06T00:00:00"/>
    <x v="378"/>
    <x v="2"/>
    <s v="500/1000"/>
    <n v="1000"/>
    <n v="111581"/>
    <n v="0"/>
    <x v="917"/>
    <n v="37"/>
    <x v="1"/>
    <x v="1"/>
    <x v="3"/>
    <x v="1"/>
    <x v="1"/>
    <x v="0"/>
    <n v="0"/>
    <n v="-59800"/>
    <n v="-59800"/>
    <x v="26"/>
    <x v="2"/>
    <s v="Side Collision"/>
    <x v="1"/>
    <x v="4"/>
    <x v="2"/>
    <x v="0"/>
    <s v="2697 Oak Drive"/>
    <x v="3"/>
    <x v="1"/>
    <x v="0"/>
    <x v="0"/>
    <x v="2"/>
    <s v="Unknown"/>
    <n v="48780"/>
    <n v="5420"/>
    <n v="10840"/>
    <n v="32520"/>
    <s v="Dodge"/>
    <s v="Neon"/>
    <n v="2008"/>
    <x v="1"/>
  </r>
  <r>
    <n v="149839"/>
    <d v="1990-09-21T00:00:00"/>
    <x v="252"/>
    <x v="0"/>
    <s v="100/300"/>
    <n v="1000"/>
    <n v="145765"/>
    <n v="5000000"/>
    <x v="918"/>
    <n v="31"/>
    <x v="2"/>
    <x v="1"/>
    <x v="5"/>
    <x v="3"/>
    <x v="6"/>
    <x v="2"/>
    <n v="0"/>
    <n v="0"/>
    <n v="0"/>
    <x v="50"/>
    <x v="2"/>
    <s v="Rear Collision"/>
    <x v="0"/>
    <x v="4"/>
    <x v="1"/>
    <x v="1"/>
    <s v="1110 4th Drive"/>
    <x v="5"/>
    <x v="1"/>
    <x v="2"/>
    <x v="0"/>
    <x v="2"/>
    <s v="Unknown"/>
    <n v="52380"/>
    <n v="5820"/>
    <n v="5820"/>
    <n v="40740"/>
    <s v="Toyota"/>
    <s v="Highlander"/>
    <n v="2010"/>
    <x v="1"/>
  </r>
  <r>
    <n v="840225"/>
    <d v="1999-10-05T00:00:00"/>
    <x v="57"/>
    <x v="0"/>
    <s v="100/300"/>
    <n v="1000"/>
    <n v="104136"/>
    <n v="0"/>
    <x v="919"/>
    <n v="34"/>
    <x v="1"/>
    <x v="1"/>
    <x v="6"/>
    <x v="7"/>
    <x v="18"/>
    <x v="0"/>
    <n v="53100"/>
    <n v="-43900"/>
    <n v="9200"/>
    <x v="47"/>
    <x v="2"/>
    <s v="Side Collision"/>
    <x v="2"/>
    <x v="3"/>
    <x v="4"/>
    <x v="4"/>
    <s v="7535 5th Lane"/>
    <x v="22"/>
    <x v="2"/>
    <x v="1"/>
    <x v="2"/>
    <x v="2"/>
    <s v="Yes"/>
    <n v="74360"/>
    <n v="13520"/>
    <n v="13520"/>
    <n v="47320"/>
    <s v="Toyota"/>
    <s v="Highlander"/>
    <n v="2005"/>
    <x v="0"/>
  </r>
  <r>
    <n v="643226"/>
    <d v="1992-04-07T00:00:00"/>
    <x v="305"/>
    <x v="0"/>
    <s v="250/500"/>
    <n v="1000"/>
    <n v="169383"/>
    <n v="7000000"/>
    <x v="920"/>
    <n v="40"/>
    <x v="1"/>
    <x v="0"/>
    <x v="4"/>
    <x v="9"/>
    <x v="15"/>
    <x v="1"/>
    <n v="44000"/>
    <n v="-20800"/>
    <n v="23200"/>
    <x v="21"/>
    <x v="0"/>
    <s v="Front Collision"/>
    <x v="1"/>
    <x v="0"/>
    <x v="2"/>
    <x v="6"/>
    <s v="9043 Maple Hwy"/>
    <x v="13"/>
    <x v="0"/>
    <x v="1"/>
    <x v="0"/>
    <x v="1"/>
    <s v="Unknown"/>
    <n v="53400"/>
    <n v="5340"/>
    <n v="5340"/>
    <n v="42720"/>
    <s v="Honda"/>
    <s v="CRV"/>
    <n v="2003"/>
    <x v="1"/>
  </r>
  <r>
    <n v="535879"/>
    <d v="2009-03-05T00:00:00"/>
    <x v="354"/>
    <x v="1"/>
    <s v="100/300"/>
    <n v="1000"/>
    <n v="168569"/>
    <n v="0"/>
    <x v="921"/>
    <n v="59"/>
    <x v="3"/>
    <x v="1"/>
    <x v="4"/>
    <x v="9"/>
    <x v="10"/>
    <x v="0"/>
    <n v="31400"/>
    <n v="0"/>
    <n v="31400"/>
    <x v="4"/>
    <x v="0"/>
    <s v="Front Collision"/>
    <x v="2"/>
    <x v="0"/>
    <x v="1"/>
    <x v="4"/>
    <s v="3777 Maple Ave"/>
    <x v="6"/>
    <x v="0"/>
    <x v="1"/>
    <x v="2"/>
    <x v="0"/>
    <s v="Yes"/>
    <n v="71800"/>
    <n v="14360"/>
    <n v="14360"/>
    <n v="43080"/>
    <s v="Jeep"/>
    <s v="Grand Cherokee"/>
    <n v="1995"/>
    <x v="1"/>
  </r>
  <r>
    <n v="746630"/>
    <d v="1997-02-10T00:00:00"/>
    <x v="33"/>
    <x v="1"/>
    <s v="250/500"/>
    <n v="500"/>
    <n v="105492"/>
    <n v="6000000"/>
    <x v="922"/>
    <n v="31"/>
    <x v="2"/>
    <x v="1"/>
    <x v="1"/>
    <x v="5"/>
    <x v="19"/>
    <x v="2"/>
    <n v="51900"/>
    <n v="0"/>
    <n v="51900"/>
    <x v="29"/>
    <x v="0"/>
    <s v="Front Collision"/>
    <x v="0"/>
    <x v="3"/>
    <x v="2"/>
    <x v="6"/>
    <s v="5608 Solo St"/>
    <x v="15"/>
    <x v="0"/>
    <x v="1"/>
    <x v="1"/>
    <x v="1"/>
    <s v="Unknown"/>
    <n v="68240"/>
    <n v="8530"/>
    <n v="0"/>
    <n v="59710"/>
    <s v="Toyota"/>
    <s v="Corolla"/>
    <n v="2013"/>
    <x v="0"/>
  </r>
  <r>
    <n v="598308"/>
    <d v="1992-01-28T00:00:00"/>
    <x v="90"/>
    <x v="1"/>
    <s v="250/500"/>
    <n v="2000"/>
    <n v="133397"/>
    <n v="6000000"/>
    <x v="923"/>
    <n v="45"/>
    <x v="0"/>
    <x v="1"/>
    <x v="0"/>
    <x v="6"/>
    <x v="3"/>
    <x v="3"/>
    <n v="61100"/>
    <n v="-30700"/>
    <n v="30400"/>
    <x v="37"/>
    <x v="2"/>
    <s v="Rear Collision"/>
    <x v="0"/>
    <x v="3"/>
    <x v="0"/>
    <x v="2"/>
    <s v="6981 Weaver St"/>
    <x v="7"/>
    <x v="1"/>
    <x v="1"/>
    <x v="0"/>
    <x v="1"/>
    <s v="Unknown"/>
    <n v="61050"/>
    <n v="11100"/>
    <n v="11100"/>
    <n v="38850"/>
    <s v="Dodge"/>
    <s v="RAM"/>
    <n v="2011"/>
    <x v="0"/>
  </r>
  <r>
    <n v="720356"/>
    <d v="2013-09-16T00:00:00"/>
    <x v="379"/>
    <x v="0"/>
    <s v="100/300"/>
    <n v="1000"/>
    <n v="101361"/>
    <n v="6000000"/>
    <x v="924"/>
    <n v="47"/>
    <x v="0"/>
    <x v="1"/>
    <x v="2"/>
    <x v="0"/>
    <x v="9"/>
    <x v="2"/>
    <n v="45700"/>
    <n v="-41400"/>
    <n v="4300"/>
    <x v="28"/>
    <x v="3"/>
    <s v=" "/>
    <x v="1"/>
    <x v="1"/>
    <x v="2"/>
    <x v="3"/>
    <s v="4369 Maple Lane"/>
    <x v="2"/>
    <x v="0"/>
    <x v="1"/>
    <x v="0"/>
    <x v="3"/>
    <s v="Yes"/>
    <n v="5590"/>
    <n v="860"/>
    <n v="860"/>
    <n v="3870"/>
    <s v="Suburu"/>
    <s v="Impreza"/>
    <n v="2002"/>
    <x v="1"/>
  </r>
  <r>
    <n v="724752"/>
    <d v="2008-05-16T00:00:00"/>
    <x v="77"/>
    <x v="2"/>
    <s v="500/1000"/>
    <n v="500"/>
    <n v="9583"/>
    <n v="0"/>
    <x v="925"/>
    <n v="48"/>
    <x v="0"/>
    <x v="1"/>
    <x v="1"/>
    <x v="1"/>
    <x v="19"/>
    <x v="0"/>
    <n v="47900"/>
    <n v="0"/>
    <n v="47900"/>
    <x v="12"/>
    <x v="2"/>
    <s v="Side Collision"/>
    <x v="0"/>
    <x v="2"/>
    <x v="2"/>
    <x v="0"/>
    <s v="6931 Elm St"/>
    <x v="4"/>
    <x v="1"/>
    <x v="1"/>
    <x v="1"/>
    <x v="1"/>
    <s v="Unknown"/>
    <n v="46860"/>
    <n v="8520"/>
    <n v="8520"/>
    <n v="29820"/>
    <s v="Volkswagen"/>
    <s v="Passat"/>
    <n v="1998"/>
    <x v="1"/>
  </r>
  <r>
    <n v="148498"/>
    <d v="2002-01-04T00:00:00"/>
    <x v="131"/>
    <x v="1"/>
    <s v="250/500"/>
    <n v="2000"/>
    <n v="111204"/>
    <n v="6000000"/>
    <x v="926"/>
    <n v="31"/>
    <x v="2"/>
    <x v="1"/>
    <x v="1"/>
    <x v="6"/>
    <x v="4"/>
    <x v="2"/>
    <n v="52800"/>
    <n v="-54300"/>
    <n v="-1500"/>
    <x v="6"/>
    <x v="3"/>
    <s v=" "/>
    <x v="1"/>
    <x v="1"/>
    <x v="0"/>
    <x v="2"/>
    <s v="7583 Washington Ave"/>
    <x v="0"/>
    <x v="0"/>
    <x v="2"/>
    <x v="0"/>
    <x v="2"/>
    <s v="No"/>
    <n v="4290"/>
    <n v="780"/>
    <n v="780"/>
    <n v="2730"/>
    <s v="Volkswagen"/>
    <s v="Passat"/>
    <n v="1998"/>
    <x v="1"/>
  </r>
  <r>
    <n v="110122"/>
    <d v="2002-04-02T00:00:00"/>
    <x v="359"/>
    <x v="1"/>
    <s v="250/500"/>
    <n v="2000"/>
    <n v="120626"/>
    <n v="0"/>
    <x v="927"/>
    <n v="57"/>
    <x v="3"/>
    <x v="1"/>
    <x v="2"/>
    <x v="3"/>
    <x v="3"/>
    <x v="2"/>
    <n v="69900"/>
    <n v="0"/>
    <n v="69900"/>
    <x v="49"/>
    <x v="2"/>
    <s v="Front Collision"/>
    <x v="1"/>
    <x v="0"/>
    <x v="5"/>
    <x v="2"/>
    <s v="7552 3rd St"/>
    <x v="9"/>
    <x v="1"/>
    <x v="0"/>
    <x v="1"/>
    <x v="1"/>
    <s v="No"/>
    <n v="78500"/>
    <n v="15700"/>
    <n v="7850"/>
    <n v="54950"/>
    <s v="Audi"/>
    <s v="A3"/>
    <n v="2015"/>
    <x v="1"/>
  </r>
  <r>
    <n v="281388"/>
    <d v="1998-07-16T00:00:00"/>
    <x v="212"/>
    <x v="2"/>
    <s v="500/1000"/>
    <n v="1000"/>
    <n v="76367"/>
    <n v="0"/>
    <x v="928"/>
    <n v="42"/>
    <x v="1"/>
    <x v="0"/>
    <x v="2"/>
    <x v="5"/>
    <x v="9"/>
    <x v="2"/>
    <n v="12800"/>
    <n v="-49700"/>
    <n v="-36900"/>
    <x v="56"/>
    <x v="0"/>
    <s v="Side Collision"/>
    <x v="2"/>
    <x v="0"/>
    <x v="0"/>
    <x v="6"/>
    <s v="1654 Pine St"/>
    <x v="11"/>
    <x v="0"/>
    <x v="0"/>
    <x v="0"/>
    <x v="2"/>
    <s v="Yes"/>
    <n v="70830"/>
    <n v="7870"/>
    <n v="7870"/>
    <n v="55090"/>
    <s v="Jeep"/>
    <s v="Grand Cherokee"/>
    <n v="2005"/>
    <x v="1"/>
  </r>
  <r>
    <n v="728600"/>
    <d v="2002-08-15T00:00:00"/>
    <x v="380"/>
    <x v="2"/>
    <s v="250/500"/>
    <n v="500"/>
    <n v="104256"/>
    <n v="0"/>
    <x v="929"/>
    <n v="56"/>
    <x v="3"/>
    <x v="0"/>
    <x v="4"/>
    <x v="11"/>
    <x v="11"/>
    <x v="2"/>
    <n v="0"/>
    <n v="-66100"/>
    <n v="-66100"/>
    <x v="39"/>
    <x v="2"/>
    <s v="Front Collision"/>
    <x v="2"/>
    <x v="0"/>
    <x v="0"/>
    <x v="3"/>
    <s v="6058 Andromedia Hwy"/>
    <x v="4"/>
    <x v="1"/>
    <x v="2"/>
    <x v="1"/>
    <x v="0"/>
    <s v="No"/>
    <n v="68040"/>
    <n v="15120"/>
    <n v="7560"/>
    <n v="45360"/>
    <s v="Suburu"/>
    <s v="Forrestor"/>
    <n v="1997"/>
    <x v="1"/>
  </r>
  <r>
    <n v="231548"/>
    <d v="1999-09-07T00:00:00"/>
    <x v="80"/>
    <x v="2"/>
    <s v="100/300"/>
    <n v="2000"/>
    <n v="126348"/>
    <n v="4000000"/>
    <x v="930"/>
    <n v="32"/>
    <x v="2"/>
    <x v="1"/>
    <x v="6"/>
    <x v="6"/>
    <x v="10"/>
    <x v="0"/>
    <n v="46800"/>
    <n v="-87300"/>
    <n v="-40500"/>
    <x v="57"/>
    <x v="0"/>
    <s v="Side Collision"/>
    <x v="0"/>
    <x v="2"/>
    <x v="4"/>
    <x v="4"/>
    <s v="6536 MLK Hwy"/>
    <x v="16"/>
    <x v="0"/>
    <x v="1"/>
    <x v="2"/>
    <x v="1"/>
    <s v="Unknown"/>
    <n v="63600"/>
    <n v="5300"/>
    <n v="10600"/>
    <n v="47700"/>
    <s v="Audi"/>
    <s v="A5"/>
    <n v="1997"/>
    <x v="0"/>
  </r>
  <r>
    <n v="531160"/>
    <d v="2012-01-12T00:00:00"/>
    <x v="381"/>
    <x v="2"/>
    <s v="250/500"/>
    <n v="500"/>
    <n v="100699"/>
    <n v="6000000"/>
    <x v="931"/>
    <n v="63"/>
    <x v="3"/>
    <x v="1"/>
    <x v="3"/>
    <x v="2"/>
    <x v="2"/>
    <x v="2"/>
    <n v="0"/>
    <n v="0"/>
    <n v="0"/>
    <x v="52"/>
    <x v="0"/>
    <s v="Side Collision"/>
    <x v="1"/>
    <x v="3"/>
    <x v="4"/>
    <x v="0"/>
    <s v="8198 Embaracadero Lane"/>
    <x v="2"/>
    <x v="0"/>
    <x v="2"/>
    <x v="1"/>
    <x v="2"/>
    <s v="Unknown"/>
    <n v="43560"/>
    <n v="4840"/>
    <n v="4840"/>
    <n v="33880"/>
    <s v="Suburu"/>
    <s v="Legacy"/>
    <n v="2015"/>
    <x v="1"/>
  </r>
  <r>
    <n v="889003"/>
    <d v="1996-08-18T00:00:00"/>
    <x v="249"/>
    <x v="0"/>
    <s v="250/500"/>
    <n v="1000"/>
    <n v="132826"/>
    <n v="0"/>
    <x v="932"/>
    <n v="31"/>
    <x v="2"/>
    <x v="0"/>
    <x v="3"/>
    <x v="2"/>
    <x v="19"/>
    <x v="1"/>
    <n v="42300"/>
    <n v="-45800"/>
    <n v="-3500"/>
    <x v="5"/>
    <x v="0"/>
    <s v="Front Collision"/>
    <x v="2"/>
    <x v="0"/>
    <x v="4"/>
    <x v="4"/>
    <s v="3447 Solo Ave"/>
    <x v="18"/>
    <x v="0"/>
    <x v="2"/>
    <x v="0"/>
    <x v="3"/>
    <s v="No"/>
    <n v="60840"/>
    <n v="13520"/>
    <n v="6760"/>
    <n v="40560"/>
    <s v="Suburu"/>
    <s v="Forrestor"/>
    <n v="2011"/>
    <x v="1"/>
  </r>
  <r>
    <n v="193213"/>
    <d v="1996-03-11T00:00:00"/>
    <x v="382"/>
    <x v="0"/>
    <s v="100/300"/>
    <n v="1000"/>
    <n v="125008"/>
    <n v="5000000"/>
    <x v="933"/>
    <n v="55"/>
    <x v="3"/>
    <x v="1"/>
    <x v="1"/>
    <x v="4"/>
    <x v="3"/>
    <x v="0"/>
    <n v="0"/>
    <n v="-57700"/>
    <n v="-57700"/>
    <x v="42"/>
    <x v="2"/>
    <s v="Side Collision"/>
    <x v="2"/>
    <x v="0"/>
    <x v="4"/>
    <x v="2"/>
    <s v="1806 Weaver Ridge"/>
    <x v="5"/>
    <x v="1"/>
    <x v="1"/>
    <x v="2"/>
    <x v="2"/>
    <s v="Yes"/>
    <n v="68160"/>
    <n v="11360"/>
    <n v="11360"/>
    <n v="45440"/>
    <s v="Ford"/>
    <s v="Escape"/>
    <n v="2010"/>
    <x v="1"/>
  </r>
  <r>
    <n v="557218"/>
    <d v="1997-11-23T00:00:00"/>
    <x v="123"/>
    <x v="2"/>
    <s v="500/1000"/>
    <n v="500"/>
    <n v="9827"/>
    <n v="6000000"/>
    <x v="934"/>
    <n v="27"/>
    <x v="2"/>
    <x v="1"/>
    <x v="5"/>
    <x v="10"/>
    <x v="17"/>
    <x v="3"/>
    <n v="30800"/>
    <n v="-43700"/>
    <n v="-12900"/>
    <x v="6"/>
    <x v="3"/>
    <s v=" "/>
    <x v="1"/>
    <x v="1"/>
    <x v="0"/>
    <x v="2"/>
    <s v="7930 Texas Ave"/>
    <x v="10"/>
    <x v="0"/>
    <x v="2"/>
    <x v="0"/>
    <x v="1"/>
    <s v="No"/>
    <n v="5170"/>
    <n v="940"/>
    <n v="470"/>
    <n v="3760"/>
    <s v="Toyota"/>
    <s v="Camry"/>
    <n v="2001"/>
    <x v="1"/>
  </r>
  <r>
    <n v="125591"/>
    <d v="2013-08-08T00:00:00"/>
    <x v="362"/>
    <x v="1"/>
    <s v="500/1000"/>
    <n v="1000"/>
    <n v="141206"/>
    <n v="5000000"/>
    <x v="935"/>
    <n v="37"/>
    <x v="1"/>
    <x v="1"/>
    <x v="3"/>
    <x v="9"/>
    <x v="1"/>
    <x v="1"/>
    <n v="60100"/>
    <n v="0"/>
    <n v="60100"/>
    <x v="29"/>
    <x v="0"/>
    <s v="Side Collision"/>
    <x v="2"/>
    <x v="4"/>
    <x v="5"/>
    <x v="1"/>
    <s v="7082 Oak Ridge"/>
    <x v="7"/>
    <x v="0"/>
    <x v="1"/>
    <x v="1"/>
    <x v="2"/>
    <s v="Unknown"/>
    <n v="57700"/>
    <n v="5770"/>
    <n v="5770"/>
    <n v="46160"/>
    <s v="Nissan"/>
    <s v="Maxima"/>
    <n v="2000"/>
    <x v="1"/>
  </r>
  <r>
    <n v="227244"/>
    <d v="1996-11-30T00:00:00"/>
    <x v="147"/>
    <x v="1"/>
    <s v="500/1000"/>
    <n v="2000"/>
    <n v="10667"/>
    <n v="0"/>
    <x v="936"/>
    <n v="46"/>
    <x v="0"/>
    <x v="1"/>
    <x v="6"/>
    <x v="11"/>
    <x v="0"/>
    <x v="2"/>
    <n v="0"/>
    <n v="0"/>
    <n v="0"/>
    <x v="8"/>
    <x v="2"/>
    <s v="Front Collision"/>
    <x v="2"/>
    <x v="3"/>
    <x v="1"/>
    <x v="5"/>
    <s v="6357 Texas Lane"/>
    <x v="9"/>
    <x v="1"/>
    <x v="2"/>
    <x v="1"/>
    <x v="0"/>
    <s v="No"/>
    <n v="89520"/>
    <n v="14920"/>
    <n v="14920"/>
    <n v="59680"/>
    <s v="Audi"/>
    <s v="A3"/>
    <n v="2014"/>
    <x v="1"/>
  </r>
  <r>
    <n v="791425"/>
    <d v="1997-06-18T00:00:00"/>
    <x v="231"/>
    <x v="1"/>
    <s v="250/500"/>
    <n v="2000"/>
    <n v="158554"/>
    <n v="0"/>
    <x v="937"/>
    <n v="43"/>
    <x v="1"/>
    <x v="0"/>
    <x v="4"/>
    <x v="9"/>
    <x v="1"/>
    <x v="1"/>
    <n v="42600"/>
    <n v="-44400"/>
    <n v="-1800"/>
    <x v="33"/>
    <x v="1"/>
    <s v=" "/>
    <x v="1"/>
    <x v="1"/>
    <x v="4"/>
    <x v="4"/>
    <s v="9322 Rock Hwy"/>
    <x v="19"/>
    <x v="0"/>
    <x v="2"/>
    <x v="0"/>
    <x v="1"/>
    <s v="Yes"/>
    <n v="4620"/>
    <n v="420"/>
    <n v="840"/>
    <n v="3360"/>
    <s v="Volkswagen"/>
    <s v="Jetta"/>
    <n v="2012"/>
    <x v="1"/>
  </r>
  <r>
    <n v="354455"/>
    <d v="2007-04-19T00:00:00"/>
    <x v="163"/>
    <x v="1"/>
    <s v="250/500"/>
    <n v="1000"/>
    <n v="141608"/>
    <n v="0"/>
    <x v="938"/>
    <n v="39"/>
    <x v="1"/>
    <x v="1"/>
    <x v="6"/>
    <x v="0"/>
    <x v="11"/>
    <x v="1"/>
    <n v="0"/>
    <n v="-36600"/>
    <n v="-36600"/>
    <x v="35"/>
    <x v="0"/>
    <s v="Rear Collision"/>
    <x v="1"/>
    <x v="4"/>
    <x v="4"/>
    <x v="6"/>
    <s v="6684 Solo Lane"/>
    <x v="14"/>
    <x v="0"/>
    <x v="0"/>
    <x v="1"/>
    <x v="2"/>
    <s v="Unknown"/>
    <n v="45180"/>
    <n v="5020"/>
    <n v="5020"/>
    <n v="35140"/>
    <s v="Honda"/>
    <s v="CRV"/>
    <n v="2004"/>
    <x v="1"/>
  </r>
  <r>
    <n v="601042"/>
    <d v="2007-09-19T00:00:00"/>
    <x v="171"/>
    <x v="0"/>
    <s v="250/500"/>
    <n v="500"/>
    <n v="124603"/>
    <n v="0"/>
    <x v="939"/>
    <n v="38"/>
    <x v="1"/>
    <x v="0"/>
    <x v="6"/>
    <x v="0"/>
    <x v="9"/>
    <x v="3"/>
    <n v="61900"/>
    <n v="-50000"/>
    <n v="11900"/>
    <x v="22"/>
    <x v="0"/>
    <s v="Side Collision"/>
    <x v="2"/>
    <x v="3"/>
    <x v="2"/>
    <x v="1"/>
    <s v="4885 Oak Lane"/>
    <x v="8"/>
    <x v="0"/>
    <x v="0"/>
    <x v="1"/>
    <x v="1"/>
    <s v="No"/>
    <n v="45100"/>
    <n v="9020"/>
    <n v="4510"/>
    <n v="31570"/>
    <s v="Nissan"/>
    <s v="Maxima"/>
    <n v="2013"/>
    <x v="1"/>
  </r>
  <r>
    <n v="433663"/>
    <d v="1996-12-21T00:00:00"/>
    <x v="173"/>
    <x v="1"/>
    <s v="500/1000"/>
    <n v="2000"/>
    <n v="135664"/>
    <n v="0"/>
    <x v="940"/>
    <n v="32"/>
    <x v="2"/>
    <x v="0"/>
    <x v="3"/>
    <x v="1"/>
    <x v="5"/>
    <x v="1"/>
    <n v="67800"/>
    <n v="-48600"/>
    <n v="19200"/>
    <x v="43"/>
    <x v="2"/>
    <s v="Side Collision"/>
    <x v="2"/>
    <x v="0"/>
    <x v="0"/>
    <x v="3"/>
    <s v="7846 Andromedia Drive"/>
    <x v="7"/>
    <x v="1"/>
    <x v="0"/>
    <x v="1"/>
    <x v="2"/>
    <s v="Yes"/>
    <n v="83160"/>
    <n v="15120"/>
    <n v="15120"/>
    <n v="52920"/>
    <s v="Toyota"/>
    <s v="Camry"/>
    <n v="2003"/>
    <x v="1"/>
  </r>
  <r>
    <n v="471938"/>
    <d v="2008-02-03T00:00:00"/>
    <x v="383"/>
    <x v="2"/>
    <s v="100/300"/>
    <n v="2000"/>
    <n v="13877"/>
    <n v="4000000"/>
    <x v="941"/>
    <n v="42"/>
    <x v="1"/>
    <x v="1"/>
    <x v="4"/>
    <x v="7"/>
    <x v="8"/>
    <x v="1"/>
    <n v="0"/>
    <n v="0"/>
    <n v="0"/>
    <x v="24"/>
    <x v="0"/>
    <s v="Rear Collision"/>
    <x v="1"/>
    <x v="0"/>
    <x v="4"/>
    <x v="0"/>
    <s v="3915 Embaracadero St"/>
    <x v="4"/>
    <x v="0"/>
    <x v="2"/>
    <x v="2"/>
    <x v="3"/>
    <s v="No"/>
    <n v="86130"/>
    <n v="15660"/>
    <n v="15660"/>
    <n v="54810"/>
    <s v="Chevrolet"/>
    <s v="Silverado"/>
    <n v="1995"/>
    <x v="1"/>
  </r>
  <r>
    <n v="564654"/>
    <d v="2003-07-16T00:00:00"/>
    <x v="81"/>
    <x v="0"/>
    <s v="100/300"/>
    <n v="1000"/>
    <n v="100414"/>
    <n v="0"/>
    <x v="942"/>
    <n v="25"/>
    <x v="2"/>
    <x v="0"/>
    <x v="3"/>
    <x v="7"/>
    <x v="0"/>
    <x v="0"/>
    <n v="35400"/>
    <n v="0"/>
    <n v="35400"/>
    <x v="11"/>
    <x v="2"/>
    <s v="Front Collision"/>
    <x v="0"/>
    <x v="2"/>
    <x v="5"/>
    <x v="4"/>
    <s v="4242 Rock Lane"/>
    <x v="21"/>
    <x v="1"/>
    <x v="2"/>
    <x v="0"/>
    <x v="2"/>
    <s v="No"/>
    <n v="48000"/>
    <n v="9600"/>
    <n v="4800"/>
    <n v="33600"/>
    <s v="Dodge"/>
    <s v="RAM"/>
    <n v="1995"/>
    <x v="1"/>
  </r>
  <r>
    <n v="645723"/>
    <d v="1991-05-05T00:00:00"/>
    <x v="4"/>
    <x v="0"/>
    <s v="500/1000"/>
    <n v="500"/>
    <n v="110707"/>
    <n v="0"/>
    <x v="943"/>
    <n v="35"/>
    <x v="1"/>
    <x v="1"/>
    <x v="4"/>
    <x v="9"/>
    <x v="9"/>
    <x v="0"/>
    <n v="0"/>
    <n v="-45300"/>
    <n v="-45300"/>
    <x v="56"/>
    <x v="1"/>
    <s v=" "/>
    <x v="1"/>
    <x v="0"/>
    <x v="1"/>
    <x v="4"/>
    <s v="7405 Oak St"/>
    <x v="7"/>
    <x v="0"/>
    <x v="2"/>
    <x v="1"/>
    <x v="1"/>
    <s v="Yes"/>
    <n v="3300"/>
    <n v="600"/>
    <n v="600"/>
    <n v="2100"/>
    <s v="Saab"/>
    <s v="92x"/>
    <n v="2008"/>
    <x v="1"/>
  </r>
  <r>
    <n v="573572"/>
    <d v="1991-06-16T00:00:00"/>
    <x v="72"/>
    <x v="2"/>
    <s v="100/300"/>
    <n v="500"/>
    <n v="142996"/>
    <n v="0"/>
    <x v="944"/>
    <n v="34"/>
    <x v="1"/>
    <x v="1"/>
    <x v="6"/>
    <x v="9"/>
    <x v="2"/>
    <x v="0"/>
    <n v="67800"/>
    <n v="0"/>
    <n v="67800"/>
    <x v="37"/>
    <x v="2"/>
    <s v="Rear Collision"/>
    <x v="1"/>
    <x v="4"/>
    <x v="2"/>
    <x v="5"/>
    <s v="9633 4th St"/>
    <x v="20"/>
    <x v="1"/>
    <x v="2"/>
    <x v="0"/>
    <x v="0"/>
    <s v="Yes"/>
    <n v="57200"/>
    <n v="11440"/>
    <n v="5720"/>
    <n v="40040"/>
    <s v="Toyota"/>
    <s v="Camry"/>
    <n v="2005"/>
    <x v="1"/>
  </r>
  <r>
    <n v="437960"/>
    <d v="2001-04-03T00:00:00"/>
    <x v="65"/>
    <x v="1"/>
    <s v="250/500"/>
    <n v="1000"/>
    <n v="107499"/>
    <n v="0"/>
    <x v="945"/>
    <n v="35"/>
    <x v="1"/>
    <x v="1"/>
    <x v="2"/>
    <x v="12"/>
    <x v="3"/>
    <x v="0"/>
    <n v="0"/>
    <n v="-48800"/>
    <n v="-48800"/>
    <x v="5"/>
    <x v="1"/>
    <s v=" "/>
    <x v="3"/>
    <x v="0"/>
    <x v="1"/>
    <x v="0"/>
    <s v="3492 Britain St"/>
    <x v="14"/>
    <x v="0"/>
    <x v="1"/>
    <x v="2"/>
    <x v="1"/>
    <s v="Unknown"/>
    <n v="7590"/>
    <n v="1380"/>
    <n v="690"/>
    <n v="5520"/>
    <s v="Accura"/>
    <s v="MDX"/>
    <n v="2012"/>
    <x v="1"/>
  </r>
  <r>
    <n v="649800"/>
    <d v="2014-03-16T00:00:00"/>
    <x v="235"/>
    <x v="0"/>
    <s v="500/1000"/>
    <n v="1000"/>
    <n v="1007"/>
    <n v="0"/>
    <x v="946"/>
    <n v="37"/>
    <x v="1"/>
    <x v="1"/>
    <x v="1"/>
    <x v="10"/>
    <x v="2"/>
    <x v="3"/>
    <n v="30400"/>
    <n v="-89400"/>
    <n v="-59000"/>
    <x v="35"/>
    <x v="0"/>
    <s v="Rear Collision"/>
    <x v="2"/>
    <x v="0"/>
    <x v="1"/>
    <x v="2"/>
    <s v="7973 4th St"/>
    <x v="10"/>
    <x v="0"/>
    <x v="2"/>
    <x v="1"/>
    <x v="0"/>
    <s v="Unknown"/>
    <n v="80080"/>
    <n v="12320"/>
    <n v="12320"/>
    <n v="55440"/>
    <s v="Chevrolet"/>
    <s v="Silverado"/>
    <n v="2013"/>
    <x v="1"/>
  </r>
  <r>
    <n v="544225"/>
    <d v="2010-08-03T00:00:00"/>
    <x v="122"/>
    <x v="0"/>
    <s v="100/300"/>
    <n v="500"/>
    <n v="105285"/>
    <n v="0"/>
    <x v="947"/>
    <n v="30"/>
    <x v="2"/>
    <x v="1"/>
    <x v="0"/>
    <x v="9"/>
    <x v="8"/>
    <x v="1"/>
    <n v="0"/>
    <n v="-70100"/>
    <n v="-70100"/>
    <x v="46"/>
    <x v="1"/>
    <s v=" "/>
    <x v="1"/>
    <x v="0"/>
    <x v="4"/>
    <x v="1"/>
    <s v="3952 Andromedia Lane"/>
    <x v="1"/>
    <x v="0"/>
    <x v="2"/>
    <x v="1"/>
    <x v="1"/>
    <s v="Yes"/>
    <n v="4800"/>
    <n v="960"/>
    <n v="480"/>
    <n v="3360"/>
    <s v="BMW"/>
    <s v="3 Series"/>
    <n v="2006"/>
    <x v="1"/>
  </r>
  <r>
    <n v="390256"/>
    <d v="2009-11-25T00:00:00"/>
    <x v="44"/>
    <x v="1"/>
    <s v="500/1000"/>
    <n v="1000"/>
    <n v="120033"/>
    <n v="4000000"/>
    <x v="948"/>
    <n v="37"/>
    <x v="1"/>
    <x v="1"/>
    <x v="4"/>
    <x v="0"/>
    <x v="18"/>
    <x v="2"/>
    <n v="0"/>
    <n v="-36400"/>
    <n v="-36400"/>
    <x v="38"/>
    <x v="1"/>
    <s v=" "/>
    <x v="1"/>
    <x v="0"/>
    <x v="4"/>
    <x v="3"/>
    <s v="6702 Andromedia St"/>
    <x v="2"/>
    <x v="0"/>
    <x v="1"/>
    <x v="2"/>
    <x v="3"/>
    <s v="Yes"/>
    <n v="3900"/>
    <n v="390"/>
    <n v="780"/>
    <n v="2730"/>
    <s v="Volkswagen"/>
    <s v="Jetta"/>
    <n v="2008"/>
    <x v="0"/>
  </r>
  <r>
    <n v="488597"/>
    <d v="2001-05-08T00:00:00"/>
    <x v="86"/>
    <x v="2"/>
    <s v="100/300"/>
    <n v="1000"/>
    <n v="1343"/>
    <n v="0"/>
    <x v="949"/>
    <n v="26"/>
    <x v="2"/>
    <x v="0"/>
    <x v="3"/>
    <x v="11"/>
    <x v="6"/>
    <x v="1"/>
    <n v="64600"/>
    <n v="0"/>
    <n v="64600"/>
    <x v="28"/>
    <x v="0"/>
    <s v="Front Collision"/>
    <x v="1"/>
    <x v="3"/>
    <x v="0"/>
    <x v="2"/>
    <s v="5455 Oak Hwy"/>
    <x v="11"/>
    <x v="0"/>
    <x v="1"/>
    <x v="1"/>
    <x v="1"/>
    <s v="No"/>
    <n v="90400"/>
    <n v="9040"/>
    <n v="9040"/>
    <n v="72320"/>
    <s v="BMW"/>
    <s v="3 Series"/>
    <n v="1995"/>
    <x v="1"/>
  </r>
  <r>
    <n v="133889"/>
    <d v="2004-06-14T00:00:00"/>
    <x v="228"/>
    <x v="0"/>
    <s v="250/500"/>
    <n v="2000"/>
    <n v="14416"/>
    <n v="5000000"/>
    <x v="950"/>
    <n v="29"/>
    <x v="2"/>
    <x v="1"/>
    <x v="0"/>
    <x v="2"/>
    <x v="14"/>
    <x v="2"/>
    <n v="0"/>
    <n v="0"/>
    <n v="0"/>
    <x v="37"/>
    <x v="2"/>
    <s v="Rear Collision"/>
    <x v="1"/>
    <x v="3"/>
    <x v="5"/>
    <x v="0"/>
    <s v="2253 Maple Ave"/>
    <x v="7"/>
    <x v="1"/>
    <x v="0"/>
    <x v="1"/>
    <x v="1"/>
    <s v="Unknown"/>
    <n v="62900"/>
    <n v="6290"/>
    <n v="12580"/>
    <n v="44030"/>
    <s v="Jeep"/>
    <s v="Grand Cherokee"/>
    <n v="1998"/>
    <x v="1"/>
  </r>
  <r>
    <n v="931901"/>
    <d v="1994-08-07T00:00:00"/>
    <x v="365"/>
    <x v="0"/>
    <s v="100/300"/>
    <n v="1000"/>
    <n v="143342"/>
    <n v="6000000"/>
    <x v="951"/>
    <n v="32"/>
    <x v="2"/>
    <x v="1"/>
    <x v="2"/>
    <x v="9"/>
    <x v="4"/>
    <x v="2"/>
    <n v="53800"/>
    <n v="0"/>
    <n v="53800"/>
    <x v="12"/>
    <x v="0"/>
    <s v="Rear Collision"/>
    <x v="0"/>
    <x v="0"/>
    <x v="5"/>
    <x v="2"/>
    <s v="7897 Lincoln St"/>
    <x v="15"/>
    <x v="0"/>
    <x v="0"/>
    <x v="0"/>
    <x v="0"/>
    <s v="No"/>
    <n v="54200"/>
    <n v="5420"/>
    <n v="10840"/>
    <n v="37940"/>
    <s v="Nissan"/>
    <s v="Ultima"/>
    <n v="2014"/>
    <x v="0"/>
  </r>
  <r>
    <n v="769475"/>
    <d v="2004-08-26T00:00:00"/>
    <x v="384"/>
    <x v="0"/>
    <s v="500/1000"/>
    <n v="2000"/>
    <n v="136857"/>
    <n v="0"/>
    <x v="952"/>
    <n v="50"/>
    <x v="0"/>
    <x v="1"/>
    <x v="0"/>
    <x v="4"/>
    <x v="12"/>
    <x v="1"/>
    <n v="0"/>
    <n v="0"/>
    <n v="0"/>
    <x v="28"/>
    <x v="2"/>
    <s v="Side Collision"/>
    <x v="0"/>
    <x v="0"/>
    <x v="2"/>
    <x v="5"/>
    <s v="8811 Maple Hwy"/>
    <x v="22"/>
    <x v="1"/>
    <x v="2"/>
    <x v="2"/>
    <x v="0"/>
    <s v="Yes"/>
    <n v="51800"/>
    <n v="5180"/>
    <n v="10360"/>
    <n v="36260"/>
    <s v="Accura"/>
    <s v="MDX"/>
    <n v="2003"/>
    <x v="1"/>
  </r>
  <r>
    <n v="844062"/>
    <d v="1990-05-25T00:00:00"/>
    <x v="116"/>
    <x v="0"/>
    <s v="250/500"/>
    <n v="500"/>
    <n v="86219"/>
    <n v="0"/>
    <x v="953"/>
    <n v="55"/>
    <x v="3"/>
    <x v="0"/>
    <x v="4"/>
    <x v="12"/>
    <x v="9"/>
    <x v="3"/>
    <n v="69400"/>
    <n v="0"/>
    <n v="69400"/>
    <x v="43"/>
    <x v="1"/>
    <s v=" "/>
    <x v="3"/>
    <x v="0"/>
    <x v="0"/>
    <x v="5"/>
    <s v="8167 Apache Ave"/>
    <x v="2"/>
    <x v="0"/>
    <x v="1"/>
    <x v="2"/>
    <x v="2"/>
    <s v="Unknown"/>
    <n v="6600"/>
    <n v="600"/>
    <n v="1200"/>
    <n v="4800"/>
    <s v="Accura"/>
    <s v="MDX"/>
    <n v="2012"/>
    <x v="1"/>
  </r>
  <r>
    <n v="844129"/>
    <d v="1990-09-20T00:00:00"/>
    <x v="385"/>
    <x v="0"/>
    <s v="250/500"/>
    <n v="500"/>
    <n v="87146"/>
    <n v="0"/>
    <x v="954"/>
    <n v="35"/>
    <x v="1"/>
    <x v="0"/>
    <x v="0"/>
    <x v="4"/>
    <x v="9"/>
    <x v="0"/>
    <n v="58500"/>
    <n v="-77700"/>
    <n v="-19200"/>
    <x v="12"/>
    <x v="0"/>
    <s v="Side Collision"/>
    <x v="2"/>
    <x v="2"/>
    <x v="0"/>
    <x v="6"/>
    <s v="5475 Rock Lane"/>
    <x v="21"/>
    <x v="0"/>
    <x v="0"/>
    <x v="2"/>
    <x v="1"/>
    <s v="Yes"/>
    <n v="74140"/>
    <n v="13480"/>
    <n v="6740"/>
    <n v="53920"/>
    <s v="Ford"/>
    <s v="Escape"/>
    <n v="2007"/>
    <x v="1"/>
  </r>
  <r>
    <n v="732169"/>
    <d v="2000-11-05T00:00:00"/>
    <x v="38"/>
    <x v="0"/>
    <s v="500/1000"/>
    <n v="500"/>
    <n v="186304"/>
    <n v="0"/>
    <x v="955"/>
    <n v="25"/>
    <x v="2"/>
    <x v="1"/>
    <x v="2"/>
    <x v="7"/>
    <x v="12"/>
    <x v="1"/>
    <n v="53400"/>
    <n v="-35200"/>
    <n v="18200"/>
    <x v="55"/>
    <x v="0"/>
    <s v="Front Collision"/>
    <x v="2"/>
    <x v="2"/>
    <x v="1"/>
    <x v="5"/>
    <s v="8215 Flute Drive"/>
    <x v="5"/>
    <x v="0"/>
    <x v="2"/>
    <x v="2"/>
    <x v="3"/>
    <s v="Unknown"/>
    <n v="67800"/>
    <n v="13560"/>
    <n v="6780"/>
    <n v="47460"/>
    <s v="Mercedes"/>
    <s v="C300"/>
    <n v="1995"/>
    <x v="1"/>
  </r>
  <r>
    <n v="221854"/>
    <d v="1994-10-03T00:00:00"/>
    <x v="181"/>
    <x v="0"/>
    <s v="250/500"/>
    <n v="2000"/>
    <n v="118164"/>
    <n v="0"/>
    <x v="956"/>
    <n v="44"/>
    <x v="1"/>
    <x v="0"/>
    <x v="5"/>
    <x v="6"/>
    <x v="19"/>
    <x v="0"/>
    <n v="25800"/>
    <n v="0"/>
    <n v="25800"/>
    <x v="42"/>
    <x v="0"/>
    <s v="Rear Collision"/>
    <x v="0"/>
    <x v="2"/>
    <x v="2"/>
    <x v="5"/>
    <s v="1320 Flute Lane"/>
    <x v="9"/>
    <x v="0"/>
    <x v="1"/>
    <x v="0"/>
    <x v="3"/>
    <s v="Yes"/>
    <n v="55400"/>
    <n v="5540"/>
    <n v="11080"/>
    <n v="38780"/>
    <s v="Jeep"/>
    <s v="Grand Cherokee"/>
    <n v="2002"/>
    <x v="0"/>
  </r>
  <r>
    <n v="776950"/>
    <d v="2005-04-11T00:00:00"/>
    <x v="226"/>
    <x v="2"/>
    <s v="500/1000"/>
    <n v="1000"/>
    <n v="106074"/>
    <n v="0"/>
    <x v="957"/>
    <n v="37"/>
    <x v="1"/>
    <x v="0"/>
    <x v="1"/>
    <x v="4"/>
    <x v="1"/>
    <x v="2"/>
    <n v="0"/>
    <n v="-51500"/>
    <n v="-51500"/>
    <x v="21"/>
    <x v="0"/>
    <s v="Rear Collision"/>
    <x v="0"/>
    <x v="4"/>
    <x v="0"/>
    <x v="0"/>
    <s v="1229 5th Ave"/>
    <x v="12"/>
    <x v="0"/>
    <x v="0"/>
    <x v="2"/>
    <x v="2"/>
    <s v="Unknown"/>
    <n v="49100"/>
    <n v="9820"/>
    <n v="4910"/>
    <n v="34370"/>
    <s v="Suburu"/>
    <s v="Impreza"/>
    <n v="1996"/>
    <x v="0"/>
  </r>
  <r>
    <n v="291006"/>
    <d v="1990-05-16T00:00:00"/>
    <x v="339"/>
    <x v="1"/>
    <s v="100/300"/>
    <n v="500"/>
    <n v="95156"/>
    <n v="0"/>
    <x v="958"/>
    <n v="41"/>
    <x v="1"/>
    <x v="1"/>
    <x v="6"/>
    <x v="10"/>
    <x v="17"/>
    <x v="0"/>
    <n v="59400"/>
    <n v="-78600"/>
    <n v="-19200"/>
    <x v="42"/>
    <x v="2"/>
    <s v="Side Collision"/>
    <x v="0"/>
    <x v="0"/>
    <x v="0"/>
    <x v="1"/>
    <s v="3884 Pine Lane"/>
    <x v="19"/>
    <x v="1"/>
    <x v="2"/>
    <x v="2"/>
    <x v="3"/>
    <s v="Unknown"/>
    <n v="98280"/>
    <n v="15120"/>
    <n v="7560"/>
    <n v="75600"/>
    <s v="Chevrolet"/>
    <s v="Tahoe"/>
    <n v="2007"/>
    <x v="0"/>
  </r>
  <r>
    <n v="845751"/>
    <d v="2004-09-11T00:00:00"/>
    <x v="386"/>
    <x v="1"/>
    <s v="100/300"/>
    <n v="500"/>
    <n v="153371"/>
    <n v="9000000"/>
    <x v="959"/>
    <n v="40"/>
    <x v="1"/>
    <x v="1"/>
    <x v="6"/>
    <x v="9"/>
    <x v="15"/>
    <x v="2"/>
    <n v="0"/>
    <n v="-70900"/>
    <n v="-70900"/>
    <x v="3"/>
    <x v="2"/>
    <s v="Rear Collision"/>
    <x v="2"/>
    <x v="2"/>
    <x v="1"/>
    <x v="5"/>
    <s v="7108 Tree St"/>
    <x v="22"/>
    <x v="3"/>
    <x v="0"/>
    <x v="1"/>
    <x v="0"/>
    <s v="Unknown"/>
    <n v="66550"/>
    <n v="6050"/>
    <n v="12100"/>
    <n v="48400"/>
    <s v="Ford"/>
    <s v="Escape"/>
    <n v="2008"/>
    <x v="1"/>
  </r>
  <r>
    <n v="889764"/>
    <d v="1993-11-30T00:00:00"/>
    <x v="265"/>
    <x v="0"/>
    <s v="500/1000"/>
    <n v="1000"/>
    <n v="120009"/>
    <n v="0"/>
    <x v="960"/>
    <n v="33"/>
    <x v="2"/>
    <x v="1"/>
    <x v="2"/>
    <x v="0"/>
    <x v="2"/>
    <x v="3"/>
    <n v="38400"/>
    <n v="-5700"/>
    <n v="32700"/>
    <x v="47"/>
    <x v="2"/>
    <s v="Side Collision"/>
    <x v="0"/>
    <x v="2"/>
    <x v="4"/>
    <x v="2"/>
    <s v="8014 Embaracadero Drive"/>
    <x v="18"/>
    <x v="1"/>
    <x v="1"/>
    <x v="2"/>
    <x v="0"/>
    <s v="Unknown"/>
    <n v="70400"/>
    <n v="14080"/>
    <n v="7040"/>
    <n v="49280"/>
    <s v="Accura"/>
    <s v="RSX"/>
    <n v="2002"/>
    <x v="1"/>
  </r>
  <r>
    <n v="929306"/>
    <d v="2003-03-06T00:00:00"/>
    <x v="212"/>
    <x v="1"/>
    <s v="100/300"/>
    <n v="500"/>
    <n v="109383"/>
    <n v="4000000"/>
    <x v="961"/>
    <n v="42"/>
    <x v="1"/>
    <x v="0"/>
    <x v="2"/>
    <x v="12"/>
    <x v="2"/>
    <x v="1"/>
    <n v="0"/>
    <n v="-49600"/>
    <n v="-49600"/>
    <x v="31"/>
    <x v="2"/>
    <s v="Side Collision"/>
    <x v="0"/>
    <x v="4"/>
    <x v="4"/>
    <x v="3"/>
    <s v="4937 Flute Drive"/>
    <x v="22"/>
    <x v="1"/>
    <x v="1"/>
    <x v="0"/>
    <x v="3"/>
    <s v="No"/>
    <n v="53280"/>
    <n v="4440"/>
    <n v="8880"/>
    <n v="39960"/>
    <s v="Suburu"/>
    <s v="Impreza"/>
    <n v="2015"/>
    <x v="0"/>
  </r>
  <r>
    <n v="515457"/>
    <d v="1996-12-18T00:00:00"/>
    <x v="353"/>
    <x v="1"/>
    <s v="250/500"/>
    <n v="1000"/>
    <n v="98893"/>
    <n v="0"/>
    <x v="962"/>
    <n v="32"/>
    <x v="2"/>
    <x v="1"/>
    <x v="4"/>
    <x v="0"/>
    <x v="5"/>
    <x v="3"/>
    <n v="27600"/>
    <n v="0"/>
    <n v="27600"/>
    <x v="48"/>
    <x v="0"/>
    <s v="Front Collision"/>
    <x v="2"/>
    <x v="3"/>
    <x v="2"/>
    <x v="0"/>
    <s v="2889 Francis St"/>
    <x v="20"/>
    <x v="0"/>
    <x v="1"/>
    <x v="2"/>
    <x v="2"/>
    <s v="Yes"/>
    <n v="84590"/>
    <n v="15380"/>
    <n v="15380"/>
    <n v="53830"/>
    <s v="Dodge"/>
    <s v="Neon"/>
    <n v="1999"/>
    <x v="1"/>
  </r>
  <r>
    <n v="556270"/>
    <d v="1995-02-21T00:00:00"/>
    <x v="231"/>
    <x v="1"/>
    <s v="500/1000"/>
    <n v="1000"/>
    <n v="133194"/>
    <n v="0"/>
    <x v="963"/>
    <n v="37"/>
    <x v="1"/>
    <x v="1"/>
    <x v="3"/>
    <x v="13"/>
    <x v="4"/>
    <x v="1"/>
    <n v="0"/>
    <n v="-55400"/>
    <n v="-55400"/>
    <x v="52"/>
    <x v="0"/>
    <s v="Rear Collision"/>
    <x v="2"/>
    <x v="3"/>
    <x v="2"/>
    <x v="0"/>
    <s v="7504 Flute Drive"/>
    <x v="18"/>
    <x v="0"/>
    <x v="2"/>
    <x v="1"/>
    <x v="0"/>
    <s v="Yes"/>
    <n v="54560"/>
    <n v="9920"/>
    <n v="9920"/>
    <n v="34720"/>
    <s v="Saab"/>
    <s v="95"/>
    <n v="2004"/>
    <x v="1"/>
  </r>
  <r>
    <n v="908935"/>
    <d v="2009-12-11T00:00:00"/>
    <x v="58"/>
    <x v="2"/>
    <s v="500/1000"/>
    <n v="1000"/>
    <n v="136145"/>
    <n v="0"/>
    <x v="964"/>
    <n v="40"/>
    <x v="1"/>
    <x v="0"/>
    <x v="1"/>
    <x v="11"/>
    <x v="6"/>
    <x v="3"/>
    <n v="39300"/>
    <n v="0"/>
    <n v="39300"/>
    <x v="11"/>
    <x v="0"/>
    <s v="Rear Collision"/>
    <x v="1"/>
    <x v="4"/>
    <x v="3"/>
    <x v="5"/>
    <s v="7570 Cherokee Drive"/>
    <x v="11"/>
    <x v="0"/>
    <x v="0"/>
    <x v="1"/>
    <x v="0"/>
    <s v="Yes"/>
    <n v="82170"/>
    <n v="7470"/>
    <n v="7470"/>
    <n v="67230"/>
    <s v="Suburu"/>
    <s v="Forrestor"/>
    <n v="1999"/>
    <x v="1"/>
  </r>
  <r>
    <n v="525862"/>
    <d v="2000-10-18T00:00:00"/>
    <x v="387"/>
    <x v="0"/>
    <s v="250/500"/>
    <n v="2000"/>
    <n v="118851"/>
    <n v="0"/>
    <x v="965"/>
    <n v="44"/>
    <x v="1"/>
    <x v="0"/>
    <x v="5"/>
    <x v="11"/>
    <x v="3"/>
    <x v="3"/>
    <n v="0"/>
    <n v="-65800"/>
    <n v="-65800"/>
    <x v="13"/>
    <x v="2"/>
    <s v="Front Collision"/>
    <x v="2"/>
    <x v="0"/>
    <x v="2"/>
    <x v="5"/>
    <s v="4710 Lincoln Hwy"/>
    <x v="12"/>
    <x v="1"/>
    <x v="1"/>
    <x v="0"/>
    <x v="0"/>
    <s v="No"/>
    <n v="61100"/>
    <n v="6110"/>
    <n v="12220"/>
    <n v="42770"/>
    <s v="Dodge"/>
    <s v="Neon"/>
    <n v="2008"/>
    <x v="1"/>
  </r>
  <r>
    <n v="490514"/>
    <d v="2007-02-09T00:00:00"/>
    <x v="226"/>
    <x v="1"/>
    <s v="500/1000"/>
    <n v="2000"/>
    <n v="110183"/>
    <n v="0"/>
    <x v="966"/>
    <n v="43"/>
    <x v="1"/>
    <x v="0"/>
    <x v="4"/>
    <x v="8"/>
    <x v="18"/>
    <x v="1"/>
    <n v="28900"/>
    <n v="0"/>
    <n v="28900"/>
    <x v="17"/>
    <x v="2"/>
    <s v="Front Collision"/>
    <x v="1"/>
    <x v="0"/>
    <x v="2"/>
    <x v="2"/>
    <s v="7511 1st Ave"/>
    <x v="5"/>
    <x v="1"/>
    <x v="1"/>
    <x v="1"/>
    <x v="2"/>
    <s v="Yes"/>
    <n v="51900"/>
    <n v="5190"/>
    <n v="10380"/>
    <n v="36330"/>
    <s v="BMW"/>
    <s v="M5"/>
    <n v="2011"/>
    <x v="0"/>
  </r>
  <r>
    <n v="774895"/>
    <d v="2006-10-28T00:00:00"/>
    <x v="388"/>
    <x v="2"/>
    <s v="250/500"/>
    <n v="1000"/>
    <n v="84095"/>
    <n v="0"/>
    <x v="717"/>
    <n v="39"/>
    <x v="1"/>
    <x v="1"/>
    <x v="6"/>
    <x v="12"/>
    <x v="10"/>
    <x v="3"/>
    <n v="32500"/>
    <n v="-80800"/>
    <n v="-48300"/>
    <x v="33"/>
    <x v="3"/>
    <s v=" "/>
    <x v="3"/>
    <x v="0"/>
    <x v="0"/>
    <x v="2"/>
    <s v="7042 Maple Ridge"/>
    <x v="10"/>
    <x v="0"/>
    <x v="1"/>
    <x v="2"/>
    <x v="3"/>
    <s v="Unknown"/>
    <n v="3440"/>
    <n v="430"/>
    <n v="430"/>
    <n v="2580"/>
    <s v="Suburu"/>
    <s v="Legacy"/>
    <n v="2002"/>
    <x v="1"/>
  </r>
  <r>
    <n v="974522"/>
    <d v="2000-01-27T00:00:00"/>
    <x v="44"/>
    <x v="1"/>
    <s v="250/500"/>
    <n v="1000"/>
    <n v="150321"/>
    <n v="0"/>
    <x v="967"/>
    <n v="36"/>
    <x v="1"/>
    <x v="0"/>
    <x v="0"/>
    <x v="6"/>
    <x v="18"/>
    <x v="0"/>
    <n v="55700"/>
    <n v="-49900"/>
    <n v="5800"/>
    <x v="25"/>
    <x v="0"/>
    <s v="Side Collision"/>
    <x v="2"/>
    <x v="4"/>
    <x v="4"/>
    <x v="3"/>
    <s v="4475 Lincoln Ridge"/>
    <x v="17"/>
    <x v="0"/>
    <x v="0"/>
    <x v="2"/>
    <x v="3"/>
    <s v="No"/>
    <n v="51390"/>
    <n v="5710"/>
    <n v="11420"/>
    <n v="34260"/>
    <s v="Toyota"/>
    <s v="Corolla"/>
    <n v="2013"/>
    <x v="1"/>
  </r>
  <r>
    <n v="669809"/>
    <d v="2002-04-05T00:00:00"/>
    <x v="88"/>
    <x v="0"/>
    <s v="100/300"/>
    <n v="1000"/>
    <n v="17225"/>
    <n v="0"/>
    <x v="968"/>
    <n v="32"/>
    <x v="2"/>
    <x v="0"/>
    <x v="4"/>
    <x v="6"/>
    <x v="4"/>
    <x v="0"/>
    <n v="0"/>
    <n v="-21500"/>
    <n v="-21500"/>
    <x v="6"/>
    <x v="0"/>
    <s v="Side Collision"/>
    <x v="0"/>
    <x v="3"/>
    <x v="4"/>
    <x v="0"/>
    <s v="9439 MLK St"/>
    <x v="9"/>
    <x v="0"/>
    <x v="1"/>
    <x v="1"/>
    <x v="0"/>
    <s v="Unknown"/>
    <n v="76900"/>
    <n v="7690"/>
    <n v="7690"/>
    <n v="61520"/>
    <s v="Jeep"/>
    <s v="Wrangler"/>
    <n v="1995"/>
    <x v="1"/>
  </r>
  <r>
    <n v="182953"/>
    <d v="2013-04-30T00:00:00"/>
    <x v="181"/>
    <x v="1"/>
    <s v="100/300"/>
    <n v="500"/>
    <n v="94403"/>
    <n v="0"/>
    <x v="969"/>
    <n v="42"/>
    <x v="1"/>
    <x v="0"/>
    <x v="5"/>
    <x v="11"/>
    <x v="14"/>
    <x v="1"/>
    <n v="0"/>
    <n v="-58400"/>
    <n v="-58400"/>
    <x v="45"/>
    <x v="0"/>
    <s v="Rear Collision"/>
    <x v="1"/>
    <x v="3"/>
    <x v="4"/>
    <x v="1"/>
    <s v="8269 Sky Hwy"/>
    <x v="20"/>
    <x v="0"/>
    <x v="0"/>
    <x v="2"/>
    <x v="2"/>
    <s v="Unknown"/>
    <n v="77000"/>
    <n v="15400"/>
    <n v="7700"/>
    <n v="53900"/>
    <s v="Toyota"/>
    <s v="Highlander"/>
    <n v="2015"/>
    <x v="0"/>
  </r>
  <r>
    <n v="836349"/>
    <d v="2013-05-01T00:00:00"/>
    <x v="8"/>
    <x v="2"/>
    <s v="500/1000"/>
    <n v="2000"/>
    <n v="145361"/>
    <n v="4000000"/>
    <x v="970"/>
    <n v="39"/>
    <x v="1"/>
    <x v="0"/>
    <x v="6"/>
    <x v="0"/>
    <x v="11"/>
    <x v="1"/>
    <n v="0"/>
    <n v="0"/>
    <n v="0"/>
    <x v="6"/>
    <x v="0"/>
    <s v="Side Collision"/>
    <x v="0"/>
    <x v="3"/>
    <x v="5"/>
    <x v="4"/>
    <s v="5663 Oak Lane"/>
    <x v="16"/>
    <x v="0"/>
    <x v="1"/>
    <x v="1"/>
    <x v="2"/>
    <s v="Unknown"/>
    <n v="60320"/>
    <n v="9280"/>
    <n v="9280"/>
    <n v="41760"/>
    <s v="Chevrolet"/>
    <s v="Tahoe"/>
    <n v="2012"/>
    <x v="0"/>
  </r>
  <r>
    <n v="591269"/>
    <d v="1999-01-09T00:00:00"/>
    <x v="61"/>
    <x v="1"/>
    <s v="100/300"/>
    <n v="500"/>
    <n v="167288"/>
    <n v="0"/>
    <x v="971"/>
    <n v="46"/>
    <x v="0"/>
    <x v="1"/>
    <x v="4"/>
    <x v="3"/>
    <x v="7"/>
    <x v="0"/>
    <n v="0"/>
    <n v="0"/>
    <n v="0"/>
    <x v="4"/>
    <x v="0"/>
    <s v="Rear Collision"/>
    <x v="1"/>
    <x v="2"/>
    <x v="2"/>
    <x v="0"/>
    <s v="4633 5th Lane"/>
    <x v="0"/>
    <x v="0"/>
    <x v="0"/>
    <x v="0"/>
    <x v="3"/>
    <s v="No"/>
    <n v="60700"/>
    <n v="12140"/>
    <n v="6070"/>
    <n v="42490"/>
    <s v="Honda"/>
    <s v="Civic"/>
    <n v="1997"/>
    <x v="1"/>
  </r>
  <r>
    <n v="550127"/>
    <d v="2007-07-04T00:00:00"/>
    <x v="52"/>
    <x v="1"/>
    <s v="250/500"/>
    <n v="1000"/>
    <n v="124805"/>
    <n v="0"/>
    <x v="972"/>
    <n v="21"/>
    <x v="4"/>
    <x v="1"/>
    <x v="4"/>
    <x v="8"/>
    <x v="9"/>
    <x v="0"/>
    <n v="37500"/>
    <n v="-54000"/>
    <n v="-16500"/>
    <x v="11"/>
    <x v="2"/>
    <s v="Rear Collision"/>
    <x v="2"/>
    <x v="0"/>
    <x v="0"/>
    <x v="2"/>
    <s v="9682 Cherokee Ridge"/>
    <x v="19"/>
    <x v="1"/>
    <x v="0"/>
    <x v="0"/>
    <x v="0"/>
    <s v="Unknown"/>
    <n v="53280"/>
    <n v="5920"/>
    <n v="0"/>
    <n v="47360"/>
    <s v="Chevrolet"/>
    <s v="Malibu"/>
    <n v="2015"/>
    <x v="1"/>
  </r>
  <r>
    <n v="663190"/>
    <d v="1994-02-05T00:00:00"/>
    <x v="205"/>
    <x v="2"/>
    <s v="100/300"/>
    <n v="500"/>
    <n v="156443"/>
    <n v="3000000"/>
    <x v="973"/>
    <n v="43"/>
    <x v="1"/>
    <x v="1"/>
    <x v="0"/>
    <x v="5"/>
    <x v="9"/>
    <x v="3"/>
    <n v="77500"/>
    <n v="-32800"/>
    <n v="44700"/>
    <x v="49"/>
    <x v="0"/>
    <s v="Rear Collision"/>
    <x v="1"/>
    <x v="2"/>
    <x v="2"/>
    <x v="6"/>
    <s v="4755 1st St"/>
    <x v="22"/>
    <x v="0"/>
    <x v="1"/>
    <x v="2"/>
    <x v="0"/>
    <s v="Yes"/>
    <n v="34290"/>
    <n v="3810"/>
    <n v="3810"/>
    <n v="26670"/>
    <s v="Jeep"/>
    <s v="Grand Cherokee"/>
    <n v="2013"/>
    <x v="1"/>
  </r>
  <r>
    <n v="109392"/>
    <d v="2006-07-12T00:00:00"/>
    <x v="24"/>
    <x v="0"/>
    <s v="100/300"/>
    <n v="1000"/>
    <n v="128088"/>
    <n v="0"/>
    <x v="974"/>
    <n v="44"/>
    <x v="1"/>
    <x v="0"/>
    <x v="0"/>
    <x v="6"/>
    <x v="16"/>
    <x v="1"/>
    <n v="59400"/>
    <n v="-32200"/>
    <n v="27200"/>
    <x v="38"/>
    <x v="0"/>
    <s v="Rear Collision"/>
    <x v="2"/>
    <x v="3"/>
    <x v="4"/>
    <x v="1"/>
    <s v="5312 Francis Ridge"/>
    <x v="7"/>
    <x v="0"/>
    <x v="2"/>
    <x v="1"/>
    <x v="3"/>
    <s v="No"/>
    <n v="46980"/>
    <n v="0"/>
    <n v="5220"/>
    <n v="41760"/>
    <s v="Accura"/>
    <s v="TL"/>
    <n v="2002"/>
    <x v="1"/>
  </r>
  <r>
    <n v="215278"/>
    <d v="2007-10-24T00:00:00"/>
    <x v="54"/>
    <x v="1"/>
    <s v="100/300"/>
    <n v="500"/>
    <n v="72266"/>
    <n v="0"/>
    <x v="975"/>
    <n v="26"/>
    <x v="2"/>
    <x v="0"/>
    <x v="0"/>
    <x v="8"/>
    <x v="6"/>
    <x v="0"/>
    <n v="50300"/>
    <n v="0"/>
    <n v="50300"/>
    <x v="48"/>
    <x v="2"/>
    <s v="Front Collision"/>
    <x v="0"/>
    <x v="2"/>
    <x v="3"/>
    <x v="3"/>
    <s v="1705 Weaver St"/>
    <x v="13"/>
    <x v="1"/>
    <x v="0"/>
    <x v="0"/>
    <x v="0"/>
    <s v="Yes"/>
    <n v="36700"/>
    <n v="3670"/>
    <n v="7340"/>
    <n v="25690"/>
    <s v="Nissan"/>
    <s v="Pathfinder"/>
    <n v="2010"/>
    <x v="1"/>
  </r>
  <r>
    <n v="674570"/>
    <d v="2001-12-08T00:00:00"/>
    <x v="113"/>
    <x v="0"/>
    <s v="250/500"/>
    <n v="1000"/>
    <n v="123514"/>
    <n v="0"/>
    <x v="976"/>
    <n v="28"/>
    <x v="2"/>
    <x v="0"/>
    <x v="0"/>
    <x v="8"/>
    <x v="6"/>
    <x v="0"/>
    <n v="0"/>
    <n v="-32100"/>
    <n v="-32100"/>
    <x v="4"/>
    <x v="2"/>
    <s v="Side Collision"/>
    <x v="2"/>
    <x v="3"/>
    <x v="3"/>
    <x v="4"/>
    <s v="1643 Washington Hwy"/>
    <x v="3"/>
    <x v="1"/>
    <x v="1"/>
    <x v="1"/>
    <x v="3"/>
    <s v="Unknown"/>
    <n v="60200"/>
    <n v="6020"/>
    <n v="6020"/>
    <n v="48160"/>
    <s v="Volkswagen"/>
    <s v="Passat"/>
    <n v="2012"/>
    <x v="1"/>
  </r>
  <r>
    <n v="681486"/>
    <d v="2007-03-24T00:00:00"/>
    <x v="371"/>
    <x v="1"/>
    <s v="500/1000"/>
    <n v="1000"/>
    <n v="134704"/>
    <n v="0"/>
    <x v="977"/>
    <n v="30"/>
    <x v="2"/>
    <x v="0"/>
    <x v="4"/>
    <x v="2"/>
    <x v="3"/>
    <x v="2"/>
    <n v="0"/>
    <n v="-82100"/>
    <n v="-82100"/>
    <x v="12"/>
    <x v="3"/>
    <s v=" "/>
    <x v="1"/>
    <x v="1"/>
    <x v="0"/>
    <x v="5"/>
    <s v="6516 Solo Drive"/>
    <x v="13"/>
    <x v="0"/>
    <x v="1"/>
    <x v="0"/>
    <x v="0"/>
    <s v="Yes"/>
    <n v="6480"/>
    <n v="540"/>
    <n v="1080"/>
    <n v="4860"/>
    <s v="Honda"/>
    <s v="Civic"/>
    <n v="1996"/>
    <x v="1"/>
  </r>
  <r>
    <n v="941851"/>
    <d v="1991-07-16T00:00:00"/>
    <x v="319"/>
    <x v="0"/>
    <s v="500/1000"/>
    <n v="1000"/>
    <n v="13108"/>
    <n v="0"/>
    <x v="978"/>
    <n v="38"/>
    <x v="1"/>
    <x v="1"/>
    <x v="3"/>
    <x v="0"/>
    <x v="12"/>
    <x v="3"/>
    <n v="0"/>
    <n v="0"/>
    <n v="0"/>
    <x v="2"/>
    <x v="0"/>
    <s v="Front Collision"/>
    <x v="1"/>
    <x v="2"/>
    <x v="5"/>
    <x v="6"/>
    <s v="6045 Andromedia St"/>
    <x v="3"/>
    <x v="0"/>
    <x v="0"/>
    <x v="1"/>
    <x v="3"/>
    <s v="Unknown"/>
    <n v="87200"/>
    <n v="17440"/>
    <n v="8720"/>
    <n v="61040"/>
    <s v="Honda"/>
    <s v="Accord"/>
    <n v="2006"/>
    <x v="1"/>
  </r>
  <r>
    <n v="186934"/>
    <d v="2014-01-05T00:00:00"/>
    <x v="150"/>
    <x v="2"/>
    <s v="100/300"/>
    <n v="1000"/>
    <n v="143679"/>
    <n v="0"/>
    <x v="979"/>
    <n v="41"/>
    <x v="1"/>
    <x v="1"/>
    <x v="1"/>
    <x v="5"/>
    <x v="0"/>
    <x v="0"/>
    <n v="70900"/>
    <n v="0"/>
    <n v="70900"/>
    <x v="27"/>
    <x v="0"/>
    <s v="Rear Collision"/>
    <x v="0"/>
    <x v="2"/>
    <x v="0"/>
    <x v="5"/>
    <s v="3092 Texas Drive"/>
    <x v="6"/>
    <x v="0"/>
    <x v="0"/>
    <x v="2"/>
    <x v="2"/>
    <s v="Unknown"/>
    <n v="108480"/>
    <n v="18080"/>
    <n v="18080"/>
    <n v="72320"/>
    <s v="Volkswagen"/>
    <s v="Passat"/>
    <n v="2015"/>
    <x v="1"/>
  </r>
  <r>
    <n v="918516"/>
    <d v="2003-02-17T00:00:00"/>
    <x v="315"/>
    <x v="0"/>
    <s v="250/500"/>
    <n v="500"/>
    <n v="138349"/>
    <n v="3000000"/>
    <x v="980"/>
    <n v="34"/>
    <x v="1"/>
    <x v="1"/>
    <x v="3"/>
    <x v="3"/>
    <x v="3"/>
    <x v="1"/>
    <n v="35100"/>
    <n v="0"/>
    <n v="35100"/>
    <x v="48"/>
    <x v="2"/>
    <s v="Side Collision"/>
    <x v="1"/>
    <x v="0"/>
    <x v="5"/>
    <x v="2"/>
    <s v="7629 5th St"/>
    <x v="15"/>
    <x v="1"/>
    <x v="1"/>
    <x v="2"/>
    <x v="2"/>
    <s v="Yes"/>
    <n v="67500"/>
    <n v="7500"/>
    <n v="7500"/>
    <n v="52500"/>
    <s v="Suburu"/>
    <s v="Impreza"/>
    <n v="1996"/>
    <x v="1"/>
  </r>
  <r>
    <n v="533940"/>
    <d v="2011-11-18T00:00:00"/>
    <x v="354"/>
    <x v="2"/>
    <s v="500/1000"/>
    <n v="2000"/>
    <n v="135692"/>
    <n v="5000000"/>
    <x v="981"/>
    <n v="62"/>
    <x v="3"/>
    <x v="0"/>
    <x v="2"/>
    <x v="11"/>
    <x v="4"/>
    <x v="0"/>
    <n v="0"/>
    <n v="0"/>
    <n v="0"/>
    <x v="33"/>
    <x v="0"/>
    <s v="Rear Collision"/>
    <x v="0"/>
    <x v="3"/>
    <x v="2"/>
    <x v="2"/>
    <s v="6128 Elm Lane"/>
    <x v="23"/>
    <x v="0"/>
    <x v="1"/>
    <x v="1"/>
    <x v="3"/>
    <s v="Yes"/>
    <n v="46980"/>
    <n v="5220"/>
    <n v="5220"/>
    <n v="36540"/>
    <s v="Audi"/>
    <s v="A5"/>
    <n v="1998"/>
    <x v="1"/>
  </r>
  <r>
    <n v="556080"/>
    <d v="1996-11-11T00:00:00"/>
    <x v="340"/>
    <x v="0"/>
    <s v="250/500"/>
    <n v="1000"/>
    <n v="76619"/>
    <n v="0"/>
    <x v="982"/>
    <n v="60"/>
    <x v="3"/>
    <x v="1"/>
    <x v="2"/>
    <x v="2"/>
    <x v="14"/>
    <x v="0"/>
    <n v="0"/>
    <n v="0"/>
    <n v="0"/>
    <x v="33"/>
    <x v="3"/>
    <s v=" "/>
    <x v="1"/>
    <x v="0"/>
    <x v="4"/>
    <x v="0"/>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91BA96-E831-467C-826A-69C9F5FB196C}" name="PivotTable1" cacheId="0"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11:B19" firstHeaderRow="1" firstDataRow="1" firstDataCol="1"/>
  <pivotFields count="42">
    <pivotField showAll="0"/>
    <pivotField numFmtId="14" showAll="0"/>
    <pivotField showAll="0"/>
    <pivotField showAll="0"/>
    <pivotField showAll="0"/>
    <pivotField showAll="0"/>
    <pivotField showAll="0"/>
    <pivotField showAll="0"/>
    <pivotField showAll="0">
      <items count="984">
        <item x="166"/>
        <item x="36"/>
        <item x="384"/>
        <item x="308"/>
        <item x="765"/>
        <item x="669"/>
        <item x="2"/>
        <item x="977"/>
        <item x="197"/>
        <item x="518"/>
        <item x="321"/>
        <item x="653"/>
        <item x="168"/>
        <item x="165"/>
        <item x="807"/>
        <item x="219"/>
        <item x="717"/>
        <item x="130"/>
        <item x="427"/>
        <item x="978"/>
        <item x="534"/>
        <item x="378"/>
        <item x="502"/>
        <item x="557"/>
        <item x="258"/>
        <item x="758"/>
        <item x="58"/>
        <item x="59"/>
        <item x="859"/>
        <item x="420"/>
        <item x="655"/>
        <item x="577"/>
        <item x="29"/>
        <item x="12"/>
        <item x="451"/>
        <item x="894"/>
        <item x="374"/>
        <item x="794"/>
        <item x="677"/>
        <item x="253"/>
        <item x="110"/>
        <item x="562"/>
        <item x="85"/>
        <item x="666"/>
        <item x="494"/>
        <item x="243"/>
        <item x="910"/>
        <item x="750"/>
        <item x="47"/>
        <item x="912"/>
        <item x="267"/>
        <item x="975"/>
        <item x="43"/>
        <item x="671"/>
        <item x="963"/>
        <item x="974"/>
        <item x="662"/>
        <item x="402"/>
        <item x="149"/>
        <item x="863"/>
        <item x="425"/>
        <item x="889"/>
        <item x="465"/>
        <item x="24"/>
        <item x="180"/>
        <item x="176"/>
        <item x="426"/>
        <item x="430"/>
        <item x="390"/>
        <item x="685"/>
        <item x="49"/>
        <item x="63"/>
        <item x="699"/>
        <item x="631"/>
        <item x="401"/>
        <item x="787"/>
        <item x="553"/>
        <item x="123"/>
        <item x="657"/>
        <item x="590"/>
        <item x="345"/>
        <item x="383"/>
        <item x="687"/>
        <item x="617"/>
        <item x="795"/>
        <item x="558"/>
        <item x="347"/>
        <item x="150"/>
        <item x="667"/>
        <item x="373"/>
        <item x="668"/>
        <item x="89"/>
        <item x="26"/>
        <item x="620"/>
        <item x="576"/>
        <item x="214"/>
        <item x="709"/>
        <item x="844"/>
        <item x="897"/>
        <item x="213"/>
        <item x="53"/>
        <item x="506"/>
        <item x="800"/>
        <item x="285"/>
        <item x="364"/>
        <item x="542"/>
        <item x="333"/>
        <item x="369"/>
        <item x="629"/>
        <item x="290"/>
        <item x="146"/>
        <item x="394"/>
        <item x="445"/>
        <item x="804"/>
        <item x="95"/>
        <item x="767"/>
        <item x="868"/>
        <item x="906"/>
        <item x="226"/>
        <item x="339"/>
        <item x="813"/>
        <item x="255"/>
        <item x="327"/>
        <item x="578"/>
        <item x="97"/>
        <item x="766"/>
        <item x="311"/>
        <item x="650"/>
        <item x="210"/>
        <item x="969"/>
        <item x="814"/>
        <item x="100"/>
        <item x="647"/>
        <item x="623"/>
        <item x="840"/>
        <item x="857"/>
        <item x="330"/>
        <item x="934"/>
        <item x="307"/>
        <item x="147"/>
        <item x="525"/>
        <item x="79"/>
        <item x="746"/>
        <item x="490"/>
        <item x="439"/>
        <item x="586"/>
        <item x="141"/>
        <item x="510"/>
        <item x="162"/>
        <item x="42"/>
        <item x="293"/>
        <item x="772"/>
        <item x="981"/>
        <item x="6"/>
        <item x="204"/>
        <item x="248"/>
        <item x="556"/>
        <item x="855"/>
        <item x="756"/>
        <item x="291"/>
        <item x="71"/>
        <item x="664"/>
        <item x="788"/>
        <item x="531"/>
        <item x="632"/>
        <item x="442"/>
        <item x="740"/>
        <item x="797"/>
        <item x="187"/>
        <item x="21"/>
        <item x="325"/>
        <item x="164"/>
        <item x="552"/>
        <item x="246"/>
        <item x="711"/>
        <item x="548"/>
        <item x="980"/>
        <item x="503"/>
        <item x="939"/>
        <item x="799"/>
        <item x="930"/>
        <item x="216"/>
        <item x="782"/>
        <item x="489"/>
        <item x="473"/>
        <item x="461"/>
        <item x="203"/>
        <item x="972"/>
        <item x="976"/>
        <item x="949"/>
        <item x="610"/>
        <item x="385"/>
        <item x="22"/>
        <item x="456"/>
        <item x="508"/>
        <item x="726"/>
        <item x="911"/>
        <item x="422"/>
        <item x="565"/>
        <item x="543"/>
        <item x="734"/>
        <item x="266"/>
        <item x="372"/>
        <item x="133"/>
        <item x="849"/>
        <item x="303"/>
        <item x="229"/>
        <item x="744"/>
        <item x="606"/>
        <item x="368"/>
        <item x="121"/>
        <item x="381"/>
        <item x="428"/>
        <item x="262"/>
        <item x="873"/>
        <item x="413"/>
        <item x="462"/>
        <item x="701"/>
        <item x="48"/>
        <item x="332"/>
        <item x="350"/>
        <item x="747"/>
        <item x="835"/>
        <item x="703"/>
        <item x="504"/>
        <item x="182"/>
        <item x="102"/>
        <item x="458"/>
        <item x="625"/>
        <item x="791"/>
        <item x="903"/>
        <item x="247"/>
        <item x="134"/>
        <item x="448"/>
        <item x="965"/>
        <item x="725"/>
        <item x="520"/>
        <item x="136"/>
        <item x="920"/>
        <item x="316"/>
        <item x="967"/>
        <item x="546"/>
        <item x="919"/>
        <item x="561"/>
        <item x="421"/>
        <item x="850"/>
        <item x="485"/>
        <item x="429"/>
        <item x="268"/>
        <item x="512"/>
        <item x="329"/>
        <item x="778"/>
        <item x="99"/>
        <item x="286"/>
        <item x="607"/>
        <item x="940"/>
        <item x="872"/>
        <item x="153"/>
        <item x="69"/>
        <item x="365"/>
        <item x="223"/>
        <item x="883"/>
        <item x="64"/>
        <item x="602"/>
        <item x="211"/>
        <item x="335"/>
        <item x="129"/>
        <item x="484"/>
        <item x="715"/>
        <item x="274"/>
        <item x="733"/>
        <item x="366"/>
        <item x="479"/>
        <item x="568"/>
        <item x="361"/>
        <item x="935"/>
        <item x="313"/>
        <item x="244"/>
        <item x="107"/>
        <item x="194"/>
        <item x="695"/>
        <item x="628"/>
        <item x="966"/>
        <item x="858"/>
        <item x="231"/>
        <item x="137"/>
        <item x="104"/>
        <item x="342"/>
        <item x="816"/>
        <item x="661"/>
        <item x="161"/>
        <item x="924"/>
        <item x="847"/>
        <item x="225"/>
        <item x="196"/>
        <item x="242"/>
        <item x="72"/>
        <item x="438"/>
        <item x="358"/>
        <item x="282"/>
        <item x="192"/>
        <item x="61"/>
        <item x="833"/>
        <item x="23"/>
        <item x="672"/>
        <item x="658"/>
        <item x="743"/>
        <item x="459"/>
        <item x="91"/>
        <item x="639"/>
        <item x="232"/>
        <item x="945"/>
        <item x="968"/>
        <item x="635"/>
        <item x="724"/>
        <item x="853"/>
        <item x="960"/>
        <item x="729"/>
        <item x="498"/>
        <item x="786"/>
        <item x="708"/>
        <item x="343"/>
        <item x="956"/>
        <item x="131"/>
        <item x="470"/>
        <item x="757"/>
        <item x="190"/>
        <item x="326"/>
        <item x="188"/>
        <item x="112"/>
        <item x="958"/>
        <item x="867"/>
        <item x="397"/>
        <item x="128"/>
        <item x="349"/>
        <item x="728"/>
        <item x="823"/>
        <item x="783"/>
        <item x="40"/>
        <item x="808"/>
        <item x="516"/>
        <item x="230"/>
        <item x="86"/>
        <item x="862"/>
        <item x="359"/>
        <item x="902"/>
        <item x="898"/>
        <item x="299"/>
        <item x="688"/>
        <item x="582"/>
        <item x="324"/>
        <item x="260"/>
        <item x="174"/>
        <item x="404"/>
        <item x="644"/>
        <item x="566"/>
        <item x="81"/>
        <item x="718"/>
        <item x="831"/>
        <item x="895"/>
        <item x="346"/>
        <item x="805"/>
        <item x="777"/>
        <item x="215"/>
        <item x="913"/>
        <item x="509"/>
        <item x="65"/>
        <item x="295"/>
        <item x="785"/>
        <item x="388"/>
        <item x="241"/>
        <item x="15"/>
        <item x="931"/>
        <item x="569"/>
        <item x="768"/>
        <item x="279"/>
        <item x="876"/>
        <item x="287"/>
        <item x="45"/>
        <item x="731"/>
        <item x="318"/>
        <item x="109"/>
        <item x="748"/>
        <item x="775"/>
        <item x="314"/>
        <item x="659"/>
        <item x="524"/>
        <item x="942"/>
        <item x="927"/>
        <item x="175"/>
        <item x="317"/>
        <item x="693"/>
        <item x="171"/>
        <item x="281"/>
        <item x="848"/>
        <item x="410"/>
        <item x="310"/>
        <item x="663"/>
        <item x="683"/>
        <item x="116"/>
        <item x="340"/>
        <item x="101"/>
        <item x="371"/>
        <item x="386"/>
        <item x="218"/>
        <item x="864"/>
        <item x="571"/>
        <item x="431"/>
        <item x="240"/>
        <item x="845"/>
        <item x="643"/>
        <item x="611"/>
        <item x="469"/>
        <item x="496"/>
        <item x="351"/>
        <item x="185"/>
        <item x="501"/>
        <item x="616"/>
        <item x="10"/>
        <item x="574"/>
        <item x="328"/>
        <item x="173"/>
        <item x="793"/>
        <item x="880"/>
        <item x="491"/>
        <item x="955"/>
        <item x="752"/>
        <item x="656"/>
        <item x="353"/>
        <item x="937"/>
        <item x="70"/>
        <item x="492"/>
        <item x="776"/>
        <item x="532"/>
        <item x="944"/>
        <item x="830"/>
        <item x="601"/>
        <item x="254"/>
        <item x="251"/>
        <item x="837"/>
        <item x="675"/>
        <item x="238"/>
        <item x="140"/>
        <item x="201"/>
        <item x="414"/>
        <item x="618"/>
        <item x="416"/>
        <item x="304"/>
        <item x="499"/>
        <item x="822"/>
        <item x="436"/>
        <item x="925"/>
        <item x="13"/>
        <item x="320"/>
        <item x="57"/>
        <item x="301"/>
        <item x="505"/>
        <item x="892"/>
        <item x="98"/>
        <item x="195"/>
        <item x="96"/>
        <item x="92"/>
        <item x="721"/>
        <item x="298"/>
        <item x="614"/>
        <item x="871"/>
        <item x="882"/>
        <item x="125"/>
        <item x="803"/>
        <item x="866"/>
        <item x="319"/>
        <item x="488"/>
        <item x="526"/>
        <item x="796"/>
        <item x="457"/>
        <item x="598"/>
        <item x="700"/>
        <item x="454"/>
        <item x="0"/>
        <item x="271"/>
        <item x="567"/>
        <item x="306"/>
        <item x="206"/>
        <item x="946"/>
        <item x="152"/>
        <item x="686"/>
        <item x="437"/>
        <item x="885"/>
        <item x="603"/>
        <item x="652"/>
        <item x="455"/>
        <item x="829"/>
        <item x="331"/>
        <item x="208"/>
        <item x="595"/>
        <item x="235"/>
        <item x="415"/>
        <item x="269"/>
        <item x="202"/>
        <item x="272"/>
        <item x="475"/>
        <item x="899"/>
        <item x="115"/>
        <item x="790"/>
        <item x="682"/>
        <item x="55"/>
        <item x="250"/>
        <item x="169"/>
        <item x="44"/>
        <item x="839"/>
        <item x="200"/>
        <item x="1"/>
        <item x="901"/>
        <item x="922"/>
        <item x="593"/>
        <item x="789"/>
        <item x="334"/>
        <item x="476"/>
        <item x="961"/>
        <item x="642"/>
        <item x="419"/>
        <item x="596"/>
        <item x="570"/>
        <item x="249"/>
        <item x="62"/>
        <item x="191"/>
        <item x="513"/>
        <item x="824"/>
        <item x="633"/>
        <item x="472"/>
        <item x="909"/>
        <item x="802"/>
        <item x="443"/>
        <item x="142"/>
        <item x="792"/>
        <item x="207"/>
        <item x="296"/>
        <item x="522"/>
        <item x="486"/>
        <item x="630"/>
        <item x="559"/>
        <item x="959"/>
        <item x="781"/>
        <item x="403"/>
        <item x="941"/>
        <item x="155"/>
        <item x="352"/>
        <item x="719"/>
        <item x="736"/>
        <item x="221"/>
        <item x="615"/>
        <item x="812"/>
        <item x="626"/>
        <item x="450"/>
        <item x="41"/>
        <item x="113"/>
        <item x="17"/>
        <item x="483"/>
        <item x="784"/>
        <item x="554"/>
        <item x="900"/>
        <item x="90"/>
        <item x="478"/>
        <item x="305"/>
        <item x="584"/>
        <item x="957"/>
        <item x="78"/>
        <item x="798"/>
        <item x="348"/>
        <item x="742"/>
        <item x="753"/>
        <item x="604"/>
        <item x="277"/>
        <item x="544"/>
        <item x="18"/>
        <item x="447"/>
        <item x="926"/>
        <item x="143"/>
        <item x="950"/>
        <item x="921"/>
        <item x="33"/>
        <item x="905"/>
        <item x="581"/>
        <item x="46"/>
        <item x="198"/>
        <item x="288"/>
        <item x="186"/>
        <item x="608"/>
        <item x="441"/>
        <item x="821"/>
        <item x="679"/>
        <item x="527"/>
        <item x="400"/>
        <item x="30"/>
        <item x="154"/>
        <item x="825"/>
        <item x="936"/>
        <item x="928"/>
        <item x="538"/>
        <item x="205"/>
        <item x="563"/>
        <item x="355"/>
        <item x="507"/>
        <item x="405"/>
        <item x="707"/>
        <item x="801"/>
        <item x="481"/>
        <item x="914"/>
        <item x="745"/>
        <item x="135"/>
        <item x="933"/>
        <item x="39"/>
        <item x="887"/>
        <item x="689"/>
        <item x="826"/>
        <item x="449"/>
        <item x="273"/>
        <item x="344"/>
        <item x="952"/>
        <item x="533"/>
        <item x="408"/>
        <item x="609"/>
        <item x="114"/>
        <item x="622"/>
        <item x="354"/>
        <item x="263"/>
        <item x="636"/>
        <item x="158"/>
        <item x="278"/>
        <item x="74"/>
        <item x="879"/>
        <item x="497"/>
        <item x="846"/>
        <item x="382"/>
        <item x="302"/>
        <item x="550"/>
        <item x="357"/>
        <item x="878"/>
        <item x="915"/>
        <item x="181"/>
        <item x="66"/>
        <item x="336"/>
        <item x="14"/>
        <item x="145"/>
        <item x="280"/>
        <item x="75"/>
        <item x="471"/>
        <item x="896"/>
        <item x="50"/>
        <item x="761"/>
        <item x="464"/>
        <item x="183"/>
        <item x="869"/>
        <item x="138"/>
        <item x="948"/>
        <item x="755"/>
        <item x="973"/>
        <item x="19"/>
        <item x="228"/>
        <item x="379"/>
        <item x="851"/>
        <item x="954"/>
        <item x="806"/>
        <item x="275"/>
        <item x="890"/>
        <item x="54"/>
        <item x="5"/>
        <item x="651"/>
        <item x="817"/>
        <item x="68"/>
        <item x="619"/>
        <item x="811"/>
        <item x="389"/>
        <item x="395"/>
        <item x="362"/>
        <item x="943"/>
        <item x="547"/>
        <item x="971"/>
        <item x="435"/>
        <item x="694"/>
        <item x="35"/>
        <item x="460"/>
        <item x="592"/>
        <item x="474"/>
        <item x="649"/>
        <item x="530"/>
        <item x="537"/>
        <item x="160"/>
        <item x="370"/>
        <item x="654"/>
        <item x="453"/>
        <item x="572"/>
        <item x="916"/>
        <item x="184"/>
        <item x="815"/>
        <item x="716"/>
        <item x="337"/>
        <item x="76"/>
        <item x="156"/>
        <item x="338"/>
        <item x="360"/>
        <item x="9"/>
        <item x="94"/>
        <item x="423"/>
        <item x="627"/>
        <item x="735"/>
        <item x="376"/>
        <item x="754"/>
        <item x="760"/>
        <item x="670"/>
        <item x="691"/>
        <item x="865"/>
        <item x="163"/>
        <item x="908"/>
        <item x="8"/>
        <item x="87"/>
        <item x="579"/>
        <item x="391"/>
        <item x="292"/>
        <item x="529"/>
        <item x="605"/>
        <item x="523"/>
        <item x="224"/>
        <item x="774"/>
        <item x="67"/>
        <item x="836"/>
        <item x="463"/>
        <item x="696"/>
        <item x="730"/>
        <item x="398"/>
        <item x="80"/>
        <item x="7"/>
        <item x="93"/>
        <item x="888"/>
        <item x="245"/>
        <item x="588"/>
        <item x="34"/>
        <item x="120"/>
        <item x="139"/>
        <item x="779"/>
        <item x="720"/>
        <item x="681"/>
        <item x="841"/>
        <item x="539"/>
        <item x="122"/>
        <item x="52"/>
        <item x="377"/>
        <item x="769"/>
        <item x="856"/>
        <item x="477"/>
        <item x="392"/>
        <item x="551"/>
        <item x="179"/>
        <item x="105"/>
        <item x="599"/>
        <item x="276"/>
        <item x="884"/>
        <item x="170"/>
        <item x="964"/>
        <item x="583"/>
        <item x="573"/>
        <item x="749"/>
        <item x="741"/>
        <item x="387"/>
        <item x="108"/>
        <item x="132"/>
        <item x="828"/>
        <item x="178"/>
        <item x="560"/>
        <item x="259"/>
        <item x="83"/>
        <item x="270"/>
        <item x="284"/>
        <item x="820"/>
        <item x="312"/>
        <item x="877"/>
        <item x="468"/>
        <item x="918"/>
        <item x="237"/>
        <item x="738"/>
        <item x="881"/>
        <item x="264"/>
        <item x="119"/>
        <item x="411"/>
        <item x="827"/>
        <item x="770"/>
        <item x="56"/>
        <item x="953"/>
        <item x="624"/>
        <item x="634"/>
        <item x="907"/>
        <item x="843"/>
        <item x="118"/>
        <item x="674"/>
        <item x="452"/>
        <item x="947"/>
        <item x="27"/>
        <item x="88"/>
        <item x="127"/>
        <item x="300"/>
        <item x="3"/>
        <item x="979"/>
        <item x="323"/>
        <item x="751"/>
        <item x="951"/>
        <item x="289"/>
        <item x="77"/>
        <item x="199"/>
        <item x="904"/>
        <item x="356"/>
        <item x="874"/>
        <item x="521"/>
        <item x="367"/>
        <item x="433"/>
        <item x="665"/>
        <item x="875"/>
        <item x="780"/>
        <item x="723"/>
        <item x="660"/>
        <item x="60"/>
        <item x="832"/>
        <item x="536"/>
        <item x="466"/>
        <item x="587"/>
        <item x="103"/>
        <item x="834"/>
        <item x="159"/>
        <item x="893"/>
        <item x="28"/>
        <item x="714"/>
        <item x="51"/>
        <item x="648"/>
        <item x="591"/>
        <item x="500"/>
        <item x="239"/>
        <item x="773"/>
        <item x="31"/>
        <item x="407"/>
        <item x="4"/>
        <item x="519"/>
        <item x="297"/>
        <item x="363"/>
        <item x="698"/>
        <item x="124"/>
        <item x="702"/>
        <item x="722"/>
        <item x="265"/>
        <item x="838"/>
        <item x="692"/>
        <item x="982"/>
        <item x="886"/>
        <item x="704"/>
        <item x="938"/>
        <item x="234"/>
        <item x="380"/>
        <item x="594"/>
        <item x="706"/>
        <item x="493"/>
        <item x="167"/>
        <item x="555"/>
        <item x="809"/>
        <item x="732"/>
        <item x="678"/>
        <item x="309"/>
        <item x="189"/>
        <item x="256"/>
        <item x="645"/>
        <item x="638"/>
        <item x="511"/>
        <item x="690"/>
        <item x="283"/>
        <item x="762"/>
        <item x="697"/>
        <item x="217"/>
        <item x="432"/>
        <item x="549"/>
        <item x="684"/>
        <item x="680"/>
        <item x="932"/>
        <item x="673"/>
        <item x="446"/>
        <item x="676"/>
        <item x="25"/>
        <item x="515"/>
        <item x="759"/>
        <item x="962"/>
        <item x="177"/>
        <item x="467"/>
        <item x="860"/>
        <item x="870"/>
        <item x="444"/>
        <item x="393"/>
        <item x="73"/>
        <item x="597"/>
        <item x="32"/>
        <item x="294"/>
        <item x="713"/>
        <item x="646"/>
        <item x="144"/>
        <item x="480"/>
        <item x="737"/>
        <item x="252"/>
        <item x="212"/>
        <item x="540"/>
        <item x="641"/>
        <item x="209"/>
        <item x="424"/>
        <item x="589"/>
        <item x="11"/>
        <item x="193"/>
        <item x="396"/>
        <item x="487"/>
        <item x="322"/>
        <item x="810"/>
        <item x="640"/>
        <item x="580"/>
        <item x="38"/>
        <item x="157"/>
        <item x="495"/>
        <item x="418"/>
        <item x="739"/>
        <item x="612"/>
        <item x="600"/>
        <item x="409"/>
        <item x="727"/>
        <item x="315"/>
        <item x="399"/>
        <item x="148"/>
        <item x="929"/>
        <item x="545"/>
        <item x="818"/>
        <item x="482"/>
        <item x="535"/>
        <item x="375"/>
        <item x="764"/>
        <item x="852"/>
        <item x="842"/>
        <item x="227"/>
        <item x="637"/>
        <item x="126"/>
        <item x="891"/>
        <item x="236"/>
        <item x="84"/>
        <item x="117"/>
        <item x="854"/>
        <item x="111"/>
        <item x="517"/>
        <item x="564"/>
        <item x="417"/>
        <item x="705"/>
        <item x="82"/>
        <item x="341"/>
        <item x="233"/>
        <item x="585"/>
        <item x="20"/>
        <item x="172"/>
        <item x="917"/>
        <item x="106"/>
        <item x="406"/>
        <item x="861"/>
        <item x="440"/>
        <item x="710"/>
        <item x="151"/>
        <item x="970"/>
        <item x="771"/>
        <item x="575"/>
        <item x="220"/>
        <item x="528"/>
        <item x="514"/>
        <item x="16"/>
        <item x="261"/>
        <item x="257"/>
        <item x="541"/>
        <item x="819"/>
        <item x="763"/>
        <item x="222"/>
        <item x="621"/>
        <item x="712"/>
        <item x="412"/>
        <item x="37"/>
        <item x="923"/>
        <item x="434"/>
        <item x="613"/>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Row" showAll="0">
      <items count="8">
        <item x="5"/>
        <item x="2"/>
        <item x="3"/>
        <item x="6"/>
        <item x="0"/>
        <item x="1"/>
        <item x="4"/>
        <item t="default"/>
      </items>
    </pivotField>
    <pivotField showAll="0">
      <items count="8">
        <item x="2"/>
        <item x="0"/>
        <item x="4"/>
        <item x="5"/>
        <item x="6"/>
        <item x="1"/>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s>
  <rowFields count="1">
    <field x="24"/>
  </rowFields>
  <rowItems count="8">
    <i>
      <x/>
    </i>
    <i>
      <x v="1"/>
    </i>
    <i>
      <x v="2"/>
    </i>
    <i>
      <x v="3"/>
    </i>
    <i>
      <x v="4"/>
    </i>
    <i>
      <x v="5"/>
    </i>
    <i>
      <x v="6"/>
    </i>
    <i t="grand">
      <x/>
    </i>
  </rowItems>
  <colItems count="1">
    <i/>
  </colItems>
  <dataFields count="1">
    <dataField name="Anzahl von Total Claim Amount" fld="33"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hier="-1"/>
  </pageFields>
  <dataFields count="1">
    <dataField name="Anzahl von Total Claim Amount" fld="33" subtotal="count"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24"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pivotField showAll="0">
      <items count="3">
        <item x="1"/>
        <item x="0"/>
        <item t="default"/>
      </items>
    </pivotField>
    <pivotField showAll="0">
      <items count="8">
        <item x="2"/>
        <item x="5"/>
        <item x="6"/>
        <item x="0"/>
        <item x="1"/>
        <item x="4"/>
        <item x="3"/>
        <item t="default"/>
      </items>
    </pivotField>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1" name="PivotTable28"/>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style="Custom Slicer Style" rowHeight="241300"/>
  <slicer name="Policy State" xr10:uid="{3994DD8D-6AB5-46B7-AF04-F1EAB1415F21}" cache="Datenschnitt_Policy_State" caption="Policy State" style="Custom Slicer Style" rowHeight="241300"/>
  <slicer name="Age Group" xr10:uid="{660E31CC-E4E3-4342-8ABF-CB23ECBD203A}" cache="Datenschnitt_Age_Group" caption="Age Group" columnCount="2" style="Custom Slicer Style" rowHeight="241300"/>
  <slicer name="Education Level" xr10:uid="{199C6D49-4B79-4AE0-92D4-2CA3BA0C6651}" cache="Datenschnitt_Insured_Education_Level" caption="Education Level" columnCount="2" style="Custom Slicer Style" rowHeight="241300"/>
  <slicer name="Relationship" xr10:uid="{2423FEF5-3505-4476-AB95-06718BB8A6DE}" cache="Datenschnitt_Insured_Relationship" caption="Relationship" style="Custom Slicer Style" rowHeight="241300"/>
  <slicer name="Incident Type" xr10:uid="{3FAB1B42-E073-4BC3-B5D7-8B69A7A56804}" cache="Datenschnitt_Incident_Type" caption="Incident Type" style="Custom Slicer Style" rowHeight="241300"/>
  <slicer name="Incident Severity" xr10:uid="{CE2BC64A-FA71-47C5-8135-E68D6280D4F7}" cache="Datenschnitt_Incident_Severity" caption="Incident Severity" style="Custom Slicer Style" rowHeight="241300"/>
  <slicer name="Gender" xr10:uid="{15FB342C-4314-499C-A843-3C95266E45F7}" cache="Datenschnitt_Insured_Gender" caption="Gender" style="Custom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31">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30"/>
    <tableColumn id="3" xr3:uid="{69D2ADF2-CDFD-4677-8B0B-DD73B335C0DE}" uniqueName="3" name="Months As Customer" queryTableFieldId="3"/>
    <tableColumn id="4" xr3:uid="{126B3630-520A-4B50-A257-0A3550D308B5}" uniqueName="4" name="Policy State" queryTableFieldId="4" dataDxfId="29"/>
    <tableColumn id="5" xr3:uid="{F544A1C6-6DF6-484F-BB88-D171FE7F956A}" uniqueName="5" name="Policy CSL" queryTableFieldId="5" dataDxfId="28"/>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27">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6"/>
    <tableColumn id="12" xr3:uid="{0226E7D4-E90E-4A23-B327-DC8FDFD4D803}" uniqueName="12" name="Insured Education Level" queryTableFieldId="12" dataDxfId="25"/>
    <tableColumn id="13" xr3:uid="{1539276B-5C49-45B7-AF01-5B522DAAF526}" uniqueName="13" name="Insured Occupation" queryTableFieldId="13" dataDxfId="24"/>
    <tableColumn id="14" xr3:uid="{24C7EBC9-0C05-41E8-94B0-5C68767529FB}" uniqueName="14" name="Insured Hobbies" queryTableFieldId="14" dataDxfId="23"/>
    <tableColumn id="15" xr3:uid="{9E0557F2-F5C8-4B33-BA91-EA7DF139B8F1}" uniqueName="15" name="Insured Relationship" queryTableFieldId="15" dataDxfId="22"/>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21"/>
    <tableColumn id="20" xr3:uid="{591B5984-1E1C-4C38-BC2F-219117343446}" uniqueName="20" name="Incident Type" queryTableFieldId="20" dataDxfId="20"/>
    <tableColumn id="21" xr3:uid="{A34D0C7A-969F-4807-9156-A8F99AD9A716}" uniqueName="21" name="Collision Type" queryTableFieldId="21" dataDxfId="19"/>
    <tableColumn id="22" xr3:uid="{715448B8-83EA-4F94-99AC-5515065D7859}" uniqueName="22" name="Incident Severity" queryTableFieldId="22" dataDxfId="18"/>
    <tableColumn id="23" xr3:uid="{5EE1EFAC-43FE-4B11-8EDB-368B60806903}" uniqueName="23" name="Authorities Contacted" queryTableFieldId="23" dataDxfId="17"/>
    <tableColumn id="24" xr3:uid="{7BBDC2A0-78AC-4927-AF53-F3152FE0602F}" uniqueName="24" name="Incident State" queryTableFieldId="24" dataDxfId="16"/>
    <tableColumn id="25" xr3:uid="{1CDAC1A4-D7F9-4BB2-A5BE-F1156BE43057}" uniqueName="25" name="Incident City" queryTableFieldId="25" dataDxfId="15"/>
    <tableColumn id="26" xr3:uid="{D9F84642-4759-4229-AF6F-46112040026A}" uniqueName="26" name="Incident Location" queryTableFieldId="26" dataDxfId="14"/>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13"/>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12"/>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11"/>
    <tableColumn id="38" xr3:uid="{18B48976-8B98-449C-9B23-3575ACA59B24}" uniqueName="38" name="Car Model" queryTableFieldId="38" dataDxfId="10"/>
    <tableColumn id="39" xr3:uid="{EB9F74C2-EF2A-4923-8743-E03EFD526D12}" uniqueName="39" name="Car Year" queryTableFieldId="39"/>
    <tableColumn id="40" xr3:uid="{42556533-F46F-414E-A42B-DB25A5168DA5}" uniqueName="40" name="Fraud Reported" queryTableFieldId="40" dataDxfId="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F1938-7E58-4AD9-9664-566E6E7F328A}" name="Tabelle2" displayName="Tabelle2" ref="A5:B484" totalsRowShown="0" headerRowDxfId="8" dataDxfId="6" headerRowBorderDxfId="7" tableBorderDxfId="5" totalsRowBorderDxfId="4">
  <autoFilter ref="A5:B484" xr:uid="{EA81DE4A-9809-4D6A-AE0A-A054B4855155}"/>
  <tableColumns count="2">
    <tableColumn id="1" xr3:uid="{599D7BA1-C07D-4DFD-B47D-9643DF143A89}" name="Months As Customer" dataDxfId="3"/>
    <tableColumn id="2" xr3:uid="{A4B68187-8857-479D-AB59-F946E09C972E}" name="Amount Of Claims" dataDxfId="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1" headerRowBorderDxfId="0">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workbookViewId="0">
      <selection activeCell="B10" sqref="B10"/>
    </sheetView>
  </sheetViews>
  <sheetFormatPr baseColWidth="10" defaultRowHeight="15" x14ac:dyDescent="0.25"/>
  <cols>
    <col min="1" max="1" width="16.5703125" bestFit="1" customWidth="1"/>
    <col min="2" max="2" width="18.7109375" bestFit="1" customWidth="1"/>
    <col min="3" max="3" width="22.28515625" bestFit="1" customWidth="1"/>
    <col min="4" max="4" width="14" bestFit="1" customWidth="1"/>
    <col min="5" max="5" width="11.85546875" bestFit="1" customWidth="1"/>
    <col min="6" max="6" width="19.7109375" bestFit="1" customWidth="1"/>
    <col min="7" max="7" width="25" bestFit="1" customWidth="1"/>
    <col min="8" max="8" width="16.42578125" bestFit="1" customWidth="1"/>
    <col min="9" max="9" width="13.5703125" bestFit="1" customWidth="1"/>
    <col min="10" max="10" width="6.42578125" bestFit="1" customWidth="1"/>
    <col min="11" max="11" width="12.7109375" bestFit="1" customWidth="1"/>
    <col min="12" max="12" width="17.140625" bestFit="1" customWidth="1"/>
    <col min="13" max="13" width="25.5703125" bestFit="1" customWidth="1"/>
    <col min="14" max="14" width="20.85546875" bestFit="1" customWidth="1"/>
    <col min="15" max="15" width="18.140625" bestFit="1" customWidth="1"/>
    <col min="16" max="16" width="21.85546875" bestFit="1" customWidth="1"/>
    <col min="17" max="17" width="14.42578125" bestFit="1" customWidth="1"/>
    <col min="18" max="18" width="13.28515625" bestFit="1" customWidth="1"/>
    <col min="19" max="19" width="14" bestFit="1" customWidth="1"/>
    <col min="20" max="20" width="15.5703125" bestFit="1" customWidth="1"/>
    <col min="21" max="21" width="22" bestFit="1" customWidth="1"/>
    <col min="22" max="22" width="15.7109375" bestFit="1" customWidth="1"/>
    <col min="23" max="23" width="18.85546875" bestFit="1" customWidth="1"/>
    <col min="24" max="24" width="22.85546875" bestFit="1" customWidth="1"/>
    <col min="25" max="25" width="16" bestFit="1" customWidth="1"/>
    <col min="26" max="26" width="14.7109375" bestFit="1" customWidth="1"/>
    <col min="27" max="27" width="23.7109375" bestFit="1" customWidth="1"/>
    <col min="28" max="28" width="15.28515625" bestFit="1" customWidth="1"/>
    <col min="29" max="29" width="30.5703125" bestFit="1" customWidth="1"/>
    <col min="30" max="30" width="19.140625" bestFit="1" customWidth="1"/>
    <col min="31" max="31" width="16.5703125" bestFit="1" customWidth="1"/>
    <col min="32" max="32" width="12.140625" bestFit="1" customWidth="1"/>
    <col min="33" max="33" width="24.5703125" bestFit="1" customWidth="1"/>
    <col min="34" max="34" width="21.140625" bestFit="1" customWidth="1"/>
    <col min="35" max="35" width="14.140625" bestFit="1" customWidth="1"/>
    <col min="36" max="36" width="16.7109375" bestFit="1" customWidth="1"/>
    <col min="37" max="37" width="15.42578125" bestFit="1" customWidth="1"/>
    <col min="38" max="38" width="12" bestFit="1" customWidth="1"/>
    <col min="39" max="39" width="15.28515625" bestFit="1" customWidth="1"/>
    <col min="40" max="40" width="10.7109375" bestFit="1" customWidth="1"/>
    <col min="41" max="41" width="16.85546875" bestFit="1" customWidth="1"/>
  </cols>
  <sheetData>
    <row r="1" spans="1:41" s="22" customFormat="1" x14ac:dyDescent="0.25">
      <c r="A1" s="22" t="s">
        <v>1271</v>
      </c>
    </row>
    <row r="2" spans="1:41" s="22" customFormat="1" x14ac:dyDescent="0.25"/>
    <row r="3" spans="1:41" s="22" customFormat="1" x14ac:dyDescent="0.25"/>
    <row r="5" spans="1:41" x14ac:dyDescent="0.25">
      <c r="A5" s="2" t="s">
        <v>1118</v>
      </c>
      <c r="B5" s="2" t="s">
        <v>1119</v>
      </c>
      <c r="C5" s="2" t="s">
        <v>1120</v>
      </c>
      <c r="D5" s="2" t="s">
        <v>1121</v>
      </c>
      <c r="E5" s="2" t="s">
        <v>1122</v>
      </c>
      <c r="F5" s="2" t="s">
        <v>1123</v>
      </c>
      <c r="G5" s="2" t="s">
        <v>1124</v>
      </c>
      <c r="H5" s="2" t="s">
        <v>1125</v>
      </c>
      <c r="I5" s="2" t="s">
        <v>1126</v>
      </c>
      <c r="J5" s="2" t="s">
        <v>1075</v>
      </c>
      <c r="K5" s="2" t="s">
        <v>1163</v>
      </c>
      <c r="L5" s="2" t="s">
        <v>1270</v>
      </c>
      <c r="M5" s="2" t="s">
        <v>1127</v>
      </c>
      <c r="N5" s="2" t="s">
        <v>1128</v>
      </c>
      <c r="O5" s="2" t="s">
        <v>1129</v>
      </c>
      <c r="P5" s="2" t="s">
        <v>1143</v>
      </c>
      <c r="Q5" s="2" t="s">
        <v>1144</v>
      </c>
      <c r="R5" s="2" t="s">
        <v>1145</v>
      </c>
      <c r="S5" s="2" t="s">
        <v>1146</v>
      </c>
      <c r="T5" s="2" t="s">
        <v>1147</v>
      </c>
      <c r="U5" s="2" t="s">
        <v>1148</v>
      </c>
      <c r="V5" s="2" t="s">
        <v>1149</v>
      </c>
      <c r="W5" s="2" t="s">
        <v>1150</v>
      </c>
      <c r="X5" s="2" t="s">
        <v>1151</v>
      </c>
      <c r="Y5" s="2" t="s">
        <v>1152</v>
      </c>
      <c r="Z5" s="2" t="s">
        <v>1153</v>
      </c>
      <c r="AA5" s="2" t="s">
        <v>1154</v>
      </c>
      <c r="AB5" s="2" t="s">
        <v>1155</v>
      </c>
      <c r="AC5" s="2" t="s">
        <v>1156</v>
      </c>
      <c r="AD5" s="2" t="s">
        <v>1157</v>
      </c>
      <c r="AE5" s="2" t="s">
        <v>1158</v>
      </c>
      <c r="AF5" s="2" t="s">
        <v>1076</v>
      </c>
      <c r="AG5" s="2" t="s">
        <v>1138</v>
      </c>
      <c r="AH5" s="2" t="s">
        <v>1137</v>
      </c>
      <c r="AI5" s="2" t="s">
        <v>1136</v>
      </c>
      <c r="AJ5" s="2" t="s">
        <v>1135</v>
      </c>
      <c r="AK5" s="2" t="s">
        <v>1134</v>
      </c>
      <c r="AL5" s="2" t="s">
        <v>1133</v>
      </c>
      <c r="AM5" s="2" t="s">
        <v>1132</v>
      </c>
      <c r="AN5" s="2" t="s">
        <v>1131</v>
      </c>
      <c r="AO5" s="2" t="s">
        <v>1130</v>
      </c>
    </row>
    <row r="6" spans="1:41" x14ac:dyDescent="0.25">
      <c r="A6">
        <v>521585</v>
      </c>
      <c r="B6" s="1">
        <v>41929</v>
      </c>
      <c r="C6">
        <v>328</v>
      </c>
      <c r="D6" t="s">
        <v>1273</v>
      </c>
      <c r="E6" t="s">
        <v>0</v>
      </c>
      <c r="F6">
        <v>1000</v>
      </c>
      <c r="G6">
        <v>140691</v>
      </c>
      <c r="H6">
        <v>0</v>
      </c>
      <c r="I6">
        <v>466132</v>
      </c>
      <c r="J6">
        <v>48</v>
      </c>
      <c r="K6" t="str">
        <f>IF(insurance_claims[[#This Row],[Age]]&lt;24,"15 - 24",IF(insurance_claims[[#This Row],[Age]]&lt;34,"25 - 34",IF(insurance_claims[[#This Row],[Age]]&lt;45,"35 - 44",IF(insurance_claims[[#This Row],[Age]]&lt;55,"45 - 54","45 - 64"))))</f>
        <v>45 - 54</v>
      </c>
      <c r="L6" t="s">
        <v>1079</v>
      </c>
      <c r="M6" t="s">
        <v>1140</v>
      </c>
      <c r="N6" t="s">
        <v>1080</v>
      </c>
      <c r="O6" t="s">
        <v>1081</v>
      </c>
      <c r="P6" t="s">
        <v>1159</v>
      </c>
      <c r="Q6">
        <v>53300</v>
      </c>
      <c r="R6">
        <v>0</v>
      </c>
      <c r="S6">
        <v>53300</v>
      </c>
      <c r="T6" s="1">
        <v>42029</v>
      </c>
      <c r="U6" t="s">
        <v>1</v>
      </c>
      <c r="V6" t="s">
        <v>2</v>
      </c>
      <c r="W6" t="s">
        <v>3</v>
      </c>
      <c r="X6" t="s">
        <v>4</v>
      </c>
      <c r="Y6" t="s">
        <v>5</v>
      </c>
      <c r="Z6" t="s">
        <v>6</v>
      </c>
      <c r="AA6" t="s">
        <v>7</v>
      </c>
      <c r="AB6">
        <v>5</v>
      </c>
      <c r="AC6">
        <v>1</v>
      </c>
      <c r="AD6" t="s">
        <v>1077</v>
      </c>
      <c r="AE6">
        <v>1</v>
      </c>
      <c r="AF6">
        <v>2</v>
      </c>
      <c r="AG6" t="s">
        <v>1077</v>
      </c>
      <c r="AH6">
        <v>71610</v>
      </c>
      <c r="AI6">
        <v>6510</v>
      </c>
      <c r="AJ6">
        <v>13020</v>
      </c>
      <c r="AK6">
        <v>52080</v>
      </c>
      <c r="AL6" t="s">
        <v>8</v>
      </c>
      <c r="AM6" t="s">
        <v>9</v>
      </c>
      <c r="AN6">
        <v>2004</v>
      </c>
      <c r="AO6" t="s">
        <v>1077</v>
      </c>
    </row>
    <row r="7" spans="1:41" x14ac:dyDescent="0.25">
      <c r="A7">
        <v>342868</v>
      </c>
      <c r="B7" s="1">
        <v>38895</v>
      </c>
      <c r="C7">
        <v>228</v>
      </c>
      <c r="D7" t="s">
        <v>1274</v>
      </c>
      <c r="E7"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t="s">
        <v>1079</v>
      </c>
      <c r="M7" t="s">
        <v>1140</v>
      </c>
      <c r="N7" t="s">
        <v>1082</v>
      </c>
      <c r="O7" t="s">
        <v>1083</v>
      </c>
      <c r="P7" t="s">
        <v>1161</v>
      </c>
      <c r="Q7">
        <v>0</v>
      </c>
      <c r="R7">
        <v>0</v>
      </c>
      <c r="S7">
        <v>0</v>
      </c>
      <c r="T7" s="1">
        <v>42025</v>
      </c>
      <c r="U7" t="s">
        <v>10</v>
      </c>
      <c r="V7" t="s">
        <v>1084</v>
      </c>
      <c r="W7" t="s">
        <v>11</v>
      </c>
      <c r="X7" t="s">
        <v>4</v>
      </c>
      <c r="Y7" t="s">
        <v>12</v>
      </c>
      <c r="Z7" t="s">
        <v>13</v>
      </c>
      <c r="AA7" t="s">
        <v>14</v>
      </c>
      <c r="AB7">
        <v>8</v>
      </c>
      <c r="AC7">
        <v>1</v>
      </c>
      <c r="AD7" t="s">
        <v>1085</v>
      </c>
      <c r="AE7">
        <v>0</v>
      </c>
      <c r="AF7">
        <v>0</v>
      </c>
      <c r="AG7" t="s">
        <v>1085</v>
      </c>
      <c r="AH7">
        <v>5070</v>
      </c>
      <c r="AI7">
        <v>780</v>
      </c>
      <c r="AJ7">
        <v>780</v>
      </c>
      <c r="AK7">
        <v>3510</v>
      </c>
      <c r="AL7" t="s">
        <v>15</v>
      </c>
      <c r="AM7" t="s">
        <v>16</v>
      </c>
      <c r="AN7">
        <v>2007</v>
      </c>
      <c r="AO7" t="s">
        <v>1077</v>
      </c>
    </row>
    <row r="8" spans="1:41" x14ac:dyDescent="0.25">
      <c r="A8">
        <v>687698</v>
      </c>
      <c r="B8" s="1">
        <v>36775</v>
      </c>
      <c r="C8">
        <v>134</v>
      </c>
      <c r="D8" t="s">
        <v>1273</v>
      </c>
      <c r="E8"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t="s">
        <v>1086</v>
      </c>
      <c r="M8" t="s">
        <v>1141</v>
      </c>
      <c r="N8" t="s">
        <v>1087</v>
      </c>
      <c r="O8" t="s">
        <v>1088</v>
      </c>
      <c r="P8" t="s">
        <v>1160</v>
      </c>
      <c r="Q8">
        <v>35100</v>
      </c>
      <c r="R8">
        <v>0</v>
      </c>
      <c r="S8">
        <v>35100</v>
      </c>
      <c r="T8" s="1">
        <v>42057</v>
      </c>
      <c r="U8" t="s">
        <v>1089</v>
      </c>
      <c r="V8" t="s">
        <v>18</v>
      </c>
      <c r="W8" t="s">
        <v>11</v>
      </c>
      <c r="X8" t="s">
        <v>4</v>
      </c>
      <c r="Y8" t="s">
        <v>19</v>
      </c>
      <c r="Z8" t="s">
        <v>6</v>
      </c>
      <c r="AA8" t="s">
        <v>20</v>
      </c>
      <c r="AB8">
        <v>7</v>
      </c>
      <c r="AC8">
        <v>3</v>
      </c>
      <c r="AD8" t="s">
        <v>1078</v>
      </c>
      <c r="AE8">
        <v>2</v>
      </c>
      <c r="AF8">
        <v>3</v>
      </c>
      <c r="AG8" t="s">
        <v>1078</v>
      </c>
      <c r="AH8">
        <v>34650</v>
      </c>
      <c r="AI8">
        <v>7700</v>
      </c>
      <c r="AJ8">
        <v>3850</v>
      </c>
      <c r="AK8">
        <v>23100</v>
      </c>
      <c r="AL8" t="s">
        <v>21</v>
      </c>
      <c r="AM8" t="s">
        <v>22</v>
      </c>
      <c r="AN8">
        <v>2007</v>
      </c>
      <c r="AO8" t="s">
        <v>1078</v>
      </c>
    </row>
    <row r="9" spans="1:41" x14ac:dyDescent="0.25">
      <c r="A9">
        <v>227811</v>
      </c>
      <c r="B9" s="1">
        <v>33018</v>
      </c>
      <c r="C9">
        <v>256</v>
      </c>
      <c r="D9" t="s">
        <v>1272</v>
      </c>
      <c r="E9"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t="s">
        <v>1086</v>
      </c>
      <c r="M9" t="s">
        <v>1141</v>
      </c>
      <c r="N9" t="s">
        <v>1090</v>
      </c>
      <c r="O9" t="s">
        <v>1088</v>
      </c>
      <c r="P9" t="s">
        <v>1162</v>
      </c>
      <c r="Q9">
        <v>48900</v>
      </c>
      <c r="R9">
        <v>-62400</v>
      </c>
      <c r="S9">
        <v>-13500</v>
      </c>
      <c r="T9" s="1">
        <v>42014</v>
      </c>
      <c r="U9" t="s">
        <v>1</v>
      </c>
      <c r="V9" t="s">
        <v>23</v>
      </c>
      <c r="W9" t="s">
        <v>3</v>
      </c>
      <c r="X9" t="s">
        <v>4</v>
      </c>
      <c r="Y9" t="s">
        <v>1273</v>
      </c>
      <c r="Z9" t="s">
        <v>24</v>
      </c>
      <c r="AA9" t="s">
        <v>25</v>
      </c>
      <c r="AB9">
        <v>5</v>
      </c>
      <c r="AC9">
        <v>1</v>
      </c>
      <c r="AD9" t="s">
        <v>1085</v>
      </c>
      <c r="AE9">
        <v>1</v>
      </c>
      <c r="AF9">
        <v>2</v>
      </c>
      <c r="AG9" t="s">
        <v>1078</v>
      </c>
      <c r="AH9">
        <v>63400</v>
      </c>
      <c r="AI9">
        <v>6340</v>
      </c>
      <c r="AJ9">
        <v>6340</v>
      </c>
      <c r="AK9">
        <v>50720</v>
      </c>
      <c r="AL9" t="s">
        <v>26</v>
      </c>
      <c r="AM9" t="s">
        <v>27</v>
      </c>
      <c r="AN9">
        <v>2014</v>
      </c>
      <c r="AO9" t="s">
        <v>1077</v>
      </c>
    </row>
    <row r="10" spans="1:41" x14ac:dyDescent="0.25">
      <c r="A10">
        <v>367455</v>
      </c>
      <c r="B10" s="1">
        <v>41796</v>
      </c>
      <c r="C10">
        <v>228</v>
      </c>
      <c r="D10" t="s">
        <v>1272</v>
      </c>
      <c r="E10"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t="s">
        <v>1079</v>
      </c>
      <c r="M10" t="s">
        <v>29</v>
      </c>
      <c r="N10" t="s">
        <v>1087</v>
      </c>
      <c r="O10" t="s">
        <v>1088</v>
      </c>
      <c r="P10" t="s">
        <v>1162</v>
      </c>
      <c r="Q10">
        <v>66000</v>
      </c>
      <c r="R10">
        <v>-46000</v>
      </c>
      <c r="S10">
        <v>20000</v>
      </c>
      <c r="T10" s="1">
        <v>42052</v>
      </c>
      <c r="U10" t="s">
        <v>10</v>
      </c>
      <c r="V10" t="s">
        <v>1084</v>
      </c>
      <c r="W10" t="s">
        <v>11</v>
      </c>
      <c r="X10" t="s">
        <v>30</v>
      </c>
      <c r="Y10" t="s">
        <v>19</v>
      </c>
      <c r="Z10" t="s">
        <v>24</v>
      </c>
      <c r="AA10" t="s">
        <v>31</v>
      </c>
      <c r="AB10">
        <v>20</v>
      </c>
      <c r="AC10">
        <v>1</v>
      </c>
      <c r="AD10" t="s">
        <v>1078</v>
      </c>
      <c r="AE10">
        <v>0</v>
      </c>
      <c r="AF10">
        <v>1</v>
      </c>
      <c r="AG10" t="s">
        <v>1078</v>
      </c>
      <c r="AH10">
        <v>6500</v>
      </c>
      <c r="AI10">
        <v>1300</v>
      </c>
      <c r="AJ10">
        <v>650</v>
      </c>
      <c r="AK10">
        <v>4550</v>
      </c>
      <c r="AL10" t="s">
        <v>32</v>
      </c>
      <c r="AM10" t="s">
        <v>33</v>
      </c>
      <c r="AN10">
        <v>2009</v>
      </c>
      <c r="AO10" t="s">
        <v>1078</v>
      </c>
    </row>
    <row r="11" spans="1:41" x14ac:dyDescent="0.25">
      <c r="A11">
        <v>104594</v>
      </c>
      <c r="B11" s="1">
        <v>39002</v>
      </c>
      <c r="C11">
        <v>256</v>
      </c>
      <c r="D11" t="s">
        <v>1273</v>
      </c>
      <c r="E11"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t="s">
        <v>1086</v>
      </c>
      <c r="M11" t="s">
        <v>1141</v>
      </c>
      <c r="N11" t="s">
        <v>1091</v>
      </c>
      <c r="O11" t="s">
        <v>1092</v>
      </c>
      <c r="P11" t="s">
        <v>1162</v>
      </c>
      <c r="Q11">
        <v>0</v>
      </c>
      <c r="R11">
        <v>0</v>
      </c>
      <c r="S11">
        <v>0</v>
      </c>
      <c r="T11" s="1">
        <v>42006</v>
      </c>
      <c r="U11" t="s">
        <v>1089</v>
      </c>
      <c r="V11" t="s">
        <v>18</v>
      </c>
      <c r="W11" t="s">
        <v>3</v>
      </c>
      <c r="X11" t="s">
        <v>34</v>
      </c>
      <c r="Y11" t="s">
        <v>5</v>
      </c>
      <c r="Z11" t="s">
        <v>24</v>
      </c>
      <c r="AA11" t="s">
        <v>35</v>
      </c>
      <c r="AB11">
        <v>19</v>
      </c>
      <c r="AC11">
        <v>3</v>
      </c>
      <c r="AD11" t="s">
        <v>1078</v>
      </c>
      <c r="AE11">
        <v>0</v>
      </c>
      <c r="AF11">
        <v>2</v>
      </c>
      <c r="AG11" t="s">
        <v>1078</v>
      </c>
      <c r="AH11">
        <v>64100</v>
      </c>
      <c r="AI11">
        <v>6410</v>
      </c>
      <c r="AJ11">
        <v>6410</v>
      </c>
      <c r="AK11">
        <v>51280</v>
      </c>
      <c r="AL11" t="s">
        <v>8</v>
      </c>
      <c r="AM11" t="s">
        <v>36</v>
      </c>
      <c r="AN11">
        <v>2003</v>
      </c>
      <c r="AO11" t="s">
        <v>1077</v>
      </c>
    </row>
    <row r="12" spans="1:41" x14ac:dyDescent="0.25">
      <c r="A12">
        <v>413978</v>
      </c>
      <c r="B12" s="1">
        <v>36681</v>
      </c>
      <c r="C12">
        <v>137</v>
      </c>
      <c r="D12" t="s">
        <v>1274</v>
      </c>
      <c r="E1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t="s">
        <v>1079</v>
      </c>
      <c r="M12" t="s">
        <v>1141</v>
      </c>
      <c r="N12" t="s">
        <v>1093</v>
      </c>
      <c r="O12" t="s">
        <v>1088</v>
      </c>
      <c r="P12" t="s">
        <v>1159</v>
      </c>
      <c r="Q12">
        <v>0</v>
      </c>
      <c r="R12">
        <v>-77000</v>
      </c>
      <c r="S12">
        <v>-77000</v>
      </c>
      <c r="T12" s="1">
        <v>42017</v>
      </c>
      <c r="U12" t="s">
        <v>1089</v>
      </c>
      <c r="V12" t="s">
        <v>23</v>
      </c>
      <c r="W12" t="s">
        <v>11</v>
      </c>
      <c r="X12" t="s">
        <v>4</v>
      </c>
      <c r="Y12" t="s">
        <v>19</v>
      </c>
      <c r="Z12" t="s">
        <v>37</v>
      </c>
      <c r="AA12" t="s">
        <v>38</v>
      </c>
      <c r="AB12">
        <v>0</v>
      </c>
      <c r="AC12">
        <v>3</v>
      </c>
      <c r="AD12" t="s">
        <v>1085</v>
      </c>
      <c r="AE12">
        <v>0</v>
      </c>
      <c r="AF12">
        <v>0</v>
      </c>
      <c r="AG12" t="s">
        <v>1085</v>
      </c>
      <c r="AH12">
        <v>78650</v>
      </c>
      <c r="AI12">
        <v>21450</v>
      </c>
      <c r="AJ12">
        <v>7150</v>
      </c>
      <c r="AK12">
        <v>50050</v>
      </c>
      <c r="AL12" t="s">
        <v>39</v>
      </c>
      <c r="AM12" t="s">
        <v>40</v>
      </c>
      <c r="AN12">
        <v>2012</v>
      </c>
      <c r="AO12" t="s">
        <v>1078</v>
      </c>
    </row>
    <row r="13" spans="1:41" x14ac:dyDescent="0.25">
      <c r="A13">
        <v>429027</v>
      </c>
      <c r="B13" s="1">
        <v>32907</v>
      </c>
      <c r="C13">
        <v>165</v>
      </c>
      <c r="D13" t="s">
        <v>1272</v>
      </c>
      <c r="E13"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t="s">
        <v>1079</v>
      </c>
      <c r="M13" t="s">
        <v>29</v>
      </c>
      <c r="N13" t="s">
        <v>1091</v>
      </c>
      <c r="O13" t="s">
        <v>1094</v>
      </c>
      <c r="P13" t="s">
        <v>1162</v>
      </c>
      <c r="Q13">
        <v>0</v>
      </c>
      <c r="R13">
        <v>0</v>
      </c>
      <c r="S13">
        <v>0</v>
      </c>
      <c r="T13" s="1">
        <v>42062</v>
      </c>
      <c r="U13" t="s">
        <v>1089</v>
      </c>
      <c r="V13" t="s">
        <v>23</v>
      </c>
      <c r="W13" t="s">
        <v>41</v>
      </c>
      <c r="X13" t="s">
        <v>4</v>
      </c>
      <c r="Y13" t="s">
        <v>12</v>
      </c>
      <c r="Z13" t="s">
        <v>6</v>
      </c>
      <c r="AA13" t="s">
        <v>42</v>
      </c>
      <c r="AB13">
        <v>23</v>
      </c>
      <c r="AC13">
        <v>3</v>
      </c>
      <c r="AD13" t="s">
        <v>1085</v>
      </c>
      <c r="AE13">
        <v>2</v>
      </c>
      <c r="AF13">
        <v>2</v>
      </c>
      <c r="AG13" t="s">
        <v>1077</v>
      </c>
      <c r="AH13">
        <v>51590</v>
      </c>
      <c r="AI13">
        <v>9380</v>
      </c>
      <c r="AJ13">
        <v>9380</v>
      </c>
      <c r="AK13">
        <v>32830</v>
      </c>
      <c r="AL13" t="s">
        <v>43</v>
      </c>
      <c r="AM13" t="s">
        <v>44</v>
      </c>
      <c r="AN13">
        <v>2015</v>
      </c>
      <c r="AO13" t="s">
        <v>1078</v>
      </c>
    </row>
    <row r="14" spans="1:41" x14ac:dyDescent="0.25">
      <c r="A14">
        <v>485665</v>
      </c>
      <c r="B14" s="1">
        <v>35466</v>
      </c>
      <c r="C14">
        <v>27</v>
      </c>
      <c r="D14" t="s">
        <v>1272</v>
      </c>
      <c r="E14"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t="s">
        <v>1086</v>
      </c>
      <c r="M14" t="s">
        <v>1141</v>
      </c>
      <c r="N14" t="s">
        <v>1095</v>
      </c>
      <c r="O14" t="s">
        <v>1096</v>
      </c>
      <c r="P14" t="s">
        <v>1160</v>
      </c>
      <c r="Q14">
        <v>0</v>
      </c>
      <c r="R14">
        <v>0</v>
      </c>
      <c r="S14">
        <v>0</v>
      </c>
      <c r="T14" s="1">
        <v>42034</v>
      </c>
      <c r="U14" t="s">
        <v>1</v>
      </c>
      <c r="V14" t="s">
        <v>23</v>
      </c>
      <c r="W14" t="s">
        <v>41</v>
      </c>
      <c r="X14" t="s">
        <v>4</v>
      </c>
      <c r="Y14" t="s">
        <v>45</v>
      </c>
      <c r="Z14" t="s">
        <v>24</v>
      </c>
      <c r="AA14" t="s">
        <v>46</v>
      </c>
      <c r="AB14">
        <v>21</v>
      </c>
      <c r="AC14">
        <v>1</v>
      </c>
      <c r="AD14" t="s">
        <v>1078</v>
      </c>
      <c r="AE14">
        <v>1</v>
      </c>
      <c r="AF14">
        <v>1</v>
      </c>
      <c r="AG14" t="s">
        <v>1077</v>
      </c>
      <c r="AH14">
        <v>27700</v>
      </c>
      <c r="AI14">
        <v>2770</v>
      </c>
      <c r="AJ14">
        <v>2770</v>
      </c>
      <c r="AK14">
        <v>22160</v>
      </c>
      <c r="AL14" t="s">
        <v>47</v>
      </c>
      <c r="AM14" t="s">
        <v>48</v>
      </c>
      <c r="AN14">
        <v>2012</v>
      </c>
      <c r="AO14" t="s">
        <v>1078</v>
      </c>
    </row>
    <row r="15" spans="1:41" x14ac:dyDescent="0.25">
      <c r="A15">
        <v>636550</v>
      </c>
      <c r="B15" s="1">
        <v>40749</v>
      </c>
      <c r="C15">
        <v>212</v>
      </c>
      <c r="D15" t="s">
        <v>1272</v>
      </c>
      <c r="E15"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t="s">
        <v>1079</v>
      </c>
      <c r="M15" t="s">
        <v>1141</v>
      </c>
      <c r="N15" t="s">
        <v>1097</v>
      </c>
      <c r="O15" t="s">
        <v>1098</v>
      </c>
      <c r="P15" t="s">
        <v>1159</v>
      </c>
      <c r="Q15">
        <v>0</v>
      </c>
      <c r="R15">
        <v>-39300</v>
      </c>
      <c r="S15">
        <v>-39300</v>
      </c>
      <c r="T15" s="1">
        <v>42009</v>
      </c>
      <c r="U15" t="s">
        <v>1</v>
      </c>
      <c r="V15" t="s">
        <v>18</v>
      </c>
      <c r="W15" t="s">
        <v>41</v>
      </c>
      <c r="X15" t="s">
        <v>49</v>
      </c>
      <c r="Y15" t="s">
        <v>50</v>
      </c>
      <c r="Z15" t="s">
        <v>51</v>
      </c>
      <c r="AA15" t="s">
        <v>52</v>
      </c>
      <c r="AB15">
        <v>14</v>
      </c>
      <c r="AC15">
        <v>1</v>
      </c>
      <c r="AD15" t="s">
        <v>1078</v>
      </c>
      <c r="AE15">
        <v>2</v>
      </c>
      <c r="AF15">
        <v>1</v>
      </c>
      <c r="AG15" t="s">
        <v>1085</v>
      </c>
      <c r="AH15">
        <v>42300</v>
      </c>
      <c r="AI15">
        <v>4700</v>
      </c>
      <c r="AJ15">
        <v>4700</v>
      </c>
      <c r="AK15">
        <v>32900</v>
      </c>
      <c r="AL15" t="s">
        <v>8</v>
      </c>
      <c r="AM15" t="s">
        <v>9</v>
      </c>
      <c r="AN15">
        <v>1996</v>
      </c>
      <c r="AO15" t="s">
        <v>1078</v>
      </c>
    </row>
    <row r="16" spans="1:41" x14ac:dyDescent="0.25">
      <c r="A16">
        <v>543610</v>
      </c>
      <c r="B16" s="1">
        <v>37402</v>
      </c>
      <c r="C16">
        <v>235</v>
      </c>
      <c r="D16" t="s">
        <v>1273</v>
      </c>
      <c r="E16"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t="s">
        <v>1086</v>
      </c>
      <c r="M16" t="s">
        <v>1139</v>
      </c>
      <c r="N16" t="s">
        <v>1099</v>
      </c>
      <c r="O16" t="s">
        <v>1100</v>
      </c>
      <c r="P16" t="s">
        <v>1161</v>
      </c>
      <c r="Q16">
        <v>38400</v>
      </c>
      <c r="R16">
        <v>0</v>
      </c>
      <c r="S16">
        <v>38400</v>
      </c>
      <c r="T16" s="1">
        <v>42010</v>
      </c>
      <c r="U16" t="s">
        <v>1</v>
      </c>
      <c r="V16" t="s">
        <v>23</v>
      </c>
      <c r="W16" t="s">
        <v>41</v>
      </c>
      <c r="X16" t="s">
        <v>4</v>
      </c>
      <c r="Y16" t="s">
        <v>19</v>
      </c>
      <c r="Z16" t="s">
        <v>53</v>
      </c>
      <c r="AA16" t="s">
        <v>54</v>
      </c>
      <c r="AB16">
        <v>22</v>
      </c>
      <c r="AC16">
        <v>1</v>
      </c>
      <c r="AD16" t="s">
        <v>1077</v>
      </c>
      <c r="AE16">
        <v>2</v>
      </c>
      <c r="AF16">
        <v>2</v>
      </c>
      <c r="AG16" t="s">
        <v>1085</v>
      </c>
      <c r="AH16">
        <v>87010</v>
      </c>
      <c r="AI16">
        <v>7910</v>
      </c>
      <c r="AJ16">
        <v>15820</v>
      </c>
      <c r="AK16">
        <v>63280</v>
      </c>
      <c r="AL16" t="s">
        <v>55</v>
      </c>
      <c r="AM16" t="s">
        <v>56</v>
      </c>
      <c r="AN16">
        <v>2002</v>
      </c>
      <c r="AO16" t="s">
        <v>1078</v>
      </c>
    </row>
    <row r="17" spans="1:41" x14ac:dyDescent="0.25">
      <c r="A17">
        <v>214618</v>
      </c>
      <c r="B17" s="1">
        <v>36309</v>
      </c>
      <c r="C17">
        <v>447</v>
      </c>
      <c r="D17" t="s">
        <v>1273</v>
      </c>
      <c r="E17"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t="s">
        <v>1086</v>
      </c>
      <c r="M17" t="s">
        <v>57</v>
      </c>
      <c r="N17" t="s">
        <v>1099</v>
      </c>
      <c r="O17" t="s">
        <v>1101</v>
      </c>
      <c r="P17" t="s">
        <v>1161</v>
      </c>
      <c r="Q17">
        <v>0</v>
      </c>
      <c r="R17">
        <v>-51000</v>
      </c>
      <c r="S17">
        <v>-51000</v>
      </c>
      <c r="T17" s="1">
        <v>42050</v>
      </c>
      <c r="U17" t="s">
        <v>1089</v>
      </c>
      <c r="V17" t="s">
        <v>23</v>
      </c>
      <c r="W17" t="s">
        <v>3</v>
      </c>
      <c r="X17" t="s">
        <v>34</v>
      </c>
      <c r="Y17" t="s">
        <v>5</v>
      </c>
      <c r="Z17" t="s">
        <v>37</v>
      </c>
      <c r="AA17" t="s">
        <v>58</v>
      </c>
      <c r="AB17">
        <v>21</v>
      </c>
      <c r="AC17">
        <v>3</v>
      </c>
      <c r="AD17" t="s">
        <v>1077</v>
      </c>
      <c r="AE17">
        <v>1</v>
      </c>
      <c r="AF17">
        <v>2</v>
      </c>
      <c r="AG17" t="s">
        <v>1077</v>
      </c>
      <c r="AH17">
        <v>114920</v>
      </c>
      <c r="AI17">
        <v>17680</v>
      </c>
      <c r="AJ17">
        <v>17680</v>
      </c>
      <c r="AK17">
        <v>79560</v>
      </c>
      <c r="AL17" t="s">
        <v>43</v>
      </c>
      <c r="AM17" t="s">
        <v>59</v>
      </c>
      <c r="AN17">
        <v>2006</v>
      </c>
      <c r="AO17" t="s">
        <v>1078</v>
      </c>
    </row>
    <row r="18" spans="1:41" x14ac:dyDescent="0.25">
      <c r="A18">
        <v>842643</v>
      </c>
      <c r="B18" s="1">
        <v>35754</v>
      </c>
      <c r="C18">
        <v>60</v>
      </c>
      <c r="D18" t="s">
        <v>1273</v>
      </c>
      <c r="E18"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t="s">
        <v>1079</v>
      </c>
      <c r="M18" t="s">
        <v>1140</v>
      </c>
      <c r="N18" t="s">
        <v>1102</v>
      </c>
      <c r="O18" t="s">
        <v>1083</v>
      </c>
      <c r="P18" t="s">
        <v>1159</v>
      </c>
      <c r="Q18">
        <v>0</v>
      </c>
      <c r="R18">
        <v>0</v>
      </c>
      <c r="S18">
        <v>0</v>
      </c>
      <c r="T18" s="1">
        <v>42026</v>
      </c>
      <c r="U18" t="s">
        <v>1</v>
      </c>
      <c r="V18" t="s">
        <v>18</v>
      </c>
      <c r="W18" t="s">
        <v>41</v>
      </c>
      <c r="X18" t="s">
        <v>60</v>
      </c>
      <c r="Y18" t="s">
        <v>5</v>
      </c>
      <c r="Z18" t="s">
        <v>53</v>
      </c>
      <c r="AA18" t="s">
        <v>61</v>
      </c>
      <c r="AB18">
        <v>9</v>
      </c>
      <c r="AC18">
        <v>1</v>
      </c>
      <c r="AD18" t="s">
        <v>1077</v>
      </c>
      <c r="AE18">
        <v>1</v>
      </c>
      <c r="AF18">
        <v>0</v>
      </c>
      <c r="AG18" t="s">
        <v>1078</v>
      </c>
      <c r="AH18">
        <v>56520</v>
      </c>
      <c r="AI18">
        <v>4710</v>
      </c>
      <c r="AJ18">
        <v>9420</v>
      </c>
      <c r="AK18">
        <v>42390</v>
      </c>
      <c r="AL18" t="s">
        <v>8</v>
      </c>
      <c r="AM18" t="s">
        <v>36</v>
      </c>
      <c r="AN18">
        <v>2000</v>
      </c>
      <c r="AO18" t="s">
        <v>1078</v>
      </c>
    </row>
    <row r="19" spans="1:41" x14ac:dyDescent="0.25">
      <c r="A19">
        <v>626808</v>
      </c>
      <c r="B19" s="1">
        <v>41208</v>
      </c>
      <c r="C19">
        <v>121</v>
      </c>
      <c r="D19" t="s">
        <v>1273</v>
      </c>
      <c r="E19"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t="s">
        <v>1086</v>
      </c>
      <c r="M19" t="s">
        <v>1140</v>
      </c>
      <c r="N19" t="s">
        <v>1090</v>
      </c>
      <c r="O19" t="s">
        <v>1092</v>
      </c>
      <c r="P19" t="s">
        <v>1159</v>
      </c>
      <c r="Q19">
        <v>52800</v>
      </c>
      <c r="R19">
        <v>-32800</v>
      </c>
      <c r="S19">
        <v>20000</v>
      </c>
      <c r="T19" s="1">
        <v>42012</v>
      </c>
      <c r="U19" t="s">
        <v>62</v>
      </c>
      <c r="V19" t="s">
        <v>1084</v>
      </c>
      <c r="W19" t="s">
        <v>11</v>
      </c>
      <c r="X19" t="s">
        <v>30</v>
      </c>
      <c r="Y19" t="s">
        <v>5</v>
      </c>
      <c r="Z19" t="s">
        <v>37</v>
      </c>
      <c r="AA19" t="s">
        <v>63</v>
      </c>
      <c r="AB19">
        <v>5</v>
      </c>
      <c r="AC19">
        <v>1</v>
      </c>
      <c r="AD19" t="s">
        <v>1078</v>
      </c>
      <c r="AE19">
        <v>1</v>
      </c>
      <c r="AF19">
        <v>1</v>
      </c>
      <c r="AG19" t="s">
        <v>1078</v>
      </c>
      <c r="AH19">
        <v>7280</v>
      </c>
      <c r="AI19">
        <v>1120</v>
      </c>
      <c r="AJ19">
        <v>1120</v>
      </c>
      <c r="AK19">
        <v>5040</v>
      </c>
      <c r="AL19" t="s">
        <v>47</v>
      </c>
      <c r="AM19" t="s">
        <v>64</v>
      </c>
      <c r="AN19">
        <v>2010</v>
      </c>
      <c r="AO19" t="s">
        <v>1078</v>
      </c>
    </row>
    <row r="20" spans="1:41" x14ac:dyDescent="0.25">
      <c r="A20">
        <v>644081</v>
      </c>
      <c r="B20" s="1">
        <v>36157</v>
      </c>
      <c r="C20">
        <v>180</v>
      </c>
      <c r="D20" t="s">
        <v>1273</v>
      </c>
      <c r="E20"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t="s">
        <v>1086</v>
      </c>
      <c r="M20" t="s">
        <v>65</v>
      </c>
      <c r="N20" t="s">
        <v>1082</v>
      </c>
      <c r="O20" t="s">
        <v>1088</v>
      </c>
      <c r="P20" t="s">
        <v>1161</v>
      </c>
      <c r="Q20">
        <v>41300</v>
      </c>
      <c r="R20">
        <v>-55500</v>
      </c>
      <c r="S20">
        <v>-14200</v>
      </c>
      <c r="T20" s="1">
        <v>42019</v>
      </c>
      <c r="U20" t="s">
        <v>1</v>
      </c>
      <c r="V20" t="s">
        <v>18</v>
      </c>
      <c r="W20" t="s">
        <v>41</v>
      </c>
      <c r="X20" t="s">
        <v>4</v>
      </c>
      <c r="Y20" t="s">
        <v>5</v>
      </c>
      <c r="Z20" t="s">
        <v>37</v>
      </c>
      <c r="AA20" t="s">
        <v>66</v>
      </c>
      <c r="AB20">
        <v>12</v>
      </c>
      <c r="AC20">
        <v>1</v>
      </c>
      <c r="AD20" t="s">
        <v>1078</v>
      </c>
      <c r="AE20">
        <v>0</v>
      </c>
      <c r="AF20">
        <v>2</v>
      </c>
      <c r="AG20" t="s">
        <v>1077</v>
      </c>
      <c r="AH20">
        <v>46200</v>
      </c>
      <c r="AI20">
        <v>4200</v>
      </c>
      <c r="AJ20">
        <v>8400</v>
      </c>
      <c r="AK20">
        <v>33600</v>
      </c>
      <c r="AL20" t="s">
        <v>21</v>
      </c>
      <c r="AM20" t="s">
        <v>67</v>
      </c>
      <c r="AN20">
        <v>2003</v>
      </c>
      <c r="AO20" t="s">
        <v>1077</v>
      </c>
    </row>
    <row r="21" spans="1:41" x14ac:dyDescent="0.25">
      <c r="A21">
        <v>892874</v>
      </c>
      <c r="B21" s="1">
        <v>33896</v>
      </c>
      <c r="C21">
        <v>473</v>
      </c>
      <c r="D21" t="s">
        <v>1274</v>
      </c>
      <c r="E21"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t="s">
        <v>1086</v>
      </c>
      <c r="M21" t="s">
        <v>1140</v>
      </c>
      <c r="N21" t="s">
        <v>1103</v>
      </c>
      <c r="O21" t="s">
        <v>1104</v>
      </c>
      <c r="P21" t="s">
        <v>1161</v>
      </c>
      <c r="Q21">
        <v>55700</v>
      </c>
      <c r="R21">
        <v>0</v>
      </c>
      <c r="S21">
        <v>55700</v>
      </c>
      <c r="T21" s="1">
        <v>42033</v>
      </c>
      <c r="U21" t="s">
        <v>1089</v>
      </c>
      <c r="V21" t="s">
        <v>2</v>
      </c>
      <c r="W21" t="s">
        <v>3</v>
      </c>
      <c r="X21" t="s">
        <v>49</v>
      </c>
      <c r="Y21" t="s">
        <v>45</v>
      </c>
      <c r="Z21" t="s">
        <v>51</v>
      </c>
      <c r="AA21" t="s">
        <v>68</v>
      </c>
      <c r="AB21">
        <v>12</v>
      </c>
      <c r="AC21">
        <v>4</v>
      </c>
      <c r="AD21" t="s">
        <v>1077</v>
      </c>
      <c r="AE21">
        <v>0</v>
      </c>
      <c r="AF21">
        <v>0</v>
      </c>
      <c r="AG21" t="s">
        <v>1078</v>
      </c>
      <c r="AH21">
        <v>63120</v>
      </c>
      <c r="AI21">
        <v>10520</v>
      </c>
      <c r="AJ21">
        <v>10520</v>
      </c>
      <c r="AK21">
        <v>42080</v>
      </c>
      <c r="AL21" t="s">
        <v>32</v>
      </c>
      <c r="AM21" t="s">
        <v>69</v>
      </c>
      <c r="AN21">
        <v>1999</v>
      </c>
      <c r="AO21" t="s">
        <v>1077</v>
      </c>
    </row>
    <row r="22" spans="1:41" x14ac:dyDescent="0.25">
      <c r="A22">
        <v>558938</v>
      </c>
      <c r="B22" s="1">
        <v>38511</v>
      </c>
      <c r="C22">
        <v>70</v>
      </c>
      <c r="D22" t="s">
        <v>1273</v>
      </c>
      <c r="E2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t="s">
        <v>1079</v>
      </c>
      <c r="M22" t="s">
        <v>65</v>
      </c>
      <c r="N22" t="s">
        <v>1082</v>
      </c>
      <c r="O22" t="s">
        <v>1105</v>
      </c>
      <c r="P22" t="s">
        <v>1160</v>
      </c>
      <c r="Q22">
        <v>63600</v>
      </c>
      <c r="R22">
        <v>0</v>
      </c>
      <c r="S22">
        <v>63600</v>
      </c>
      <c r="T22" s="1">
        <v>42057</v>
      </c>
      <c r="U22" t="s">
        <v>1089</v>
      </c>
      <c r="V22" t="s">
        <v>18</v>
      </c>
      <c r="W22" t="s">
        <v>3</v>
      </c>
      <c r="X22" t="s">
        <v>49</v>
      </c>
      <c r="Y22" t="s">
        <v>19</v>
      </c>
      <c r="Z22" t="s">
        <v>13</v>
      </c>
      <c r="AA22" t="s">
        <v>70</v>
      </c>
      <c r="AB22">
        <v>0</v>
      </c>
      <c r="AC22">
        <v>3</v>
      </c>
      <c r="AD22" t="s">
        <v>1085</v>
      </c>
      <c r="AE22">
        <v>1</v>
      </c>
      <c r="AF22">
        <v>2</v>
      </c>
      <c r="AG22" t="s">
        <v>1077</v>
      </c>
      <c r="AH22">
        <v>52110</v>
      </c>
      <c r="AI22">
        <v>5790</v>
      </c>
      <c r="AJ22">
        <v>5790</v>
      </c>
      <c r="AK22">
        <v>40530</v>
      </c>
      <c r="AL22" t="s">
        <v>39</v>
      </c>
      <c r="AM22" t="s">
        <v>71</v>
      </c>
      <c r="AN22">
        <v>2012</v>
      </c>
      <c r="AO22" t="s">
        <v>1078</v>
      </c>
    </row>
    <row r="23" spans="1:41" x14ac:dyDescent="0.25">
      <c r="A23">
        <v>275265</v>
      </c>
      <c r="B23" s="1">
        <v>38306</v>
      </c>
      <c r="C23">
        <v>140</v>
      </c>
      <c r="D23" t="s">
        <v>1274</v>
      </c>
      <c r="E23"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t="s">
        <v>1079</v>
      </c>
      <c r="M23" t="s">
        <v>57</v>
      </c>
      <c r="N23" t="s">
        <v>1082</v>
      </c>
      <c r="O23" t="s">
        <v>1083</v>
      </c>
      <c r="P23" t="s">
        <v>1162</v>
      </c>
      <c r="Q23">
        <v>53500</v>
      </c>
      <c r="R23">
        <v>0</v>
      </c>
      <c r="S23">
        <v>53500</v>
      </c>
      <c r="T23" s="1">
        <v>42010</v>
      </c>
      <c r="U23" t="s">
        <v>1</v>
      </c>
      <c r="V23" t="s">
        <v>2</v>
      </c>
      <c r="W23" t="s">
        <v>41</v>
      </c>
      <c r="X23" t="s">
        <v>4</v>
      </c>
      <c r="Y23" t="s">
        <v>45</v>
      </c>
      <c r="Z23" t="s">
        <v>53</v>
      </c>
      <c r="AA23" t="s">
        <v>72</v>
      </c>
      <c r="AB23">
        <v>9</v>
      </c>
      <c r="AC23">
        <v>1</v>
      </c>
      <c r="AD23" t="s">
        <v>1078</v>
      </c>
      <c r="AE23">
        <v>0</v>
      </c>
      <c r="AF23">
        <v>2</v>
      </c>
      <c r="AG23" t="s">
        <v>1077</v>
      </c>
      <c r="AH23">
        <v>77880</v>
      </c>
      <c r="AI23">
        <v>14160</v>
      </c>
      <c r="AJ23">
        <v>7080</v>
      </c>
      <c r="AK23">
        <v>56640</v>
      </c>
      <c r="AL23" t="s">
        <v>73</v>
      </c>
      <c r="AM23" t="s">
        <v>74</v>
      </c>
      <c r="AN23">
        <v>2015</v>
      </c>
      <c r="AO23" t="s">
        <v>1078</v>
      </c>
    </row>
    <row r="24" spans="1:41" x14ac:dyDescent="0.25">
      <c r="A24">
        <v>921202</v>
      </c>
      <c r="B24" s="1">
        <v>42001</v>
      </c>
      <c r="C24">
        <v>160</v>
      </c>
      <c r="D24" t="s">
        <v>1273</v>
      </c>
      <c r="E24"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t="s">
        <v>1086</v>
      </c>
      <c r="M24" t="s">
        <v>1140</v>
      </c>
      <c r="N24" t="s">
        <v>1080</v>
      </c>
      <c r="O24" t="s">
        <v>1106</v>
      </c>
      <c r="P24" t="s">
        <v>1161</v>
      </c>
      <c r="Q24">
        <v>45500</v>
      </c>
      <c r="R24">
        <v>-37800</v>
      </c>
      <c r="S24">
        <v>7700</v>
      </c>
      <c r="T24" s="1">
        <v>42023</v>
      </c>
      <c r="U24" t="s">
        <v>1</v>
      </c>
      <c r="V24" t="s">
        <v>2</v>
      </c>
      <c r="W24" t="s">
        <v>41</v>
      </c>
      <c r="X24" t="s">
        <v>49</v>
      </c>
      <c r="Y24" t="s">
        <v>19</v>
      </c>
      <c r="Z24" t="s">
        <v>75</v>
      </c>
      <c r="AA24" t="s">
        <v>76</v>
      </c>
      <c r="AB24">
        <v>19</v>
      </c>
      <c r="AC24">
        <v>1</v>
      </c>
      <c r="AD24" t="s">
        <v>1077</v>
      </c>
      <c r="AE24">
        <v>1</v>
      </c>
      <c r="AF24">
        <v>0</v>
      </c>
      <c r="AG24" t="s">
        <v>1078</v>
      </c>
      <c r="AH24">
        <v>72930</v>
      </c>
      <c r="AI24">
        <v>6630</v>
      </c>
      <c r="AJ24">
        <v>13260</v>
      </c>
      <c r="AK24">
        <v>53040</v>
      </c>
      <c r="AL24" t="s">
        <v>32</v>
      </c>
      <c r="AM24" t="s">
        <v>77</v>
      </c>
      <c r="AN24">
        <v>2015</v>
      </c>
      <c r="AO24" t="s">
        <v>1078</v>
      </c>
    </row>
    <row r="25" spans="1:41" x14ac:dyDescent="0.25">
      <c r="A25">
        <v>143972</v>
      </c>
      <c r="B25" s="1">
        <v>33818</v>
      </c>
      <c r="C25">
        <v>196</v>
      </c>
      <c r="D25" t="s">
        <v>1274</v>
      </c>
      <c r="E25"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t="s">
        <v>1086</v>
      </c>
      <c r="M25" t="s">
        <v>57</v>
      </c>
      <c r="N25" t="s">
        <v>1107</v>
      </c>
      <c r="O25" t="s">
        <v>1098</v>
      </c>
      <c r="P25" t="s">
        <v>1160</v>
      </c>
      <c r="Q25">
        <v>57000</v>
      </c>
      <c r="R25">
        <v>-27300</v>
      </c>
      <c r="S25">
        <v>29700</v>
      </c>
      <c r="T25" s="1">
        <v>42057</v>
      </c>
      <c r="U25" t="s">
        <v>1089</v>
      </c>
      <c r="V25" t="s">
        <v>2</v>
      </c>
      <c r="W25" t="s">
        <v>3</v>
      </c>
      <c r="X25" t="s">
        <v>4</v>
      </c>
      <c r="Y25" t="s">
        <v>12</v>
      </c>
      <c r="Z25" t="s">
        <v>6</v>
      </c>
      <c r="AA25" t="s">
        <v>78</v>
      </c>
      <c r="AB25">
        <v>8</v>
      </c>
      <c r="AC25">
        <v>3</v>
      </c>
      <c r="AD25" t="s">
        <v>1085</v>
      </c>
      <c r="AE25">
        <v>2</v>
      </c>
      <c r="AF25">
        <v>0</v>
      </c>
      <c r="AG25" t="s">
        <v>1078</v>
      </c>
      <c r="AH25">
        <v>60400</v>
      </c>
      <c r="AI25">
        <v>6040</v>
      </c>
      <c r="AJ25">
        <v>6040</v>
      </c>
      <c r="AK25">
        <v>48320</v>
      </c>
      <c r="AL25" t="s">
        <v>39</v>
      </c>
      <c r="AM25" t="s">
        <v>40</v>
      </c>
      <c r="AN25">
        <v>2014</v>
      </c>
      <c r="AO25" t="s">
        <v>1078</v>
      </c>
    </row>
    <row r="26" spans="1:41" x14ac:dyDescent="0.25">
      <c r="A26">
        <v>183430</v>
      </c>
      <c r="B26" s="1">
        <v>37432</v>
      </c>
      <c r="C26">
        <v>460</v>
      </c>
      <c r="D26" t="s">
        <v>1274</v>
      </c>
      <c r="E26"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t="s">
        <v>1079</v>
      </c>
      <c r="M26" t="s">
        <v>1142</v>
      </c>
      <c r="N26" t="s">
        <v>1095</v>
      </c>
      <c r="O26" t="s">
        <v>1092</v>
      </c>
      <c r="P26" t="s">
        <v>1160</v>
      </c>
      <c r="Q26">
        <v>0</v>
      </c>
      <c r="R26">
        <v>0</v>
      </c>
      <c r="S26">
        <v>0</v>
      </c>
      <c r="T26" s="1">
        <v>42005</v>
      </c>
      <c r="U26" t="s">
        <v>1089</v>
      </c>
      <c r="V26" t="s">
        <v>18</v>
      </c>
      <c r="W26" t="s">
        <v>11</v>
      </c>
      <c r="X26" t="s">
        <v>4</v>
      </c>
      <c r="Y26" t="s">
        <v>19</v>
      </c>
      <c r="Z26" t="s">
        <v>6</v>
      </c>
      <c r="AA26" t="s">
        <v>79</v>
      </c>
      <c r="AB26">
        <v>20</v>
      </c>
      <c r="AC26">
        <v>3</v>
      </c>
      <c r="AD26" t="s">
        <v>1078</v>
      </c>
      <c r="AE26">
        <v>1</v>
      </c>
      <c r="AF26">
        <v>0</v>
      </c>
      <c r="AG26" t="s">
        <v>1085</v>
      </c>
      <c r="AH26">
        <v>47160</v>
      </c>
      <c r="AI26">
        <v>0</v>
      </c>
      <c r="AJ26">
        <v>5240</v>
      </c>
      <c r="AK26">
        <v>41920</v>
      </c>
      <c r="AL26" t="s">
        <v>73</v>
      </c>
      <c r="AM26" t="s">
        <v>80</v>
      </c>
      <c r="AN26">
        <v>2011</v>
      </c>
      <c r="AO26" t="s">
        <v>1078</v>
      </c>
    </row>
    <row r="27" spans="1:41" x14ac:dyDescent="0.25">
      <c r="A27">
        <v>431876</v>
      </c>
      <c r="B27" s="1">
        <v>38683</v>
      </c>
      <c r="C27">
        <v>217</v>
      </c>
      <c r="D27" t="s">
        <v>1272</v>
      </c>
      <c r="E27"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t="s">
        <v>1086</v>
      </c>
      <c r="M27" t="s">
        <v>29</v>
      </c>
      <c r="N27" t="s">
        <v>1082</v>
      </c>
      <c r="O27" t="s">
        <v>1101</v>
      </c>
      <c r="P27" t="s">
        <v>1160</v>
      </c>
      <c r="Q27">
        <v>46700</v>
      </c>
      <c r="R27">
        <v>0</v>
      </c>
      <c r="S27">
        <v>46700</v>
      </c>
      <c r="T27" s="1">
        <v>42045</v>
      </c>
      <c r="U27" t="s">
        <v>1089</v>
      </c>
      <c r="V27" t="s">
        <v>2</v>
      </c>
      <c r="W27" t="s">
        <v>41</v>
      </c>
      <c r="X27" t="s">
        <v>4</v>
      </c>
      <c r="Y27" t="s">
        <v>5</v>
      </c>
      <c r="Z27" t="s">
        <v>24</v>
      </c>
      <c r="AA27" t="s">
        <v>81</v>
      </c>
      <c r="AB27">
        <v>15</v>
      </c>
      <c r="AC27">
        <v>3</v>
      </c>
      <c r="AD27" t="s">
        <v>1085</v>
      </c>
      <c r="AE27">
        <v>1</v>
      </c>
      <c r="AF27">
        <v>2</v>
      </c>
      <c r="AG27" t="s">
        <v>1085</v>
      </c>
      <c r="AH27">
        <v>37840</v>
      </c>
      <c r="AI27">
        <v>0</v>
      </c>
      <c r="AJ27">
        <v>4730</v>
      </c>
      <c r="AK27">
        <v>33110</v>
      </c>
      <c r="AL27" t="s">
        <v>32</v>
      </c>
      <c r="AM27" t="s">
        <v>33</v>
      </c>
      <c r="AN27">
        <v>1996</v>
      </c>
      <c r="AO27" t="s">
        <v>1078</v>
      </c>
    </row>
    <row r="28" spans="1:41" x14ac:dyDescent="0.25">
      <c r="A28">
        <v>285496</v>
      </c>
      <c r="B28" s="1">
        <v>34481</v>
      </c>
      <c r="C28">
        <v>370</v>
      </c>
      <c r="D28" t="s">
        <v>1272</v>
      </c>
      <c r="E28"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t="s">
        <v>1079</v>
      </c>
      <c r="M28" t="s">
        <v>57</v>
      </c>
      <c r="N28" t="s">
        <v>1093</v>
      </c>
      <c r="O28" t="s">
        <v>1108</v>
      </c>
      <c r="P28" t="s">
        <v>1161</v>
      </c>
      <c r="Q28">
        <v>72700</v>
      </c>
      <c r="R28">
        <v>-68200</v>
      </c>
      <c r="S28">
        <v>4500</v>
      </c>
      <c r="T28" s="1">
        <v>42015</v>
      </c>
      <c r="U28" t="s">
        <v>1089</v>
      </c>
      <c r="V28" t="s">
        <v>18</v>
      </c>
      <c r="W28" t="s">
        <v>3</v>
      </c>
      <c r="X28" t="s">
        <v>60</v>
      </c>
      <c r="Y28" t="s">
        <v>5</v>
      </c>
      <c r="Z28" t="s">
        <v>51</v>
      </c>
      <c r="AA28" t="s">
        <v>82</v>
      </c>
      <c r="AB28">
        <v>20</v>
      </c>
      <c r="AC28">
        <v>3</v>
      </c>
      <c r="AD28" t="s">
        <v>1078</v>
      </c>
      <c r="AE28">
        <v>0</v>
      </c>
      <c r="AF28">
        <v>0</v>
      </c>
      <c r="AG28" t="s">
        <v>1077</v>
      </c>
      <c r="AH28">
        <v>71520</v>
      </c>
      <c r="AI28">
        <v>17880</v>
      </c>
      <c r="AJ28">
        <v>5960</v>
      </c>
      <c r="AK28">
        <v>47680</v>
      </c>
      <c r="AL28" t="s">
        <v>73</v>
      </c>
      <c r="AM28" t="s">
        <v>83</v>
      </c>
      <c r="AN28">
        <v>2000</v>
      </c>
      <c r="AO28" t="s">
        <v>1077</v>
      </c>
    </row>
    <row r="29" spans="1:41" x14ac:dyDescent="0.25">
      <c r="A29">
        <v>115399</v>
      </c>
      <c r="B29" s="1">
        <v>33277</v>
      </c>
      <c r="C29">
        <v>413</v>
      </c>
      <c r="D29" t="s">
        <v>1274</v>
      </c>
      <c r="E29"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t="s">
        <v>1079</v>
      </c>
      <c r="M29" t="s">
        <v>1140</v>
      </c>
      <c r="N29" t="s">
        <v>1097</v>
      </c>
      <c r="O29" t="s">
        <v>1109</v>
      </c>
      <c r="P29" t="s">
        <v>1160</v>
      </c>
      <c r="Q29">
        <v>0</v>
      </c>
      <c r="R29">
        <v>-31000</v>
      </c>
      <c r="S29">
        <v>-31000</v>
      </c>
      <c r="T29" s="1">
        <v>42023</v>
      </c>
      <c r="U29" t="s">
        <v>1</v>
      </c>
      <c r="V29" t="s">
        <v>23</v>
      </c>
      <c r="W29" t="s">
        <v>41</v>
      </c>
      <c r="X29" t="s">
        <v>60</v>
      </c>
      <c r="Y29" t="s">
        <v>45</v>
      </c>
      <c r="Z29" t="s">
        <v>53</v>
      </c>
      <c r="AA29" t="s">
        <v>84</v>
      </c>
      <c r="AB29">
        <v>15</v>
      </c>
      <c r="AC29">
        <v>1</v>
      </c>
      <c r="AD29" t="s">
        <v>1085</v>
      </c>
      <c r="AE29">
        <v>2</v>
      </c>
      <c r="AF29">
        <v>2</v>
      </c>
      <c r="AG29" t="s">
        <v>1085</v>
      </c>
      <c r="AH29">
        <v>98160</v>
      </c>
      <c r="AI29">
        <v>8180</v>
      </c>
      <c r="AJ29">
        <v>16360</v>
      </c>
      <c r="AK29">
        <v>73620</v>
      </c>
      <c r="AL29" t="s">
        <v>21</v>
      </c>
      <c r="AM29" t="s">
        <v>22</v>
      </c>
      <c r="AN29">
        <v>2011</v>
      </c>
      <c r="AO29" t="s">
        <v>1077</v>
      </c>
    </row>
    <row r="30" spans="1:41" x14ac:dyDescent="0.25">
      <c r="A30">
        <v>736882</v>
      </c>
      <c r="B30" s="1">
        <v>35097</v>
      </c>
      <c r="C30">
        <v>237</v>
      </c>
      <c r="D30" t="s">
        <v>1274</v>
      </c>
      <c r="E30"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t="s">
        <v>1079</v>
      </c>
      <c r="M30" t="s">
        <v>65</v>
      </c>
      <c r="N30" t="s">
        <v>1080</v>
      </c>
      <c r="O30" t="s">
        <v>1110</v>
      </c>
      <c r="P30" t="s">
        <v>1159</v>
      </c>
      <c r="Q30">
        <v>0</v>
      </c>
      <c r="R30">
        <v>-53500</v>
      </c>
      <c r="S30">
        <v>-53500</v>
      </c>
      <c r="T30" s="1">
        <v>42059</v>
      </c>
      <c r="U30" t="s">
        <v>1</v>
      </c>
      <c r="V30" t="s">
        <v>18</v>
      </c>
      <c r="W30" t="s">
        <v>11</v>
      </c>
      <c r="X30" t="s">
        <v>49</v>
      </c>
      <c r="Y30" t="s">
        <v>12</v>
      </c>
      <c r="Z30" t="s">
        <v>13</v>
      </c>
      <c r="AA30" t="s">
        <v>85</v>
      </c>
      <c r="AB30">
        <v>6</v>
      </c>
      <c r="AC30">
        <v>1</v>
      </c>
      <c r="AD30" t="s">
        <v>1078</v>
      </c>
      <c r="AE30">
        <v>1</v>
      </c>
      <c r="AF30">
        <v>3</v>
      </c>
      <c r="AG30" t="s">
        <v>1078</v>
      </c>
      <c r="AH30">
        <v>77880</v>
      </c>
      <c r="AI30">
        <v>7080</v>
      </c>
      <c r="AJ30">
        <v>14160</v>
      </c>
      <c r="AK30">
        <v>56640</v>
      </c>
      <c r="AL30" t="s">
        <v>55</v>
      </c>
      <c r="AM30" t="s">
        <v>86</v>
      </c>
      <c r="AN30">
        <v>2005</v>
      </c>
      <c r="AO30" t="s">
        <v>1078</v>
      </c>
    </row>
    <row r="31" spans="1:41" x14ac:dyDescent="0.25">
      <c r="A31">
        <v>699044</v>
      </c>
      <c r="B31" s="1">
        <v>41613</v>
      </c>
      <c r="C31">
        <v>8</v>
      </c>
      <c r="D31" t="s">
        <v>1273</v>
      </c>
      <c r="E31"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t="s">
        <v>1079</v>
      </c>
      <c r="M31" t="s">
        <v>1139</v>
      </c>
      <c r="N31" t="s">
        <v>1087</v>
      </c>
      <c r="O31" t="s">
        <v>1111</v>
      </c>
      <c r="P31" t="s">
        <v>1160</v>
      </c>
      <c r="Q31">
        <v>0</v>
      </c>
      <c r="R31">
        <v>0</v>
      </c>
      <c r="S31">
        <v>0</v>
      </c>
      <c r="T31" s="1">
        <v>42013</v>
      </c>
      <c r="U31" t="s">
        <v>1089</v>
      </c>
      <c r="V31" t="s">
        <v>18</v>
      </c>
      <c r="W31" t="s">
        <v>3</v>
      </c>
      <c r="X31" t="s">
        <v>49</v>
      </c>
      <c r="Y31" t="s">
        <v>1273</v>
      </c>
      <c r="Z31" t="s">
        <v>24</v>
      </c>
      <c r="AA31" t="s">
        <v>87</v>
      </c>
      <c r="AB31">
        <v>16</v>
      </c>
      <c r="AC31">
        <v>3</v>
      </c>
      <c r="AD31" t="s">
        <v>1078</v>
      </c>
      <c r="AE31">
        <v>1</v>
      </c>
      <c r="AF31">
        <v>3</v>
      </c>
      <c r="AG31" t="s">
        <v>1077</v>
      </c>
      <c r="AH31">
        <v>71500</v>
      </c>
      <c r="AI31">
        <v>16500</v>
      </c>
      <c r="AJ31">
        <v>11000</v>
      </c>
      <c r="AK31">
        <v>44000</v>
      </c>
      <c r="AL31" t="s">
        <v>55</v>
      </c>
      <c r="AM31" t="s">
        <v>86</v>
      </c>
      <c r="AN31">
        <v>2006</v>
      </c>
      <c r="AO31" t="s">
        <v>1077</v>
      </c>
    </row>
    <row r="32" spans="1:41" x14ac:dyDescent="0.25">
      <c r="A32">
        <v>863236</v>
      </c>
      <c r="B32" s="1">
        <v>33136</v>
      </c>
      <c r="C32">
        <v>257</v>
      </c>
      <c r="D32" t="s">
        <v>1274</v>
      </c>
      <c r="E3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t="s">
        <v>1079</v>
      </c>
      <c r="M32" t="s">
        <v>57</v>
      </c>
      <c r="N32" t="s">
        <v>1093</v>
      </c>
      <c r="O32" t="s">
        <v>1096</v>
      </c>
      <c r="P32" t="s">
        <v>1160</v>
      </c>
      <c r="Q32">
        <v>0</v>
      </c>
      <c r="R32">
        <v>-29200</v>
      </c>
      <c r="S32">
        <v>-29200</v>
      </c>
      <c r="T32" s="1">
        <v>42032</v>
      </c>
      <c r="U32" t="s">
        <v>62</v>
      </c>
      <c r="V32" t="s">
        <v>1084</v>
      </c>
      <c r="W32" t="s">
        <v>11</v>
      </c>
      <c r="X32" t="s">
        <v>4</v>
      </c>
      <c r="Y32" t="s">
        <v>88</v>
      </c>
      <c r="Z32" t="s">
        <v>24</v>
      </c>
      <c r="AA32" t="s">
        <v>89</v>
      </c>
      <c r="AB32">
        <v>4</v>
      </c>
      <c r="AC32">
        <v>1</v>
      </c>
      <c r="AD32" t="s">
        <v>1077</v>
      </c>
      <c r="AE32">
        <v>1</v>
      </c>
      <c r="AF32">
        <v>3</v>
      </c>
      <c r="AG32" t="s">
        <v>1077</v>
      </c>
      <c r="AH32">
        <v>9020</v>
      </c>
      <c r="AI32">
        <v>1640</v>
      </c>
      <c r="AJ32">
        <v>820</v>
      </c>
      <c r="AK32">
        <v>6560</v>
      </c>
      <c r="AL32" t="s">
        <v>47</v>
      </c>
      <c r="AM32" t="s">
        <v>48</v>
      </c>
      <c r="AN32">
        <v>2005</v>
      </c>
      <c r="AO32" t="s">
        <v>1078</v>
      </c>
    </row>
    <row r="33" spans="1:41" x14ac:dyDescent="0.25">
      <c r="A33">
        <v>608513</v>
      </c>
      <c r="B33" s="1">
        <v>37455</v>
      </c>
      <c r="C33">
        <v>202</v>
      </c>
      <c r="D33" t="s">
        <v>1274</v>
      </c>
      <c r="E33"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t="s">
        <v>1079</v>
      </c>
      <c r="M33" t="s">
        <v>1142</v>
      </c>
      <c r="N33" t="s">
        <v>1099</v>
      </c>
      <c r="O33" t="s">
        <v>1109</v>
      </c>
      <c r="P33" t="s">
        <v>1161</v>
      </c>
      <c r="Q33">
        <v>31000</v>
      </c>
      <c r="R33">
        <v>-30200</v>
      </c>
      <c r="S33">
        <v>800</v>
      </c>
      <c r="T33" s="1">
        <v>42011</v>
      </c>
      <c r="U33" t="s">
        <v>10</v>
      </c>
      <c r="V33" t="s">
        <v>1084</v>
      </c>
      <c r="W33" t="s">
        <v>11</v>
      </c>
      <c r="X33" t="s">
        <v>30</v>
      </c>
      <c r="Y33" t="s">
        <v>12</v>
      </c>
      <c r="Z33" t="s">
        <v>75</v>
      </c>
      <c r="AA33" t="s">
        <v>90</v>
      </c>
      <c r="AB33">
        <v>5</v>
      </c>
      <c r="AC33">
        <v>1</v>
      </c>
      <c r="AD33" t="s">
        <v>1077</v>
      </c>
      <c r="AE33">
        <v>2</v>
      </c>
      <c r="AF33">
        <v>1</v>
      </c>
      <c r="AG33" t="s">
        <v>1085</v>
      </c>
      <c r="AH33">
        <v>5720</v>
      </c>
      <c r="AI33">
        <v>1040</v>
      </c>
      <c r="AJ33">
        <v>520</v>
      </c>
      <c r="AK33">
        <v>4160</v>
      </c>
      <c r="AL33" t="s">
        <v>73</v>
      </c>
      <c r="AM33" t="s">
        <v>83</v>
      </c>
      <c r="AN33">
        <v>2003</v>
      </c>
      <c r="AO33" t="s">
        <v>1077</v>
      </c>
    </row>
    <row r="34" spans="1:41" x14ac:dyDescent="0.25">
      <c r="A34">
        <v>914088</v>
      </c>
      <c r="B34" s="1">
        <v>32912</v>
      </c>
      <c r="C34">
        <v>224</v>
      </c>
      <c r="D34" t="s">
        <v>1273</v>
      </c>
      <c r="E34"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t="s">
        <v>1086</v>
      </c>
      <c r="M34" t="s">
        <v>1142</v>
      </c>
      <c r="N34" t="s">
        <v>1087</v>
      </c>
      <c r="O34" t="s">
        <v>1110</v>
      </c>
      <c r="P34" t="s">
        <v>1161</v>
      </c>
      <c r="Q34">
        <v>0</v>
      </c>
      <c r="R34">
        <v>-55600</v>
      </c>
      <c r="S34">
        <v>-55600</v>
      </c>
      <c r="T34" s="1">
        <v>42012</v>
      </c>
      <c r="U34" t="s">
        <v>1</v>
      </c>
      <c r="V34" t="s">
        <v>2</v>
      </c>
      <c r="W34" t="s">
        <v>11</v>
      </c>
      <c r="X34" t="s">
        <v>49</v>
      </c>
      <c r="Y34" t="s">
        <v>5</v>
      </c>
      <c r="Z34" t="s">
        <v>53</v>
      </c>
      <c r="AA34" t="s">
        <v>91</v>
      </c>
      <c r="AB34">
        <v>21</v>
      </c>
      <c r="AC34">
        <v>1</v>
      </c>
      <c r="AD34" t="s">
        <v>1078</v>
      </c>
      <c r="AE34">
        <v>1</v>
      </c>
      <c r="AF34">
        <v>0</v>
      </c>
      <c r="AG34" t="s">
        <v>1077</v>
      </c>
      <c r="AH34">
        <v>69840</v>
      </c>
      <c r="AI34">
        <v>7760</v>
      </c>
      <c r="AJ34">
        <v>15520</v>
      </c>
      <c r="AK34">
        <v>46560</v>
      </c>
      <c r="AL34" t="s">
        <v>21</v>
      </c>
      <c r="AM34" t="s">
        <v>67</v>
      </c>
      <c r="AN34">
        <v>2009</v>
      </c>
      <c r="AO34" t="s">
        <v>1078</v>
      </c>
    </row>
    <row r="35" spans="1:41" x14ac:dyDescent="0.25">
      <c r="A35">
        <v>596785</v>
      </c>
      <c r="B35" s="1">
        <v>41702</v>
      </c>
      <c r="C35">
        <v>241</v>
      </c>
      <c r="D35" t="s">
        <v>1272</v>
      </c>
      <c r="E35"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t="s">
        <v>1086</v>
      </c>
      <c r="M35" t="s">
        <v>1141</v>
      </c>
      <c r="N35" t="s">
        <v>1082</v>
      </c>
      <c r="O35" t="s">
        <v>1112</v>
      </c>
      <c r="P35" t="s">
        <v>1162</v>
      </c>
      <c r="Q35">
        <v>0</v>
      </c>
      <c r="R35">
        <v>0</v>
      </c>
      <c r="S35">
        <v>0</v>
      </c>
      <c r="T35" s="1">
        <v>42050</v>
      </c>
      <c r="U35" t="s">
        <v>1</v>
      </c>
      <c r="V35" t="s">
        <v>18</v>
      </c>
      <c r="W35" t="s">
        <v>11</v>
      </c>
      <c r="X35" t="s">
        <v>4</v>
      </c>
      <c r="Y35" t="s">
        <v>5</v>
      </c>
      <c r="Z35" t="s">
        <v>75</v>
      </c>
      <c r="AA35" t="s">
        <v>92</v>
      </c>
      <c r="AB35">
        <v>5</v>
      </c>
      <c r="AC35">
        <v>1</v>
      </c>
      <c r="AD35" t="s">
        <v>1078</v>
      </c>
      <c r="AE35">
        <v>2</v>
      </c>
      <c r="AF35">
        <v>2</v>
      </c>
      <c r="AG35" t="s">
        <v>1078</v>
      </c>
      <c r="AH35">
        <v>91650</v>
      </c>
      <c r="AI35">
        <v>14100</v>
      </c>
      <c r="AJ35">
        <v>14100</v>
      </c>
      <c r="AK35">
        <v>63450</v>
      </c>
      <c r="AL35" t="s">
        <v>32</v>
      </c>
      <c r="AM35" t="s">
        <v>77</v>
      </c>
      <c r="AN35">
        <v>2011</v>
      </c>
      <c r="AO35" t="s">
        <v>1078</v>
      </c>
    </row>
    <row r="36" spans="1:41" x14ac:dyDescent="0.25">
      <c r="A36">
        <v>908616</v>
      </c>
      <c r="B36" s="1">
        <v>36574</v>
      </c>
      <c r="C36">
        <v>64</v>
      </c>
      <c r="D36" t="s">
        <v>1272</v>
      </c>
      <c r="E36"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t="s">
        <v>1079</v>
      </c>
      <c r="M36" t="s">
        <v>1139</v>
      </c>
      <c r="N36" t="s">
        <v>1093</v>
      </c>
      <c r="O36" t="s">
        <v>1113</v>
      </c>
      <c r="P36" t="s">
        <v>1159</v>
      </c>
      <c r="Q36">
        <v>53200</v>
      </c>
      <c r="R36">
        <v>0</v>
      </c>
      <c r="S36">
        <v>53200</v>
      </c>
      <c r="T36" s="1">
        <v>42022</v>
      </c>
      <c r="U36" t="s">
        <v>1089</v>
      </c>
      <c r="V36" t="s">
        <v>2</v>
      </c>
      <c r="W36" t="s">
        <v>3</v>
      </c>
      <c r="X36" t="s">
        <v>60</v>
      </c>
      <c r="Y36" t="s">
        <v>5</v>
      </c>
      <c r="Z36" t="s">
        <v>6</v>
      </c>
      <c r="AA36" t="s">
        <v>93</v>
      </c>
      <c r="AB36">
        <v>22</v>
      </c>
      <c r="AC36">
        <v>4</v>
      </c>
      <c r="AD36" t="s">
        <v>1078</v>
      </c>
      <c r="AE36">
        <v>0</v>
      </c>
      <c r="AF36">
        <v>0</v>
      </c>
      <c r="AG36" t="s">
        <v>1085</v>
      </c>
      <c r="AH36">
        <v>75600</v>
      </c>
      <c r="AI36">
        <v>12600</v>
      </c>
      <c r="AJ36">
        <v>12600</v>
      </c>
      <c r="AK36">
        <v>50400</v>
      </c>
      <c r="AL36" t="s">
        <v>47</v>
      </c>
      <c r="AM36" t="s">
        <v>94</v>
      </c>
      <c r="AN36">
        <v>2005</v>
      </c>
      <c r="AO36" t="s">
        <v>1078</v>
      </c>
    </row>
    <row r="37" spans="1:41" x14ac:dyDescent="0.25">
      <c r="A37">
        <v>666333</v>
      </c>
      <c r="B37" s="1">
        <v>39618</v>
      </c>
      <c r="C37">
        <v>166</v>
      </c>
      <c r="D37" t="s">
        <v>1272</v>
      </c>
      <c r="E37"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t="s">
        <v>1079</v>
      </c>
      <c r="M37" t="s">
        <v>1142</v>
      </c>
      <c r="N37" t="s">
        <v>1080</v>
      </c>
      <c r="O37" t="s">
        <v>1083</v>
      </c>
      <c r="P37" t="s">
        <v>1159</v>
      </c>
      <c r="Q37">
        <v>27500</v>
      </c>
      <c r="R37">
        <v>0</v>
      </c>
      <c r="S37">
        <v>27500</v>
      </c>
      <c r="T37" s="1">
        <v>42063</v>
      </c>
      <c r="U37" t="s">
        <v>1089</v>
      </c>
      <c r="V37" t="s">
        <v>2</v>
      </c>
      <c r="W37" t="s">
        <v>3</v>
      </c>
      <c r="X37" t="s">
        <v>4</v>
      </c>
      <c r="Y37" t="s">
        <v>45</v>
      </c>
      <c r="Z37" t="s">
        <v>13</v>
      </c>
      <c r="AA37" t="s">
        <v>95</v>
      </c>
      <c r="AB37">
        <v>10</v>
      </c>
      <c r="AC37">
        <v>3</v>
      </c>
      <c r="AD37" t="s">
        <v>1078</v>
      </c>
      <c r="AE37">
        <v>2</v>
      </c>
      <c r="AF37">
        <v>2</v>
      </c>
      <c r="AG37" t="s">
        <v>1085</v>
      </c>
      <c r="AH37">
        <v>67140</v>
      </c>
      <c r="AI37">
        <v>7460</v>
      </c>
      <c r="AJ37">
        <v>7460</v>
      </c>
      <c r="AK37">
        <v>52220</v>
      </c>
      <c r="AL37" t="s">
        <v>55</v>
      </c>
      <c r="AM37" t="s">
        <v>56</v>
      </c>
      <c r="AN37">
        <v>2006</v>
      </c>
      <c r="AO37" t="s">
        <v>1077</v>
      </c>
    </row>
    <row r="38" spans="1:41" x14ac:dyDescent="0.25">
      <c r="A38">
        <v>336614</v>
      </c>
      <c r="B38" s="1">
        <v>37834</v>
      </c>
      <c r="C38">
        <v>155</v>
      </c>
      <c r="D38" t="s">
        <v>1272</v>
      </c>
      <c r="E38"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t="s">
        <v>1086</v>
      </c>
      <c r="M38" t="s">
        <v>29</v>
      </c>
      <c r="N38" t="s">
        <v>1114</v>
      </c>
      <c r="O38" t="s">
        <v>1106</v>
      </c>
      <c r="P38" t="s">
        <v>1161</v>
      </c>
      <c r="Q38">
        <v>81100</v>
      </c>
      <c r="R38">
        <v>0</v>
      </c>
      <c r="S38">
        <v>81100</v>
      </c>
      <c r="T38" s="1">
        <v>42059</v>
      </c>
      <c r="U38" t="s">
        <v>1089</v>
      </c>
      <c r="V38" t="s">
        <v>23</v>
      </c>
      <c r="W38" t="s">
        <v>41</v>
      </c>
      <c r="X38" t="s">
        <v>4</v>
      </c>
      <c r="Y38" t="s">
        <v>19</v>
      </c>
      <c r="Z38" t="s">
        <v>24</v>
      </c>
      <c r="AA38" t="s">
        <v>96</v>
      </c>
      <c r="AB38">
        <v>16</v>
      </c>
      <c r="AC38">
        <v>3</v>
      </c>
      <c r="AD38" t="s">
        <v>1077</v>
      </c>
      <c r="AE38">
        <v>2</v>
      </c>
      <c r="AF38">
        <v>3</v>
      </c>
      <c r="AG38" t="s">
        <v>1078</v>
      </c>
      <c r="AH38">
        <v>29790</v>
      </c>
      <c r="AI38">
        <v>3310</v>
      </c>
      <c r="AJ38">
        <v>3310</v>
      </c>
      <c r="AK38">
        <v>23170</v>
      </c>
      <c r="AL38" t="s">
        <v>97</v>
      </c>
      <c r="AM38" t="s">
        <v>98</v>
      </c>
      <c r="AN38">
        <v>2008</v>
      </c>
      <c r="AO38" t="s">
        <v>1078</v>
      </c>
    </row>
    <row r="39" spans="1:41" x14ac:dyDescent="0.25">
      <c r="A39">
        <v>584859</v>
      </c>
      <c r="B39" s="1">
        <v>33698</v>
      </c>
      <c r="C39">
        <v>114</v>
      </c>
      <c r="D39" t="s">
        <v>1272</v>
      </c>
      <c r="E39"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t="s">
        <v>1079</v>
      </c>
      <c r="M39" t="s">
        <v>57</v>
      </c>
      <c r="N39" t="s">
        <v>1115</v>
      </c>
      <c r="O39" t="s">
        <v>1113</v>
      </c>
      <c r="P39" t="s">
        <v>1159</v>
      </c>
      <c r="Q39">
        <v>51400</v>
      </c>
      <c r="R39">
        <v>-64000</v>
      </c>
      <c r="S39">
        <v>-12600</v>
      </c>
      <c r="T39" s="1">
        <v>42013</v>
      </c>
      <c r="U39" t="s">
        <v>1089</v>
      </c>
      <c r="V39" t="s">
        <v>23</v>
      </c>
      <c r="W39" t="s">
        <v>3</v>
      </c>
      <c r="X39" t="s">
        <v>60</v>
      </c>
      <c r="Y39" t="s">
        <v>19</v>
      </c>
      <c r="Z39" t="s">
        <v>51</v>
      </c>
      <c r="AA39" t="s">
        <v>99</v>
      </c>
      <c r="AB39">
        <v>1</v>
      </c>
      <c r="AC39">
        <v>3</v>
      </c>
      <c r="AD39" t="s">
        <v>1078</v>
      </c>
      <c r="AE39">
        <v>1</v>
      </c>
      <c r="AF39">
        <v>2</v>
      </c>
      <c r="AG39" t="s">
        <v>1085</v>
      </c>
      <c r="AH39">
        <v>77110</v>
      </c>
      <c r="AI39">
        <v>14020</v>
      </c>
      <c r="AJ39">
        <v>14020</v>
      </c>
      <c r="AK39">
        <v>49070</v>
      </c>
      <c r="AL39" t="s">
        <v>73</v>
      </c>
      <c r="AM39" t="s">
        <v>80</v>
      </c>
      <c r="AN39">
        <v>2015</v>
      </c>
      <c r="AO39" t="s">
        <v>1078</v>
      </c>
    </row>
    <row r="40" spans="1:41" x14ac:dyDescent="0.25">
      <c r="A40">
        <v>990493</v>
      </c>
      <c r="B40" s="1">
        <v>33251</v>
      </c>
      <c r="C40">
        <v>149</v>
      </c>
      <c r="D40" t="s">
        <v>1272</v>
      </c>
      <c r="E40"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t="s">
        <v>1079</v>
      </c>
      <c r="M40" t="s">
        <v>1141</v>
      </c>
      <c r="N40" t="s">
        <v>1093</v>
      </c>
      <c r="O40" t="s">
        <v>1106</v>
      </c>
      <c r="P40" t="s">
        <v>1160</v>
      </c>
      <c r="Q40">
        <v>0</v>
      </c>
      <c r="R40">
        <v>0</v>
      </c>
      <c r="S40">
        <v>0</v>
      </c>
      <c r="T40" s="1">
        <v>42047</v>
      </c>
      <c r="U40" t="s">
        <v>1</v>
      </c>
      <c r="V40" t="s">
        <v>2</v>
      </c>
      <c r="W40" t="s">
        <v>41</v>
      </c>
      <c r="X40" t="s">
        <v>34</v>
      </c>
      <c r="Y40" t="s">
        <v>45</v>
      </c>
      <c r="Z40" t="s">
        <v>51</v>
      </c>
      <c r="AA40" t="s">
        <v>100</v>
      </c>
      <c r="AB40">
        <v>17</v>
      </c>
      <c r="AC40">
        <v>1</v>
      </c>
      <c r="AD40" t="s">
        <v>1077</v>
      </c>
      <c r="AE40">
        <v>0</v>
      </c>
      <c r="AF40">
        <v>1</v>
      </c>
      <c r="AG40" t="s">
        <v>1077</v>
      </c>
      <c r="AH40">
        <v>64800</v>
      </c>
      <c r="AI40">
        <v>10800</v>
      </c>
      <c r="AJ40">
        <v>5400</v>
      </c>
      <c r="AK40">
        <v>48600</v>
      </c>
      <c r="AL40" t="s">
        <v>43</v>
      </c>
      <c r="AM40" t="s">
        <v>59</v>
      </c>
      <c r="AN40">
        <v>1999</v>
      </c>
      <c r="AO40" t="s">
        <v>1078</v>
      </c>
    </row>
    <row r="41" spans="1:41" x14ac:dyDescent="0.25">
      <c r="A41">
        <v>129872</v>
      </c>
      <c r="B41" s="1">
        <v>40398</v>
      </c>
      <c r="C41">
        <v>147</v>
      </c>
      <c r="D41" t="s">
        <v>1273</v>
      </c>
      <c r="E41"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t="s">
        <v>1079</v>
      </c>
      <c r="M41" t="s">
        <v>57</v>
      </c>
      <c r="N41" t="s">
        <v>1080</v>
      </c>
      <c r="O41" t="s">
        <v>1083</v>
      </c>
      <c r="P41" t="s">
        <v>1161</v>
      </c>
      <c r="Q41">
        <v>53300</v>
      </c>
      <c r="R41">
        <v>-49200</v>
      </c>
      <c r="S41">
        <v>4100</v>
      </c>
      <c r="T41" s="1">
        <v>42028</v>
      </c>
      <c r="U41" t="s">
        <v>1</v>
      </c>
      <c r="V41" t="s">
        <v>23</v>
      </c>
      <c r="W41" t="s">
        <v>3</v>
      </c>
      <c r="X41" t="s">
        <v>49</v>
      </c>
      <c r="Y41" t="s">
        <v>45</v>
      </c>
      <c r="Z41" t="s">
        <v>37</v>
      </c>
      <c r="AA41" t="s">
        <v>101</v>
      </c>
      <c r="AB41">
        <v>15</v>
      </c>
      <c r="AC41">
        <v>1</v>
      </c>
      <c r="AD41" t="s">
        <v>1077</v>
      </c>
      <c r="AE41">
        <v>2</v>
      </c>
      <c r="AF41">
        <v>0</v>
      </c>
      <c r="AG41" t="s">
        <v>1077</v>
      </c>
      <c r="AH41">
        <v>53100</v>
      </c>
      <c r="AI41">
        <v>10620</v>
      </c>
      <c r="AJ41">
        <v>5310</v>
      </c>
      <c r="AK41">
        <v>37170</v>
      </c>
      <c r="AL41" t="s">
        <v>15</v>
      </c>
      <c r="AM41" t="s">
        <v>102</v>
      </c>
      <c r="AN41">
        <v>1995</v>
      </c>
      <c r="AO41" t="s">
        <v>1077</v>
      </c>
    </row>
    <row r="42" spans="1:41" x14ac:dyDescent="0.25">
      <c r="A42">
        <v>200152</v>
      </c>
      <c r="B42" s="1">
        <v>37689</v>
      </c>
      <c r="C42">
        <v>62</v>
      </c>
      <c r="D42" t="s">
        <v>1272</v>
      </c>
      <c r="E4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t="s">
        <v>1086</v>
      </c>
      <c r="M42" t="s">
        <v>1139</v>
      </c>
      <c r="N42" t="s">
        <v>1102</v>
      </c>
      <c r="O42" t="s">
        <v>1098</v>
      </c>
      <c r="P42" t="s">
        <v>1162</v>
      </c>
      <c r="Q42">
        <v>0</v>
      </c>
      <c r="R42">
        <v>0</v>
      </c>
      <c r="S42">
        <v>0</v>
      </c>
      <c r="T42" s="1">
        <v>42013</v>
      </c>
      <c r="U42" t="s">
        <v>1</v>
      </c>
      <c r="V42" t="s">
        <v>18</v>
      </c>
      <c r="W42" t="s">
        <v>41</v>
      </c>
      <c r="X42" t="s">
        <v>4</v>
      </c>
      <c r="Y42" t="s">
        <v>19</v>
      </c>
      <c r="Z42" t="s">
        <v>75</v>
      </c>
      <c r="AA42" t="s">
        <v>103</v>
      </c>
      <c r="AB42">
        <v>3</v>
      </c>
      <c r="AC42">
        <v>1</v>
      </c>
      <c r="AD42" t="s">
        <v>1085</v>
      </c>
      <c r="AE42">
        <v>1</v>
      </c>
      <c r="AF42">
        <v>1</v>
      </c>
      <c r="AG42" t="s">
        <v>1077</v>
      </c>
      <c r="AH42">
        <v>60200</v>
      </c>
      <c r="AI42">
        <v>6020</v>
      </c>
      <c r="AJ42">
        <v>6020</v>
      </c>
      <c r="AK42">
        <v>48160</v>
      </c>
      <c r="AL42" t="s">
        <v>73</v>
      </c>
      <c r="AM42" t="s">
        <v>83</v>
      </c>
      <c r="AN42">
        <v>2004</v>
      </c>
      <c r="AO42" t="s">
        <v>1077</v>
      </c>
    </row>
    <row r="43" spans="1:41" x14ac:dyDescent="0.25">
      <c r="A43">
        <v>933293</v>
      </c>
      <c r="B43" s="1">
        <v>34003</v>
      </c>
      <c r="C43">
        <v>289</v>
      </c>
      <c r="D43" t="s">
        <v>1272</v>
      </c>
      <c r="E43"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t="s">
        <v>1086</v>
      </c>
      <c r="M43" t="s">
        <v>1142</v>
      </c>
      <c r="N43" t="s">
        <v>1097</v>
      </c>
      <c r="O43" t="s">
        <v>1096</v>
      </c>
      <c r="P43" t="s">
        <v>1162</v>
      </c>
      <c r="Q43">
        <v>0</v>
      </c>
      <c r="R43">
        <v>0</v>
      </c>
      <c r="S43">
        <v>0</v>
      </c>
      <c r="T43" s="1">
        <v>42022</v>
      </c>
      <c r="U43" t="s">
        <v>62</v>
      </c>
      <c r="V43" t="s">
        <v>1084</v>
      </c>
      <c r="W43" t="s">
        <v>11</v>
      </c>
      <c r="X43" t="s">
        <v>30</v>
      </c>
      <c r="Y43" t="s">
        <v>45</v>
      </c>
      <c r="Z43" t="s">
        <v>24</v>
      </c>
      <c r="AA43" t="s">
        <v>104</v>
      </c>
      <c r="AB43">
        <v>16</v>
      </c>
      <c r="AC43">
        <v>1</v>
      </c>
      <c r="AD43" t="s">
        <v>1078</v>
      </c>
      <c r="AE43">
        <v>1</v>
      </c>
      <c r="AF43">
        <v>1</v>
      </c>
      <c r="AG43" t="s">
        <v>1077</v>
      </c>
      <c r="AH43">
        <v>5330</v>
      </c>
      <c r="AI43">
        <v>1230</v>
      </c>
      <c r="AJ43">
        <v>820</v>
      </c>
      <c r="AK43">
        <v>3280</v>
      </c>
      <c r="AL43" t="s">
        <v>73</v>
      </c>
      <c r="AM43" t="s">
        <v>74</v>
      </c>
      <c r="AN43">
        <v>2001</v>
      </c>
      <c r="AO43" t="s">
        <v>1078</v>
      </c>
    </row>
    <row r="44" spans="1:41" x14ac:dyDescent="0.25">
      <c r="A44">
        <v>485664</v>
      </c>
      <c r="B44" s="1">
        <v>37585</v>
      </c>
      <c r="C44">
        <v>431</v>
      </c>
      <c r="D44" t="s">
        <v>1274</v>
      </c>
      <c r="E44"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t="s">
        <v>1086</v>
      </c>
      <c r="M44" t="s">
        <v>1140</v>
      </c>
      <c r="N44" t="s">
        <v>1080</v>
      </c>
      <c r="O44" t="s">
        <v>1092</v>
      </c>
      <c r="P44" t="s">
        <v>1162</v>
      </c>
      <c r="Q44">
        <v>65700</v>
      </c>
      <c r="R44">
        <v>0</v>
      </c>
      <c r="S44">
        <v>65700</v>
      </c>
      <c r="T44" s="1">
        <v>42025</v>
      </c>
      <c r="U44" t="s">
        <v>1089</v>
      </c>
      <c r="V44" t="s">
        <v>18</v>
      </c>
      <c r="W44" t="s">
        <v>3</v>
      </c>
      <c r="X44" t="s">
        <v>4</v>
      </c>
      <c r="Y44" t="s">
        <v>19</v>
      </c>
      <c r="Z44" t="s">
        <v>51</v>
      </c>
      <c r="AA44" t="s">
        <v>105</v>
      </c>
      <c r="AB44">
        <v>4</v>
      </c>
      <c r="AC44">
        <v>3</v>
      </c>
      <c r="AD44" t="s">
        <v>1085</v>
      </c>
      <c r="AE44">
        <v>2</v>
      </c>
      <c r="AF44">
        <v>0</v>
      </c>
      <c r="AG44" t="s">
        <v>1085</v>
      </c>
      <c r="AH44">
        <v>62300</v>
      </c>
      <c r="AI44">
        <v>12460</v>
      </c>
      <c r="AJ44">
        <v>6230</v>
      </c>
      <c r="AK44">
        <v>43610</v>
      </c>
      <c r="AL44" t="s">
        <v>106</v>
      </c>
      <c r="AM44" t="s">
        <v>107</v>
      </c>
      <c r="AN44">
        <v>2007</v>
      </c>
      <c r="AO44" t="s">
        <v>1078</v>
      </c>
    </row>
    <row r="45" spans="1:41" x14ac:dyDescent="0.25">
      <c r="A45">
        <v>982871</v>
      </c>
      <c r="B45" s="1">
        <v>35638</v>
      </c>
      <c r="C45">
        <v>199</v>
      </c>
      <c r="D45" t="s">
        <v>1274</v>
      </c>
      <c r="E45"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t="s">
        <v>1079</v>
      </c>
      <c r="M45" t="s">
        <v>1142</v>
      </c>
      <c r="N45" t="s">
        <v>1091</v>
      </c>
      <c r="O45" t="s">
        <v>1113</v>
      </c>
      <c r="P45" t="s">
        <v>1159</v>
      </c>
      <c r="Q45">
        <v>48500</v>
      </c>
      <c r="R45">
        <v>0</v>
      </c>
      <c r="S45">
        <v>48500</v>
      </c>
      <c r="T45" s="1">
        <v>42012</v>
      </c>
      <c r="U45" t="s">
        <v>1</v>
      </c>
      <c r="V45" t="s">
        <v>23</v>
      </c>
      <c r="W45" t="s">
        <v>3</v>
      </c>
      <c r="X45" t="s">
        <v>60</v>
      </c>
      <c r="Y45" t="s">
        <v>50</v>
      </c>
      <c r="Z45" t="s">
        <v>6</v>
      </c>
      <c r="AA45" t="s">
        <v>108</v>
      </c>
      <c r="AB45">
        <v>4</v>
      </c>
      <c r="AC45">
        <v>1</v>
      </c>
      <c r="AD45" t="s">
        <v>1085</v>
      </c>
      <c r="AE45">
        <v>0</v>
      </c>
      <c r="AF45">
        <v>3</v>
      </c>
      <c r="AG45" t="s">
        <v>1078</v>
      </c>
      <c r="AH45">
        <v>60170</v>
      </c>
      <c r="AI45">
        <v>10940</v>
      </c>
      <c r="AJ45">
        <v>10940</v>
      </c>
      <c r="AK45">
        <v>38290</v>
      </c>
      <c r="AL45" t="s">
        <v>39</v>
      </c>
      <c r="AM45" t="s">
        <v>40</v>
      </c>
      <c r="AN45">
        <v>2011</v>
      </c>
      <c r="AO45" t="s">
        <v>1077</v>
      </c>
    </row>
    <row r="46" spans="1:41" x14ac:dyDescent="0.25">
      <c r="A46">
        <v>206213</v>
      </c>
      <c r="B46" s="1">
        <v>34827</v>
      </c>
      <c r="C46">
        <v>79</v>
      </c>
      <c r="D46" t="s">
        <v>1272</v>
      </c>
      <c r="E46"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t="s">
        <v>1079</v>
      </c>
      <c r="M46" t="s">
        <v>29</v>
      </c>
      <c r="N46" t="s">
        <v>1091</v>
      </c>
      <c r="O46" t="s">
        <v>1110</v>
      </c>
      <c r="P46" t="s">
        <v>1161</v>
      </c>
      <c r="Q46">
        <v>0</v>
      </c>
      <c r="R46">
        <v>-55700</v>
      </c>
      <c r="S46">
        <v>-55700</v>
      </c>
      <c r="T46" s="1">
        <v>42007</v>
      </c>
      <c r="U46" t="s">
        <v>1</v>
      </c>
      <c r="V46" t="s">
        <v>18</v>
      </c>
      <c r="W46" t="s">
        <v>11</v>
      </c>
      <c r="X46" t="s">
        <v>60</v>
      </c>
      <c r="Y46" t="s">
        <v>45</v>
      </c>
      <c r="Z46" t="s">
        <v>6</v>
      </c>
      <c r="AA46" t="s">
        <v>109</v>
      </c>
      <c r="AB46">
        <v>19</v>
      </c>
      <c r="AC46">
        <v>1</v>
      </c>
      <c r="AD46" t="s">
        <v>1078</v>
      </c>
      <c r="AE46">
        <v>2</v>
      </c>
      <c r="AF46">
        <v>2</v>
      </c>
      <c r="AG46" t="s">
        <v>1085</v>
      </c>
      <c r="AH46">
        <v>40000</v>
      </c>
      <c r="AI46">
        <v>8000</v>
      </c>
      <c r="AJ46">
        <v>4000</v>
      </c>
      <c r="AK46">
        <v>28000</v>
      </c>
      <c r="AL46" t="s">
        <v>97</v>
      </c>
      <c r="AM46" t="s">
        <v>110</v>
      </c>
      <c r="AN46">
        <v>2010</v>
      </c>
      <c r="AO46" t="s">
        <v>1078</v>
      </c>
    </row>
    <row r="47" spans="1:41" x14ac:dyDescent="0.25">
      <c r="A47">
        <v>616337</v>
      </c>
      <c r="B47" s="1">
        <v>41151</v>
      </c>
      <c r="C47">
        <v>116</v>
      </c>
      <c r="D47" t="s">
        <v>1274</v>
      </c>
      <c r="E47"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t="s">
        <v>1079</v>
      </c>
      <c r="M47" t="s">
        <v>29</v>
      </c>
      <c r="N47" t="s">
        <v>1103</v>
      </c>
      <c r="O47" t="s">
        <v>1109</v>
      </c>
      <c r="P47" t="s">
        <v>1162</v>
      </c>
      <c r="Q47">
        <v>0</v>
      </c>
      <c r="R47">
        <v>-24100</v>
      </c>
      <c r="S47">
        <v>-24100</v>
      </c>
      <c r="T47" s="1">
        <v>42005</v>
      </c>
      <c r="U47" t="s">
        <v>1</v>
      </c>
      <c r="V47" t="s">
        <v>2</v>
      </c>
      <c r="W47" t="s">
        <v>3</v>
      </c>
      <c r="X47" t="s">
        <v>4</v>
      </c>
      <c r="Y47" t="s">
        <v>45</v>
      </c>
      <c r="Z47" t="s">
        <v>75</v>
      </c>
      <c r="AA47" t="s">
        <v>111</v>
      </c>
      <c r="AB47">
        <v>1</v>
      </c>
      <c r="AC47">
        <v>1</v>
      </c>
      <c r="AD47" t="s">
        <v>1085</v>
      </c>
      <c r="AE47">
        <v>1</v>
      </c>
      <c r="AF47">
        <v>1</v>
      </c>
      <c r="AG47" t="s">
        <v>1085</v>
      </c>
      <c r="AH47">
        <v>97080</v>
      </c>
      <c r="AI47">
        <v>16180</v>
      </c>
      <c r="AJ47">
        <v>16180</v>
      </c>
      <c r="AK47">
        <v>64720</v>
      </c>
      <c r="AL47" t="s">
        <v>97</v>
      </c>
      <c r="AM47" t="s">
        <v>112</v>
      </c>
      <c r="AN47">
        <v>2001</v>
      </c>
      <c r="AO47" t="s">
        <v>1077</v>
      </c>
    </row>
    <row r="48" spans="1:41" x14ac:dyDescent="0.25">
      <c r="A48">
        <v>448961</v>
      </c>
      <c r="B48" s="1">
        <v>38837</v>
      </c>
      <c r="C48">
        <v>37</v>
      </c>
      <c r="D48" t="s">
        <v>1272</v>
      </c>
      <c r="E48"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t="s">
        <v>1086</v>
      </c>
      <c r="M48" t="s">
        <v>65</v>
      </c>
      <c r="N48" t="s">
        <v>1093</v>
      </c>
      <c r="O48" t="s">
        <v>1105</v>
      </c>
      <c r="P48" t="s">
        <v>1159</v>
      </c>
      <c r="Q48">
        <v>0</v>
      </c>
      <c r="R48">
        <v>-67400</v>
      </c>
      <c r="S48">
        <v>-67400</v>
      </c>
      <c r="T48" s="1">
        <v>42020</v>
      </c>
      <c r="U48" t="s">
        <v>1089</v>
      </c>
      <c r="V48" t="s">
        <v>2</v>
      </c>
      <c r="W48" t="s">
        <v>11</v>
      </c>
      <c r="X48" t="s">
        <v>49</v>
      </c>
      <c r="Y48" t="s">
        <v>5</v>
      </c>
      <c r="Z48" t="s">
        <v>37</v>
      </c>
      <c r="AA48" t="s">
        <v>113</v>
      </c>
      <c r="AB48">
        <v>17</v>
      </c>
      <c r="AC48">
        <v>3</v>
      </c>
      <c r="AD48" t="s">
        <v>1077</v>
      </c>
      <c r="AE48">
        <v>1</v>
      </c>
      <c r="AF48">
        <v>0</v>
      </c>
      <c r="AG48" t="s">
        <v>1078</v>
      </c>
      <c r="AH48">
        <v>51660</v>
      </c>
      <c r="AI48">
        <v>5740</v>
      </c>
      <c r="AJ48">
        <v>5740</v>
      </c>
      <c r="AK48">
        <v>40180</v>
      </c>
      <c r="AL48" t="s">
        <v>21</v>
      </c>
      <c r="AM48" t="s">
        <v>22</v>
      </c>
      <c r="AN48">
        <v>2010</v>
      </c>
      <c r="AO48" t="s">
        <v>1078</v>
      </c>
    </row>
    <row r="49" spans="1:41" x14ac:dyDescent="0.25">
      <c r="A49">
        <v>790442</v>
      </c>
      <c r="B49" s="1">
        <v>37724</v>
      </c>
      <c r="C49">
        <v>106</v>
      </c>
      <c r="D49" t="s">
        <v>1273</v>
      </c>
      <c r="E49"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t="s">
        <v>1086</v>
      </c>
      <c r="M49" t="s">
        <v>1141</v>
      </c>
      <c r="N49" t="s">
        <v>1103</v>
      </c>
      <c r="O49" t="s">
        <v>1083</v>
      </c>
      <c r="P49" t="s">
        <v>1160</v>
      </c>
      <c r="Q49">
        <v>49700</v>
      </c>
      <c r="R49">
        <v>-60200</v>
      </c>
      <c r="S49">
        <v>-10500</v>
      </c>
      <c r="T49" s="1">
        <v>42045</v>
      </c>
      <c r="U49" t="s">
        <v>1</v>
      </c>
      <c r="V49" t="s">
        <v>18</v>
      </c>
      <c r="W49" t="s">
        <v>41</v>
      </c>
      <c r="X49" t="s">
        <v>49</v>
      </c>
      <c r="Y49" t="s">
        <v>50</v>
      </c>
      <c r="Z49" t="s">
        <v>24</v>
      </c>
      <c r="AA49" t="s">
        <v>114</v>
      </c>
      <c r="AB49">
        <v>23</v>
      </c>
      <c r="AC49">
        <v>1</v>
      </c>
      <c r="AD49" t="s">
        <v>1078</v>
      </c>
      <c r="AE49">
        <v>2</v>
      </c>
      <c r="AF49">
        <v>2</v>
      </c>
      <c r="AG49" t="s">
        <v>1078</v>
      </c>
      <c r="AH49">
        <v>51120</v>
      </c>
      <c r="AI49">
        <v>5680</v>
      </c>
      <c r="AJ49">
        <v>5680</v>
      </c>
      <c r="AK49">
        <v>39760</v>
      </c>
      <c r="AL49" t="s">
        <v>15</v>
      </c>
      <c r="AM49" t="s">
        <v>16</v>
      </c>
      <c r="AN49">
        <v>2005</v>
      </c>
      <c r="AO49" t="s">
        <v>1078</v>
      </c>
    </row>
    <row r="50" spans="1:41" x14ac:dyDescent="0.25">
      <c r="A50">
        <v>108844</v>
      </c>
      <c r="B50" s="1">
        <v>39421</v>
      </c>
      <c r="C50">
        <v>269</v>
      </c>
      <c r="D50" t="s">
        <v>1272</v>
      </c>
      <c r="E50"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t="s">
        <v>1079</v>
      </c>
      <c r="M50" t="s">
        <v>1142</v>
      </c>
      <c r="N50" t="s">
        <v>1097</v>
      </c>
      <c r="O50" t="s">
        <v>1083</v>
      </c>
      <c r="P50" t="s">
        <v>1162</v>
      </c>
      <c r="Q50">
        <v>36400</v>
      </c>
      <c r="R50">
        <v>-28700</v>
      </c>
      <c r="S50">
        <v>7700</v>
      </c>
      <c r="T50" s="1">
        <v>42049</v>
      </c>
      <c r="U50" t="s">
        <v>1</v>
      </c>
      <c r="V50" t="s">
        <v>23</v>
      </c>
      <c r="W50" t="s">
        <v>11</v>
      </c>
      <c r="X50" t="s">
        <v>49</v>
      </c>
      <c r="Y50" t="s">
        <v>5</v>
      </c>
      <c r="Z50" t="s">
        <v>37</v>
      </c>
      <c r="AA50" t="s">
        <v>115</v>
      </c>
      <c r="AB50">
        <v>14</v>
      </c>
      <c r="AC50">
        <v>1</v>
      </c>
      <c r="AD50" t="s">
        <v>1077</v>
      </c>
      <c r="AE50">
        <v>0</v>
      </c>
      <c r="AF50">
        <v>2</v>
      </c>
      <c r="AG50" t="s">
        <v>1085</v>
      </c>
      <c r="AH50">
        <v>56400</v>
      </c>
      <c r="AI50">
        <v>11280</v>
      </c>
      <c r="AJ50">
        <v>11280</v>
      </c>
      <c r="AK50">
        <v>33840</v>
      </c>
      <c r="AL50" t="s">
        <v>47</v>
      </c>
      <c r="AM50" t="s">
        <v>64</v>
      </c>
      <c r="AN50">
        <v>2014</v>
      </c>
      <c r="AO50" t="s">
        <v>1078</v>
      </c>
    </row>
    <row r="51" spans="1:41" x14ac:dyDescent="0.25">
      <c r="A51">
        <v>430029</v>
      </c>
      <c r="B51" s="1">
        <v>38950</v>
      </c>
      <c r="C51">
        <v>265</v>
      </c>
      <c r="D51" t="s">
        <v>1272</v>
      </c>
      <c r="E51"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t="s">
        <v>1086</v>
      </c>
      <c r="M51" t="s">
        <v>1140</v>
      </c>
      <c r="N51" t="s">
        <v>1102</v>
      </c>
      <c r="O51" t="s">
        <v>1106</v>
      </c>
      <c r="P51" t="s">
        <v>1159</v>
      </c>
      <c r="Q51">
        <v>0</v>
      </c>
      <c r="R51">
        <v>0</v>
      </c>
      <c r="S51">
        <v>0</v>
      </c>
      <c r="T51" s="1">
        <v>42056</v>
      </c>
      <c r="U51" t="s">
        <v>1089</v>
      </c>
      <c r="V51" t="s">
        <v>18</v>
      </c>
      <c r="W51" t="s">
        <v>41</v>
      </c>
      <c r="X51" t="s">
        <v>49</v>
      </c>
      <c r="Y51" t="s">
        <v>19</v>
      </c>
      <c r="Z51" t="s">
        <v>24</v>
      </c>
      <c r="AA51" t="s">
        <v>116</v>
      </c>
      <c r="AB51">
        <v>17</v>
      </c>
      <c r="AC51">
        <v>3</v>
      </c>
      <c r="AD51" t="s">
        <v>1078</v>
      </c>
      <c r="AE51">
        <v>2</v>
      </c>
      <c r="AF51">
        <v>3</v>
      </c>
      <c r="AG51" t="s">
        <v>1085</v>
      </c>
      <c r="AH51">
        <v>55120</v>
      </c>
      <c r="AI51">
        <v>6890</v>
      </c>
      <c r="AJ51">
        <v>0</v>
      </c>
      <c r="AK51">
        <v>48230</v>
      </c>
      <c r="AL51" t="s">
        <v>32</v>
      </c>
      <c r="AM51" t="s">
        <v>69</v>
      </c>
      <c r="AN51">
        <v>2002</v>
      </c>
      <c r="AO51" t="s">
        <v>1078</v>
      </c>
    </row>
    <row r="52" spans="1:41" x14ac:dyDescent="0.25">
      <c r="A52">
        <v>529112</v>
      </c>
      <c r="B52" s="1">
        <v>32881</v>
      </c>
      <c r="C52">
        <v>163</v>
      </c>
      <c r="D52" t="s">
        <v>1274</v>
      </c>
      <c r="E5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t="s">
        <v>1086</v>
      </c>
      <c r="M52" t="s">
        <v>29</v>
      </c>
      <c r="N52" t="s">
        <v>1095</v>
      </c>
      <c r="O52" t="s">
        <v>1111</v>
      </c>
      <c r="P52" t="s">
        <v>1159</v>
      </c>
      <c r="Q52">
        <v>35300</v>
      </c>
      <c r="R52">
        <v>0</v>
      </c>
      <c r="S52">
        <v>35300</v>
      </c>
      <c r="T52" s="1">
        <v>42053</v>
      </c>
      <c r="U52" t="s">
        <v>1089</v>
      </c>
      <c r="V52" t="s">
        <v>18</v>
      </c>
      <c r="W52" t="s">
        <v>41</v>
      </c>
      <c r="X52" t="s">
        <v>34</v>
      </c>
      <c r="Y52" t="s">
        <v>50</v>
      </c>
      <c r="Z52" t="s">
        <v>53</v>
      </c>
      <c r="AA52" t="s">
        <v>117</v>
      </c>
      <c r="AB52">
        <v>11</v>
      </c>
      <c r="AC52">
        <v>3</v>
      </c>
      <c r="AD52" t="s">
        <v>1077</v>
      </c>
      <c r="AE52">
        <v>1</v>
      </c>
      <c r="AF52">
        <v>1</v>
      </c>
      <c r="AG52" t="s">
        <v>1085</v>
      </c>
      <c r="AH52">
        <v>77110</v>
      </c>
      <c r="AI52">
        <v>0</v>
      </c>
      <c r="AJ52">
        <v>14020</v>
      </c>
      <c r="AK52">
        <v>63090</v>
      </c>
      <c r="AL52" t="s">
        <v>118</v>
      </c>
      <c r="AM52" t="s">
        <v>119</v>
      </c>
      <c r="AN52">
        <v>2014</v>
      </c>
      <c r="AO52" t="s">
        <v>1078</v>
      </c>
    </row>
    <row r="53" spans="1:41" x14ac:dyDescent="0.25">
      <c r="A53">
        <v>939631</v>
      </c>
      <c r="B53" s="1">
        <v>32950</v>
      </c>
      <c r="C53">
        <v>355</v>
      </c>
      <c r="D53" t="s">
        <v>1273</v>
      </c>
      <c r="E53"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t="s">
        <v>1079</v>
      </c>
      <c r="M53" t="s">
        <v>65</v>
      </c>
      <c r="N53" t="s">
        <v>1095</v>
      </c>
      <c r="O53" t="s">
        <v>1110</v>
      </c>
      <c r="P53" t="s">
        <v>1159</v>
      </c>
      <c r="Q53">
        <v>0</v>
      </c>
      <c r="R53">
        <v>0</v>
      </c>
      <c r="S53">
        <v>0</v>
      </c>
      <c r="T53" s="1">
        <v>42014</v>
      </c>
      <c r="U53" t="s">
        <v>1089</v>
      </c>
      <c r="V53" t="s">
        <v>23</v>
      </c>
      <c r="W53" t="s">
        <v>3</v>
      </c>
      <c r="X53" t="s">
        <v>34</v>
      </c>
      <c r="Y53" t="s">
        <v>45</v>
      </c>
      <c r="Z53" t="s">
        <v>24</v>
      </c>
      <c r="AA53" t="s">
        <v>120</v>
      </c>
      <c r="AB53">
        <v>19</v>
      </c>
      <c r="AC53">
        <v>3</v>
      </c>
      <c r="AD53" t="s">
        <v>1078</v>
      </c>
      <c r="AE53">
        <v>2</v>
      </c>
      <c r="AF53">
        <v>1</v>
      </c>
      <c r="AG53" t="s">
        <v>1078</v>
      </c>
      <c r="AH53">
        <v>62800</v>
      </c>
      <c r="AI53">
        <v>6280</v>
      </c>
      <c r="AJ53">
        <v>6280</v>
      </c>
      <c r="AK53">
        <v>50240</v>
      </c>
      <c r="AL53" t="s">
        <v>43</v>
      </c>
      <c r="AM53" t="s">
        <v>59</v>
      </c>
      <c r="AN53">
        <v>2003</v>
      </c>
      <c r="AO53" t="s">
        <v>1077</v>
      </c>
    </row>
    <row r="54" spans="1:41" x14ac:dyDescent="0.25">
      <c r="A54">
        <v>866931</v>
      </c>
      <c r="B54" s="1">
        <v>39454</v>
      </c>
      <c r="C54">
        <v>175</v>
      </c>
      <c r="D54" t="s">
        <v>1274</v>
      </c>
      <c r="E54"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t="s">
        <v>1086</v>
      </c>
      <c r="M54" t="s">
        <v>1141</v>
      </c>
      <c r="N54" t="s">
        <v>1102</v>
      </c>
      <c r="O54" t="s">
        <v>1100</v>
      </c>
      <c r="P54" t="s">
        <v>1161</v>
      </c>
      <c r="Q54">
        <v>0</v>
      </c>
      <c r="R54">
        <v>0</v>
      </c>
      <c r="S54">
        <v>0</v>
      </c>
      <c r="T54" s="1">
        <v>42061</v>
      </c>
      <c r="U54" t="s">
        <v>10</v>
      </c>
      <c r="V54" t="s">
        <v>1084</v>
      </c>
      <c r="W54" t="s">
        <v>121</v>
      </c>
      <c r="X54" t="s">
        <v>4</v>
      </c>
      <c r="Y54" t="s">
        <v>19</v>
      </c>
      <c r="Z54" t="s">
        <v>24</v>
      </c>
      <c r="AA54" t="s">
        <v>122</v>
      </c>
      <c r="AB54">
        <v>5</v>
      </c>
      <c r="AC54">
        <v>1</v>
      </c>
      <c r="AD54" t="s">
        <v>1085</v>
      </c>
      <c r="AE54">
        <v>2</v>
      </c>
      <c r="AF54">
        <v>0</v>
      </c>
      <c r="AG54" t="s">
        <v>1077</v>
      </c>
      <c r="AH54">
        <v>7290</v>
      </c>
      <c r="AI54">
        <v>810</v>
      </c>
      <c r="AJ54">
        <v>810</v>
      </c>
      <c r="AK54">
        <v>5670</v>
      </c>
      <c r="AL54" t="s">
        <v>123</v>
      </c>
      <c r="AM54" t="s">
        <v>124</v>
      </c>
      <c r="AN54">
        <v>1995</v>
      </c>
      <c r="AO54" t="s">
        <v>1078</v>
      </c>
    </row>
    <row r="55" spans="1:41" x14ac:dyDescent="0.25">
      <c r="A55">
        <v>582011</v>
      </c>
      <c r="B55" s="1">
        <v>35499</v>
      </c>
      <c r="C55">
        <v>192</v>
      </c>
      <c r="D55" t="s">
        <v>1272</v>
      </c>
      <c r="E55"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t="s">
        <v>1086</v>
      </c>
      <c r="M55" t="s">
        <v>1139</v>
      </c>
      <c r="N55" t="s">
        <v>1099</v>
      </c>
      <c r="O55" t="s">
        <v>1104</v>
      </c>
      <c r="P55" t="s">
        <v>1159</v>
      </c>
      <c r="Q55">
        <v>0</v>
      </c>
      <c r="R55">
        <v>-40300</v>
      </c>
      <c r="S55">
        <v>-40300</v>
      </c>
      <c r="T55" s="1">
        <v>42005</v>
      </c>
      <c r="U55" t="s">
        <v>1</v>
      </c>
      <c r="V55" t="s">
        <v>18</v>
      </c>
      <c r="W55" t="s">
        <v>41</v>
      </c>
      <c r="X55" t="s">
        <v>49</v>
      </c>
      <c r="Y55" t="s">
        <v>45</v>
      </c>
      <c r="Z55" t="s">
        <v>37</v>
      </c>
      <c r="AA55" t="s">
        <v>125</v>
      </c>
      <c r="AB55">
        <v>19</v>
      </c>
      <c r="AC55">
        <v>1</v>
      </c>
      <c r="AD55" t="s">
        <v>1078</v>
      </c>
      <c r="AE55">
        <v>0</v>
      </c>
      <c r="AF55">
        <v>0</v>
      </c>
      <c r="AG55" t="s">
        <v>1085</v>
      </c>
      <c r="AH55">
        <v>76600</v>
      </c>
      <c r="AI55">
        <v>15320</v>
      </c>
      <c r="AJ55">
        <v>7660</v>
      </c>
      <c r="AK55">
        <v>53620</v>
      </c>
      <c r="AL55" t="s">
        <v>15</v>
      </c>
      <c r="AM55" t="s">
        <v>102</v>
      </c>
      <c r="AN55">
        <v>2000</v>
      </c>
      <c r="AO55" t="s">
        <v>1078</v>
      </c>
    </row>
    <row r="56" spans="1:41" x14ac:dyDescent="0.25">
      <c r="A56">
        <v>691189</v>
      </c>
      <c r="B56" s="1">
        <v>37996</v>
      </c>
      <c r="C56">
        <v>430</v>
      </c>
      <c r="D56" t="s">
        <v>1273</v>
      </c>
      <c r="E56"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t="s">
        <v>1079</v>
      </c>
      <c r="M56" t="s">
        <v>1140</v>
      </c>
      <c r="N56" t="s">
        <v>1095</v>
      </c>
      <c r="O56" t="s">
        <v>1092</v>
      </c>
      <c r="P56" t="s">
        <v>1160</v>
      </c>
      <c r="Q56">
        <v>0</v>
      </c>
      <c r="R56">
        <v>0</v>
      </c>
      <c r="S56">
        <v>0</v>
      </c>
      <c r="T56" s="1">
        <v>42007</v>
      </c>
      <c r="U56" t="s">
        <v>1089</v>
      </c>
      <c r="V56" t="s">
        <v>23</v>
      </c>
      <c r="W56" t="s">
        <v>11</v>
      </c>
      <c r="X56" t="s">
        <v>34</v>
      </c>
      <c r="Y56" t="s">
        <v>19</v>
      </c>
      <c r="Z56" t="s">
        <v>13</v>
      </c>
      <c r="AA56" t="s">
        <v>126</v>
      </c>
      <c r="AB56">
        <v>19</v>
      </c>
      <c r="AC56">
        <v>3</v>
      </c>
      <c r="AD56" t="s">
        <v>1085</v>
      </c>
      <c r="AE56">
        <v>0</v>
      </c>
      <c r="AF56">
        <v>3</v>
      </c>
      <c r="AG56" t="s">
        <v>1077</v>
      </c>
      <c r="AH56">
        <v>81800</v>
      </c>
      <c r="AI56">
        <v>16360</v>
      </c>
      <c r="AJ56">
        <v>8180</v>
      </c>
      <c r="AK56">
        <v>57260</v>
      </c>
      <c r="AL56" t="s">
        <v>39</v>
      </c>
      <c r="AM56" t="s">
        <v>40</v>
      </c>
      <c r="AN56">
        <v>1998</v>
      </c>
      <c r="AO56" t="s">
        <v>1078</v>
      </c>
    </row>
    <row r="57" spans="1:41" x14ac:dyDescent="0.25">
      <c r="A57">
        <v>537546</v>
      </c>
      <c r="B57" s="1">
        <v>34566</v>
      </c>
      <c r="C57">
        <v>91</v>
      </c>
      <c r="D57" t="s">
        <v>1272</v>
      </c>
      <c r="E57"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t="s">
        <v>1086</v>
      </c>
      <c r="M57" t="s">
        <v>1142</v>
      </c>
      <c r="N57" t="s">
        <v>1115</v>
      </c>
      <c r="O57" t="s">
        <v>1111</v>
      </c>
      <c r="P57" t="s">
        <v>1159</v>
      </c>
      <c r="Q57">
        <v>0</v>
      </c>
      <c r="R57">
        <v>0</v>
      </c>
      <c r="S57">
        <v>0</v>
      </c>
      <c r="T57" s="1">
        <v>42021</v>
      </c>
      <c r="U57" t="s">
        <v>10</v>
      </c>
      <c r="V57" t="s">
        <v>1084</v>
      </c>
      <c r="W57" t="s">
        <v>121</v>
      </c>
      <c r="X57" t="s">
        <v>30</v>
      </c>
      <c r="Y57" t="s">
        <v>19</v>
      </c>
      <c r="Z57" t="s">
        <v>24</v>
      </c>
      <c r="AA57" t="s">
        <v>127</v>
      </c>
      <c r="AB57">
        <v>4</v>
      </c>
      <c r="AC57">
        <v>1</v>
      </c>
      <c r="AD57" t="s">
        <v>1085</v>
      </c>
      <c r="AE57">
        <v>1</v>
      </c>
      <c r="AF57">
        <v>2</v>
      </c>
      <c r="AG57" t="s">
        <v>1085</v>
      </c>
      <c r="AH57">
        <v>7260</v>
      </c>
      <c r="AI57">
        <v>1320</v>
      </c>
      <c r="AJ57">
        <v>660</v>
      </c>
      <c r="AK57">
        <v>5280</v>
      </c>
      <c r="AL57" t="s">
        <v>97</v>
      </c>
      <c r="AM57" t="s">
        <v>110</v>
      </c>
      <c r="AN57">
        <v>2008</v>
      </c>
      <c r="AO57" t="s">
        <v>1078</v>
      </c>
    </row>
    <row r="58" spans="1:41" x14ac:dyDescent="0.25">
      <c r="A58">
        <v>394975</v>
      </c>
      <c r="B58" s="1">
        <v>37409</v>
      </c>
      <c r="C58">
        <v>217</v>
      </c>
      <c r="D58" t="s">
        <v>1274</v>
      </c>
      <c r="E58"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t="s">
        <v>1079</v>
      </c>
      <c r="M58" t="s">
        <v>65</v>
      </c>
      <c r="N58" t="s">
        <v>1090</v>
      </c>
      <c r="O58" t="s">
        <v>1112</v>
      </c>
      <c r="P58" t="s">
        <v>1161</v>
      </c>
      <c r="Q58">
        <v>0</v>
      </c>
      <c r="R58">
        <v>0</v>
      </c>
      <c r="S58">
        <v>0</v>
      </c>
      <c r="T58" s="1">
        <v>42057</v>
      </c>
      <c r="U58" t="s">
        <v>10</v>
      </c>
      <c r="V58" t="s">
        <v>1084</v>
      </c>
      <c r="W58" t="s">
        <v>11</v>
      </c>
      <c r="X58" t="s">
        <v>30</v>
      </c>
      <c r="Y58" t="s">
        <v>45</v>
      </c>
      <c r="Z58" t="s">
        <v>53</v>
      </c>
      <c r="AA58" t="s">
        <v>128</v>
      </c>
      <c r="AB58">
        <v>8</v>
      </c>
      <c r="AC58">
        <v>1</v>
      </c>
      <c r="AD58" t="s">
        <v>1085</v>
      </c>
      <c r="AE58">
        <v>2</v>
      </c>
      <c r="AF58">
        <v>1</v>
      </c>
      <c r="AG58" t="s">
        <v>1077</v>
      </c>
      <c r="AH58">
        <v>4300</v>
      </c>
      <c r="AI58">
        <v>430</v>
      </c>
      <c r="AJ58">
        <v>430</v>
      </c>
      <c r="AK58">
        <v>3440</v>
      </c>
      <c r="AL58" t="s">
        <v>47</v>
      </c>
      <c r="AM58" t="s">
        <v>94</v>
      </c>
      <c r="AN58">
        <v>2000</v>
      </c>
      <c r="AO58" t="s">
        <v>1078</v>
      </c>
    </row>
    <row r="59" spans="1:41" x14ac:dyDescent="0.25">
      <c r="A59">
        <v>729634</v>
      </c>
      <c r="B59" s="1">
        <v>34452</v>
      </c>
      <c r="C59">
        <v>223</v>
      </c>
      <c r="D59" t="s">
        <v>1274</v>
      </c>
      <c r="E59"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t="s">
        <v>1086</v>
      </c>
      <c r="M59" t="s">
        <v>1142</v>
      </c>
      <c r="N59" t="s">
        <v>1097</v>
      </c>
      <c r="O59" t="s">
        <v>1104</v>
      </c>
      <c r="P59" t="s">
        <v>1159</v>
      </c>
      <c r="Q59">
        <v>88400</v>
      </c>
      <c r="R59">
        <v>-46500</v>
      </c>
      <c r="S59">
        <v>41900</v>
      </c>
      <c r="T59" s="1">
        <v>42031</v>
      </c>
      <c r="U59" t="s">
        <v>1089</v>
      </c>
      <c r="V59" t="s">
        <v>2</v>
      </c>
      <c r="W59" t="s">
        <v>3</v>
      </c>
      <c r="X59" t="s">
        <v>4</v>
      </c>
      <c r="Y59" t="s">
        <v>50</v>
      </c>
      <c r="Z59" t="s">
        <v>6</v>
      </c>
      <c r="AA59" t="s">
        <v>129</v>
      </c>
      <c r="AB59">
        <v>7</v>
      </c>
      <c r="AC59">
        <v>3</v>
      </c>
      <c r="AD59" t="s">
        <v>1077</v>
      </c>
      <c r="AE59">
        <v>1</v>
      </c>
      <c r="AF59">
        <v>0</v>
      </c>
      <c r="AG59" t="s">
        <v>1085</v>
      </c>
      <c r="AH59">
        <v>70510</v>
      </c>
      <c r="AI59">
        <v>12820</v>
      </c>
      <c r="AJ59">
        <v>12820</v>
      </c>
      <c r="AK59">
        <v>44870</v>
      </c>
      <c r="AL59" t="s">
        <v>73</v>
      </c>
      <c r="AM59" t="s">
        <v>83</v>
      </c>
      <c r="AN59">
        <v>1999</v>
      </c>
      <c r="AO59" t="s">
        <v>1078</v>
      </c>
    </row>
    <row r="60" spans="1:41" x14ac:dyDescent="0.25">
      <c r="A60">
        <v>282195</v>
      </c>
      <c r="B60" s="1">
        <v>41868</v>
      </c>
      <c r="C60">
        <v>195</v>
      </c>
      <c r="D60" t="s">
        <v>1273</v>
      </c>
      <c r="E60"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t="s">
        <v>1079</v>
      </c>
      <c r="M60" t="s">
        <v>1141</v>
      </c>
      <c r="N60" t="s">
        <v>1082</v>
      </c>
      <c r="O60" t="s">
        <v>1104</v>
      </c>
      <c r="P60" t="s">
        <v>1161</v>
      </c>
      <c r="Q60">
        <v>47600</v>
      </c>
      <c r="R60">
        <v>-39600</v>
      </c>
      <c r="S60">
        <v>8000</v>
      </c>
      <c r="T60" s="1">
        <v>42062</v>
      </c>
      <c r="U60" t="s">
        <v>62</v>
      </c>
      <c r="V60" t="s">
        <v>1084</v>
      </c>
      <c r="W60" t="s">
        <v>11</v>
      </c>
      <c r="X60" t="s">
        <v>4</v>
      </c>
      <c r="Y60" t="s">
        <v>12</v>
      </c>
      <c r="Z60" t="s">
        <v>53</v>
      </c>
      <c r="AA60" t="s">
        <v>130</v>
      </c>
      <c r="AB60">
        <v>5</v>
      </c>
      <c r="AC60">
        <v>1</v>
      </c>
      <c r="AD60" t="s">
        <v>1078</v>
      </c>
      <c r="AE60">
        <v>0</v>
      </c>
      <c r="AF60">
        <v>1</v>
      </c>
      <c r="AG60" t="s">
        <v>1077</v>
      </c>
      <c r="AH60">
        <v>2640</v>
      </c>
      <c r="AI60">
        <v>480</v>
      </c>
      <c r="AJ60">
        <v>480</v>
      </c>
      <c r="AK60">
        <v>1680</v>
      </c>
      <c r="AL60" t="s">
        <v>55</v>
      </c>
      <c r="AM60" t="s">
        <v>56</v>
      </c>
      <c r="AN60">
        <v>2009</v>
      </c>
      <c r="AO60" t="s">
        <v>1078</v>
      </c>
    </row>
    <row r="61" spans="1:41" x14ac:dyDescent="0.25">
      <c r="A61">
        <v>420810</v>
      </c>
      <c r="B61" s="1">
        <v>39305</v>
      </c>
      <c r="C61">
        <v>22</v>
      </c>
      <c r="D61" t="s">
        <v>1273</v>
      </c>
      <c r="E61"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t="s">
        <v>1079</v>
      </c>
      <c r="M61" t="s">
        <v>1141</v>
      </c>
      <c r="N61" t="s">
        <v>1080</v>
      </c>
      <c r="O61" t="s">
        <v>1101</v>
      </c>
      <c r="P61" t="s">
        <v>1161</v>
      </c>
      <c r="Q61">
        <v>71500</v>
      </c>
      <c r="R61">
        <v>0</v>
      </c>
      <c r="S61">
        <v>71500</v>
      </c>
      <c r="T61" s="1">
        <v>42010</v>
      </c>
      <c r="U61" t="s">
        <v>1</v>
      </c>
      <c r="V61" t="s">
        <v>18</v>
      </c>
      <c r="W61" t="s">
        <v>11</v>
      </c>
      <c r="X61" t="s">
        <v>34</v>
      </c>
      <c r="Y61" t="s">
        <v>19</v>
      </c>
      <c r="Z61" t="s">
        <v>24</v>
      </c>
      <c r="AA61" t="s">
        <v>131</v>
      </c>
      <c r="AB61">
        <v>3</v>
      </c>
      <c r="AC61">
        <v>1</v>
      </c>
      <c r="AD61" t="s">
        <v>1077</v>
      </c>
      <c r="AE61">
        <v>1</v>
      </c>
      <c r="AF61">
        <v>2</v>
      </c>
      <c r="AG61" t="s">
        <v>1078</v>
      </c>
      <c r="AH61">
        <v>78900</v>
      </c>
      <c r="AI61">
        <v>15780</v>
      </c>
      <c r="AJ61">
        <v>7890</v>
      </c>
      <c r="AK61">
        <v>55230</v>
      </c>
      <c r="AL61" t="s">
        <v>26</v>
      </c>
      <c r="AM61" t="s">
        <v>132</v>
      </c>
      <c r="AN61">
        <v>1995</v>
      </c>
      <c r="AO61" t="s">
        <v>1078</v>
      </c>
    </row>
    <row r="62" spans="1:41" x14ac:dyDescent="0.25">
      <c r="A62">
        <v>524836</v>
      </c>
      <c r="B62" s="1">
        <v>39772</v>
      </c>
      <c r="C62">
        <v>439</v>
      </c>
      <c r="D62" t="s">
        <v>1274</v>
      </c>
      <c r="E6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t="s">
        <v>1086</v>
      </c>
      <c r="M62" t="s">
        <v>1141</v>
      </c>
      <c r="N62" t="s">
        <v>1093</v>
      </c>
      <c r="O62" t="s">
        <v>1109</v>
      </c>
      <c r="P62" t="s">
        <v>1162</v>
      </c>
      <c r="Q62">
        <v>36100</v>
      </c>
      <c r="R62">
        <v>-55000</v>
      </c>
      <c r="S62">
        <v>-18900</v>
      </c>
      <c r="T62" s="1">
        <v>42063</v>
      </c>
      <c r="U62" t="s">
        <v>1089</v>
      </c>
      <c r="V62" t="s">
        <v>23</v>
      </c>
      <c r="W62" t="s">
        <v>3</v>
      </c>
      <c r="X62" t="s">
        <v>34</v>
      </c>
      <c r="Y62" t="s">
        <v>5</v>
      </c>
      <c r="Z62" t="s">
        <v>6</v>
      </c>
      <c r="AA62" t="s">
        <v>133</v>
      </c>
      <c r="AB62">
        <v>12</v>
      </c>
      <c r="AC62">
        <v>3</v>
      </c>
      <c r="AD62" t="s">
        <v>1085</v>
      </c>
      <c r="AE62">
        <v>2</v>
      </c>
      <c r="AF62">
        <v>3</v>
      </c>
      <c r="AG62" t="s">
        <v>1085</v>
      </c>
      <c r="AH62">
        <v>56430</v>
      </c>
      <c r="AI62">
        <v>0</v>
      </c>
      <c r="AJ62">
        <v>6270</v>
      </c>
      <c r="AK62">
        <v>50160</v>
      </c>
      <c r="AL62" t="s">
        <v>118</v>
      </c>
      <c r="AM62" t="s">
        <v>134</v>
      </c>
      <c r="AN62">
        <v>2014</v>
      </c>
      <c r="AO62" t="s">
        <v>1078</v>
      </c>
    </row>
    <row r="63" spans="1:41" x14ac:dyDescent="0.25">
      <c r="A63">
        <v>307195</v>
      </c>
      <c r="B63" s="1">
        <v>34990</v>
      </c>
      <c r="C63">
        <v>94</v>
      </c>
      <c r="D63" t="s">
        <v>1274</v>
      </c>
      <c r="E63"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t="s">
        <v>1086</v>
      </c>
      <c r="M63" t="s">
        <v>1139</v>
      </c>
      <c r="N63" t="s">
        <v>1114</v>
      </c>
      <c r="O63" t="s">
        <v>1105</v>
      </c>
      <c r="P63" t="s">
        <v>1160</v>
      </c>
      <c r="Q63">
        <v>0</v>
      </c>
      <c r="R63">
        <v>0</v>
      </c>
      <c r="S63">
        <v>0</v>
      </c>
      <c r="T63" s="1">
        <v>42057</v>
      </c>
      <c r="U63" t="s">
        <v>62</v>
      </c>
      <c r="V63" t="s">
        <v>1084</v>
      </c>
      <c r="W63" t="s">
        <v>11</v>
      </c>
      <c r="X63" t="s">
        <v>30</v>
      </c>
      <c r="Y63" t="s">
        <v>12</v>
      </c>
      <c r="Z63" t="s">
        <v>13</v>
      </c>
      <c r="AA63" t="s">
        <v>135</v>
      </c>
      <c r="AB63">
        <v>19</v>
      </c>
      <c r="AC63">
        <v>1</v>
      </c>
      <c r="AD63" t="s">
        <v>1078</v>
      </c>
      <c r="AE63">
        <v>1</v>
      </c>
      <c r="AF63">
        <v>3</v>
      </c>
      <c r="AG63" t="s">
        <v>1078</v>
      </c>
      <c r="AH63">
        <v>2400</v>
      </c>
      <c r="AI63">
        <v>300</v>
      </c>
      <c r="AJ63">
        <v>300</v>
      </c>
      <c r="AK63">
        <v>1800</v>
      </c>
      <c r="AL63" t="s">
        <v>26</v>
      </c>
      <c r="AM63" t="s">
        <v>132</v>
      </c>
      <c r="AN63">
        <v>2014</v>
      </c>
      <c r="AO63" t="s">
        <v>1078</v>
      </c>
    </row>
    <row r="64" spans="1:41" x14ac:dyDescent="0.25">
      <c r="A64">
        <v>623648</v>
      </c>
      <c r="B64" s="1">
        <v>34108</v>
      </c>
      <c r="C64">
        <v>11</v>
      </c>
      <c r="D64" t="s">
        <v>1272</v>
      </c>
      <c r="E64"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t="s">
        <v>1079</v>
      </c>
      <c r="M64" t="s">
        <v>1141</v>
      </c>
      <c r="N64" t="s">
        <v>1095</v>
      </c>
      <c r="O64" t="s">
        <v>1106</v>
      </c>
      <c r="P64" t="s">
        <v>1159</v>
      </c>
      <c r="Q64">
        <v>56600</v>
      </c>
      <c r="R64">
        <v>-45800</v>
      </c>
      <c r="S64">
        <v>10800</v>
      </c>
      <c r="T64" s="1">
        <v>42011</v>
      </c>
      <c r="U64" t="s">
        <v>1</v>
      </c>
      <c r="V64" t="s">
        <v>23</v>
      </c>
      <c r="W64" t="s">
        <v>41</v>
      </c>
      <c r="X64" t="s">
        <v>60</v>
      </c>
      <c r="Y64" t="s">
        <v>45</v>
      </c>
      <c r="Z64" t="s">
        <v>13</v>
      </c>
      <c r="AA64" t="s">
        <v>136</v>
      </c>
      <c r="AB64">
        <v>22</v>
      </c>
      <c r="AC64">
        <v>1</v>
      </c>
      <c r="AD64" t="s">
        <v>1077</v>
      </c>
      <c r="AE64">
        <v>0</v>
      </c>
      <c r="AF64">
        <v>1</v>
      </c>
      <c r="AG64" t="s">
        <v>1078</v>
      </c>
      <c r="AH64">
        <v>65790</v>
      </c>
      <c r="AI64">
        <v>7310</v>
      </c>
      <c r="AJ64">
        <v>7310</v>
      </c>
      <c r="AK64">
        <v>51170</v>
      </c>
      <c r="AL64" t="s">
        <v>8</v>
      </c>
      <c r="AM64" t="s">
        <v>137</v>
      </c>
      <c r="AN64">
        <v>2007</v>
      </c>
      <c r="AO64" t="s">
        <v>1078</v>
      </c>
    </row>
    <row r="65" spans="1:41" x14ac:dyDescent="0.25">
      <c r="A65">
        <v>485372</v>
      </c>
      <c r="B65" s="1">
        <v>38409</v>
      </c>
      <c r="C65">
        <v>151</v>
      </c>
      <c r="D65" t="s">
        <v>1273</v>
      </c>
      <c r="E65"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t="s">
        <v>1086</v>
      </c>
      <c r="M65" t="s">
        <v>1140</v>
      </c>
      <c r="N65" t="s">
        <v>1114</v>
      </c>
      <c r="O65" t="s">
        <v>1110</v>
      </c>
      <c r="P65" t="s">
        <v>1160</v>
      </c>
      <c r="Q65">
        <v>94800</v>
      </c>
      <c r="R65">
        <v>-58500</v>
      </c>
      <c r="S65">
        <v>36300</v>
      </c>
      <c r="T65" s="1">
        <v>42010</v>
      </c>
      <c r="U65" t="s">
        <v>1089</v>
      </c>
      <c r="V65" t="s">
        <v>2</v>
      </c>
      <c r="W65" t="s">
        <v>11</v>
      </c>
      <c r="X65" t="s">
        <v>4</v>
      </c>
      <c r="Y65" t="s">
        <v>12</v>
      </c>
      <c r="Z65" t="s">
        <v>51</v>
      </c>
      <c r="AA65" t="s">
        <v>138</v>
      </c>
      <c r="AB65">
        <v>12</v>
      </c>
      <c r="AC65">
        <v>3</v>
      </c>
      <c r="AD65" t="s">
        <v>1078</v>
      </c>
      <c r="AE65">
        <v>1</v>
      </c>
      <c r="AF65">
        <v>1</v>
      </c>
      <c r="AG65" t="s">
        <v>1078</v>
      </c>
      <c r="AH65">
        <v>62920</v>
      </c>
      <c r="AI65">
        <v>11440</v>
      </c>
      <c r="AJ65">
        <v>5720</v>
      </c>
      <c r="AK65">
        <v>45760</v>
      </c>
      <c r="AL65" t="s">
        <v>55</v>
      </c>
      <c r="AM65" t="s">
        <v>86</v>
      </c>
      <c r="AN65">
        <v>2000</v>
      </c>
      <c r="AO65" t="s">
        <v>1078</v>
      </c>
    </row>
    <row r="66" spans="1:41" x14ac:dyDescent="0.25">
      <c r="A66">
        <v>598554</v>
      </c>
      <c r="B66" s="1">
        <v>32918</v>
      </c>
      <c r="C66">
        <v>154</v>
      </c>
      <c r="D66" t="s">
        <v>1274</v>
      </c>
      <c r="E66"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t="s">
        <v>1079</v>
      </c>
      <c r="M66" t="s">
        <v>1141</v>
      </c>
      <c r="N66" t="s">
        <v>1082</v>
      </c>
      <c r="O66" t="s">
        <v>1094</v>
      </c>
      <c r="P66" t="s">
        <v>1161</v>
      </c>
      <c r="Q66">
        <v>36900</v>
      </c>
      <c r="R66">
        <v>0</v>
      </c>
      <c r="S66">
        <v>36900</v>
      </c>
      <c r="T66" s="1">
        <v>42014</v>
      </c>
      <c r="U66" t="s">
        <v>1089</v>
      </c>
      <c r="V66" t="s">
        <v>18</v>
      </c>
      <c r="W66" t="s">
        <v>3</v>
      </c>
      <c r="X66" t="s">
        <v>4</v>
      </c>
      <c r="Y66" t="s">
        <v>19</v>
      </c>
      <c r="Z66" t="s">
        <v>37</v>
      </c>
      <c r="AA66" t="s">
        <v>139</v>
      </c>
      <c r="AB66">
        <v>15</v>
      </c>
      <c r="AC66">
        <v>3</v>
      </c>
      <c r="AD66" t="s">
        <v>1077</v>
      </c>
      <c r="AE66">
        <v>2</v>
      </c>
      <c r="AF66">
        <v>1</v>
      </c>
      <c r="AG66" t="s">
        <v>1085</v>
      </c>
      <c r="AH66">
        <v>69480</v>
      </c>
      <c r="AI66">
        <v>15440</v>
      </c>
      <c r="AJ66">
        <v>0</v>
      </c>
      <c r="AK66">
        <v>54040</v>
      </c>
      <c r="AL66" t="s">
        <v>39</v>
      </c>
      <c r="AM66" t="s">
        <v>71</v>
      </c>
      <c r="AN66">
        <v>2014</v>
      </c>
      <c r="AO66" t="s">
        <v>1077</v>
      </c>
    </row>
    <row r="67" spans="1:41" x14ac:dyDescent="0.25">
      <c r="A67">
        <v>303987</v>
      </c>
      <c r="B67" s="1">
        <v>34242</v>
      </c>
      <c r="C67">
        <v>245</v>
      </c>
      <c r="D67" t="s">
        <v>1272</v>
      </c>
      <c r="E67"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t="s">
        <v>1079</v>
      </c>
      <c r="M67" t="s">
        <v>1142</v>
      </c>
      <c r="N67" t="s">
        <v>1107</v>
      </c>
      <c r="O67" t="s">
        <v>1112</v>
      </c>
      <c r="P67" t="s">
        <v>1159</v>
      </c>
      <c r="Q67">
        <v>69100</v>
      </c>
      <c r="R67">
        <v>0</v>
      </c>
      <c r="S67">
        <v>69100</v>
      </c>
      <c r="T67" s="1">
        <v>42046</v>
      </c>
      <c r="U67" t="s">
        <v>1089</v>
      </c>
      <c r="V67" t="s">
        <v>2</v>
      </c>
      <c r="W67" t="s">
        <v>41</v>
      </c>
      <c r="X67" t="s">
        <v>49</v>
      </c>
      <c r="Y67" t="s">
        <v>1273</v>
      </c>
      <c r="Z67" t="s">
        <v>37</v>
      </c>
      <c r="AA67" t="s">
        <v>140</v>
      </c>
      <c r="AB67">
        <v>23</v>
      </c>
      <c r="AC67">
        <v>3</v>
      </c>
      <c r="AD67" t="s">
        <v>1078</v>
      </c>
      <c r="AE67">
        <v>0</v>
      </c>
      <c r="AF67">
        <v>3</v>
      </c>
      <c r="AG67" t="s">
        <v>1078</v>
      </c>
      <c r="AH67">
        <v>44280</v>
      </c>
      <c r="AI67">
        <v>7380</v>
      </c>
      <c r="AJ67">
        <v>3690</v>
      </c>
      <c r="AK67">
        <v>33210</v>
      </c>
      <c r="AL67" t="s">
        <v>118</v>
      </c>
      <c r="AM67" t="s">
        <v>141</v>
      </c>
      <c r="AN67">
        <v>1997</v>
      </c>
      <c r="AO67" t="s">
        <v>1078</v>
      </c>
    </row>
    <row r="68" spans="1:41" x14ac:dyDescent="0.25">
      <c r="A68">
        <v>343161</v>
      </c>
      <c r="B68" s="1">
        <v>41800</v>
      </c>
      <c r="C68">
        <v>119</v>
      </c>
      <c r="D68" t="s">
        <v>1272</v>
      </c>
      <c r="E68"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t="s">
        <v>1079</v>
      </c>
      <c r="M68" t="s">
        <v>57</v>
      </c>
      <c r="N68" t="s">
        <v>1090</v>
      </c>
      <c r="O68" t="s">
        <v>1092</v>
      </c>
      <c r="P68" t="s">
        <v>1162</v>
      </c>
      <c r="Q68">
        <v>0</v>
      </c>
      <c r="R68">
        <v>-49500</v>
      </c>
      <c r="S68">
        <v>-49500</v>
      </c>
      <c r="T68" s="1">
        <v>42016</v>
      </c>
      <c r="U68" t="s">
        <v>1</v>
      </c>
      <c r="V68" t="s">
        <v>2</v>
      </c>
      <c r="W68" t="s">
        <v>11</v>
      </c>
      <c r="X68" t="s">
        <v>49</v>
      </c>
      <c r="Y68" t="s">
        <v>45</v>
      </c>
      <c r="Z68" t="s">
        <v>51</v>
      </c>
      <c r="AA68" t="s">
        <v>142</v>
      </c>
      <c r="AB68">
        <v>12</v>
      </c>
      <c r="AC68">
        <v>1</v>
      </c>
      <c r="AD68" t="s">
        <v>1078</v>
      </c>
      <c r="AE68">
        <v>0</v>
      </c>
      <c r="AF68">
        <v>3</v>
      </c>
      <c r="AG68" t="s">
        <v>1077</v>
      </c>
      <c r="AH68">
        <v>56300</v>
      </c>
      <c r="AI68">
        <v>5630</v>
      </c>
      <c r="AJ68">
        <v>11260</v>
      </c>
      <c r="AK68">
        <v>39410</v>
      </c>
      <c r="AL68" t="s">
        <v>97</v>
      </c>
      <c r="AM68" t="s">
        <v>110</v>
      </c>
      <c r="AN68">
        <v>2011</v>
      </c>
      <c r="AO68" t="s">
        <v>1078</v>
      </c>
    </row>
    <row r="69" spans="1:41" x14ac:dyDescent="0.25">
      <c r="A69">
        <v>519312</v>
      </c>
      <c r="B69" s="1">
        <v>39749</v>
      </c>
      <c r="C69">
        <v>215</v>
      </c>
      <c r="D69" t="s">
        <v>1273</v>
      </c>
      <c r="E69"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t="s">
        <v>1079</v>
      </c>
      <c r="M69" t="s">
        <v>1142</v>
      </c>
      <c r="N69" t="s">
        <v>1103</v>
      </c>
      <c r="O69" t="s">
        <v>1113</v>
      </c>
      <c r="P69" t="s">
        <v>1160</v>
      </c>
      <c r="Q69">
        <v>0</v>
      </c>
      <c r="R69">
        <v>-49000</v>
      </c>
      <c r="S69">
        <v>-49000</v>
      </c>
      <c r="T69" s="1">
        <v>42041</v>
      </c>
      <c r="U69" t="s">
        <v>1089</v>
      </c>
      <c r="V69" t="s">
        <v>23</v>
      </c>
      <c r="W69" t="s">
        <v>3</v>
      </c>
      <c r="X69" t="s">
        <v>34</v>
      </c>
      <c r="Y69" t="s">
        <v>45</v>
      </c>
      <c r="Z69" t="s">
        <v>53</v>
      </c>
      <c r="AA69" t="s">
        <v>143</v>
      </c>
      <c r="AB69">
        <v>20</v>
      </c>
      <c r="AC69">
        <v>3</v>
      </c>
      <c r="AD69" t="s">
        <v>1077</v>
      </c>
      <c r="AE69">
        <v>2</v>
      </c>
      <c r="AF69">
        <v>2</v>
      </c>
      <c r="AG69" t="s">
        <v>1077</v>
      </c>
      <c r="AH69">
        <v>68520</v>
      </c>
      <c r="AI69">
        <v>11420</v>
      </c>
      <c r="AJ69">
        <v>5710</v>
      </c>
      <c r="AK69">
        <v>51390</v>
      </c>
      <c r="AL69" t="s">
        <v>73</v>
      </c>
      <c r="AM69" t="s">
        <v>74</v>
      </c>
      <c r="AN69">
        <v>2003</v>
      </c>
      <c r="AO69" t="s">
        <v>1077</v>
      </c>
    </row>
    <row r="70" spans="1:41" x14ac:dyDescent="0.25">
      <c r="A70">
        <v>132902</v>
      </c>
      <c r="B70" s="1">
        <v>39196</v>
      </c>
      <c r="C70">
        <v>295</v>
      </c>
      <c r="D70" t="s">
        <v>1273</v>
      </c>
      <c r="E70"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t="s">
        <v>1079</v>
      </c>
      <c r="M70" t="s">
        <v>1141</v>
      </c>
      <c r="N70" t="s">
        <v>1087</v>
      </c>
      <c r="O70" t="s">
        <v>1109</v>
      </c>
      <c r="P70" t="s">
        <v>1161</v>
      </c>
      <c r="Q70">
        <v>62400</v>
      </c>
      <c r="R70">
        <v>0</v>
      </c>
      <c r="S70">
        <v>62400</v>
      </c>
      <c r="T70" s="1">
        <v>42024</v>
      </c>
      <c r="U70" t="s">
        <v>1089</v>
      </c>
      <c r="V70" t="s">
        <v>18</v>
      </c>
      <c r="W70" t="s">
        <v>41</v>
      </c>
      <c r="X70" t="s">
        <v>34</v>
      </c>
      <c r="Y70" t="s">
        <v>12</v>
      </c>
      <c r="Z70" t="s">
        <v>13</v>
      </c>
      <c r="AA70" t="s">
        <v>144</v>
      </c>
      <c r="AB70">
        <v>16</v>
      </c>
      <c r="AC70">
        <v>3</v>
      </c>
      <c r="AD70" t="s">
        <v>1078</v>
      </c>
      <c r="AE70">
        <v>0</v>
      </c>
      <c r="AF70">
        <v>0</v>
      </c>
      <c r="AG70" t="s">
        <v>1078</v>
      </c>
      <c r="AH70">
        <v>59130</v>
      </c>
      <c r="AI70">
        <v>6570</v>
      </c>
      <c r="AJ70">
        <v>6570</v>
      </c>
      <c r="AK70">
        <v>45990</v>
      </c>
      <c r="AL70" t="s">
        <v>55</v>
      </c>
      <c r="AM70" t="s">
        <v>86</v>
      </c>
      <c r="AN70">
        <v>2006</v>
      </c>
      <c r="AO70" t="s">
        <v>1077</v>
      </c>
    </row>
    <row r="71" spans="1:41" x14ac:dyDescent="0.25">
      <c r="A71">
        <v>332867</v>
      </c>
      <c r="B71" s="1">
        <v>34316</v>
      </c>
      <c r="C71">
        <v>254</v>
      </c>
      <c r="D71" t="s">
        <v>1274</v>
      </c>
      <c r="E71"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t="s">
        <v>1086</v>
      </c>
      <c r="M71" t="s">
        <v>1140</v>
      </c>
      <c r="N71" t="s">
        <v>1099</v>
      </c>
      <c r="O71" t="s">
        <v>1109</v>
      </c>
      <c r="P71" t="s">
        <v>1161</v>
      </c>
      <c r="Q71">
        <v>35700</v>
      </c>
      <c r="R71">
        <v>0</v>
      </c>
      <c r="S71">
        <v>35700</v>
      </c>
      <c r="T71" s="1">
        <v>42057</v>
      </c>
      <c r="U71" t="s">
        <v>1089</v>
      </c>
      <c r="V71" t="s">
        <v>23</v>
      </c>
      <c r="W71" t="s">
        <v>11</v>
      </c>
      <c r="X71" t="s">
        <v>60</v>
      </c>
      <c r="Y71" t="s">
        <v>19</v>
      </c>
      <c r="Z71" t="s">
        <v>24</v>
      </c>
      <c r="AA71" t="s">
        <v>145</v>
      </c>
      <c r="AB71">
        <v>6</v>
      </c>
      <c r="AC71">
        <v>3</v>
      </c>
      <c r="AD71" t="s">
        <v>1077</v>
      </c>
      <c r="AE71">
        <v>2</v>
      </c>
      <c r="AF71">
        <v>2</v>
      </c>
      <c r="AG71" t="s">
        <v>1078</v>
      </c>
      <c r="AH71">
        <v>82320</v>
      </c>
      <c r="AI71">
        <v>13720</v>
      </c>
      <c r="AJ71">
        <v>6860</v>
      </c>
      <c r="AK71">
        <v>61740</v>
      </c>
      <c r="AL71" t="s">
        <v>21</v>
      </c>
      <c r="AM71" t="s">
        <v>67</v>
      </c>
      <c r="AN71">
        <v>1995</v>
      </c>
      <c r="AO71" t="s">
        <v>1077</v>
      </c>
    </row>
    <row r="72" spans="1:41" x14ac:dyDescent="0.25">
      <c r="A72">
        <v>356590</v>
      </c>
      <c r="B72" s="1">
        <v>40772</v>
      </c>
      <c r="C72">
        <v>107</v>
      </c>
      <c r="D72" t="s">
        <v>1274</v>
      </c>
      <c r="E7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t="s">
        <v>1086</v>
      </c>
      <c r="M72" t="s">
        <v>57</v>
      </c>
      <c r="N72" t="s">
        <v>1091</v>
      </c>
      <c r="O72" t="s">
        <v>1108</v>
      </c>
      <c r="P72" t="s">
        <v>1161</v>
      </c>
      <c r="Q72">
        <v>43400</v>
      </c>
      <c r="R72">
        <v>-91200</v>
      </c>
      <c r="S72">
        <v>-47800</v>
      </c>
      <c r="T72" s="1">
        <v>42034</v>
      </c>
      <c r="U72" t="s">
        <v>1</v>
      </c>
      <c r="V72" t="s">
        <v>2</v>
      </c>
      <c r="W72" t="s">
        <v>11</v>
      </c>
      <c r="X72" t="s">
        <v>34</v>
      </c>
      <c r="Y72" t="s">
        <v>5</v>
      </c>
      <c r="Z72" t="s">
        <v>37</v>
      </c>
      <c r="AA72" t="s">
        <v>146</v>
      </c>
      <c r="AB72">
        <v>12</v>
      </c>
      <c r="AC72">
        <v>1</v>
      </c>
      <c r="AD72" t="s">
        <v>1077</v>
      </c>
      <c r="AE72">
        <v>0</v>
      </c>
      <c r="AF72">
        <v>1</v>
      </c>
      <c r="AG72" t="s">
        <v>1078</v>
      </c>
      <c r="AH72">
        <v>89700</v>
      </c>
      <c r="AI72">
        <v>13800</v>
      </c>
      <c r="AJ72">
        <v>13800</v>
      </c>
      <c r="AK72">
        <v>62100</v>
      </c>
      <c r="AL72" t="s">
        <v>43</v>
      </c>
      <c r="AM72" t="s">
        <v>44</v>
      </c>
      <c r="AN72">
        <v>2009</v>
      </c>
      <c r="AO72" t="s">
        <v>1077</v>
      </c>
    </row>
    <row r="73" spans="1:41" x14ac:dyDescent="0.25">
      <c r="A73">
        <v>346002</v>
      </c>
      <c r="B73" s="1">
        <v>33105</v>
      </c>
      <c r="C73">
        <v>478</v>
      </c>
      <c r="D73" t="s">
        <v>1273</v>
      </c>
      <c r="E73"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t="s">
        <v>1086</v>
      </c>
      <c r="M73" t="s">
        <v>29</v>
      </c>
      <c r="N73" t="s">
        <v>1114</v>
      </c>
      <c r="O73" t="s">
        <v>1083</v>
      </c>
      <c r="P73" t="s">
        <v>1162</v>
      </c>
      <c r="Q73">
        <v>59600</v>
      </c>
      <c r="R73">
        <v>0</v>
      </c>
      <c r="S73">
        <v>59600</v>
      </c>
      <c r="T73" s="1">
        <v>42037</v>
      </c>
      <c r="U73" t="s">
        <v>1089</v>
      </c>
      <c r="V73" t="s">
        <v>2</v>
      </c>
      <c r="W73" t="s">
        <v>11</v>
      </c>
      <c r="X73" t="s">
        <v>34</v>
      </c>
      <c r="Y73" t="s">
        <v>45</v>
      </c>
      <c r="Z73" t="s">
        <v>51</v>
      </c>
      <c r="AA73" t="s">
        <v>147</v>
      </c>
      <c r="AB73">
        <v>17</v>
      </c>
      <c r="AC73">
        <v>3</v>
      </c>
      <c r="AD73" t="s">
        <v>1078</v>
      </c>
      <c r="AE73">
        <v>1</v>
      </c>
      <c r="AF73">
        <v>1</v>
      </c>
      <c r="AG73" t="s">
        <v>1078</v>
      </c>
      <c r="AH73">
        <v>33930</v>
      </c>
      <c r="AI73">
        <v>0</v>
      </c>
      <c r="AJ73">
        <v>3770</v>
      </c>
      <c r="AK73">
        <v>30160</v>
      </c>
      <c r="AL73" t="s">
        <v>97</v>
      </c>
      <c r="AM73" t="s">
        <v>148</v>
      </c>
      <c r="AN73">
        <v>1998</v>
      </c>
      <c r="AO73" t="s">
        <v>1078</v>
      </c>
    </row>
    <row r="74" spans="1:41" x14ac:dyDescent="0.25">
      <c r="A74">
        <v>500533</v>
      </c>
      <c r="B74" s="1">
        <v>34376</v>
      </c>
      <c r="C74">
        <v>128</v>
      </c>
      <c r="D74" t="s">
        <v>1273</v>
      </c>
      <c r="E74"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t="s">
        <v>1079</v>
      </c>
      <c r="M74" t="s">
        <v>1140</v>
      </c>
      <c r="N74" t="s">
        <v>1082</v>
      </c>
      <c r="O74" t="s">
        <v>1104</v>
      </c>
      <c r="P74" t="s">
        <v>1160</v>
      </c>
      <c r="Q74">
        <v>43300</v>
      </c>
      <c r="R74">
        <v>-66200</v>
      </c>
      <c r="S74">
        <v>-22900</v>
      </c>
      <c r="T74" s="1">
        <v>42014</v>
      </c>
      <c r="U74" t="s">
        <v>1</v>
      </c>
      <c r="V74" t="s">
        <v>23</v>
      </c>
      <c r="W74" t="s">
        <v>3</v>
      </c>
      <c r="X74" t="s">
        <v>60</v>
      </c>
      <c r="Y74" t="s">
        <v>45</v>
      </c>
      <c r="Z74" t="s">
        <v>75</v>
      </c>
      <c r="AA74" t="s">
        <v>149</v>
      </c>
      <c r="AB74">
        <v>8</v>
      </c>
      <c r="AC74">
        <v>1</v>
      </c>
      <c r="AD74" t="s">
        <v>1078</v>
      </c>
      <c r="AE74">
        <v>0</v>
      </c>
      <c r="AF74">
        <v>3</v>
      </c>
      <c r="AG74" t="s">
        <v>1078</v>
      </c>
      <c r="AH74">
        <v>68530</v>
      </c>
      <c r="AI74">
        <v>12460</v>
      </c>
      <c r="AJ74">
        <v>6230</v>
      </c>
      <c r="AK74">
        <v>49840</v>
      </c>
      <c r="AL74" t="s">
        <v>43</v>
      </c>
      <c r="AM74" t="s">
        <v>44</v>
      </c>
      <c r="AN74">
        <v>1997</v>
      </c>
      <c r="AO74" t="s">
        <v>1078</v>
      </c>
    </row>
    <row r="75" spans="1:41" x14ac:dyDescent="0.25">
      <c r="A75">
        <v>348209</v>
      </c>
      <c r="B75" s="1">
        <v>34387</v>
      </c>
      <c r="C75">
        <v>338</v>
      </c>
      <c r="D75" t="s">
        <v>1274</v>
      </c>
      <c r="E75"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t="s">
        <v>1079</v>
      </c>
      <c r="M75" t="s">
        <v>1140</v>
      </c>
      <c r="N75" t="s">
        <v>1095</v>
      </c>
      <c r="O75" t="s">
        <v>1110</v>
      </c>
      <c r="P75" t="s">
        <v>1160</v>
      </c>
      <c r="Q75">
        <v>0</v>
      </c>
      <c r="R75">
        <v>-51500</v>
      </c>
      <c r="S75">
        <v>-51500</v>
      </c>
      <c r="T75" s="1">
        <v>42062</v>
      </c>
      <c r="U75" t="s">
        <v>62</v>
      </c>
      <c r="V75" t="s">
        <v>1084</v>
      </c>
      <c r="W75" t="s">
        <v>11</v>
      </c>
      <c r="X75" t="s">
        <v>30</v>
      </c>
      <c r="Y75" t="s">
        <v>50</v>
      </c>
      <c r="Z75" t="s">
        <v>13</v>
      </c>
      <c r="AA75" t="s">
        <v>150</v>
      </c>
      <c r="AB75">
        <v>13</v>
      </c>
      <c r="AC75">
        <v>1</v>
      </c>
      <c r="AD75" t="s">
        <v>1078</v>
      </c>
      <c r="AE75">
        <v>0</v>
      </c>
      <c r="AF75">
        <v>1</v>
      </c>
      <c r="AG75" t="s">
        <v>1085</v>
      </c>
      <c r="AH75">
        <v>4300</v>
      </c>
      <c r="AI75">
        <v>860</v>
      </c>
      <c r="AJ75">
        <v>860</v>
      </c>
      <c r="AK75">
        <v>2580</v>
      </c>
      <c r="AL75" t="s">
        <v>55</v>
      </c>
      <c r="AM75" t="s">
        <v>56</v>
      </c>
      <c r="AN75">
        <v>2004</v>
      </c>
      <c r="AO75" t="s">
        <v>1078</v>
      </c>
    </row>
    <row r="76" spans="1:41" x14ac:dyDescent="0.25">
      <c r="A76">
        <v>486676</v>
      </c>
      <c r="B76" s="1">
        <v>40770</v>
      </c>
      <c r="C76">
        <v>271</v>
      </c>
      <c r="D76" t="s">
        <v>1273</v>
      </c>
      <c r="E76"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t="s">
        <v>1086</v>
      </c>
      <c r="M76" t="s">
        <v>29</v>
      </c>
      <c r="N76" t="s">
        <v>1093</v>
      </c>
      <c r="O76" t="s">
        <v>1081</v>
      </c>
      <c r="P76" t="s">
        <v>1160</v>
      </c>
      <c r="Q76">
        <v>56200</v>
      </c>
      <c r="R76">
        <v>-50000</v>
      </c>
      <c r="S76">
        <v>6200</v>
      </c>
      <c r="T76" s="1">
        <v>42055</v>
      </c>
      <c r="U76" t="s">
        <v>1089</v>
      </c>
      <c r="V76" t="s">
        <v>2</v>
      </c>
      <c r="W76" t="s">
        <v>3</v>
      </c>
      <c r="X76" t="s">
        <v>49</v>
      </c>
      <c r="Y76" t="s">
        <v>5</v>
      </c>
      <c r="Z76" t="s">
        <v>51</v>
      </c>
      <c r="AA76" t="s">
        <v>151</v>
      </c>
      <c r="AB76">
        <v>12</v>
      </c>
      <c r="AC76">
        <v>2</v>
      </c>
      <c r="AD76" t="s">
        <v>1085</v>
      </c>
      <c r="AE76">
        <v>2</v>
      </c>
      <c r="AF76">
        <v>3</v>
      </c>
      <c r="AG76" t="s">
        <v>1085</v>
      </c>
      <c r="AH76">
        <v>68310</v>
      </c>
      <c r="AI76">
        <v>12420</v>
      </c>
      <c r="AJ76">
        <v>6210</v>
      </c>
      <c r="AK76">
        <v>49680</v>
      </c>
      <c r="AL76" t="s">
        <v>43</v>
      </c>
      <c r="AM76" t="s">
        <v>59</v>
      </c>
      <c r="AN76">
        <v>2003</v>
      </c>
      <c r="AO76" t="s">
        <v>1077</v>
      </c>
    </row>
    <row r="77" spans="1:41" x14ac:dyDescent="0.25">
      <c r="A77">
        <v>260845</v>
      </c>
      <c r="B77" s="1">
        <v>36110</v>
      </c>
      <c r="C77">
        <v>222</v>
      </c>
      <c r="D77" t="s">
        <v>1273</v>
      </c>
      <c r="E77"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t="s">
        <v>1086</v>
      </c>
      <c r="M77" t="s">
        <v>1140</v>
      </c>
      <c r="N77" t="s">
        <v>1090</v>
      </c>
      <c r="O77" t="s">
        <v>1116</v>
      </c>
      <c r="P77" t="s">
        <v>1161</v>
      </c>
      <c r="Q77">
        <v>37800</v>
      </c>
      <c r="R77">
        <v>-50300</v>
      </c>
      <c r="S77">
        <v>-12500</v>
      </c>
      <c r="T77" s="1">
        <v>42043</v>
      </c>
      <c r="U77" t="s">
        <v>1</v>
      </c>
      <c r="V77" t="s">
        <v>23</v>
      </c>
      <c r="W77" t="s">
        <v>41</v>
      </c>
      <c r="X77" t="s">
        <v>49</v>
      </c>
      <c r="Y77" t="s">
        <v>45</v>
      </c>
      <c r="Z77" t="s">
        <v>75</v>
      </c>
      <c r="AA77" t="s">
        <v>152</v>
      </c>
      <c r="AB77">
        <v>7</v>
      </c>
      <c r="AC77">
        <v>1</v>
      </c>
      <c r="AD77" t="s">
        <v>1078</v>
      </c>
      <c r="AE77">
        <v>0</v>
      </c>
      <c r="AF77">
        <v>2</v>
      </c>
      <c r="AG77" t="s">
        <v>1078</v>
      </c>
      <c r="AH77">
        <v>61290</v>
      </c>
      <c r="AI77">
        <v>6810</v>
      </c>
      <c r="AJ77">
        <v>6810</v>
      </c>
      <c r="AK77">
        <v>47670</v>
      </c>
      <c r="AL77" t="s">
        <v>118</v>
      </c>
      <c r="AM77" t="s">
        <v>119</v>
      </c>
      <c r="AN77">
        <v>1995</v>
      </c>
      <c r="AO77" t="s">
        <v>1077</v>
      </c>
    </row>
    <row r="78" spans="1:41" x14ac:dyDescent="0.25">
      <c r="A78">
        <v>657045</v>
      </c>
      <c r="B78" s="1">
        <v>35037</v>
      </c>
      <c r="C78">
        <v>199</v>
      </c>
      <c r="D78" t="s">
        <v>1273</v>
      </c>
      <c r="E78"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t="s">
        <v>1086</v>
      </c>
      <c r="M78" t="s">
        <v>29</v>
      </c>
      <c r="N78" t="s">
        <v>1087</v>
      </c>
      <c r="O78" t="s">
        <v>1108</v>
      </c>
      <c r="P78" t="s">
        <v>1159</v>
      </c>
      <c r="Q78">
        <v>0</v>
      </c>
      <c r="R78">
        <v>0</v>
      </c>
      <c r="S78">
        <v>0</v>
      </c>
      <c r="T78" s="1">
        <v>42046</v>
      </c>
      <c r="U78" t="s">
        <v>1</v>
      </c>
      <c r="V78" t="s">
        <v>18</v>
      </c>
      <c r="W78" t="s">
        <v>11</v>
      </c>
      <c r="X78" t="s">
        <v>60</v>
      </c>
      <c r="Y78" t="s">
        <v>50</v>
      </c>
      <c r="Z78" t="s">
        <v>24</v>
      </c>
      <c r="AA78" t="s">
        <v>153</v>
      </c>
      <c r="AB78">
        <v>10</v>
      </c>
      <c r="AC78">
        <v>1</v>
      </c>
      <c r="AD78" t="s">
        <v>1078</v>
      </c>
      <c r="AE78">
        <v>1</v>
      </c>
      <c r="AF78">
        <v>2</v>
      </c>
      <c r="AG78" t="s">
        <v>1078</v>
      </c>
      <c r="AH78">
        <v>30100</v>
      </c>
      <c r="AI78">
        <v>3010</v>
      </c>
      <c r="AJ78">
        <v>0</v>
      </c>
      <c r="AK78">
        <v>27090</v>
      </c>
      <c r="AL78" t="s">
        <v>26</v>
      </c>
      <c r="AM78" t="s">
        <v>154</v>
      </c>
      <c r="AN78">
        <v>1999</v>
      </c>
      <c r="AO78" t="s">
        <v>1078</v>
      </c>
    </row>
    <row r="79" spans="1:41" x14ac:dyDescent="0.25">
      <c r="A79">
        <v>761189</v>
      </c>
      <c r="B79" s="1">
        <v>37618</v>
      </c>
      <c r="C79">
        <v>215</v>
      </c>
      <c r="D79" t="s">
        <v>1274</v>
      </c>
      <c r="E79"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t="s">
        <v>1086</v>
      </c>
      <c r="M79" t="s">
        <v>65</v>
      </c>
      <c r="N79" t="s">
        <v>1103</v>
      </c>
      <c r="O79" t="s">
        <v>1096</v>
      </c>
      <c r="P79" t="s">
        <v>1161</v>
      </c>
      <c r="Q79">
        <v>0</v>
      </c>
      <c r="R79">
        <v>-42900</v>
      </c>
      <c r="S79">
        <v>-42900</v>
      </c>
      <c r="T79" s="1">
        <v>42058</v>
      </c>
      <c r="U79" t="s">
        <v>1089</v>
      </c>
      <c r="V79" t="s">
        <v>18</v>
      </c>
      <c r="W79" t="s">
        <v>11</v>
      </c>
      <c r="X79" t="s">
        <v>34</v>
      </c>
      <c r="Y79" t="s">
        <v>5</v>
      </c>
      <c r="Z79" t="s">
        <v>13</v>
      </c>
      <c r="AA79" t="s">
        <v>155</v>
      </c>
      <c r="AB79">
        <v>7</v>
      </c>
      <c r="AC79">
        <v>3</v>
      </c>
      <c r="AD79" t="s">
        <v>1078</v>
      </c>
      <c r="AE79">
        <v>2</v>
      </c>
      <c r="AF79">
        <v>0</v>
      </c>
      <c r="AG79" t="s">
        <v>1077</v>
      </c>
      <c r="AH79">
        <v>57120</v>
      </c>
      <c r="AI79">
        <v>9520</v>
      </c>
      <c r="AJ79">
        <v>4760</v>
      </c>
      <c r="AK79">
        <v>42840</v>
      </c>
      <c r="AL79" t="s">
        <v>15</v>
      </c>
      <c r="AM79" t="s">
        <v>102</v>
      </c>
      <c r="AN79">
        <v>2002</v>
      </c>
      <c r="AO79" t="s">
        <v>1078</v>
      </c>
    </row>
    <row r="80" spans="1:41" x14ac:dyDescent="0.25">
      <c r="A80">
        <v>116700</v>
      </c>
      <c r="B80" s="1">
        <v>36924</v>
      </c>
      <c r="C80">
        <v>120</v>
      </c>
      <c r="D80" t="s">
        <v>1273</v>
      </c>
      <c r="E80"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t="s">
        <v>1086</v>
      </c>
      <c r="M80" t="s">
        <v>57</v>
      </c>
      <c r="N80" t="s">
        <v>1103</v>
      </c>
      <c r="O80" t="s">
        <v>1092</v>
      </c>
      <c r="P80" t="s">
        <v>1161</v>
      </c>
      <c r="Q80">
        <v>78300</v>
      </c>
      <c r="R80">
        <v>0</v>
      </c>
      <c r="S80">
        <v>78300</v>
      </c>
      <c r="T80" s="1">
        <v>42019</v>
      </c>
      <c r="U80" t="s">
        <v>1089</v>
      </c>
      <c r="V80" t="s">
        <v>23</v>
      </c>
      <c r="W80" t="s">
        <v>41</v>
      </c>
      <c r="X80" t="s">
        <v>60</v>
      </c>
      <c r="Y80" t="s">
        <v>5</v>
      </c>
      <c r="Z80" t="s">
        <v>13</v>
      </c>
      <c r="AA80" t="s">
        <v>156</v>
      </c>
      <c r="AB80">
        <v>22</v>
      </c>
      <c r="AC80">
        <v>3</v>
      </c>
      <c r="AD80" t="s">
        <v>1078</v>
      </c>
      <c r="AE80">
        <v>2</v>
      </c>
      <c r="AF80">
        <v>0</v>
      </c>
      <c r="AG80" t="s">
        <v>1078</v>
      </c>
      <c r="AH80">
        <v>51210</v>
      </c>
      <c r="AI80">
        <v>11380</v>
      </c>
      <c r="AJ80">
        <v>5690</v>
      </c>
      <c r="AK80">
        <v>34140</v>
      </c>
      <c r="AL80" t="s">
        <v>55</v>
      </c>
      <c r="AM80" t="s">
        <v>157</v>
      </c>
      <c r="AN80">
        <v>2010</v>
      </c>
      <c r="AO80" t="s">
        <v>1078</v>
      </c>
    </row>
    <row r="81" spans="1:41" x14ac:dyDescent="0.25">
      <c r="A81">
        <v>166264</v>
      </c>
      <c r="B81" s="1">
        <v>40190</v>
      </c>
      <c r="C81">
        <v>270</v>
      </c>
      <c r="D81" t="s">
        <v>1273</v>
      </c>
      <c r="E81"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t="s">
        <v>1086</v>
      </c>
      <c r="M81" t="s">
        <v>65</v>
      </c>
      <c r="N81" t="s">
        <v>1107</v>
      </c>
      <c r="O81" t="s">
        <v>1096</v>
      </c>
      <c r="P81" t="s">
        <v>1159</v>
      </c>
      <c r="Q81">
        <v>0</v>
      </c>
      <c r="R81">
        <v>-19700</v>
      </c>
      <c r="S81">
        <v>-19700</v>
      </c>
      <c r="T81" s="1">
        <v>42018</v>
      </c>
      <c r="U81" t="s">
        <v>1089</v>
      </c>
      <c r="V81" t="s">
        <v>23</v>
      </c>
      <c r="W81" t="s">
        <v>11</v>
      </c>
      <c r="X81" t="s">
        <v>34</v>
      </c>
      <c r="Y81" t="s">
        <v>19</v>
      </c>
      <c r="Z81" t="s">
        <v>37</v>
      </c>
      <c r="AA81" t="s">
        <v>158</v>
      </c>
      <c r="AB81">
        <v>18</v>
      </c>
      <c r="AC81">
        <v>3</v>
      </c>
      <c r="AD81" t="s">
        <v>1078</v>
      </c>
      <c r="AE81">
        <v>1</v>
      </c>
      <c r="AF81">
        <v>1</v>
      </c>
      <c r="AG81" t="s">
        <v>1077</v>
      </c>
      <c r="AH81">
        <v>89400</v>
      </c>
      <c r="AI81">
        <v>14900</v>
      </c>
      <c r="AJ81">
        <v>7450</v>
      </c>
      <c r="AK81">
        <v>67050</v>
      </c>
      <c r="AL81" t="s">
        <v>73</v>
      </c>
      <c r="AM81" t="s">
        <v>74</v>
      </c>
      <c r="AN81">
        <v>1998</v>
      </c>
      <c r="AO81" t="s">
        <v>1078</v>
      </c>
    </row>
    <row r="82" spans="1:41" x14ac:dyDescent="0.25">
      <c r="A82">
        <v>527945</v>
      </c>
      <c r="B82" s="1">
        <v>33708</v>
      </c>
      <c r="C82">
        <v>319</v>
      </c>
      <c r="D82" t="s">
        <v>1274</v>
      </c>
      <c r="E8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t="s">
        <v>1079</v>
      </c>
      <c r="M82" t="s">
        <v>65</v>
      </c>
      <c r="N82" t="s">
        <v>1103</v>
      </c>
      <c r="O82" t="s">
        <v>1100</v>
      </c>
      <c r="P82" t="s">
        <v>1161</v>
      </c>
      <c r="Q82">
        <v>0</v>
      </c>
      <c r="R82">
        <v>0</v>
      </c>
      <c r="S82">
        <v>0</v>
      </c>
      <c r="T82" s="1">
        <v>42052</v>
      </c>
      <c r="U82" t="s">
        <v>1089</v>
      </c>
      <c r="V82" t="s">
        <v>23</v>
      </c>
      <c r="W82" t="s">
        <v>41</v>
      </c>
      <c r="X82" t="s">
        <v>4</v>
      </c>
      <c r="Y82" t="s">
        <v>45</v>
      </c>
      <c r="Z82" t="s">
        <v>75</v>
      </c>
      <c r="AA82" t="s">
        <v>159</v>
      </c>
      <c r="AB82">
        <v>22</v>
      </c>
      <c r="AC82">
        <v>3</v>
      </c>
      <c r="AD82" t="s">
        <v>1078</v>
      </c>
      <c r="AE82">
        <v>0</v>
      </c>
      <c r="AF82">
        <v>2</v>
      </c>
      <c r="AG82" t="s">
        <v>1085</v>
      </c>
      <c r="AH82">
        <v>59730</v>
      </c>
      <c r="AI82">
        <v>10860</v>
      </c>
      <c r="AJ82">
        <v>10860</v>
      </c>
      <c r="AK82">
        <v>38010</v>
      </c>
      <c r="AL82" t="s">
        <v>43</v>
      </c>
      <c r="AM82" t="s">
        <v>59</v>
      </c>
      <c r="AN82">
        <v>2005</v>
      </c>
      <c r="AO82" t="s">
        <v>1078</v>
      </c>
    </row>
    <row r="83" spans="1:41" x14ac:dyDescent="0.25">
      <c r="A83">
        <v>627540</v>
      </c>
      <c r="B83" s="1">
        <v>40319</v>
      </c>
      <c r="C83">
        <v>194</v>
      </c>
      <c r="D83" t="s">
        <v>1273</v>
      </c>
      <c r="E83"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t="s">
        <v>1086</v>
      </c>
      <c r="M83" t="s">
        <v>1142</v>
      </c>
      <c r="N83" t="s">
        <v>1095</v>
      </c>
      <c r="O83" t="s">
        <v>1110</v>
      </c>
      <c r="P83" t="s">
        <v>1159</v>
      </c>
      <c r="Q83">
        <v>0</v>
      </c>
      <c r="R83">
        <v>-45000</v>
      </c>
      <c r="S83">
        <v>-45000</v>
      </c>
      <c r="T83" s="1">
        <v>42028</v>
      </c>
      <c r="U83" t="s">
        <v>10</v>
      </c>
      <c r="V83" t="s">
        <v>1084</v>
      </c>
      <c r="W83" t="s">
        <v>11</v>
      </c>
      <c r="X83" t="s">
        <v>30</v>
      </c>
      <c r="Y83" t="s">
        <v>5</v>
      </c>
      <c r="Z83" t="s">
        <v>37</v>
      </c>
      <c r="AA83" t="s">
        <v>160</v>
      </c>
      <c r="AB83">
        <v>15</v>
      </c>
      <c r="AC83">
        <v>1</v>
      </c>
      <c r="AD83" t="s">
        <v>1077</v>
      </c>
      <c r="AE83">
        <v>2</v>
      </c>
      <c r="AF83">
        <v>2</v>
      </c>
      <c r="AG83" t="s">
        <v>1077</v>
      </c>
      <c r="AH83">
        <v>8060</v>
      </c>
      <c r="AI83">
        <v>1240</v>
      </c>
      <c r="AJ83">
        <v>1240</v>
      </c>
      <c r="AK83">
        <v>5580</v>
      </c>
      <c r="AL83" t="s">
        <v>8</v>
      </c>
      <c r="AM83" t="s">
        <v>36</v>
      </c>
      <c r="AN83">
        <v>2004</v>
      </c>
      <c r="AO83" t="s">
        <v>1078</v>
      </c>
    </row>
    <row r="84" spans="1:41" x14ac:dyDescent="0.25">
      <c r="A84">
        <v>279422</v>
      </c>
      <c r="B84" s="1">
        <v>41574</v>
      </c>
      <c r="C84">
        <v>227</v>
      </c>
      <c r="D84" t="s">
        <v>1273</v>
      </c>
      <c r="E84"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t="s">
        <v>1086</v>
      </c>
      <c r="M84" t="s">
        <v>1141</v>
      </c>
      <c r="N84" t="s">
        <v>1107</v>
      </c>
      <c r="O84" t="s">
        <v>1111</v>
      </c>
      <c r="P84" t="s">
        <v>1162</v>
      </c>
      <c r="Q84">
        <v>0</v>
      </c>
      <c r="R84">
        <v>0</v>
      </c>
      <c r="S84">
        <v>0</v>
      </c>
      <c r="T84" s="1">
        <v>42025</v>
      </c>
      <c r="U84" t="s">
        <v>1</v>
      </c>
      <c r="V84" t="s">
        <v>18</v>
      </c>
      <c r="W84" t="s">
        <v>3</v>
      </c>
      <c r="X84" t="s">
        <v>34</v>
      </c>
      <c r="Y84" t="s">
        <v>5</v>
      </c>
      <c r="Z84" t="s">
        <v>75</v>
      </c>
      <c r="AA84" t="s">
        <v>161</v>
      </c>
      <c r="AB84">
        <v>16</v>
      </c>
      <c r="AC84">
        <v>1</v>
      </c>
      <c r="AD84" t="s">
        <v>1085</v>
      </c>
      <c r="AE84">
        <v>1</v>
      </c>
      <c r="AF84">
        <v>2</v>
      </c>
      <c r="AG84" t="s">
        <v>1085</v>
      </c>
      <c r="AH84">
        <v>72200</v>
      </c>
      <c r="AI84">
        <v>14440</v>
      </c>
      <c r="AJ84">
        <v>7220</v>
      </c>
      <c r="AK84">
        <v>50540</v>
      </c>
      <c r="AL84" t="s">
        <v>97</v>
      </c>
      <c r="AM84" t="s">
        <v>110</v>
      </c>
      <c r="AN84">
        <v>2013</v>
      </c>
      <c r="AO84" t="s">
        <v>1077</v>
      </c>
    </row>
    <row r="85" spans="1:41" x14ac:dyDescent="0.25">
      <c r="A85">
        <v>484200</v>
      </c>
      <c r="B85" s="1">
        <v>34619</v>
      </c>
      <c r="C85">
        <v>137</v>
      </c>
      <c r="D85" t="s">
        <v>1273</v>
      </c>
      <c r="E85"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t="s">
        <v>1079</v>
      </c>
      <c r="M85" t="s">
        <v>57</v>
      </c>
      <c r="N85" t="s">
        <v>1099</v>
      </c>
      <c r="O85" t="s">
        <v>1108</v>
      </c>
      <c r="P85" t="s">
        <v>1159</v>
      </c>
      <c r="Q85">
        <v>52700</v>
      </c>
      <c r="R85">
        <v>-40600</v>
      </c>
      <c r="S85">
        <v>12100</v>
      </c>
      <c r="T85" s="1">
        <v>42054</v>
      </c>
      <c r="U85" t="s">
        <v>1089</v>
      </c>
      <c r="V85" t="s">
        <v>2</v>
      </c>
      <c r="W85" t="s">
        <v>11</v>
      </c>
      <c r="X85" t="s">
        <v>60</v>
      </c>
      <c r="Y85" t="s">
        <v>50</v>
      </c>
      <c r="Z85" t="s">
        <v>24</v>
      </c>
      <c r="AA85" t="s">
        <v>162</v>
      </c>
      <c r="AB85">
        <v>6</v>
      </c>
      <c r="AC85">
        <v>3</v>
      </c>
      <c r="AD85" t="s">
        <v>1078</v>
      </c>
      <c r="AE85">
        <v>1</v>
      </c>
      <c r="AF85">
        <v>2</v>
      </c>
      <c r="AG85" t="s">
        <v>1078</v>
      </c>
      <c r="AH85">
        <v>50800</v>
      </c>
      <c r="AI85">
        <v>10160</v>
      </c>
      <c r="AJ85">
        <v>10160</v>
      </c>
      <c r="AK85">
        <v>30480</v>
      </c>
      <c r="AL85" t="s">
        <v>32</v>
      </c>
      <c r="AM85" t="s">
        <v>69</v>
      </c>
      <c r="AN85">
        <v>2005</v>
      </c>
      <c r="AO85" t="s">
        <v>1078</v>
      </c>
    </row>
    <row r="86" spans="1:41" x14ac:dyDescent="0.25">
      <c r="A86">
        <v>645258</v>
      </c>
      <c r="B86" s="1">
        <v>35615</v>
      </c>
      <c r="C86">
        <v>244</v>
      </c>
      <c r="D86" t="s">
        <v>1273</v>
      </c>
      <c r="E86"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t="s">
        <v>1086</v>
      </c>
      <c r="M86" t="s">
        <v>1139</v>
      </c>
      <c r="N86" t="s">
        <v>1099</v>
      </c>
      <c r="O86" t="s">
        <v>1113</v>
      </c>
      <c r="P86" t="s">
        <v>1159</v>
      </c>
      <c r="Q86">
        <v>0</v>
      </c>
      <c r="R86">
        <v>0</v>
      </c>
      <c r="S86">
        <v>0</v>
      </c>
      <c r="T86" s="1">
        <v>42007</v>
      </c>
      <c r="U86" t="s">
        <v>10</v>
      </c>
      <c r="V86" t="s">
        <v>1084</v>
      </c>
      <c r="W86" t="s">
        <v>121</v>
      </c>
      <c r="X86" t="s">
        <v>30</v>
      </c>
      <c r="Y86" t="s">
        <v>50</v>
      </c>
      <c r="Z86" t="s">
        <v>75</v>
      </c>
      <c r="AA86" t="s">
        <v>163</v>
      </c>
      <c r="AB86">
        <v>10</v>
      </c>
      <c r="AC86">
        <v>1</v>
      </c>
      <c r="AD86" t="s">
        <v>1085</v>
      </c>
      <c r="AE86">
        <v>2</v>
      </c>
      <c r="AF86">
        <v>1</v>
      </c>
      <c r="AG86" t="s">
        <v>1085</v>
      </c>
      <c r="AH86">
        <v>6600</v>
      </c>
      <c r="AI86">
        <v>660</v>
      </c>
      <c r="AJ86">
        <v>1320</v>
      </c>
      <c r="AK86">
        <v>4620</v>
      </c>
      <c r="AL86" t="s">
        <v>32</v>
      </c>
      <c r="AM86" t="s">
        <v>77</v>
      </c>
      <c r="AN86">
        <v>2005</v>
      </c>
      <c r="AO86" t="s">
        <v>1078</v>
      </c>
    </row>
    <row r="87" spans="1:41" x14ac:dyDescent="0.25">
      <c r="A87">
        <v>694662</v>
      </c>
      <c r="B87" s="1">
        <v>40589</v>
      </c>
      <c r="C87">
        <v>78</v>
      </c>
      <c r="D87" t="s">
        <v>1272</v>
      </c>
      <c r="E87"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t="s">
        <v>1079</v>
      </c>
      <c r="M87" t="s">
        <v>1139</v>
      </c>
      <c r="N87" t="s">
        <v>1095</v>
      </c>
      <c r="O87" t="s">
        <v>1092</v>
      </c>
      <c r="P87" t="s">
        <v>1161</v>
      </c>
      <c r="Q87">
        <v>0</v>
      </c>
      <c r="R87">
        <v>0</v>
      </c>
      <c r="S87">
        <v>0</v>
      </c>
      <c r="T87" s="1">
        <v>42033</v>
      </c>
      <c r="U87" t="s">
        <v>10</v>
      </c>
      <c r="V87" t="s">
        <v>1084</v>
      </c>
      <c r="W87" t="s">
        <v>11</v>
      </c>
      <c r="X87" t="s">
        <v>4</v>
      </c>
      <c r="Y87" t="s">
        <v>19</v>
      </c>
      <c r="Z87" t="s">
        <v>75</v>
      </c>
      <c r="AA87" t="s">
        <v>164</v>
      </c>
      <c r="AB87">
        <v>3</v>
      </c>
      <c r="AC87">
        <v>1</v>
      </c>
      <c r="AD87" t="s">
        <v>1077</v>
      </c>
      <c r="AE87">
        <v>2</v>
      </c>
      <c r="AF87">
        <v>2</v>
      </c>
      <c r="AG87" t="s">
        <v>1078</v>
      </c>
      <c r="AH87">
        <v>7500</v>
      </c>
      <c r="AI87">
        <v>750</v>
      </c>
      <c r="AJ87">
        <v>1500</v>
      </c>
      <c r="AK87">
        <v>5250</v>
      </c>
      <c r="AL87" t="s">
        <v>39</v>
      </c>
      <c r="AM87" t="s">
        <v>71</v>
      </c>
      <c r="AN87">
        <v>2002</v>
      </c>
      <c r="AO87" t="s">
        <v>1078</v>
      </c>
    </row>
    <row r="88" spans="1:41" x14ac:dyDescent="0.25">
      <c r="A88">
        <v>960680</v>
      </c>
      <c r="B88" s="1">
        <v>34567</v>
      </c>
      <c r="C88">
        <v>200</v>
      </c>
      <c r="D88" t="s">
        <v>1274</v>
      </c>
      <c r="E88"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t="s">
        <v>1079</v>
      </c>
      <c r="M88" t="s">
        <v>57</v>
      </c>
      <c r="N88" t="s">
        <v>1099</v>
      </c>
      <c r="O88" t="s">
        <v>1113</v>
      </c>
      <c r="P88" t="s">
        <v>1159</v>
      </c>
      <c r="Q88">
        <v>57300</v>
      </c>
      <c r="R88">
        <v>-80600</v>
      </c>
      <c r="S88">
        <v>-23300</v>
      </c>
      <c r="T88" s="1">
        <v>42023</v>
      </c>
      <c r="U88" t="s">
        <v>10</v>
      </c>
      <c r="V88" t="s">
        <v>1084</v>
      </c>
      <c r="W88" t="s">
        <v>121</v>
      </c>
      <c r="X88" t="s">
        <v>30</v>
      </c>
      <c r="Y88" t="s">
        <v>12</v>
      </c>
      <c r="Z88" t="s">
        <v>51</v>
      </c>
      <c r="AA88" t="s">
        <v>165</v>
      </c>
      <c r="AB88">
        <v>13</v>
      </c>
      <c r="AC88">
        <v>1</v>
      </c>
      <c r="AD88" t="s">
        <v>1078</v>
      </c>
      <c r="AE88">
        <v>0</v>
      </c>
      <c r="AF88">
        <v>3</v>
      </c>
      <c r="AG88" t="s">
        <v>1077</v>
      </c>
      <c r="AH88">
        <v>6490</v>
      </c>
      <c r="AI88">
        <v>1180</v>
      </c>
      <c r="AJ88">
        <v>1180</v>
      </c>
      <c r="AK88">
        <v>4130</v>
      </c>
      <c r="AL88" t="s">
        <v>123</v>
      </c>
      <c r="AM88" t="s">
        <v>166</v>
      </c>
      <c r="AN88">
        <v>2002</v>
      </c>
      <c r="AO88" t="s">
        <v>1078</v>
      </c>
    </row>
    <row r="89" spans="1:41" x14ac:dyDescent="0.25">
      <c r="A89">
        <v>498140</v>
      </c>
      <c r="B89" s="1">
        <v>35565</v>
      </c>
      <c r="C89">
        <v>284</v>
      </c>
      <c r="D89" t="s">
        <v>1274</v>
      </c>
      <c r="E89"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t="s">
        <v>1079</v>
      </c>
      <c r="M89" t="s">
        <v>1139</v>
      </c>
      <c r="N89" t="s">
        <v>1093</v>
      </c>
      <c r="O89" t="s">
        <v>1104</v>
      </c>
      <c r="P89" t="s">
        <v>1161</v>
      </c>
      <c r="Q89">
        <v>0</v>
      </c>
      <c r="R89">
        <v>-44200</v>
      </c>
      <c r="S89">
        <v>-44200</v>
      </c>
      <c r="T89" s="1">
        <v>42023</v>
      </c>
      <c r="U89" t="s">
        <v>1089</v>
      </c>
      <c r="V89" t="s">
        <v>2</v>
      </c>
      <c r="W89" t="s">
        <v>3</v>
      </c>
      <c r="X89" t="s">
        <v>60</v>
      </c>
      <c r="Y89" t="s">
        <v>19</v>
      </c>
      <c r="Z89" t="s">
        <v>51</v>
      </c>
      <c r="AA89" t="s">
        <v>167</v>
      </c>
      <c r="AB89">
        <v>16</v>
      </c>
      <c r="AC89">
        <v>2</v>
      </c>
      <c r="AD89" t="s">
        <v>1085</v>
      </c>
      <c r="AE89">
        <v>2</v>
      </c>
      <c r="AF89">
        <v>3</v>
      </c>
      <c r="AG89" t="s">
        <v>1078</v>
      </c>
      <c r="AH89">
        <v>60940</v>
      </c>
      <c r="AI89">
        <v>5540</v>
      </c>
      <c r="AJ89">
        <v>11080</v>
      </c>
      <c r="AK89">
        <v>44320</v>
      </c>
      <c r="AL89" t="s">
        <v>43</v>
      </c>
      <c r="AM89" t="s">
        <v>59</v>
      </c>
      <c r="AN89">
        <v>2013</v>
      </c>
      <c r="AO89" t="s">
        <v>1077</v>
      </c>
    </row>
    <row r="90" spans="1:41" x14ac:dyDescent="0.25">
      <c r="A90">
        <v>498875</v>
      </c>
      <c r="B90" s="1">
        <v>35364</v>
      </c>
      <c r="C90">
        <v>275</v>
      </c>
      <c r="D90" t="s">
        <v>1273</v>
      </c>
      <c r="E90"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t="s">
        <v>1079</v>
      </c>
      <c r="M90" t="s">
        <v>57</v>
      </c>
      <c r="N90" t="s">
        <v>1103</v>
      </c>
      <c r="O90" t="s">
        <v>1088</v>
      </c>
      <c r="P90" t="s">
        <v>1160</v>
      </c>
      <c r="Q90">
        <v>35700</v>
      </c>
      <c r="R90">
        <v>0</v>
      </c>
      <c r="S90">
        <v>35700</v>
      </c>
      <c r="T90" s="1">
        <v>42037</v>
      </c>
      <c r="U90" t="s">
        <v>1089</v>
      </c>
      <c r="V90" t="s">
        <v>23</v>
      </c>
      <c r="W90" t="s">
        <v>3</v>
      </c>
      <c r="X90" t="s">
        <v>34</v>
      </c>
      <c r="Y90" t="s">
        <v>19</v>
      </c>
      <c r="Z90" t="s">
        <v>75</v>
      </c>
      <c r="AA90" t="s">
        <v>168</v>
      </c>
      <c r="AB90">
        <v>13</v>
      </c>
      <c r="AC90">
        <v>3</v>
      </c>
      <c r="AD90" t="s">
        <v>1077</v>
      </c>
      <c r="AE90">
        <v>0</v>
      </c>
      <c r="AF90">
        <v>1</v>
      </c>
      <c r="AG90" t="s">
        <v>1085</v>
      </c>
      <c r="AH90">
        <v>58300</v>
      </c>
      <c r="AI90">
        <v>5830</v>
      </c>
      <c r="AJ90">
        <v>11660</v>
      </c>
      <c r="AK90">
        <v>40810</v>
      </c>
      <c r="AL90" t="s">
        <v>73</v>
      </c>
      <c r="AM90" t="s">
        <v>74</v>
      </c>
      <c r="AN90">
        <v>2007</v>
      </c>
      <c r="AO90" t="s">
        <v>1078</v>
      </c>
    </row>
    <row r="91" spans="1:41" x14ac:dyDescent="0.25">
      <c r="A91">
        <v>798177</v>
      </c>
      <c r="B91" s="1">
        <v>38780</v>
      </c>
      <c r="C91">
        <v>153</v>
      </c>
      <c r="D91" t="s">
        <v>1272</v>
      </c>
      <c r="E91"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t="s">
        <v>1086</v>
      </c>
      <c r="M91" t="s">
        <v>29</v>
      </c>
      <c r="N91" t="s">
        <v>1097</v>
      </c>
      <c r="O91" t="s">
        <v>1106</v>
      </c>
      <c r="P91" t="s">
        <v>1159</v>
      </c>
      <c r="Q91">
        <v>800</v>
      </c>
      <c r="R91">
        <v>0</v>
      </c>
      <c r="S91">
        <v>800</v>
      </c>
      <c r="T91" s="1">
        <v>42034</v>
      </c>
      <c r="U91" t="s">
        <v>1089</v>
      </c>
      <c r="V91" t="s">
        <v>23</v>
      </c>
      <c r="W91" t="s">
        <v>11</v>
      </c>
      <c r="X91" t="s">
        <v>49</v>
      </c>
      <c r="Y91" t="s">
        <v>5</v>
      </c>
      <c r="Z91" t="s">
        <v>6</v>
      </c>
      <c r="AA91" t="s">
        <v>169</v>
      </c>
      <c r="AB91">
        <v>9</v>
      </c>
      <c r="AC91">
        <v>3</v>
      </c>
      <c r="AD91" t="s">
        <v>1078</v>
      </c>
      <c r="AE91">
        <v>2</v>
      </c>
      <c r="AF91">
        <v>1</v>
      </c>
      <c r="AG91" t="s">
        <v>1085</v>
      </c>
      <c r="AH91">
        <v>68400</v>
      </c>
      <c r="AI91">
        <v>11400</v>
      </c>
      <c r="AJ91">
        <v>11400</v>
      </c>
      <c r="AK91">
        <v>45600</v>
      </c>
      <c r="AL91" t="s">
        <v>55</v>
      </c>
      <c r="AM91" t="s">
        <v>56</v>
      </c>
      <c r="AN91">
        <v>2007</v>
      </c>
      <c r="AO91" t="s">
        <v>1078</v>
      </c>
    </row>
    <row r="92" spans="1:41" x14ac:dyDescent="0.25">
      <c r="A92">
        <v>614763</v>
      </c>
      <c r="B92" s="1">
        <v>33240</v>
      </c>
      <c r="C92">
        <v>134</v>
      </c>
      <c r="D92" t="s">
        <v>1272</v>
      </c>
      <c r="E9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t="s">
        <v>1086</v>
      </c>
      <c r="M92" t="s">
        <v>1140</v>
      </c>
      <c r="N92" t="s">
        <v>1095</v>
      </c>
      <c r="O92" t="s">
        <v>1106</v>
      </c>
      <c r="P92" t="s">
        <v>1160</v>
      </c>
      <c r="Q92">
        <v>36400</v>
      </c>
      <c r="R92">
        <v>0</v>
      </c>
      <c r="S92">
        <v>36400</v>
      </c>
      <c r="T92" s="1">
        <v>42012</v>
      </c>
      <c r="U92" t="s">
        <v>1</v>
      </c>
      <c r="V92" t="s">
        <v>2</v>
      </c>
      <c r="W92" t="s">
        <v>41</v>
      </c>
      <c r="X92" t="s">
        <v>34</v>
      </c>
      <c r="Y92" t="s">
        <v>12</v>
      </c>
      <c r="Z92" t="s">
        <v>37</v>
      </c>
      <c r="AA92" t="s">
        <v>170</v>
      </c>
      <c r="AB92">
        <v>2</v>
      </c>
      <c r="AC92">
        <v>1</v>
      </c>
      <c r="AD92" t="s">
        <v>1085</v>
      </c>
      <c r="AE92">
        <v>2</v>
      </c>
      <c r="AF92">
        <v>1</v>
      </c>
      <c r="AG92" t="s">
        <v>1077</v>
      </c>
      <c r="AH92">
        <v>64240</v>
      </c>
      <c r="AI92">
        <v>11680</v>
      </c>
      <c r="AJ92">
        <v>11680</v>
      </c>
      <c r="AK92">
        <v>40880</v>
      </c>
      <c r="AL92" t="s">
        <v>97</v>
      </c>
      <c r="AM92" t="s">
        <v>98</v>
      </c>
      <c r="AN92">
        <v>2015</v>
      </c>
      <c r="AO92" t="s">
        <v>1078</v>
      </c>
    </row>
    <row r="93" spans="1:41" x14ac:dyDescent="0.25">
      <c r="A93">
        <v>679370</v>
      </c>
      <c r="B93" s="1">
        <v>36387</v>
      </c>
      <c r="C93">
        <v>31</v>
      </c>
      <c r="D93" t="s">
        <v>1272</v>
      </c>
      <c r="E93"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t="s">
        <v>1086</v>
      </c>
      <c r="M93" t="s">
        <v>65</v>
      </c>
      <c r="N93" t="s">
        <v>1093</v>
      </c>
      <c r="O93" t="s">
        <v>1110</v>
      </c>
      <c r="P93" t="s">
        <v>1161</v>
      </c>
      <c r="Q93">
        <v>0</v>
      </c>
      <c r="R93">
        <v>-78600</v>
      </c>
      <c r="S93">
        <v>-78600</v>
      </c>
      <c r="T93" s="1">
        <v>42034</v>
      </c>
      <c r="U93" t="s">
        <v>62</v>
      </c>
      <c r="V93" t="s">
        <v>1084</v>
      </c>
      <c r="W93" t="s">
        <v>121</v>
      </c>
      <c r="X93" t="s">
        <v>30</v>
      </c>
      <c r="Y93" t="s">
        <v>45</v>
      </c>
      <c r="Z93" t="s">
        <v>24</v>
      </c>
      <c r="AA93" t="s">
        <v>171</v>
      </c>
      <c r="AB93">
        <v>9</v>
      </c>
      <c r="AC93">
        <v>1</v>
      </c>
      <c r="AD93" t="s">
        <v>1078</v>
      </c>
      <c r="AE93">
        <v>0</v>
      </c>
      <c r="AF93">
        <v>1</v>
      </c>
      <c r="AG93" t="s">
        <v>1077</v>
      </c>
      <c r="AH93">
        <v>4700</v>
      </c>
      <c r="AI93">
        <v>940</v>
      </c>
      <c r="AJ93">
        <v>470</v>
      </c>
      <c r="AK93">
        <v>3290</v>
      </c>
      <c r="AL93" t="s">
        <v>21</v>
      </c>
      <c r="AM93" t="s">
        <v>67</v>
      </c>
      <c r="AN93">
        <v>2002</v>
      </c>
      <c r="AO93" t="s">
        <v>1078</v>
      </c>
    </row>
    <row r="94" spans="1:41" x14ac:dyDescent="0.25">
      <c r="A94">
        <v>958857</v>
      </c>
      <c r="B94" s="1">
        <v>33618</v>
      </c>
      <c r="C94">
        <v>41</v>
      </c>
      <c r="D94" t="s">
        <v>1274</v>
      </c>
      <c r="E94"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t="s">
        <v>1086</v>
      </c>
      <c r="M94" t="s">
        <v>65</v>
      </c>
      <c r="N94" t="s">
        <v>1099</v>
      </c>
      <c r="O94" t="s">
        <v>1117</v>
      </c>
      <c r="P94" t="s">
        <v>1161</v>
      </c>
      <c r="Q94">
        <v>0</v>
      </c>
      <c r="R94">
        <v>-56100</v>
      </c>
      <c r="S94">
        <v>-56100</v>
      </c>
      <c r="T94" s="1">
        <v>42011</v>
      </c>
      <c r="U94" t="s">
        <v>1089</v>
      </c>
      <c r="V94" t="s">
        <v>2</v>
      </c>
      <c r="W94" t="s">
        <v>3</v>
      </c>
      <c r="X94" t="s">
        <v>49</v>
      </c>
      <c r="Y94" t="s">
        <v>5</v>
      </c>
      <c r="Z94" t="s">
        <v>6</v>
      </c>
      <c r="AA94" t="s">
        <v>172</v>
      </c>
      <c r="AB94">
        <v>12</v>
      </c>
      <c r="AC94">
        <v>3</v>
      </c>
      <c r="AD94" t="s">
        <v>1077</v>
      </c>
      <c r="AE94">
        <v>2</v>
      </c>
      <c r="AF94">
        <v>0</v>
      </c>
      <c r="AG94" t="s">
        <v>1085</v>
      </c>
      <c r="AH94">
        <v>45120</v>
      </c>
      <c r="AI94">
        <v>0</v>
      </c>
      <c r="AJ94">
        <v>5640</v>
      </c>
      <c r="AK94">
        <v>39480</v>
      </c>
      <c r="AL94" t="s">
        <v>32</v>
      </c>
      <c r="AM94" t="s">
        <v>69</v>
      </c>
      <c r="AN94">
        <v>2011</v>
      </c>
      <c r="AO94" t="s">
        <v>1077</v>
      </c>
    </row>
    <row r="95" spans="1:41" x14ac:dyDescent="0.25">
      <c r="A95">
        <v>686816</v>
      </c>
      <c r="B95" s="1">
        <v>36501</v>
      </c>
      <c r="C95">
        <v>127</v>
      </c>
      <c r="D95" t="s">
        <v>1273</v>
      </c>
      <c r="E95"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t="s">
        <v>1086</v>
      </c>
      <c r="M95" t="s">
        <v>57</v>
      </c>
      <c r="N95" t="s">
        <v>1087</v>
      </c>
      <c r="O95" t="s">
        <v>1088</v>
      </c>
      <c r="P95" t="s">
        <v>1160</v>
      </c>
      <c r="Q95">
        <v>0</v>
      </c>
      <c r="R95">
        <v>0</v>
      </c>
      <c r="S95">
        <v>0</v>
      </c>
      <c r="T95" s="1">
        <v>42059</v>
      </c>
      <c r="U95" t="s">
        <v>1089</v>
      </c>
      <c r="V95" t="s">
        <v>23</v>
      </c>
      <c r="W95" t="s">
        <v>41</v>
      </c>
      <c r="X95" t="s">
        <v>34</v>
      </c>
      <c r="Y95" t="s">
        <v>5</v>
      </c>
      <c r="Z95" t="s">
        <v>24</v>
      </c>
      <c r="AA95" t="s">
        <v>173</v>
      </c>
      <c r="AB95">
        <v>12</v>
      </c>
      <c r="AC95">
        <v>2</v>
      </c>
      <c r="AD95" t="s">
        <v>1077</v>
      </c>
      <c r="AE95">
        <v>1</v>
      </c>
      <c r="AF95">
        <v>1</v>
      </c>
      <c r="AG95" t="s">
        <v>1085</v>
      </c>
      <c r="AH95">
        <v>66950</v>
      </c>
      <c r="AI95">
        <v>10300</v>
      </c>
      <c r="AJ95">
        <v>10300</v>
      </c>
      <c r="AK95">
        <v>46350</v>
      </c>
      <c r="AL95" t="s">
        <v>8</v>
      </c>
      <c r="AM95" t="s">
        <v>137</v>
      </c>
      <c r="AN95">
        <v>1995</v>
      </c>
      <c r="AO95" t="s">
        <v>1078</v>
      </c>
    </row>
    <row r="96" spans="1:41" x14ac:dyDescent="0.25">
      <c r="A96">
        <v>127754</v>
      </c>
      <c r="B96" s="1">
        <v>34126</v>
      </c>
      <c r="C96">
        <v>61</v>
      </c>
      <c r="D96" t="s">
        <v>1272</v>
      </c>
      <c r="E96"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t="s">
        <v>1086</v>
      </c>
      <c r="M96" t="s">
        <v>29</v>
      </c>
      <c r="N96" t="s">
        <v>1091</v>
      </c>
      <c r="O96" t="s">
        <v>1117</v>
      </c>
      <c r="P96" t="s">
        <v>1160</v>
      </c>
      <c r="Q96">
        <v>0</v>
      </c>
      <c r="R96">
        <v>-62400</v>
      </c>
      <c r="S96">
        <v>-62400</v>
      </c>
      <c r="T96" s="1">
        <v>42037</v>
      </c>
      <c r="U96" t="s">
        <v>1</v>
      </c>
      <c r="V96" t="s">
        <v>2</v>
      </c>
      <c r="W96" t="s">
        <v>3</v>
      </c>
      <c r="X96" t="s">
        <v>4</v>
      </c>
      <c r="Y96" t="s">
        <v>19</v>
      </c>
      <c r="Z96" t="s">
        <v>6</v>
      </c>
      <c r="AA96" t="s">
        <v>174</v>
      </c>
      <c r="AB96">
        <v>14</v>
      </c>
      <c r="AC96">
        <v>1</v>
      </c>
      <c r="AD96" t="s">
        <v>1078</v>
      </c>
      <c r="AE96">
        <v>0</v>
      </c>
      <c r="AF96">
        <v>3</v>
      </c>
      <c r="AG96" t="s">
        <v>1085</v>
      </c>
      <c r="AH96">
        <v>98340</v>
      </c>
      <c r="AI96">
        <v>8940</v>
      </c>
      <c r="AJ96">
        <v>17880</v>
      </c>
      <c r="AK96">
        <v>71520</v>
      </c>
      <c r="AL96" t="s">
        <v>118</v>
      </c>
      <c r="AM96" t="s">
        <v>141</v>
      </c>
      <c r="AN96">
        <v>2004</v>
      </c>
      <c r="AO96" t="s">
        <v>1077</v>
      </c>
    </row>
    <row r="97" spans="1:41" x14ac:dyDescent="0.25">
      <c r="A97">
        <v>918629</v>
      </c>
      <c r="B97" s="1">
        <v>36802</v>
      </c>
      <c r="C97">
        <v>207</v>
      </c>
      <c r="D97" t="s">
        <v>1272</v>
      </c>
      <c r="E97"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t="s">
        <v>1079</v>
      </c>
      <c r="M97" t="s">
        <v>1141</v>
      </c>
      <c r="N97" t="s">
        <v>1115</v>
      </c>
      <c r="O97" t="s">
        <v>1106</v>
      </c>
      <c r="P97" t="s">
        <v>1160</v>
      </c>
      <c r="Q97">
        <v>55200</v>
      </c>
      <c r="R97">
        <v>0</v>
      </c>
      <c r="S97">
        <v>55200</v>
      </c>
      <c r="T97" s="1">
        <v>42063</v>
      </c>
      <c r="U97" t="s">
        <v>62</v>
      </c>
      <c r="V97" t="s">
        <v>1084</v>
      </c>
      <c r="W97" t="s">
        <v>121</v>
      </c>
      <c r="X97" t="s">
        <v>30</v>
      </c>
      <c r="Y97" t="s">
        <v>45</v>
      </c>
      <c r="Z97" t="s">
        <v>37</v>
      </c>
      <c r="AA97" t="s">
        <v>175</v>
      </c>
      <c r="AB97">
        <v>9</v>
      </c>
      <c r="AC97">
        <v>1</v>
      </c>
      <c r="AD97" t="s">
        <v>1078</v>
      </c>
      <c r="AE97">
        <v>0</v>
      </c>
      <c r="AF97">
        <v>1</v>
      </c>
      <c r="AG97" t="s">
        <v>1078</v>
      </c>
      <c r="AH97">
        <v>5900</v>
      </c>
      <c r="AI97">
        <v>590</v>
      </c>
      <c r="AJ97">
        <v>590</v>
      </c>
      <c r="AK97">
        <v>4720</v>
      </c>
      <c r="AL97" t="s">
        <v>97</v>
      </c>
      <c r="AM97" t="s">
        <v>112</v>
      </c>
      <c r="AN97">
        <v>2007</v>
      </c>
      <c r="AO97" t="s">
        <v>1078</v>
      </c>
    </row>
    <row r="98" spans="1:41" x14ac:dyDescent="0.25">
      <c r="A98">
        <v>731450</v>
      </c>
      <c r="B98" s="1">
        <v>40541</v>
      </c>
      <c r="C98">
        <v>219</v>
      </c>
      <c r="D98" t="s">
        <v>1274</v>
      </c>
      <c r="E98"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t="s">
        <v>1086</v>
      </c>
      <c r="M98" t="s">
        <v>1140</v>
      </c>
      <c r="N98" t="s">
        <v>1099</v>
      </c>
      <c r="O98" t="s">
        <v>1117</v>
      </c>
      <c r="P98" t="s">
        <v>1161</v>
      </c>
      <c r="Q98">
        <v>90700</v>
      </c>
      <c r="R98">
        <v>-20800</v>
      </c>
      <c r="S98">
        <v>69900</v>
      </c>
      <c r="T98" s="1">
        <v>42044</v>
      </c>
      <c r="U98" t="s">
        <v>1089</v>
      </c>
      <c r="V98" t="s">
        <v>23</v>
      </c>
      <c r="W98" t="s">
        <v>3</v>
      </c>
      <c r="X98" t="s">
        <v>60</v>
      </c>
      <c r="Y98" t="s">
        <v>50</v>
      </c>
      <c r="Z98" t="s">
        <v>13</v>
      </c>
      <c r="AA98" t="s">
        <v>176</v>
      </c>
      <c r="AB98">
        <v>3</v>
      </c>
      <c r="AC98">
        <v>3</v>
      </c>
      <c r="AD98" t="s">
        <v>1078</v>
      </c>
      <c r="AE98">
        <v>1</v>
      </c>
      <c r="AF98">
        <v>1</v>
      </c>
      <c r="AG98" t="s">
        <v>1085</v>
      </c>
      <c r="AH98">
        <v>70680</v>
      </c>
      <c r="AI98">
        <v>5890</v>
      </c>
      <c r="AJ98">
        <v>11780</v>
      </c>
      <c r="AK98">
        <v>53010</v>
      </c>
      <c r="AL98" t="s">
        <v>55</v>
      </c>
      <c r="AM98" t="s">
        <v>157</v>
      </c>
      <c r="AN98">
        <v>2009</v>
      </c>
      <c r="AO98" t="s">
        <v>1078</v>
      </c>
    </row>
    <row r="99" spans="1:41" x14ac:dyDescent="0.25">
      <c r="A99">
        <v>307447</v>
      </c>
      <c r="B99" s="1">
        <v>32949</v>
      </c>
      <c r="C99">
        <v>271</v>
      </c>
      <c r="D99" t="s">
        <v>1272</v>
      </c>
      <c r="E99"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t="s">
        <v>1086</v>
      </c>
      <c r="M99" t="s">
        <v>57</v>
      </c>
      <c r="N99" t="s">
        <v>1082</v>
      </c>
      <c r="O99" t="s">
        <v>1105</v>
      </c>
      <c r="P99" t="s">
        <v>1161</v>
      </c>
      <c r="Q99">
        <v>0</v>
      </c>
      <c r="R99">
        <v>0</v>
      </c>
      <c r="S99">
        <v>0</v>
      </c>
      <c r="T99" s="1">
        <v>42023</v>
      </c>
      <c r="U99" t="s">
        <v>1089</v>
      </c>
      <c r="V99" t="s">
        <v>18</v>
      </c>
      <c r="W99" t="s">
        <v>41</v>
      </c>
      <c r="X99" t="s">
        <v>60</v>
      </c>
      <c r="Y99" t="s">
        <v>5</v>
      </c>
      <c r="Z99" t="s">
        <v>53</v>
      </c>
      <c r="AA99" t="s">
        <v>177</v>
      </c>
      <c r="AB99">
        <v>21</v>
      </c>
      <c r="AC99">
        <v>3</v>
      </c>
      <c r="AD99" t="s">
        <v>1078</v>
      </c>
      <c r="AE99">
        <v>1</v>
      </c>
      <c r="AF99">
        <v>0</v>
      </c>
      <c r="AG99" t="s">
        <v>1078</v>
      </c>
      <c r="AH99">
        <v>93720</v>
      </c>
      <c r="AI99">
        <v>17040</v>
      </c>
      <c r="AJ99">
        <v>8520</v>
      </c>
      <c r="AK99">
        <v>68160</v>
      </c>
      <c r="AL99" t="s">
        <v>15</v>
      </c>
      <c r="AM99" t="s">
        <v>178</v>
      </c>
      <c r="AN99">
        <v>2005</v>
      </c>
      <c r="AO99" t="s">
        <v>1078</v>
      </c>
    </row>
    <row r="100" spans="1:41" x14ac:dyDescent="0.25">
      <c r="A100">
        <v>992145</v>
      </c>
      <c r="B100" s="1">
        <v>40969</v>
      </c>
      <c r="C100">
        <v>80</v>
      </c>
      <c r="D100" t="s">
        <v>1272</v>
      </c>
      <c r="E100"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t="s">
        <v>1086</v>
      </c>
      <c r="M100" t="s">
        <v>1141</v>
      </c>
      <c r="N100" t="s">
        <v>1090</v>
      </c>
      <c r="O100" t="s">
        <v>1117</v>
      </c>
      <c r="P100" t="s">
        <v>1159</v>
      </c>
      <c r="Q100">
        <v>67700</v>
      </c>
      <c r="R100">
        <v>-58400</v>
      </c>
      <c r="S100">
        <v>9300</v>
      </c>
      <c r="T100" s="1">
        <v>42056</v>
      </c>
      <c r="U100" t="s">
        <v>10</v>
      </c>
      <c r="V100" t="s">
        <v>1084</v>
      </c>
      <c r="W100" t="s">
        <v>11</v>
      </c>
      <c r="X100" t="s">
        <v>30</v>
      </c>
      <c r="Y100" t="s">
        <v>1273</v>
      </c>
      <c r="Z100" t="s">
        <v>75</v>
      </c>
      <c r="AA100" t="s">
        <v>179</v>
      </c>
      <c r="AB100">
        <v>5</v>
      </c>
      <c r="AC100">
        <v>1</v>
      </c>
      <c r="AD100" t="s">
        <v>1078</v>
      </c>
      <c r="AE100">
        <v>2</v>
      </c>
      <c r="AF100">
        <v>0</v>
      </c>
      <c r="AG100" t="s">
        <v>1077</v>
      </c>
      <c r="AH100">
        <v>6930</v>
      </c>
      <c r="AI100">
        <v>1260</v>
      </c>
      <c r="AJ100">
        <v>630</v>
      </c>
      <c r="AK100">
        <v>5040</v>
      </c>
      <c r="AL100" t="s">
        <v>47</v>
      </c>
      <c r="AM100" t="s">
        <v>64</v>
      </c>
      <c r="AN100">
        <v>2001</v>
      </c>
      <c r="AO100" t="s">
        <v>1078</v>
      </c>
    </row>
    <row r="101" spans="1:41" x14ac:dyDescent="0.25">
      <c r="A101">
        <v>900628</v>
      </c>
      <c r="B101" s="1">
        <v>38753</v>
      </c>
      <c r="C101">
        <v>325</v>
      </c>
      <c r="D101" t="s">
        <v>1274</v>
      </c>
      <c r="E101"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t="s">
        <v>1086</v>
      </c>
      <c r="M101" t="s">
        <v>29</v>
      </c>
      <c r="N101" t="s">
        <v>1102</v>
      </c>
      <c r="O101" t="s">
        <v>1105</v>
      </c>
      <c r="P101" t="s">
        <v>1161</v>
      </c>
      <c r="Q101">
        <v>61500</v>
      </c>
      <c r="R101">
        <v>0</v>
      </c>
      <c r="S101">
        <v>61500</v>
      </c>
      <c r="T101" s="1">
        <v>42018</v>
      </c>
      <c r="U101" t="s">
        <v>1</v>
      </c>
      <c r="V101" t="s">
        <v>2</v>
      </c>
      <c r="W101" t="s">
        <v>3</v>
      </c>
      <c r="X101" t="s">
        <v>34</v>
      </c>
      <c r="Y101" t="s">
        <v>12</v>
      </c>
      <c r="Z101" t="s">
        <v>37</v>
      </c>
      <c r="AA101" t="s">
        <v>180</v>
      </c>
      <c r="AB101">
        <v>11</v>
      </c>
      <c r="AC101">
        <v>1</v>
      </c>
      <c r="AD101" t="s">
        <v>1077</v>
      </c>
      <c r="AE101">
        <v>0</v>
      </c>
      <c r="AF101">
        <v>3</v>
      </c>
      <c r="AG101" t="s">
        <v>1078</v>
      </c>
      <c r="AH101">
        <v>72930</v>
      </c>
      <c r="AI101">
        <v>6630</v>
      </c>
      <c r="AJ101">
        <v>6630</v>
      </c>
      <c r="AK101">
        <v>59670</v>
      </c>
      <c r="AL101" t="s">
        <v>21</v>
      </c>
      <c r="AM101" t="s">
        <v>22</v>
      </c>
      <c r="AN101">
        <v>2006</v>
      </c>
      <c r="AO101" t="s">
        <v>1077</v>
      </c>
    </row>
    <row r="102" spans="1:41" x14ac:dyDescent="0.25">
      <c r="A102">
        <v>235220</v>
      </c>
      <c r="B102" s="1">
        <v>41944</v>
      </c>
      <c r="C102">
        <v>29</v>
      </c>
      <c r="D102" t="s">
        <v>1272</v>
      </c>
      <c r="E10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t="s">
        <v>1079</v>
      </c>
      <c r="M102" t="s">
        <v>1139</v>
      </c>
      <c r="N102" t="s">
        <v>1115</v>
      </c>
      <c r="O102" t="s">
        <v>1101</v>
      </c>
      <c r="P102" t="s">
        <v>1160</v>
      </c>
      <c r="Q102">
        <v>0</v>
      </c>
      <c r="R102">
        <v>-71700</v>
      </c>
      <c r="S102">
        <v>-71700</v>
      </c>
      <c r="T102" s="1">
        <v>42026</v>
      </c>
      <c r="U102" t="s">
        <v>1089</v>
      </c>
      <c r="V102" t="s">
        <v>18</v>
      </c>
      <c r="W102" t="s">
        <v>11</v>
      </c>
      <c r="X102" t="s">
        <v>49</v>
      </c>
      <c r="Y102" t="s">
        <v>5</v>
      </c>
      <c r="Z102" t="s">
        <v>51</v>
      </c>
      <c r="AA102" t="s">
        <v>181</v>
      </c>
      <c r="AB102">
        <v>4</v>
      </c>
      <c r="AC102">
        <v>4</v>
      </c>
      <c r="AD102" t="s">
        <v>1077</v>
      </c>
      <c r="AE102">
        <v>1</v>
      </c>
      <c r="AF102">
        <v>2</v>
      </c>
      <c r="AG102" t="s">
        <v>1077</v>
      </c>
      <c r="AH102">
        <v>64890</v>
      </c>
      <c r="AI102">
        <v>7210</v>
      </c>
      <c r="AJ102">
        <v>7210</v>
      </c>
      <c r="AK102">
        <v>50470</v>
      </c>
      <c r="AL102" t="s">
        <v>39</v>
      </c>
      <c r="AM102" t="s">
        <v>40</v>
      </c>
      <c r="AN102">
        <v>2013</v>
      </c>
      <c r="AO102" t="s">
        <v>1077</v>
      </c>
    </row>
    <row r="103" spans="1:41" x14ac:dyDescent="0.25">
      <c r="A103">
        <v>740019</v>
      </c>
      <c r="B103" s="1">
        <v>39981</v>
      </c>
      <c r="C103">
        <v>295</v>
      </c>
      <c r="D103" t="s">
        <v>1273</v>
      </c>
      <c r="E103"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t="s">
        <v>1086</v>
      </c>
      <c r="M103" t="s">
        <v>65</v>
      </c>
      <c r="N103" t="s">
        <v>1082</v>
      </c>
      <c r="O103" t="s">
        <v>1110</v>
      </c>
      <c r="P103" t="s">
        <v>1159</v>
      </c>
      <c r="Q103">
        <v>0</v>
      </c>
      <c r="R103">
        <v>0</v>
      </c>
      <c r="S103">
        <v>0</v>
      </c>
      <c r="T103" s="1">
        <v>42057</v>
      </c>
      <c r="U103" t="s">
        <v>62</v>
      </c>
      <c r="V103" t="s">
        <v>1084</v>
      </c>
      <c r="W103" t="s">
        <v>121</v>
      </c>
      <c r="X103" t="s">
        <v>30</v>
      </c>
      <c r="Y103" t="s">
        <v>45</v>
      </c>
      <c r="Z103" t="s">
        <v>6</v>
      </c>
      <c r="AA103" t="s">
        <v>182</v>
      </c>
      <c r="AB103">
        <v>6</v>
      </c>
      <c r="AC103">
        <v>1</v>
      </c>
      <c r="AD103" t="s">
        <v>1085</v>
      </c>
      <c r="AE103">
        <v>1</v>
      </c>
      <c r="AF103">
        <v>2</v>
      </c>
      <c r="AG103" t="s">
        <v>1077</v>
      </c>
      <c r="AH103">
        <v>5400</v>
      </c>
      <c r="AI103">
        <v>900</v>
      </c>
      <c r="AJ103">
        <v>900</v>
      </c>
      <c r="AK103">
        <v>3600</v>
      </c>
      <c r="AL103" t="s">
        <v>8</v>
      </c>
      <c r="AM103" t="s">
        <v>36</v>
      </c>
      <c r="AN103">
        <v>1999</v>
      </c>
      <c r="AO103" t="s">
        <v>1078</v>
      </c>
    </row>
    <row r="104" spans="1:41" x14ac:dyDescent="0.25">
      <c r="A104">
        <v>246882</v>
      </c>
      <c r="B104" s="1">
        <v>36423</v>
      </c>
      <c r="C104">
        <v>239</v>
      </c>
      <c r="D104" t="s">
        <v>1272</v>
      </c>
      <c r="E104"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t="s">
        <v>1079</v>
      </c>
      <c r="M104" t="s">
        <v>65</v>
      </c>
      <c r="N104" t="s">
        <v>1099</v>
      </c>
      <c r="O104" t="s">
        <v>1083</v>
      </c>
      <c r="P104" t="s">
        <v>1161</v>
      </c>
      <c r="Q104">
        <v>0</v>
      </c>
      <c r="R104">
        <v>0</v>
      </c>
      <c r="S104">
        <v>0</v>
      </c>
      <c r="T104" s="1">
        <v>42030</v>
      </c>
      <c r="U104" t="s">
        <v>10</v>
      </c>
      <c r="V104" t="s">
        <v>1084</v>
      </c>
      <c r="W104" t="s">
        <v>121</v>
      </c>
      <c r="X104" t="s">
        <v>30</v>
      </c>
      <c r="Y104" t="s">
        <v>50</v>
      </c>
      <c r="Z104" t="s">
        <v>75</v>
      </c>
      <c r="AA104" t="s">
        <v>183</v>
      </c>
      <c r="AB104">
        <v>10</v>
      </c>
      <c r="AC104">
        <v>1</v>
      </c>
      <c r="AD104" t="s">
        <v>1078</v>
      </c>
      <c r="AE104">
        <v>0</v>
      </c>
      <c r="AF104">
        <v>0</v>
      </c>
      <c r="AG104" t="s">
        <v>1085</v>
      </c>
      <c r="AH104">
        <v>5600</v>
      </c>
      <c r="AI104">
        <v>700</v>
      </c>
      <c r="AJ104">
        <v>700</v>
      </c>
      <c r="AK104">
        <v>4200</v>
      </c>
      <c r="AL104" t="s">
        <v>43</v>
      </c>
      <c r="AM104" t="s">
        <v>59</v>
      </c>
      <c r="AN104">
        <v>2007</v>
      </c>
      <c r="AO104" t="s">
        <v>1078</v>
      </c>
    </row>
    <row r="105" spans="1:41" x14ac:dyDescent="0.25">
      <c r="A105">
        <v>797613</v>
      </c>
      <c r="B105" s="1">
        <v>33165</v>
      </c>
      <c r="C105">
        <v>269</v>
      </c>
      <c r="D105" t="s">
        <v>1274</v>
      </c>
      <c r="E105"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t="s">
        <v>1086</v>
      </c>
      <c r="M105" t="s">
        <v>65</v>
      </c>
      <c r="N105" t="s">
        <v>1102</v>
      </c>
      <c r="O105" t="s">
        <v>1106</v>
      </c>
      <c r="P105" t="s">
        <v>1161</v>
      </c>
      <c r="Q105">
        <v>0</v>
      </c>
      <c r="R105">
        <v>-72300</v>
      </c>
      <c r="S105">
        <v>-72300</v>
      </c>
      <c r="T105" s="1">
        <v>42028</v>
      </c>
      <c r="U105" t="s">
        <v>1</v>
      </c>
      <c r="V105" t="s">
        <v>18</v>
      </c>
      <c r="W105" t="s">
        <v>11</v>
      </c>
      <c r="X105" t="s">
        <v>4</v>
      </c>
      <c r="Y105" t="s">
        <v>5</v>
      </c>
      <c r="Z105" t="s">
        <v>53</v>
      </c>
      <c r="AA105" t="s">
        <v>184</v>
      </c>
      <c r="AB105">
        <v>23</v>
      </c>
      <c r="AC105">
        <v>1</v>
      </c>
      <c r="AD105" t="s">
        <v>1077</v>
      </c>
      <c r="AE105">
        <v>0</v>
      </c>
      <c r="AF105">
        <v>0</v>
      </c>
      <c r="AG105" t="s">
        <v>1085</v>
      </c>
      <c r="AH105">
        <v>79300</v>
      </c>
      <c r="AI105">
        <v>15860</v>
      </c>
      <c r="AJ105">
        <v>15860</v>
      </c>
      <c r="AK105">
        <v>47580</v>
      </c>
      <c r="AL105" t="s">
        <v>8</v>
      </c>
      <c r="AM105" t="s">
        <v>9</v>
      </c>
      <c r="AN105">
        <v>2007</v>
      </c>
      <c r="AO105" t="s">
        <v>1078</v>
      </c>
    </row>
    <row r="106" spans="1:41" x14ac:dyDescent="0.25">
      <c r="A106">
        <v>193442</v>
      </c>
      <c r="B106" s="1">
        <v>35282</v>
      </c>
      <c r="C106">
        <v>80</v>
      </c>
      <c r="D106" t="s">
        <v>1272</v>
      </c>
      <c r="E106"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t="s">
        <v>1086</v>
      </c>
      <c r="M106" t="s">
        <v>65</v>
      </c>
      <c r="N106" t="s">
        <v>1091</v>
      </c>
      <c r="O106" t="s">
        <v>1117</v>
      </c>
      <c r="P106" t="s">
        <v>1162</v>
      </c>
      <c r="Q106">
        <v>0</v>
      </c>
      <c r="R106">
        <v>0</v>
      </c>
      <c r="S106">
        <v>0</v>
      </c>
      <c r="T106" s="1">
        <v>42054</v>
      </c>
      <c r="U106" t="s">
        <v>1</v>
      </c>
      <c r="V106" t="s">
        <v>2</v>
      </c>
      <c r="W106" t="s">
        <v>3</v>
      </c>
      <c r="X106" t="s">
        <v>4</v>
      </c>
      <c r="Y106" t="s">
        <v>45</v>
      </c>
      <c r="Z106" t="s">
        <v>53</v>
      </c>
      <c r="AA106" t="s">
        <v>185</v>
      </c>
      <c r="AB106">
        <v>13</v>
      </c>
      <c r="AC106">
        <v>1</v>
      </c>
      <c r="AD106" t="s">
        <v>1077</v>
      </c>
      <c r="AE106">
        <v>1</v>
      </c>
      <c r="AF106">
        <v>0</v>
      </c>
      <c r="AG106" t="s">
        <v>1077</v>
      </c>
      <c r="AH106">
        <v>52800</v>
      </c>
      <c r="AI106">
        <v>10560</v>
      </c>
      <c r="AJ106">
        <v>5280</v>
      </c>
      <c r="AK106">
        <v>36960</v>
      </c>
      <c r="AL106" t="s">
        <v>8</v>
      </c>
      <c r="AM106" t="s">
        <v>36</v>
      </c>
      <c r="AN106">
        <v>2004</v>
      </c>
      <c r="AO106" t="s">
        <v>1078</v>
      </c>
    </row>
    <row r="107" spans="1:41" x14ac:dyDescent="0.25">
      <c r="A107">
        <v>389238</v>
      </c>
      <c r="B107" s="1">
        <v>37048</v>
      </c>
      <c r="C107">
        <v>279</v>
      </c>
      <c r="D107" t="s">
        <v>1272</v>
      </c>
      <c r="E107"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t="s">
        <v>1086</v>
      </c>
      <c r="M107" t="s">
        <v>1142</v>
      </c>
      <c r="N107" t="s">
        <v>1093</v>
      </c>
      <c r="O107" t="s">
        <v>1092</v>
      </c>
      <c r="P107" t="s">
        <v>1159</v>
      </c>
      <c r="Q107">
        <v>37300</v>
      </c>
      <c r="R107">
        <v>-31700</v>
      </c>
      <c r="S107">
        <v>5600</v>
      </c>
      <c r="T107" s="1">
        <v>42033</v>
      </c>
      <c r="U107" t="s">
        <v>1089</v>
      </c>
      <c r="V107" t="s">
        <v>23</v>
      </c>
      <c r="W107" t="s">
        <v>11</v>
      </c>
      <c r="X107" t="s">
        <v>34</v>
      </c>
      <c r="Y107" t="s">
        <v>50</v>
      </c>
      <c r="Z107" t="s">
        <v>75</v>
      </c>
      <c r="AA107" t="s">
        <v>186</v>
      </c>
      <c r="AB107">
        <v>16</v>
      </c>
      <c r="AC107">
        <v>3</v>
      </c>
      <c r="AD107" t="s">
        <v>1085</v>
      </c>
      <c r="AE107">
        <v>2</v>
      </c>
      <c r="AF107">
        <v>3</v>
      </c>
      <c r="AG107" t="s">
        <v>1078</v>
      </c>
      <c r="AH107">
        <v>28800</v>
      </c>
      <c r="AI107">
        <v>0</v>
      </c>
      <c r="AJ107">
        <v>3600</v>
      </c>
      <c r="AK107">
        <v>25200</v>
      </c>
      <c r="AL107" t="s">
        <v>55</v>
      </c>
      <c r="AM107" t="s">
        <v>157</v>
      </c>
      <c r="AN107">
        <v>2013</v>
      </c>
      <c r="AO107" t="s">
        <v>1078</v>
      </c>
    </row>
    <row r="108" spans="1:41" x14ac:dyDescent="0.25">
      <c r="A108">
        <v>760179</v>
      </c>
      <c r="B108" s="1">
        <v>39166</v>
      </c>
      <c r="C108">
        <v>165</v>
      </c>
      <c r="D108" t="s">
        <v>1273</v>
      </c>
      <c r="E108"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t="s">
        <v>1086</v>
      </c>
      <c r="M108" t="s">
        <v>29</v>
      </c>
      <c r="N108" t="s">
        <v>1091</v>
      </c>
      <c r="O108" t="s">
        <v>1110</v>
      </c>
      <c r="P108" t="s">
        <v>1161</v>
      </c>
      <c r="Q108">
        <v>35300</v>
      </c>
      <c r="R108">
        <v>-58100</v>
      </c>
      <c r="S108">
        <v>-22800</v>
      </c>
      <c r="T108" s="1">
        <v>42050</v>
      </c>
      <c r="U108" t="s">
        <v>62</v>
      </c>
      <c r="V108" t="s">
        <v>1084</v>
      </c>
      <c r="W108" t="s">
        <v>11</v>
      </c>
      <c r="X108" t="s">
        <v>4</v>
      </c>
      <c r="Y108" t="s">
        <v>45</v>
      </c>
      <c r="Z108" t="s">
        <v>53</v>
      </c>
      <c r="AA108" t="s">
        <v>187</v>
      </c>
      <c r="AB108">
        <v>3</v>
      </c>
      <c r="AC108">
        <v>1</v>
      </c>
      <c r="AD108" t="s">
        <v>1078</v>
      </c>
      <c r="AE108">
        <v>1</v>
      </c>
      <c r="AF108">
        <v>1</v>
      </c>
      <c r="AG108" t="s">
        <v>1078</v>
      </c>
      <c r="AH108">
        <v>2970</v>
      </c>
      <c r="AI108">
        <v>330</v>
      </c>
      <c r="AJ108">
        <v>330</v>
      </c>
      <c r="AK108">
        <v>2310</v>
      </c>
      <c r="AL108" t="s">
        <v>47</v>
      </c>
      <c r="AM108" t="s">
        <v>64</v>
      </c>
      <c r="AN108">
        <v>2008</v>
      </c>
      <c r="AO108" t="s">
        <v>1078</v>
      </c>
    </row>
    <row r="109" spans="1:41" x14ac:dyDescent="0.25">
      <c r="A109">
        <v>939905</v>
      </c>
      <c r="B109" s="1">
        <v>41578</v>
      </c>
      <c r="C109">
        <v>350</v>
      </c>
      <c r="D109" t="s">
        <v>1273</v>
      </c>
      <c r="E109"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t="s">
        <v>1079</v>
      </c>
      <c r="M109" t="s">
        <v>65</v>
      </c>
      <c r="N109" t="s">
        <v>1095</v>
      </c>
      <c r="O109" t="s">
        <v>1112</v>
      </c>
      <c r="P109" t="s">
        <v>1159</v>
      </c>
      <c r="Q109">
        <v>50500</v>
      </c>
      <c r="R109">
        <v>0</v>
      </c>
      <c r="S109">
        <v>50500</v>
      </c>
      <c r="T109" s="1">
        <v>42047</v>
      </c>
      <c r="U109" t="s">
        <v>1089</v>
      </c>
      <c r="V109" t="s">
        <v>2</v>
      </c>
      <c r="W109" t="s">
        <v>41</v>
      </c>
      <c r="X109" t="s">
        <v>4</v>
      </c>
      <c r="Y109" t="s">
        <v>5</v>
      </c>
      <c r="Z109" t="s">
        <v>53</v>
      </c>
      <c r="AA109" t="s">
        <v>188</v>
      </c>
      <c r="AB109">
        <v>15</v>
      </c>
      <c r="AC109">
        <v>3</v>
      </c>
      <c r="AD109" t="s">
        <v>1078</v>
      </c>
      <c r="AE109">
        <v>0</v>
      </c>
      <c r="AF109">
        <v>0</v>
      </c>
      <c r="AG109" t="s">
        <v>1085</v>
      </c>
      <c r="AH109">
        <v>93480</v>
      </c>
      <c r="AI109">
        <v>15580</v>
      </c>
      <c r="AJ109">
        <v>7790</v>
      </c>
      <c r="AK109">
        <v>70110</v>
      </c>
      <c r="AL109" t="s">
        <v>26</v>
      </c>
      <c r="AM109" t="s">
        <v>154</v>
      </c>
      <c r="AN109">
        <v>2014</v>
      </c>
      <c r="AO109" t="s">
        <v>1078</v>
      </c>
    </row>
    <row r="110" spans="1:41" x14ac:dyDescent="0.25">
      <c r="A110">
        <v>872814</v>
      </c>
      <c r="B110" s="1">
        <v>33768</v>
      </c>
      <c r="C110">
        <v>295</v>
      </c>
      <c r="D110" t="s">
        <v>1272</v>
      </c>
      <c r="E110"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t="s">
        <v>1079</v>
      </c>
      <c r="M110" t="s">
        <v>65</v>
      </c>
      <c r="N110" t="s">
        <v>1093</v>
      </c>
      <c r="O110" t="s">
        <v>1110</v>
      </c>
      <c r="P110" t="s">
        <v>1159</v>
      </c>
      <c r="Q110">
        <v>34300</v>
      </c>
      <c r="R110">
        <v>-24300</v>
      </c>
      <c r="S110">
        <v>10000</v>
      </c>
      <c r="T110" s="1">
        <v>42005</v>
      </c>
      <c r="U110" t="s">
        <v>10</v>
      </c>
      <c r="V110" t="s">
        <v>1084</v>
      </c>
      <c r="W110" t="s">
        <v>11</v>
      </c>
      <c r="X110" t="s">
        <v>30</v>
      </c>
      <c r="Y110" t="s">
        <v>45</v>
      </c>
      <c r="Z110" t="s">
        <v>6</v>
      </c>
      <c r="AA110" t="s">
        <v>189</v>
      </c>
      <c r="AB110">
        <v>4</v>
      </c>
      <c r="AC110">
        <v>1</v>
      </c>
      <c r="AD110" t="s">
        <v>1077</v>
      </c>
      <c r="AE110">
        <v>1</v>
      </c>
      <c r="AF110">
        <v>3</v>
      </c>
      <c r="AG110" t="s">
        <v>1077</v>
      </c>
      <c r="AH110">
        <v>4320</v>
      </c>
      <c r="AI110">
        <v>480</v>
      </c>
      <c r="AJ110">
        <v>480</v>
      </c>
      <c r="AK110">
        <v>3360</v>
      </c>
      <c r="AL110" t="s">
        <v>15</v>
      </c>
      <c r="AM110" t="s">
        <v>16</v>
      </c>
      <c r="AN110">
        <v>2002</v>
      </c>
      <c r="AO110" t="s">
        <v>1078</v>
      </c>
    </row>
    <row r="111" spans="1:41" x14ac:dyDescent="0.25">
      <c r="A111">
        <v>632627</v>
      </c>
      <c r="B111" s="1">
        <v>33153</v>
      </c>
      <c r="C111">
        <v>464</v>
      </c>
      <c r="D111" t="s">
        <v>1273</v>
      </c>
      <c r="E111"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t="s">
        <v>1086</v>
      </c>
      <c r="M111" t="s">
        <v>29</v>
      </c>
      <c r="N111" t="s">
        <v>1093</v>
      </c>
      <c r="O111" t="s">
        <v>1112</v>
      </c>
      <c r="P111" t="s">
        <v>1159</v>
      </c>
      <c r="Q111">
        <v>0</v>
      </c>
      <c r="R111">
        <v>-56400</v>
      </c>
      <c r="S111">
        <v>-56400</v>
      </c>
      <c r="T111" s="1">
        <v>42017</v>
      </c>
      <c r="U111" t="s">
        <v>1089</v>
      </c>
      <c r="V111" t="s">
        <v>18</v>
      </c>
      <c r="W111" t="s">
        <v>3</v>
      </c>
      <c r="X111" t="s">
        <v>4</v>
      </c>
      <c r="Y111" t="s">
        <v>12</v>
      </c>
      <c r="Z111" t="s">
        <v>53</v>
      </c>
      <c r="AA111" t="s">
        <v>190</v>
      </c>
      <c r="AB111">
        <v>6</v>
      </c>
      <c r="AC111">
        <v>3</v>
      </c>
      <c r="AD111" t="s">
        <v>1085</v>
      </c>
      <c r="AE111">
        <v>0</v>
      </c>
      <c r="AF111">
        <v>2</v>
      </c>
      <c r="AG111" t="s">
        <v>1077</v>
      </c>
      <c r="AH111">
        <v>79800</v>
      </c>
      <c r="AI111">
        <v>6650</v>
      </c>
      <c r="AJ111">
        <v>19950</v>
      </c>
      <c r="AK111">
        <v>53200</v>
      </c>
      <c r="AL111" t="s">
        <v>8</v>
      </c>
      <c r="AM111" t="s">
        <v>36</v>
      </c>
      <c r="AN111">
        <v>2000</v>
      </c>
      <c r="AO111" t="s">
        <v>1077</v>
      </c>
    </row>
    <row r="112" spans="1:41" x14ac:dyDescent="0.25">
      <c r="A112">
        <v>163161</v>
      </c>
      <c r="B112" s="1">
        <v>36110</v>
      </c>
      <c r="C112">
        <v>298</v>
      </c>
      <c r="D112" t="s">
        <v>1272</v>
      </c>
      <c r="E11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t="s">
        <v>1086</v>
      </c>
      <c r="M112" t="s">
        <v>1141</v>
      </c>
      <c r="N112" t="s">
        <v>1082</v>
      </c>
      <c r="O112" t="s">
        <v>1112</v>
      </c>
      <c r="P112" t="s">
        <v>1161</v>
      </c>
      <c r="Q112">
        <v>28800</v>
      </c>
      <c r="R112">
        <v>0</v>
      </c>
      <c r="S112">
        <v>28800</v>
      </c>
      <c r="T112" s="1">
        <v>42037</v>
      </c>
      <c r="U112" t="s">
        <v>1</v>
      </c>
      <c r="V112" t="s">
        <v>23</v>
      </c>
      <c r="W112" t="s">
        <v>3</v>
      </c>
      <c r="X112" t="s">
        <v>34</v>
      </c>
      <c r="Y112" t="s">
        <v>19</v>
      </c>
      <c r="Z112" t="s">
        <v>75</v>
      </c>
      <c r="AA112" t="s">
        <v>191</v>
      </c>
      <c r="AB112">
        <v>1</v>
      </c>
      <c r="AC112">
        <v>1</v>
      </c>
      <c r="AD112" t="s">
        <v>1085</v>
      </c>
      <c r="AE112">
        <v>0</v>
      </c>
      <c r="AF112">
        <v>0</v>
      </c>
      <c r="AG112" t="s">
        <v>1085</v>
      </c>
      <c r="AH112">
        <v>70590</v>
      </c>
      <c r="AI112">
        <v>10860</v>
      </c>
      <c r="AJ112">
        <v>10860</v>
      </c>
      <c r="AK112">
        <v>48870</v>
      </c>
      <c r="AL112" t="s">
        <v>8</v>
      </c>
      <c r="AM112" t="s">
        <v>137</v>
      </c>
      <c r="AN112">
        <v>2000</v>
      </c>
      <c r="AO112" t="s">
        <v>1077</v>
      </c>
    </row>
    <row r="113" spans="1:41" x14ac:dyDescent="0.25">
      <c r="A113">
        <v>853360</v>
      </c>
      <c r="B113" s="1">
        <v>39990</v>
      </c>
      <c r="C113">
        <v>87</v>
      </c>
      <c r="D113" t="s">
        <v>1274</v>
      </c>
      <c r="E113"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t="s">
        <v>1086</v>
      </c>
      <c r="M113" t="s">
        <v>1139</v>
      </c>
      <c r="N113" t="s">
        <v>1087</v>
      </c>
      <c r="O113" t="s">
        <v>1109</v>
      </c>
      <c r="P113" t="s">
        <v>1159</v>
      </c>
      <c r="Q113">
        <v>0</v>
      </c>
      <c r="R113">
        <v>-47500</v>
      </c>
      <c r="S113">
        <v>-47500</v>
      </c>
      <c r="T113" s="1">
        <v>42031</v>
      </c>
      <c r="U113" t="s">
        <v>1089</v>
      </c>
      <c r="V113" t="s">
        <v>18</v>
      </c>
      <c r="W113" t="s">
        <v>3</v>
      </c>
      <c r="X113" t="s">
        <v>34</v>
      </c>
      <c r="Y113" t="s">
        <v>19</v>
      </c>
      <c r="Z113" t="s">
        <v>37</v>
      </c>
      <c r="AA113" t="s">
        <v>192</v>
      </c>
      <c r="AB113">
        <v>16</v>
      </c>
      <c r="AC113">
        <v>3</v>
      </c>
      <c r="AD113" t="s">
        <v>1078</v>
      </c>
      <c r="AE113">
        <v>0</v>
      </c>
      <c r="AF113">
        <v>3</v>
      </c>
      <c r="AG113" t="s">
        <v>1077</v>
      </c>
      <c r="AH113">
        <v>60940</v>
      </c>
      <c r="AI113">
        <v>5540</v>
      </c>
      <c r="AJ113">
        <v>11080</v>
      </c>
      <c r="AK113">
        <v>44320</v>
      </c>
      <c r="AL113" t="s">
        <v>39</v>
      </c>
      <c r="AM113" t="s">
        <v>193</v>
      </c>
      <c r="AN113">
        <v>2006</v>
      </c>
      <c r="AO113" t="s">
        <v>1077</v>
      </c>
    </row>
    <row r="114" spans="1:41" x14ac:dyDescent="0.25">
      <c r="A114">
        <v>776860</v>
      </c>
      <c r="B114" s="1">
        <v>39824</v>
      </c>
      <c r="C114">
        <v>261</v>
      </c>
      <c r="D114" t="s">
        <v>1273</v>
      </c>
      <c r="E114"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t="s">
        <v>1086</v>
      </c>
      <c r="M114" t="s">
        <v>65</v>
      </c>
      <c r="N114" t="s">
        <v>1093</v>
      </c>
      <c r="O114" t="s">
        <v>1113</v>
      </c>
      <c r="P114" t="s">
        <v>1162</v>
      </c>
      <c r="Q114">
        <v>0</v>
      </c>
      <c r="R114">
        <v>0</v>
      </c>
      <c r="S114">
        <v>0</v>
      </c>
      <c r="T114" s="1">
        <v>42016</v>
      </c>
      <c r="U114" t="s">
        <v>1</v>
      </c>
      <c r="V114" t="s">
        <v>18</v>
      </c>
      <c r="W114" t="s">
        <v>11</v>
      </c>
      <c r="X114" t="s">
        <v>4</v>
      </c>
      <c r="Y114" t="s">
        <v>5</v>
      </c>
      <c r="Z114" t="s">
        <v>13</v>
      </c>
      <c r="AA114" t="s">
        <v>194</v>
      </c>
      <c r="AB114">
        <v>18</v>
      </c>
      <c r="AC114">
        <v>1</v>
      </c>
      <c r="AD114" t="s">
        <v>1085</v>
      </c>
      <c r="AE114">
        <v>1</v>
      </c>
      <c r="AF114">
        <v>2</v>
      </c>
      <c r="AG114" t="s">
        <v>1077</v>
      </c>
      <c r="AH114">
        <v>74700</v>
      </c>
      <c r="AI114">
        <v>7470</v>
      </c>
      <c r="AJ114">
        <v>14940</v>
      </c>
      <c r="AK114">
        <v>52290</v>
      </c>
      <c r="AL114" t="s">
        <v>21</v>
      </c>
      <c r="AM114" t="s">
        <v>22</v>
      </c>
      <c r="AN114">
        <v>2010</v>
      </c>
      <c r="AO114" t="s">
        <v>1078</v>
      </c>
    </row>
    <row r="115" spans="1:41" x14ac:dyDescent="0.25">
      <c r="A115">
        <v>149367</v>
      </c>
      <c r="B115" s="1">
        <v>37698</v>
      </c>
      <c r="C115">
        <v>453</v>
      </c>
      <c r="D115" t="s">
        <v>1274</v>
      </c>
      <c r="E115"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t="s">
        <v>1079</v>
      </c>
      <c r="M115" t="s">
        <v>1141</v>
      </c>
      <c r="N115" t="s">
        <v>1080</v>
      </c>
      <c r="O115" t="s">
        <v>1100</v>
      </c>
      <c r="P115" t="s">
        <v>1162</v>
      </c>
      <c r="Q115">
        <v>52600</v>
      </c>
      <c r="R115">
        <v>-38800</v>
      </c>
      <c r="S115">
        <v>13800</v>
      </c>
      <c r="T115" s="1">
        <v>42010</v>
      </c>
      <c r="U115" t="s">
        <v>1</v>
      </c>
      <c r="V115" t="s">
        <v>23</v>
      </c>
      <c r="W115" t="s">
        <v>3</v>
      </c>
      <c r="X115" t="s">
        <v>34</v>
      </c>
      <c r="Y115" t="s">
        <v>50</v>
      </c>
      <c r="Z115" t="s">
        <v>37</v>
      </c>
      <c r="AA115" t="s">
        <v>195</v>
      </c>
      <c r="AB115">
        <v>0</v>
      </c>
      <c r="AC115">
        <v>1</v>
      </c>
      <c r="AD115" t="s">
        <v>1077</v>
      </c>
      <c r="AE115">
        <v>0</v>
      </c>
      <c r="AF115">
        <v>0</v>
      </c>
      <c r="AG115" t="s">
        <v>1085</v>
      </c>
      <c r="AH115">
        <v>70000</v>
      </c>
      <c r="AI115">
        <v>14000</v>
      </c>
      <c r="AJ115">
        <v>7000</v>
      </c>
      <c r="AK115">
        <v>49000</v>
      </c>
      <c r="AL115" t="s">
        <v>55</v>
      </c>
      <c r="AM115" t="s">
        <v>56</v>
      </c>
      <c r="AN115">
        <v>2015</v>
      </c>
      <c r="AO115" t="s">
        <v>1077</v>
      </c>
    </row>
    <row r="116" spans="1:41" x14ac:dyDescent="0.25">
      <c r="A116">
        <v>395269</v>
      </c>
      <c r="B116" s="1">
        <v>41215</v>
      </c>
      <c r="C116">
        <v>210</v>
      </c>
      <c r="D116" t="s">
        <v>1272</v>
      </c>
      <c r="E116"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t="s">
        <v>1079</v>
      </c>
      <c r="M116" t="s">
        <v>57</v>
      </c>
      <c r="N116" t="s">
        <v>1099</v>
      </c>
      <c r="O116" t="s">
        <v>1111</v>
      </c>
      <c r="P116" t="s">
        <v>1161</v>
      </c>
      <c r="Q116">
        <v>0</v>
      </c>
      <c r="R116">
        <v>-41000</v>
      </c>
      <c r="S116">
        <v>-41000</v>
      </c>
      <c r="T116" s="1">
        <v>42034</v>
      </c>
      <c r="U116" t="s">
        <v>1089</v>
      </c>
      <c r="V116" t="s">
        <v>18</v>
      </c>
      <c r="W116" t="s">
        <v>41</v>
      </c>
      <c r="X116" t="s">
        <v>49</v>
      </c>
      <c r="Y116" t="s">
        <v>45</v>
      </c>
      <c r="Z116" t="s">
        <v>6</v>
      </c>
      <c r="AA116" t="s">
        <v>196</v>
      </c>
      <c r="AB116">
        <v>12</v>
      </c>
      <c r="AC116">
        <v>3</v>
      </c>
      <c r="AD116" t="s">
        <v>1085</v>
      </c>
      <c r="AE116">
        <v>2</v>
      </c>
      <c r="AF116">
        <v>0</v>
      </c>
      <c r="AG116" t="s">
        <v>1078</v>
      </c>
      <c r="AH116">
        <v>81070</v>
      </c>
      <c r="AI116">
        <v>14740</v>
      </c>
      <c r="AJ116">
        <v>14740</v>
      </c>
      <c r="AK116">
        <v>51590</v>
      </c>
      <c r="AL116" t="s">
        <v>97</v>
      </c>
      <c r="AM116" t="s">
        <v>112</v>
      </c>
      <c r="AN116">
        <v>2001</v>
      </c>
      <c r="AO116" t="s">
        <v>1078</v>
      </c>
    </row>
    <row r="117" spans="1:41" x14ac:dyDescent="0.25">
      <c r="A117">
        <v>143626</v>
      </c>
      <c r="B117" s="1">
        <v>36432</v>
      </c>
      <c r="C117">
        <v>390</v>
      </c>
      <c r="D117" t="s">
        <v>1273</v>
      </c>
      <c r="E117"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t="s">
        <v>1079</v>
      </c>
      <c r="M117" t="s">
        <v>29</v>
      </c>
      <c r="N117" t="s">
        <v>1090</v>
      </c>
      <c r="O117" t="s">
        <v>1083</v>
      </c>
      <c r="P117" t="s">
        <v>1161</v>
      </c>
      <c r="Q117">
        <v>0</v>
      </c>
      <c r="R117">
        <v>0</v>
      </c>
      <c r="S117">
        <v>0</v>
      </c>
      <c r="T117" s="1">
        <v>42059</v>
      </c>
      <c r="U117" t="s">
        <v>10</v>
      </c>
      <c r="V117" t="s">
        <v>1084</v>
      </c>
      <c r="W117" t="s">
        <v>11</v>
      </c>
      <c r="X117" t="s">
        <v>30</v>
      </c>
      <c r="Y117" t="s">
        <v>12</v>
      </c>
      <c r="Z117" t="s">
        <v>75</v>
      </c>
      <c r="AA117" t="s">
        <v>197</v>
      </c>
      <c r="AB117">
        <v>9</v>
      </c>
      <c r="AC117">
        <v>1</v>
      </c>
      <c r="AD117" t="s">
        <v>1077</v>
      </c>
      <c r="AE117">
        <v>1</v>
      </c>
      <c r="AF117">
        <v>1</v>
      </c>
      <c r="AG117" t="s">
        <v>1077</v>
      </c>
      <c r="AH117">
        <v>7080</v>
      </c>
      <c r="AI117">
        <v>1180</v>
      </c>
      <c r="AJ117">
        <v>1180</v>
      </c>
      <c r="AK117">
        <v>4720</v>
      </c>
      <c r="AL117" t="s">
        <v>55</v>
      </c>
      <c r="AM117" t="s">
        <v>56</v>
      </c>
      <c r="AN117">
        <v>2001</v>
      </c>
      <c r="AO117" t="s">
        <v>1078</v>
      </c>
    </row>
    <row r="118" spans="1:41" x14ac:dyDescent="0.25">
      <c r="A118">
        <v>648397</v>
      </c>
      <c r="B118" s="1">
        <v>36228</v>
      </c>
      <c r="C118">
        <v>258</v>
      </c>
      <c r="D118" t="s">
        <v>1274</v>
      </c>
      <c r="E118"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t="s">
        <v>1079</v>
      </c>
      <c r="M118" t="s">
        <v>1140</v>
      </c>
      <c r="N118" t="s">
        <v>1082</v>
      </c>
      <c r="O118" t="s">
        <v>1105</v>
      </c>
      <c r="P118" t="s">
        <v>1161</v>
      </c>
      <c r="Q118">
        <v>34400</v>
      </c>
      <c r="R118">
        <v>-56800</v>
      </c>
      <c r="S118">
        <v>-22400</v>
      </c>
      <c r="T118" s="1">
        <v>42028</v>
      </c>
      <c r="U118" t="s">
        <v>1089</v>
      </c>
      <c r="V118" t="s">
        <v>2</v>
      </c>
      <c r="W118" t="s">
        <v>41</v>
      </c>
      <c r="X118" t="s">
        <v>49</v>
      </c>
      <c r="Y118" t="s">
        <v>19</v>
      </c>
      <c r="Z118" t="s">
        <v>13</v>
      </c>
      <c r="AA118" t="s">
        <v>198</v>
      </c>
      <c r="AB118">
        <v>14</v>
      </c>
      <c r="AC118">
        <v>3</v>
      </c>
      <c r="AD118" t="s">
        <v>1078</v>
      </c>
      <c r="AE118">
        <v>0</v>
      </c>
      <c r="AF118">
        <v>1</v>
      </c>
      <c r="AG118" t="s">
        <v>1085</v>
      </c>
      <c r="AH118">
        <v>47700</v>
      </c>
      <c r="AI118">
        <v>4770</v>
      </c>
      <c r="AJ118">
        <v>9540</v>
      </c>
      <c r="AK118">
        <v>33390</v>
      </c>
      <c r="AL118" t="s">
        <v>32</v>
      </c>
      <c r="AM118" t="s">
        <v>69</v>
      </c>
      <c r="AN118">
        <v>1997</v>
      </c>
      <c r="AO118" t="s">
        <v>1077</v>
      </c>
    </row>
    <row r="119" spans="1:41" x14ac:dyDescent="0.25">
      <c r="A119">
        <v>154982</v>
      </c>
      <c r="B119" s="1">
        <v>33282</v>
      </c>
      <c r="C119">
        <v>107</v>
      </c>
      <c r="D119" t="s">
        <v>1272</v>
      </c>
      <c r="E119"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t="s">
        <v>1086</v>
      </c>
      <c r="M119" t="s">
        <v>1141</v>
      </c>
      <c r="N119" t="s">
        <v>1082</v>
      </c>
      <c r="O119" t="s">
        <v>1092</v>
      </c>
      <c r="P119" t="s">
        <v>1161</v>
      </c>
      <c r="Q119">
        <v>62000</v>
      </c>
      <c r="R119">
        <v>-63100</v>
      </c>
      <c r="S119">
        <v>-1100</v>
      </c>
      <c r="T119" s="1">
        <v>42061</v>
      </c>
      <c r="U119" t="s">
        <v>1</v>
      </c>
      <c r="V119" t="s">
        <v>18</v>
      </c>
      <c r="W119" t="s">
        <v>11</v>
      </c>
      <c r="X119" t="s">
        <v>4</v>
      </c>
      <c r="Y119" t="s">
        <v>5</v>
      </c>
      <c r="Z119" t="s">
        <v>51</v>
      </c>
      <c r="AA119" t="s">
        <v>199</v>
      </c>
      <c r="AB119">
        <v>16</v>
      </c>
      <c r="AC119">
        <v>1</v>
      </c>
      <c r="AD119" t="s">
        <v>1078</v>
      </c>
      <c r="AE119">
        <v>0</v>
      </c>
      <c r="AF119">
        <v>3</v>
      </c>
      <c r="AG119" t="s">
        <v>1078</v>
      </c>
      <c r="AH119">
        <v>51260</v>
      </c>
      <c r="AI119">
        <v>9320</v>
      </c>
      <c r="AJ119">
        <v>9320</v>
      </c>
      <c r="AK119">
        <v>32620</v>
      </c>
      <c r="AL119" t="s">
        <v>73</v>
      </c>
      <c r="AM119" t="s">
        <v>74</v>
      </c>
      <c r="AN119">
        <v>2002</v>
      </c>
      <c r="AO119" t="s">
        <v>1078</v>
      </c>
    </row>
    <row r="120" spans="1:41" x14ac:dyDescent="0.25">
      <c r="A120">
        <v>330591</v>
      </c>
      <c r="B120" s="1">
        <v>34186</v>
      </c>
      <c r="C120">
        <v>225</v>
      </c>
      <c r="D120" t="s">
        <v>1273</v>
      </c>
      <c r="E120"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t="s">
        <v>1079</v>
      </c>
      <c r="M120" t="s">
        <v>57</v>
      </c>
      <c r="N120" t="s">
        <v>1099</v>
      </c>
      <c r="O120" t="s">
        <v>1117</v>
      </c>
      <c r="P120" t="s">
        <v>1162</v>
      </c>
      <c r="Q120">
        <v>41200</v>
      </c>
      <c r="R120">
        <v>-36200</v>
      </c>
      <c r="S120">
        <v>5000</v>
      </c>
      <c r="T120" s="1">
        <v>42023</v>
      </c>
      <c r="U120" t="s">
        <v>1089</v>
      </c>
      <c r="V120" t="s">
        <v>2</v>
      </c>
      <c r="W120" t="s">
        <v>3</v>
      </c>
      <c r="X120" t="s">
        <v>4</v>
      </c>
      <c r="Y120" t="s">
        <v>19</v>
      </c>
      <c r="Z120" t="s">
        <v>53</v>
      </c>
      <c r="AA120" t="s">
        <v>200</v>
      </c>
      <c r="AB120">
        <v>20</v>
      </c>
      <c r="AC120">
        <v>3</v>
      </c>
      <c r="AD120" t="s">
        <v>1085</v>
      </c>
      <c r="AE120">
        <v>2</v>
      </c>
      <c r="AF120">
        <v>2</v>
      </c>
      <c r="AG120" t="s">
        <v>1078</v>
      </c>
      <c r="AH120">
        <v>70400</v>
      </c>
      <c r="AI120">
        <v>6400</v>
      </c>
      <c r="AJ120">
        <v>12800</v>
      </c>
      <c r="AK120">
        <v>51200</v>
      </c>
      <c r="AL120" t="s">
        <v>47</v>
      </c>
      <c r="AM120" t="s">
        <v>64</v>
      </c>
      <c r="AN120">
        <v>2011</v>
      </c>
      <c r="AO120" t="s">
        <v>1077</v>
      </c>
    </row>
    <row r="121" spans="1:41" x14ac:dyDescent="0.25">
      <c r="A121">
        <v>319232</v>
      </c>
      <c r="B121" s="1">
        <v>35734</v>
      </c>
      <c r="C121">
        <v>164</v>
      </c>
      <c r="D121" t="s">
        <v>1272</v>
      </c>
      <c r="E121"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t="s">
        <v>1086</v>
      </c>
      <c r="M121" t="s">
        <v>1141</v>
      </c>
      <c r="N121" t="s">
        <v>1103</v>
      </c>
      <c r="O121" t="s">
        <v>1106</v>
      </c>
      <c r="P121" t="s">
        <v>1161</v>
      </c>
      <c r="Q121">
        <v>44300</v>
      </c>
      <c r="R121">
        <v>0</v>
      </c>
      <c r="S121">
        <v>44300</v>
      </c>
      <c r="T121" s="1">
        <v>42021</v>
      </c>
      <c r="U121" t="s">
        <v>1</v>
      </c>
      <c r="V121" t="s">
        <v>18</v>
      </c>
      <c r="W121" t="s">
        <v>11</v>
      </c>
      <c r="X121" t="s">
        <v>34</v>
      </c>
      <c r="Y121" t="s">
        <v>19</v>
      </c>
      <c r="Z121" t="s">
        <v>51</v>
      </c>
      <c r="AA121" t="s">
        <v>201</v>
      </c>
      <c r="AB121">
        <v>4</v>
      </c>
      <c r="AC121">
        <v>1</v>
      </c>
      <c r="AD121" t="s">
        <v>1078</v>
      </c>
      <c r="AE121">
        <v>1</v>
      </c>
      <c r="AF121">
        <v>3</v>
      </c>
      <c r="AG121" t="s">
        <v>1077</v>
      </c>
      <c r="AH121">
        <v>90000</v>
      </c>
      <c r="AI121">
        <v>18000</v>
      </c>
      <c r="AJ121">
        <v>9000</v>
      </c>
      <c r="AK121">
        <v>63000</v>
      </c>
      <c r="AL121" t="s">
        <v>55</v>
      </c>
      <c r="AM121" t="s">
        <v>157</v>
      </c>
      <c r="AN121">
        <v>2015</v>
      </c>
      <c r="AO121" t="s">
        <v>1078</v>
      </c>
    </row>
    <row r="122" spans="1:41" x14ac:dyDescent="0.25">
      <c r="A122">
        <v>531640</v>
      </c>
      <c r="B122" s="1">
        <v>37002</v>
      </c>
      <c r="C122">
        <v>245</v>
      </c>
      <c r="D122" t="s">
        <v>1273</v>
      </c>
      <c r="E12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t="s">
        <v>1086</v>
      </c>
      <c r="M122" t="s">
        <v>29</v>
      </c>
      <c r="N122" t="s">
        <v>1114</v>
      </c>
      <c r="O122" t="s">
        <v>1098</v>
      </c>
      <c r="P122" t="s">
        <v>1159</v>
      </c>
      <c r="Q122">
        <v>58000</v>
      </c>
      <c r="R122">
        <v>0</v>
      </c>
      <c r="S122">
        <v>58000</v>
      </c>
      <c r="T122" s="1">
        <v>42055</v>
      </c>
      <c r="U122" t="s">
        <v>1089</v>
      </c>
      <c r="V122" t="s">
        <v>18</v>
      </c>
      <c r="W122" t="s">
        <v>11</v>
      </c>
      <c r="X122" t="s">
        <v>4</v>
      </c>
      <c r="Y122" t="s">
        <v>19</v>
      </c>
      <c r="Z122" t="s">
        <v>24</v>
      </c>
      <c r="AA122" t="s">
        <v>202</v>
      </c>
      <c r="AB122">
        <v>7</v>
      </c>
      <c r="AC122">
        <v>3</v>
      </c>
      <c r="AD122" t="s">
        <v>1085</v>
      </c>
      <c r="AE122">
        <v>0</v>
      </c>
      <c r="AF122">
        <v>1</v>
      </c>
      <c r="AG122" t="s">
        <v>1085</v>
      </c>
      <c r="AH122">
        <v>72820</v>
      </c>
      <c r="AI122">
        <v>13240</v>
      </c>
      <c r="AJ122">
        <v>6620</v>
      </c>
      <c r="AK122">
        <v>52960</v>
      </c>
      <c r="AL122" t="s">
        <v>97</v>
      </c>
      <c r="AM122" t="s">
        <v>98</v>
      </c>
      <c r="AN122">
        <v>2010</v>
      </c>
      <c r="AO122" t="s">
        <v>1078</v>
      </c>
    </row>
    <row r="123" spans="1:41" x14ac:dyDescent="0.25">
      <c r="A123">
        <v>368050</v>
      </c>
      <c r="B123" s="1">
        <v>41282</v>
      </c>
      <c r="C123">
        <v>255</v>
      </c>
      <c r="D123" t="s">
        <v>1272</v>
      </c>
      <c r="E123"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t="s">
        <v>1079</v>
      </c>
      <c r="M123" t="s">
        <v>57</v>
      </c>
      <c r="N123" t="s">
        <v>1097</v>
      </c>
      <c r="O123" t="s">
        <v>1088</v>
      </c>
      <c r="P123" t="s">
        <v>1161</v>
      </c>
      <c r="Q123">
        <v>0</v>
      </c>
      <c r="R123">
        <v>0</v>
      </c>
      <c r="S123">
        <v>0</v>
      </c>
      <c r="T123" s="1">
        <v>42057</v>
      </c>
      <c r="U123" t="s">
        <v>1</v>
      </c>
      <c r="V123" t="s">
        <v>2</v>
      </c>
      <c r="W123" t="s">
        <v>11</v>
      </c>
      <c r="X123" t="s">
        <v>34</v>
      </c>
      <c r="Y123" t="s">
        <v>5</v>
      </c>
      <c r="Z123" t="s">
        <v>51</v>
      </c>
      <c r="AA123" t="s">
        <v>203</v>
      </c>
      <c r="AB123">
        <v>22</v>
      </c>
      <c r="AC123">
        <v>1</v>
      </c>
      <c r="AD123" t="s">
        <v>1078</v>
      </c>
      <c r="AE123">
        <v>2</v>
      </c>
      <c r="AF123">
        <v>0</v>
      </c>
      <c r="AG123" t="s">
        <v>1085</v>
      </c>
      <c r="AH123">
        <v>69300</v>
      </c>
      <c r="AI123">
        <v>13860</v>
      </c>
      <c r="AJ123">
        <v>13860</v>
      </c>
      <c r="AK123">
        <v>41580</v>
      </c>
      <c r="AL123" t="s">
        <v>123</v>
      </c>
      <c r="AM123" t="s">
        <v>124</v>
      </c>
      <c r="AN123">
        <v>2000</v>
      </c>
      <c r="AO123" t="s">
        <v>1078</v>
      </c>
    </row>
    <row r="124" spans="1:41" x14ac:dyDescent="0.25">
      <c r="A124">
        <v>253791</v>
      </c>
      <c r="B124" s="1">
        <v>40017</v>
      </c>
      <c r="C124">
        <v>206</v>
      </c>
      <c r="D124" t="s">
        <v>1272</v>
      </c>
      <c r="E124"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t="s">
        <v>1086</v>
      </c>
      <c r="M124" t="s">
        <v>1140</v>
      </c>
      <c r="N124" t="s">
        <v>1095</v>
      </c>
      <c r="O124" t="s">
        <v>1113</v>
      </c>
      <c r="P124" t="s">
        <v>1161</v>
      </c>
      <c r="Q124">
        <v>0</v>
      </c>
      <c r="R124">
        <v>-53700</v>
      </c>
      <c r="S124">
        <v>-53700</v>
      </c>
      <c r="T124" s="1">
        <v>42027</v>
      </c>
      <c r="U124" t="s">
        <v>1</v>
      </c>
      <c r="V124" t="s">
        <v>23</v>
      </c>
      <c r="W124" t="s">
        <v>3</v>
      </c>
      <c r="X124" t="s">
        <v>60</v>
      </c>
      <c r="Y124" t="s">
        <v>19</v>
      </c>
      <c r="Z124" t="s">
        <v>75</v>
      </c>
      <c r="AA124" t="s">
        <v>204</v>
      </c>
      <c r="AB124">
        <v>11</v>
      </c>
      <c r="AC124">
        <v>1</v>
      </c>
      <c r="AD124" t="s">
        <v>1078</v>
      </c>
      <c r="AE124">
        <v>2</v>
      </c>
      <c r="AF124">
        <v>1</v>
      </c>
      <c r="AG124" t="s">
        <v>1078</v>
      </c>
      <c r="AH124">
        <v>76560</v>
      </c>
      <c r="AI124">
        <v>12760</v>
      </c>
      <c r="AJ124">
        <v>12760</v>
      </c>
      <c r="AK124">
        <v>51040</v>
      </c>
      <c r="AL124" t="s">
        <v>55</v>
      </c>
      <c r="AM124" t="s">
        <v>157</v>
      </c>
      <c r="AN124">
        <v>2008</v>
      </c>
      <c r="AO124" t="s">
        <v>1077</v>
      </c>
    </row>
    <row r="125" spans="1:41" x14ac:dyDescent="0.25">
      <c r="A125">
        <v>155724</v>
      </c>
      <c r="B125" s="1">
        <v>35846</v>
      </c>
      <c r="C125">
        <v>203</v>
      </c>
      <c r="D125" t="s">
        <v>1272</v>
      </c>
      <c r="E125"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t="s">
        <v>1086</v>
      </c>
      <c r="M125" t="s">
        <v>1139</v>
      </c>
      <c r="N125" t="s">
        <v>1095</v>
      </c>
      <c r="O125" t="s">
        <v>1101</v>
      </c>
      <c r="P125" t="s">
        <v>1161</v>
      </c>
      <c r="Q125">
        <v>0</v>
      </c>
      <c r="R125">
        <v>0</v>
      </c>
      <c r="S125">
        <v>0</v>
      </c>
      <c r="T125" s="1">
        <v>42035</v>
      </c>
      <c r="U125" t="s">
        <v>1</v>
      </c>
      <c r="V125" t="s">
        <v>23</v>
      </c>
      <c r="W125" t="s">
        <v>3</v>
      </c>
      <c r="X125" t="s">
        <v>60</v>
      </c>
      <c r="Y125" t="s">
        <v>12</v>
      </c>
      <c r="Z125" t="s">
        <v>6</v>
      </c>
      <c r="AA125" t="s">
        <v>205</v>
      </c>
      <c r="AB125">
        <v>7</v>
      </c>
      <c r="AC125">
        <v>1</v>
      </c>
      <c r="AD125" t="s">
        <v>1085</v>
      </c>
      <c r="AE125">
        <v>0</v>
      </c>
      <c r="AF125">
        <v>1</v>
      </c>
      <c r="AG125" t="s">
        <v>1077</v>
      </c>
      <c r="AH125">
        <v>55440</v>
      </c>
      <c r="AI125">
        <v>0</v>
      </c>
      <c r="AJ125">
        <v>6160</v>
      </c>
      <c r="AK125">
        <v>49280</v>
      </c>
      <c r="AL125" t="s">
        <v>39</v>
      </c>
      <c r="AM125" t="s">
        <v>71</v>
      </c>
      <c r="AN125">
        <v>1999</v>
      </c>
      <c r="AO125" t="s">
        <v>1077</v>
      </c>
    </row>
    <row r="126" spans="1:41" x14ac:dyDescent="0.25">
      <c r="A126">
        <v>824540</v>
      </c>
      <c r="B126" s="1">
        <v>39520</v>
      </c>
      <c r="C126">
        <v>22</v>
      </c>
      <c r="D126" t="s">
        <v>1273</v>
      </c>
      <c r="E126"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t="s">
        <v>1086</v>
      </c>
      <c r="M126" t="s">
        <v>65</v>
      </c>
      <c r="N126" t="s">
        <v>1093</v>
      </c>
      <c r="O126" t="s">
        <v>1104</v>
      </c>
      <c r="P126" t="s">
        <v>1161</v>
      </c>
      <c r="Q126">
        <v>51100</v>
      </c>
      <c r="R126">
        <v>0</v>
      </c>
      <c r="S126">
        <v>51100</v>
      </c>
      <c r="T126" s="1">
        <v>42009</v>
      </c>
      <c r="U126" t="s">
        <v>1089</v>
      </c>
      <c r="V126" t="s">
        <v>23</v>
      </c>
      <c r="W126" t="s">
        <v>41</v>
      </c>
      <c r="X126" t="s">
        <v>49</v>
      </c>
      <c r="Y126" t="s">
        <v>50</v>
      </c>
      <c r="Z126" t="s">
        <v>24</v>
      </c>
      <c r="AA126" t="s">
        <v>206</v>
      </c>
      <c r="AB126">
        <v>0</v>
      </c>
      <c r="AC126">
        <v>4</v>
      </c>
      <c r="AD126" t="s">
        <v>1077</v>
      </c>
      <c r="AE126">
        <v>1</v>
      </c>
      <c r="AF126">
        <v>0</v>
      </c>
      <c r="AG126" t="s">
        <v>1078</v>
      </c>
      <c r="AH126">
        <v>77130</v>
      </c>
      <c r="AI126">
        <v>8570</v>
      </c>
      <c r="AJ126">
        <v>17140</v>
      </c>
      <c r="AK126">
        <v>51420</v>
      </c>
      <c r="AL126" t="s">
        <v>32</v>
      </c>
      <c r="AM126" t="s">
        <v>69</v>
      </c>
      <c r="AN126">
        <v>1995</v>
      </c>
      <c r="AO126" t="s">
        <v>1078</v>
      </c>
    </row>
    <row r="127" spans="1:41" x14ac:dyDescent="0.25">
      <c r="A127">
        <v>717392</v>
      </c>
      <c r="B127" s="1">
        <v>35297</v>
      </c>
      <c r="C127">
        <v>211</v>
      </c>
      <c r="D127" t="s">
        <v>1272</v>
      </c>
      <c r="E127"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t="s">
        <v>1086</v>
      </c>
      <c r="M127" t="s">
        <v>1142</v>
      </c>
      <c r="N127" t="s">
        <v>1093</v>
      </c>
      <c r="O127" t="s">
        <v>1108</v>
      </c>
      <c r="P127" t="s">
        <v>1161</v>
      </c>
      <c r="Q127">
        <v>0</v>
      </c>
      <c r="R127">
        <v>0</v>
      </c>
      <c r="S127">
        <v>0</v>
      </c>
      <c r="T127" s="1">
        <v>42038</v>
      </c>
      <c r="U127" t="s">
        <v>1</v>
      </c>
      <c r="V127" t="s">
        <v>18</v>
      </c>
      <c r="W127" t="s">
        <v>41</v>
      </c>
      <c r="X127" t="s">
        <v>60</v>
      </c>
      <c r="Y127" t="s">
        <v>45</v>
      </c>
      <c r="Z127" t="s">
        <v>53</v>
      </c>
      <c r="AA127" t="s">
        <v>207</v>
      </c>
      <c r="AB127">
        <v>1</v>
      </c>
      <c r="AC127">
        <v>1</v>
      </c>
      <c r="AD127" t="s">
        <v>1077</v>
      </c>
      <c r="AE127">
        <v>1</v>
      </c>
      <c r="AF127">
        <v>1</v>
      </c>
      <c r="AG127" t="s">
        <v>1085</v>
      </c>
      <c r="AH127">
        <v>42000</v>
      </c>
      <c r="AI127">
        <v>7000</v>
      </c>
      <c r="AJ127">
        <v>7000</v>
      </c>
      <c r="AK127">
        <v>28000</v>
      </c>
      <c r="AL127" t="s">
        <v>97</v>
      </c>
      <c r="AM127" t="s">
        <v>112</v>
      </c>
      <c r="AN127">
        <v>2011</v>
      </c>
      <c r="AO127" t="s">
        <v>1078</v>
      </c>
    </row>
    <row r="128" spans="1:41" x14ac:dyDescent="0.25">
      <c r="A128">
        <v>965768</v>
      </c>
      <c r="B128" s="1">
        <v>41847</v>
      </c>
      <c r="C128">
        <v>206</v>
      </c>
      <c r="D128" t="s">
        <v>1274</v>
      </c>
      <c r="E128"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t="s">
        <v>1079</v>
      </c>
      <c r="M128" t="s">
        <v>1142</v>
      </c>
      <c r="N128" t="s">
        <v>1080</v>
      </c>
      <c r="O128" t="s">
        <v>1100</v>
      </c>
      <c r="P128" t="s">
        <v>1162</v>
      </c>
      <c r="Q128">
        <v>47200</v>
      </c>
      <c r="R128">
        <v>-69700</v>
      </c>
      <c r="S128">
        <v>-22500</v>
      </c>
      <c r="T128" s="1">
        <v>42052</v>
      </c>
      <c r="U128" t="s">
        <v>1089</v>
      </c>
      <c r="V128" t="s">
        <v>18</v>
      </c>
      <c r="W128" t="s">
        <v>41</v>
      </c>
      <c r="X128" t="s">
        <v>60</v>
      </c>
      <c r="Y128" t="s">
        <v>19</v>
      </c>
      <c r="Z128" t="s">
        <v>51</v>
      </c>
      <c r="AA128" t="s">
        <v>208</v>
      </c>
      <c r="AB128">
        <v>12</v>
      </c>
      <c r="AC128">
        <v>3</v>
      </c>
      <c r="AD128" t="s">
        <v>1078</v>
      </c>
      <c r="AE128">
        <v>2</v>
      </c>
      <c r="AF128">
        <v>3</v>
      </c>
      <c r="AG128" t="s">
        <v>1077</v>
      </c>
      <c r="AH128">
        <v>36300</v>
      </c>
      <c r="AI128">
        <v>3300</v>
      </c>
      <c r="AJ128">
        <v>9900</v>
      </c>
      <c r="AK128">
        <v>23100</v>
      </c>
      <c r="AL128" t="s">
        <v>55</v>
      </c>
      <c r="AM128" t="s">
        <v>86</v>
      </c>
      <c r="AN128">
        <v>2013</v>
      </c>
      <c r="AO128" t="s">
        <v>1078</v>
      </c>
    </row>
    <row r="129" spans="1:41" x14ac:dyDescent="0.25">
      <c r="A129">
        <v>414779</v>
      </c>
      <c r="B129" s="1">
        <v>33917</v>
      </c>
      <c r="C129">
        <v>166</v>
      </c>
      <c r="D129" t="s">
        <v>1272</v>
      </c>
      <c r="E129"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t="s">
        <v>1079</v>
      </c>
      <c r="M129" t="s">
        <v>1140</v>
      </c>
      <c r="N129" t="s">
        <v>1102</v>
      </c>
      <c r="O129" t="s">
        <v>1113</v>
      </c>
      <c r="P129" t="s">
        <v>1162</v>
      </c>
      <c r="Q129">
        <v>59600</v>
      </c>
      <c r="R129">
        <v>-32100</v>
      </c>
      <c r="S129">
        <v>27500</v>
      </c>
      <c r="T129" s="1">
        <v>42013</v>
      </c>
      <c r="U129" t="s">
        <v>1</v>
      </c>
      <c r="V129" t="s">
        <v>2</v>
      </c>
      <c r="W129" t="s">
        <v>41</v>
      </c>
      <c r="X129" t="s">
        <v>49</v>
      </c>
      <c r="Y129" t="s">
        <v>45</v>
      </c>
      <c r="Z129" t="s">
        <v>6</v>
      </c>
      <c r="AA129" t="s">
        <v>209</v>
      </c>
      <c r="AB129">
        <v>8</v>
      </c>
      <c r="AC129">
        <v>1</v>
      </c>
      <c r="AD129" t="s">
        <v>1078</v>
      </c>
      <c r="AE129">
        <v>0</v>
      </c>
      <c r="AF129">
        <v>0</v>
      </c>
      <c r="AG129" t="s">
        <v>1085</v>
      </c>
      <c r="AH129">
        <v>40320</v>
      </c>
      <c r="AI129">
        <v>5760</v>
      </c>
      <c r="AJ129">
        <v>5760</v>
      </c>
      <c r="AK129">
        <v>28800</v>
      </c>
      <c r="AL129" t="s">
        <v>73</v>
      </c>
      <c r="AM129" t="s">
        <v>80</v>
      </c>
      <c r="AN129">
        <v>2001</v>
      </c>
      <c r="AO129" t="s">
        <v>1078</v>
      </c>
    </row>
    <row r="130" spans="1:41" x14ac:dyDescent="0.25">
      <c r="A130">
        <v>428230</v>
      </c>
      <c r="B130" s="1">
        <v>41064</v>
      </c>
      <c r="C130">
        <v>165</v>
      </c>
      <c r="D130" t="s">
        <v>1274</v>
      </c>
      <c r="E130"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t="s">
        <v>1086</v>
      </c>
      <c r="M130" t="s">
        <v>57</v>
      </c>
      <c r="N130" t="s">
        <v>1091</v>
      </c>
      <c r="O130" t="s">
        <v>1117</v>
      </c>
      <c r="P130" t="s">
        <v>1160</v>
      </c>
      <c r="Q130">
        <v>70500</v>
      </c>
      <c r="R130">
        <v>0</v>
      </c>
      <c r="S130">
        <v>70500</v>
      </c>
      <c r="T130" s="1">
        <v>42043</v>
      </c>
      <c r="U130" t="s">
        <v>62</v>
      </c>
      <c r="V130" t="s">
        <v>1084</v>
      </c>
      <c r="W130" t="s">
        <v>11</v>
      </c>
      <c r="X130" t="s">
        <v>4</v>
      </c>
      <c r="Y130" t="s">
        <v>88</v>
      </c>
      <c r="Z130" t="s">
        <v>75</v>
      </c>
      <c r="AA130" t="s">
        <v>210</v>
      </c>
      <c r="AB130">
        <v>9</v>
      </c>
      <c r="AC130">
        <v>1</v>
      </c>
      <c r="AD130" t="s">
        <v>1085</v>
      </c>
      <c r="AE130">
        <v>2</v>
      </c>
      <c r="AF130">
        <v>0</v>
      </c>
      <c r="AG130" t="s">
        <v>1085</v>
      </c>
      <c r="AH130">
        <v>3960</v>
      </c>
      <c r="AI130">
        <v>330</v>
      </c>
      <c r="AJ130">
        <v>660</v>
      </c>
      <c r="AK130">
        <v>2970</v>
      </c>
      <c r="AL130" t="s">
        <v>97</v>
      </c>
      <c r="AM130" t="s">
        <v>110</v>
      </c>
      <c r="AN130">
        <v>1998</v>
      </c>
      <c r="AO130" t="s">
        <v>1078</v>
      </c>
    </row>
    <row r="131" spans="1:41" x14ac:dyDescent="0.25">
      <c r="A131">
        <v>517240</v>
      </c>
      <c r="B131" s="1">
        <v>37024</v>
      </c>
      <c r="C131">
        <v>274</v>
      </c>
      <c r="D131" t="s">
        <v>1273</v>
      </c>
      <c r="E131"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t="s">
        <v>1079</v>
      </c>
      <c r="M131" t="s">
        <v>65</v>
      </c>
      <c r="N131" t="s">
        <v>1115</v>
      </c>
      <c r="O131" t="s">
        <v>1112</v>
      </c>
      <c r="P131" t="s">
        <v>1159</v>
      </c>
      <c r="Q131">
        <v>40700</v>
      </c>
      <c r="R131">
        <v>-47300</v>
      </c>
      <c r="S131">
        <v>-6600</v>
      </c>
      <c r="T131" s="1">
        <v>42041</v>
      </c>
      <c r="U131" t="s">
        <v>1</v>
      </c>
      <c r="V131" t="s">
        <v>23</v>
      </c>
      <c r="W131" t="s">
        <v>3</v>
      </c>
      <c r="X131" t="s">
        <v>34</v>
      </c>
      <c r="Y131" t="s">
        <v>19</v>
      </c>
      <c r="Z131" t="s">
        <v>53</v>
      </c>
      <c r="AA131" t="s">
        <v>211</v>
      </c>
      <c r="AB131">
        <v>22</v>
      </c>
      <c r="AC131">
        <v>1</v>
      </c>
      <c r="AD131" t="s">
        <v>1077</v>
      </c>
      <c r="AE131">
        <v>0</v>
      </c>
      <c r="AF131">
        <v>3</v>
      </c>
      <c r="AG131" t="s">
        <v>1077</v>
      </c>
      <c r="AH131">
        <v>63840</v>
      </c>
      <c r="AI131">
        <v>10640</v>
      </c>
      <c r="AJ131">
        <v>10640</v>
      </c>
      <c r="AK131">
        <v>42560</v>
      </c>
      <c r="AL131" t="s">
        <v>97</v>
      </c>
      <c r="AM131" t="s">
        <v>112</v>
      </c>
      <c r="AN131">
        <v>2006</v>
      </c>
      <c r="AO131" t="s">
        <v>1077</v>
      </c>
    </row>
    <row r="132" spans="1:41" x14ac:dyDescent="0.25">
      <c r="A132">
        <v>469874</v>
      </c>
      <c r="B132" s="1">
        <v>40803</v>
      </c>
      <c r="C132">
        <v>81</v>
      </c>
      <c r="D132" t="s">
        <v>1272</v>
      </c>
      <c r="E13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t="s">
        <v>1086</v>
      </c>
      <c r="M132" t="s">
        <v>1139</v>
      </c>
      <c r="N132" t="s">
        <v>1087</v>
      </c>
      <c r="O132" t="s">
        <v>1081</v>
      </c>
      <c r="P132" t="s">
        <v>1159</v>
      </c>
      <c r="Q132">
        <v>42400</v>
      </c>
      <c r="R132">
        <v>0</v>
      </c>
      <c r="S132">
        <v>42400</v>
      </c>
      <c r="T132" s="1">
        <v>42018</v>
      </c>
      <c r="U132" t="s">
        <v>1089</v>
      </c>
      <c r="V132" t="s">
        <v>23</v>
      </c>
      <c r="W132" t="s">
        <v>3</v>
      </c>
      <c r="X132" t="s">
        <v>34</v>
      </c>
      <c r="Y132" t="s">
        <v>5</v>
      </c>
      <c r="Z132" t="s">
        <v>53</v>
      </c>
      <c r="AA132" t="s">
        <v>212</v>
      </c>
      <c r="AB132">
        <v>0</v>
      </c>
      <c r="AC132">
        <v>3</v>
      </c>
      <c r="AD132" t="s">
        <v>1085</v>
      </c>
      <c r="AE132">
        <v>1</v>
      </c>
      <c r="AF132">
        <v>2</v>
      </c>
      <c r="AG132" t="s">
        <v>1085</v>
      </c>
      <c r="AH132">
        <v>44730</v>
      </c>
      <c r="AI132">
        <v>4970</v>
      </c>
      <c r="AJ132">
        <v>4970</v>
      </c>
      <c r="AK132">
        <v>34790</v>
      </c>
      <c r="AL132" t="s">
        <v>8</v>
      </c>
      <c r="AM132" t="s">
        <v>9</v>
      </c>
      <c r="AN132">
        <v>2000</v>
      </c>
      <c r="AO132" t="s">
        <v>1077</v>
      </c>
    </row>
    <row r="133" spans="1:41" x14ac:dyDescent="0.25">
      <c r="A133">
        <v>718428</v>
      </c>
      <c r="B133" s="1">
        <v>40739</v>
      </c>
      <c r="C133">
        <v>280</v>
      </c>
      <c r="D133" t="s">
        <v>1274</v>
      </c>
      <c r="E133"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t="s">
        <v>1079</v>
      </c>
      <c r="M133" t="s">
        <v>1142</v>
      </c>
      <c r="N133" t="s">
        <v>1082</v>
      </c>
      <c r="O133" t="s">
        <v>1098</v>
      </c>
      <c r="P133" t="s">
        <v>1159</v>
      </c>
      <c r="Q133">
        <v>57900</v>
      </c>
      <c r="R133">
        <v>0</v>
      </c>
      <c r="S133">
        <v>57900</v>
      </c>
      <c r="T133" s="1">
        <v>42026</v>
      </c>
      <c r="U133" t="s">
        <v>1089</v>
      </c>
      <c r="V133" t="s">
        <v>23</v>
      </c>
      <c r="W133" t="s">
        <v>11</v>
      </c>
      <c r="X133" t="s">
        <v>49</v>
      </c>
      <c r="Y133" t="s">
        <v>19</v>
      </c>
      <c r="Z133" t="s">
        <v>24</v>
      </c>
      <c r="AA133" t="s">
        <v>213</v>
      </c>
      <c r="AB133">
        <v>0</v>
      </c>
      <c r="AC133">
        <v>3</v>
      </c>
      <c r="AD133" t="s">
        <v>1077</v>
      </c>
      <c r="AE133">
        <v>1</v>
      </c>
      <c r="AF133">
        <v>2</v>
      </c>
      <c r="AG133" t="s">
        <v>1078</v>
      </c>
      <c r="AH133">
        <v>84720</v>
      </c>
      <c r="AI133">
        <v>14120</v>
      </c>
      <c r="AJ133">
        <v>14120</v>
      </c>
      <c r="AK133">
        <v>56480</v>
      </c>
      <c r="AL133" t="s">
        <v>55</v>
      </c>
      <c r="AM133" t="s">
        <v>86</v>
      </c>
      <c r="AN133">
        <v>1999</v>
      </c>
      <c r="AO133" t="s">
        <v>1078</v>
      </c>
    </row>
    <row r="134" spans="1:41" x14ac:dyDescent="0.25">
      <c r="A134">
        <v>620215</v>
      </c>
      <c r="B134" s="1">
        <v>38560</v>
      </c>
      <c r="C134">
        <v>194</v>
      </c>
      <c r="D134" t="s">
        <v>1274</v>
      </c>
      <c r="E134"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t="s">
        <v>1079</v>
      </c>
      <c r="M134" t="s">
        <v>1139</v>
      </c>
      <c r="N134" t="s">
        <v>1114</v>
      </c>
      <c r="O134" t="s">
        <v>1108</v>
      </c>
      <c r="P134" t="s">
        <v>1160</v>
      </c>
      <c r="Q134">
        <v>0</v>
      </c>
      <c r="R134">
        <v>0</v>
      </c>
      <c r="S134">
        <v>0</v>
      </c>
      <c r="T134" s="1">
        <v>42058</v>
      </c>
      <c r="U134" t="s">
        <v>1089</v>
      </c>
      <c r="V134" t="s">
        <v>23</v>
      </c>
      <c r="W134" t="s">
        <v>3</v>
      </c>
      <c r="X134" t="s">
        <v>49</v>
      </c>
      <c r="Y134" t="s">
        <v>45</v>
      </c>
      <c r="Z134" t="s">
        <v>6</v>
      </c>
      <c r="AA134" t="s">
        <v>214</v>
      </c>
      <c r="AB134">
        <v>3</v>
      </c>
      <c r="AC134">
        <v>3</v>
      </c>
      <c r="AD134" t="s">
        <v>1085</v>
      </c>
      <c r="AE134">
        <v>2</v>
      </c>
      <c r="AF134">
        <v>2</v>
      </c>
      <c r="AG134" t="s">
        <v>1078</v>
      </c>
      <c r="AH134">
        <v>61500</v>
      </c>
      <c r="AI134">
        <v>6150</v>
      </c>
      <c r="AJ134">
        <v>12300</v>
      </c>
      <c r="AK134">
        <v>43050</v>
      </c>
      <c r="AL134" t="s">
        <v>21</v>
      </c>
      <c r="AM134" t="s">
        <v>22</v>
      </c>
      <c r="AN134">
        <v>2012</v>
      </c>
      <c r="AO134" t="s">
        <v>1078</v>
      </c>
    </row>
    <row r="135" spans="1:41" x14ac:dyDescent="0.25">
      <c r="A135">
        <v>618659</v>
      </c>
      <c r="B135" s="1">
        <v>38643</v>
      </c>
      <c r="C135">
        <v>112</v>
      </c>
      <c r="D135" t="s">
        <v>1273</v>
      </c>
      <c r="E135"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t="s">
        <v>1086</v>
      </c>
      <c r="M135" t="s">
        <v>1139</v>
      </c>
      <c r="N135" t="s">
        <v>1091</v>
      </c>
      <c r="O135" t="s">
        <v>1117</v>
      </c>
      <c r="P135" t="s">
        <v>1162</v>
      </c>
      <c r="Q135">
        <v>60000</v>
      </c>
      <c r="R135">
        <v>-54800</v>
      </c>
      <c r="S135">
        <v>5200</v>
      </c>
      <c r="T135" s="1">
        <v>42057</v>
      </c>
      <c r="U135" t="s">
        <v>1089</v>
      </c>
      <c r="V135" t="s">
        <v>23</v>
      </c>
      <c r="W135" t="s">
        <v>3</v>
      </c>
      <c r="X135" t="s">
        <v>60</v>
      </c>
      <c r="Y135" t="s">
        <v>50</v>
      </c>
      <c r="Z135" t="s">
        <v>24</v>
      </c>
      <c r="AA135" t="s">
        <v>215</v>
      </c>
      <c r="AB135">
        <v>21</v>
      </c>
      <c r="AC135">
        <v>3</v>
      </c>
      <c r="AD135" t="s">
        <v>1085</v>
      </c>
      <c r="AE135">
        <v>0</v>
      </c>
      <c r="AF135">
        <v>1</v>
      </c>
      <c r="AG135" t="s">
        <v>1085</v>
      </c>
      <c r="AH135">
        <v>51000</v>
      </c>
      <c r="AI135">
        <v>8500</v>
      </c>
      <c r="AJ135">
        <v>8500</v>
      </c>
      <c r="AK135">
        <v>34000</v>
      </c>
      <c r="AL135" t="s">
        <v>39</v>
      </c>
      <c r="AM135" t="s">
        <v>40</v>
      </c>
      <c r="AN135">
        <v>2013</v>
      </c>
      <c r="AO135" t="s">
        <v>1078</v>
      </c>
    </row>
    <row r="136" spans="1:41" x14ac:dyDescent="0.25">
      <c r="A136">
        <v>649082</v>
      </c>
      <c r="B136" s="1">
        <v>35083</v>
      </c>
      <c r="C136">
        <v>24</v>
      </c>
      <c r="D136" t="s">
        <v>1272</v>
      </c>
      <c r="E136"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t="s">
        <v>1086</v>
      </c>
      <c r="M136" t="s">
        <v>57</v>
      </c>
      <c r="N136" t="s">
        <v>1082</v>
      </c>
      <c r="O136" t="s">
        <v>1101</v>
      </c>
      <c r="P136" t="s">
        <v>1159</v>
      </c>
      <c r="Q136">
        <v>0</v>
      </c>
      <c r="R136">
        <v>-45200</v>
      </c>
      <c r="S136">
        <v>-45200</v>
      </c>
      <c r="T136" s="1">
        <v>42028</v>
      </c>
      <c r="U136" t="s">
        <v>1</v>
      </c>
      <c r="V136" t="s">
        <v>2</v>
      </c>
      <c r="W136" t="s">
        <v>41</v>
      </c>
      <c r="X136" t="s">
        <v>4</v>
      </c>
      <c r="Y136" t="s">
        <v>45</v>
      </c>
      <c r="Z136" t="s">
        <v>53</v>
      </c>
      <c r="AA136" t="s">
        <v>216</v>
      </c>
      <c r="AB136">
        <v>0</v>
      </c>
      <c r="AC136">
        <v>1</v>
      </c>
      <c r="AD136" t="s">
        <v>1085</v>
      </c>
      <c r="AE136">
        <v>2</v>
      </c>
      <c r="AF136">
        <v>1</v>
      </c>
      <c r="AG136" t="s">
        <v>1078</v>
      </c>
      <c r="AH136">
        <v>46800</v>
      </c>
      <c r="AI136">
        <v>4680</v>
      </c>
      <c r="AJ136">
        <v>9360</v>
      </c>
      <c r="AK136">
        <v>32760</v>
      </c>
      <c r="AL136" t="s">
        <v>106</v>
      </c>
      <c r="AM136" t="s">
        <v>107</v>
      </c>
      <c r="AN136">
        <v>2002</v>
      </c>
      <c r="AO136" t="s">
        <v>1078</v>
      </c>
    </row>
    <row r="137" spans="1:41" x14ac:dyDescent="0.25">
      <c r="A137">
        <v>437573</v>
      </c>
      <c r="B137" s="1">
        <v>38624</v>
      </c>
      <c r="C137">
        <v>93</v>
      </c>
      <c r="D137" t="s">
        <v>1273</v>
      </c>
      <c r="E137"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t="s">
        <v>1079</v>
      </c>
      <c r="M137" t="s">
        <v>1141</v>
      </c>
      <c r="N137" t="s">
        <v>1099</v>
      </c>
      <c r="O137" t="s">
        <v>1112</v>
      </c>
      <c r="P137" t="s">
        <v>1162</v>
      </c>
      <c r="Q137">
        <v>65300</v>
      </c>
      <c r="R137">
        <v>-65600</v>
      </c>
      <c r="S137">
        <v>-300</v>
      </c>
      <c r="T137" s="1">
        <v>42044</v>
      </c>
      <c r="U137" t="s">
        <v>1</v>
      </c>
      <c r="V137" t="s">
        <v>2</v>
      </c>
      <c r="W137" t="s">
        <v>11</v>
      </c>
      <c r="X137" t="s">
        <v>60</v>
      </c>
      <c r="Y137" t="s">
        <v>45</v>
      </c>
      <c r="Z137" t="s">
        <v>53</v>
      </c>
      <c r="AA137" t="s">
        <v>217</v>
      </c>
      <c r="AB137">
        <v>16</v>
      </c>
      <c r="AC137">
        <v>1</v>
      </c>
      <c r="AD137" t="s">
        <v>1085</v>
      </c>
      <c r="AE137">
        <v>1</v>
      </c>
      <c r="AF137">
        <v>1</v>
      </c>
      <c r="AG137" t="s">
        <v>1085</v>
      </c>
      <c r="AH137">
        <v>78120</v>
      </c>
      <c r="AI137">
        <v>17360</v>
      </c>
      <c r="AJ137">
        <v>8680</v>
      </c>
      <c r="AK137">
        <v>52080</v>
      </c>
      <c r="AL137" t="s">
        <v>97</v>
      </c>
      <c r="AM137" t="s">
        <v>98</v>
      </c>
      <c r="AN137">
        <v>2006</v>
      </c>
      <c r="AO137" t="s">
        <v>1078</v>
      </c>
    </row>
    <row r="138" spans="1:41" x14ac:dyDescent="0.25">
      <c r="A138">
        <v>964657</v>
      </c>
      <c r="B138" s="1">
        <v>35479</v>
      </c>
      <c r="C138">
        <v>171</v>
      </c>
      <c r="D138" t="s">
        <v>1274</v>
      </c>
      <c r="E138"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t="s">
        <v>1086</v>
      </c>
      <c r="M138" t="s">
        <v>65</v>
      </c>
      <c r="N138" t="s">
        <v>1099</v>
      </c>
      <c r="O138" t="s">
        <v>1106</v>
      </c>
      <c r="P138" t="s">
        <v>1161</v>
      </c>
      <c r="Q138">
        <v>84900</v>
      </c>
      <c r="R138">
        <v>0</v>
      </c>
      <c r="S138">
        <v>84900</v>
      </c>
      <c r="T138" s="1">
        <v>42023</v>
      </c>
      <c r="U138" t="s">
        <v>1</v>
      </c>
      <c r="V138" t="s">
        <v>18</v>
      </c>
      <c r="W138" t="s">
        <v>3</v>
      </c>
      <c r="X138" t="s">
        <v>4</v>
      </c>
      <c r="Y138" t="s">
        <v>19</v>
      </c>
      <c r="Z138" t="s">
        <v>37</v>
      </c>
      <c r="AA138" t="s">
        <v>218</v>
      </c>
      <c r="AB138">
        <v>14</v>
      </c>
      <c r="AC138">
        <v>1</v>
      </c>
      <c r="AD138" t="s">
        <v>1078</v>
      </c>
      <c r="AE138">
        <v>1</v>
      </c>
      <c r="AF138">
        <v>2</v>
      </c>
      <c r="AG138" t="s">
        <v>1085</v>
      </c>
      <c r="AH138">
        <v>69200</v>
      </c>
      <c r="AI138">
        <v>13840</v>
      </c>
      <c r="AJ138">
        <v>6920</v>
      </c>
      <c r="AK138">
        <v>48440</v>
      </c>
      <c r="AL138" t="s">
        <v>123</v>
      </c>
      <c r="AM138" t="s">
        <v>124</v>
      </c>
      <c r="AN138">
        <v>1996</v>
      </c>
      <c r="AO138" t="s">
        <v>1077</v>
      </c>
    </row>
    <row r="139" spans="1:41" x14ac:dyDescent="0.25">
      <c r="A139">
        <v>932502</v>
      </c>
      <c r="B139" s="1">
        <v>40309</v>
      </c>
      <c r="C139">
        <v>200</v>
      </c>
      <c r="D139" t="s">
        <v>1272</v>
      </c>
      <c r="E139"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t="s">
        <v>1086</v>
      </c>
      <c r="M139" t="s">
        <v>57</v>
      </c>
      <c r="N139" t="s">
        <v>1087</v>
      </c>
      <c r="O139" t="s">
        <v>1117</v>
      </c>
      <c r="P139" t="s">
        <v>1161</v>
      </c>
      <c r="Q139">
        <v>45300</v>
      </c>
      <c r="R139">
        <v>-20400</v>
      </c>
      <c r="S139">
        <v>24900</v>
      </c>
      <c r="T139" s="1">
        <v>42005</v>
      </c>
      <c r="U139" t="s">
        <v>10</v>
      </c>
      <c r="V139" t="s">
        <v>1084</v>
      </c>
      <c r="W139" t="s">
        <v>11</v>
      </c>
      <c r="X139" t="s">
        <v>4</v>
      </c>
      <c r="Y139" t="s">
        <v>12</v>
      </c>
      <c r="Z139" t="s">
        <v>13</v>
      </c>
      <c r="AA139" t="s">
        <v>219</v>
      </c>
      <c r="AB139">
        <v>9</v>
      </c>
      <c r="AC139">
        <v>1</v>
      </c>
      <c r="AD139" t="s">
        <v>1085</v>
      </c>
      <c r="AE139">
        <v>0</v>
      </c>
      <c r="AF139">
        <v>0</v>
      </c>
      <c r="AG139" t="s">
        <v>1078</v>
      </c>
      <c r="AH139">
        <v>3690</v>
      </c>
      <c r="AI139">
        <v>410</v>
      </c>
      <c r="AJ139">
        <v>410</v>
      </c>
      <c r="AK139">
        <v>2870</v>
      </c>
      <c r="AL139" t="s">
        <v>55</v>
      </c>
      <c r="AM139" t="s">
        <v>86</v>
      </c>
      <c r="AN139">
        <v>2015</v>
      </c>
      <c r="AO139" t="s">
        <v>1078</v>
      </c>
    </row>
    <row r="140" spans="1:41" x14ac:dyDescent="0.25">
      <c r="A140">
        <v>434507</v>
      </c>
      <c r="B140" s="1">
        <v>39850</v>
      </c>
      <c r="C140">
        <v>120</v>
      </c>
      <c r="D140" t="s">
        <v>1272</v>
      </c>
      <c r="E140"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t="s">
        <v>1086</v>
      </c>
      <c r="M140" t="s">
        <v>1141</v>
      </c>
      <c r="N140" t="s">
        <v>1091</v>
      </c>
      <c r="O140" t="s">
        <v>1096</v>
      </c>
      <c r="P140" t="s">
        <v>1161</v>
      </c>
      <c r="Q140">
        <v>68900</v>
      </c>
      <c r="R140">
        <v>0</v>
      </c>
      <c r="S140">
        <v>68900</v>
      </c>
      <c r="T140" s="1">
        <v>42011</v>
      </c>
      <c r="U140" t="s">
        <v>1089</v>
      </c>
      <c r="V140" t="s">
        <v>18</v>
      </c>
      <c r="W140" t="s">
        <v>11</v>
      </c>
      <c r="X140" t="s">
        <v>34</v>
      </c>
      <c r="Y140" t="s">
        <v>5</v>
      </c>
      <c r="Z140" t="s">
        <v>37</v>
      </c>
      <c r="AA140" t="s">
        <v>220</v>
      </c>
      <c r="AB140">
        <v>9</v>
      </c>
      <c r="AC140">
        <v>3</v>
      </c>
      <c r="AD140" t="s">
        <v>1078</v>
      </c>
      <c r="AE140">
        <v>0</v>
      </c>
      <c r="AF140">
        <v>3</v>
      </c>
      <c r="AG140" t="s">
        <v>1085</v>
      </c>
      <c r="AH140">
        <v>65500</v>
      </c>
      <c r="AI140">
        <v>6550</v>
      </c>
      <c r="AJ140">
        <v>6550</v>
      </c>
      <c r="AK140">
        <v>52400</v>
      </c>
      <c r="AL140" t="s">
        <v>97</v>
      </c>
      <c r="AM140" t="s">
        <v>112</v>
      </c>
      <c r="AN140">
        <v>2010</v>
      </c>
      <c r="AO140" t="s">
        <v>1078</v>
      </c>
    </row>
    <row r="141" spans="1:41" x14ac:dyDescent="0.25">
      <c r="A141">
        <v>935277</v>
      </c>
      <c r="B141" s="1">
        <v>41464</v>
      </c>
      <c r="C141">
        <v>325</v>
      </c>
      <c r="D141" t="s">
        <v>1272</v>
      </c>
      <c r="E141"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t="s">
        <v>1086</v>
      </c>
      <c r="M141" t="s">
        <v>57</v>
      </c>
      <c r="N141" t="s">
        <v>1093</v>
      </c>
      <c r="O141" t="s">
        <v>1112</v>
      </c>
      <c r="P141" t="s">
        <v>1159</v>
      </c>
      <c r="Q141">
        <v>46300</v>
      </c>
      <c r="R141">
        <v>-77500</v>
      </c>
      <c r="S141">
        <v>-31200</v>
      </c>
      <c r="T141" s="1">
        <v>42036</v>
      </c>
      <c r="U141" t="s">
        <v>1089</v>
      </c>
      <c r="V141" t="s">
        <v>18</v>
      </c>
      <c r="W141" t="s">
        <v>11</v>
      </c>
      <c r="X141" t="s">
        <v>34</v>
      </c>
      <c r="Y141" t="s">
        <v>50</v>
      </c>
      <c r="Z141" t="s">
        <v>37</v>
      </c>
      <c r="AA141" t="s">
        <v>221</v>
      </c>
      <c r="AB141">
        <v>21</v>
      </c>
      <c r="AC141">
        <v>3</v>
      </c>
      <c r="AD141" t="s">
        <v>1085</v>
      </c>
      <c r="AE141">
        <v>1</v>
      </c>
      <c r="AF141">
        <v>2</v>
      </c>
      <c r="AG141" t="s">
        <v>1077</v>
      </c>
      <c r="AH141">
        <v>76120</v>
      </c>
      <c r="AI141">
        <v>13840</v>
      </c>
      <c r="AJ141">
        <v>6920</v>
      </c>
      <c r="AK141">
        <v>55360</v>
      </c>
      <c r="AL141" t="s">
        <v>47</v>
      </c>
      <c r="AM141" t="s">
        <v>48</v>
      </c>
      <c r="AN141">
        <v>1999</v>
      </c>
      <c r="AO141" t="s">
        <v>1078</v>
      </c>
    </row>
    <row r="142" spans="1:41" x14ac:dyDescent="0.25">
      <c r="A142">
        <v>756054</v>
      </c>
      <c r="B142" s="1">
        <v>33761</v>
      </c>
      <c r="C142">
        <v>124</v>
      </c>
      <c r="D142" t="s">
        <v>1272</v>
      </c>
      <c r="E14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t="s">
        <v>1086</v>
      </c>
      <c r="M142" t="s">
        <v>1140</v>
      </c>
      <c r="N142" t="s">
        <v>1095</v>
      </c>
      <c r="O142" t="s">
        <v>1105</v>
      </c>
      <c r="P142" t="s">
        <v>1161</v>
      </c>
      <c r="Q142">
        <v>0</v>
      </c>
      <c r="R142">
        <v>-43200</v>
      </c>
      <c r="S142">
        <v>-43200</v>
      </c>
      <c r="T142" s="1">
        <v>42056</v>
      </c>
      <c r="U142" t="s">
        <v>1089</v>
      </c>
      <c r="V142" t="s">
        <v>23</v>
      </c>
      <c r="W142" t="s">
        <v>41</v>
      </c>
      <c r="X142" t="s">
        <v>49</v>
      </c>
      <c r="Y142" t="s">
        <v>12</v>
      </c>
      <c r="Z142" t="s">
        <v>37</v>
      </c>
      <c r="AA142" t="s">
        <v>222</v>
      </c>
      <c r="AB142">
        <v>19</v>
      </c>
      <c r="AC142">
        <v>3</v>
      </c>
      <c r="AD142" t="s">
        <v>1078</v>
      </c>
      <c r="AE142">
        <v>0</v>
      </c>
      <c r="AF142">
        <v>2</v>
      </c>
      <c r="AG142" t="s">
        <v>1077</v>
      </c>
      <c r="AH142">
        <v>73560</v>
      </c>
      <c r="AI142">
        <v>12260</v>
      </c>
      <c r="AJ142">
        <v>12260</v>
      </c>
      <c r="AK142">
        <v>49040</v>
      </c>
      <c r="AL142" t="s">
        <v>97</v>
      </c>
      <c r="AM142" t="s">
        <v>112</v>
      </c>
      <c r="AN142">
        <v>1995</v>
      </c>
      <c r="AO142" t="s">
        <v>1078</v>
      </c>
    </row>
    <row r="143" spans="1:41" x14ac:dyDescent="0.25">
      <c r="A143">
        <v>682387</v>
      </c>
      <c r="B143" s="1">
        <v>35862</v>
      </c>
      <c r="C143">
        <v>211</v>
      </c>
      <c r="D143" t="s">
        <v>1273</v>
      </c>
      <c r="E143"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t="s">
        <v>1079</v>
      </c>
      <c r="M143" t="s">
        <v>1139</v>
      </c>
      <c r="N143" t="s">
        <v>1082</v>
      </c>
      <c r="O143" t="s">
        <v>1098</v>
      </c>
      <c r="P143" t="s">
        <v>1161</v>
      </c>
      <c r="Q143">
        <v>76000</v>
      </c>
      <c r="R143">
        <v>0</v>
      </c>
      <c r="S143">
        <v>76000</v>
      </c>
      <c r="T143" s="1">
        <v>42025</v>
      </c>
      <c r="U143" t="s">
        <v>1</v>
      </c>
      <c r="V143" t="s">
        <v>18</v>
      </c>
      <c r="W143" t="s">
        <v>41</v>
      </c>
      <c r="X143" t="s">
        <v>4</v>
      </c>
      <c r="Y143" t="s">
        <v>19</v>
      </c>
      <c r="Z143" t="s">
        <v>53</v>
      </c>
      <c r="AA143" t="s">
        <v>223</v>
      </c>
      <c r="AB143">
        <v>2</v>
      </c>
      <c r="AC143">
        <v>1</v>
      </c>
      <c r="AD143" t="s">
        <v>1077</v>
      </c>
      <c r="AE143">
        <v>0</v>
      </c>
      <c r="AF143">
        <v>1</v>
      </c>
      <c r="AG143" t="s">
        <v>1085</v>
      </c>
      <c r="AH143">
        <v>52030</v>
      </c>
      <c r="AI143">
        <v>9460</v>
      </c>
      <c r="AJ143">
        <v>4730</v>
      </c>
      <c r="AK143">
        <v>37840</v>
      </c>
      <c r="AL143" t="s">
        <v>15</v>
      </c>
      <c r="AM143" t="s">
        <v>16</v>
      </c>
      <c r="AN143">
        <v>2008</v>
      </c>
      <c r="AO143" t="s">
        <v>1078</v>
      </c>
    </row>
    <row r="144" spans="1:41" x14ac:dyDescent="0.25">
      <c r="A144">
        <v>456604</v>
      </c>
      <c r="B144" s="1">
        <v>38075</v>
      </c>
      <c r="C144">
        <v>287</v>
      </c>
      <c r="D144" t="s">
        <v>1272</v>
      </c>
      <c r="E144"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t="s">
        <v>1079</v>
      </c>
      <c r="M144" t="s">
        <v>1139</v>
      </c>
      <c r="N144" t="s">
        <v>1103</v>
      </c>
      <c r="O144" t="s">
        <v>1113</v>
      </c>
      <c r="P144" t="s">
        <v>1159</v>
      </c>
      <c r="Q144">
        <v>0</v>
      </c>
      <c r="R144">
        <v>-49000</v>
      </c>
      <c r="S144">
        <v>-49000</v>
      </c>
      <c r="T144" s="1">
        <v>42023</v>
      </c>
      <c r="U144" t="s">
        <v>10</v>
      </c>
      <c r="V144" t="s">
        <v>1084</v>
      </c>
      <c r="W144" t="s">
        <v>121</v>
      </c>
      <c r="X144" t="s">
        <v>30</v>
      </c>
      <c r="Y144" t="s">
        <v>5</v>
      </c>
      <c r="Z144" t="s">
        <v>75</v>
      </c>
      <c r="AA144" t="s">
        <v>224</v>
      </c>
      <c r="AB144">
        <v>9</v>
      </c>
      <c r="AC144">
        <v>1</v>
      </c>
      <c r="AD144" t="s">
        <v>1085</v>
      </c>
      <c r="AE144">
        <v>2</v>
      </c>
      <c r="AF144">
        <v>3</v>
      </c>
      <c r="AG144" t="s">
        <v>1085</v>
      </c>
      <c r="AH144">
        <v>5170</v>
      </c>
      <c r="AI144">
        <v>470</v>
      </c>
      <c r="AJ144">
        <v>940</v>
      </c>
      <c r="AK144">
        <v>3760</v>
      </c>
      <c r="AL144" t="s">
        <v>73</v>
      </c>
      <c r="AM144" t="s">
        <v>83</v>
      </c>
      <c r="AN144">
        <v>2001</v>
      </c>
      <c r="AO144" t="s">
        <v>1078</v>
      </c>
    </row>
    <row r="145" spans="1:41" x14ac:dyDescent="0.25">
      <c r="A145">
        <v>139872</v>
      </c>
      <c r="B145" s="1">
        <v>38869</v>
      </c>
      <c r="C145">
        <v>122</v>
      </c>
      <c r="D145" t="s">
        <v>1274</v>
      </c>
      <c r="E145"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t="s">
        <v>1079</v>
      </c>
      <c r="M145" t="s">
        <v>1141</v>
      </c>
      <c r="N145" t="s">
        <v>1082</v>
      </c>
      <c r="O145" t="s">
        <v>1113</v>
      </c>
      <c r="P145" t="s">
        <v>1160</v>
      </c>
      <c r="Q145">
        <v>58600</v>
      </c>
      <c r="R145">
        <v>-28700</v>
      </c>
      <c r="S145">
        <v>29900</v>
      </c>
      <c r="T145" s="1">
        <v>42062</v>
      </c>
      <c r="U145" t="s">
        <v>62</v>
      </c>
      <c r="V145" t="s">
        <v>1084</v>
      </c>
      <c r="W145" t="s">
        <v>11</v>
      </c>
      <c r="X145" t="s">
        <v>30</v>
      </c>
      <c r="Y145" t="s">
        <v>5</v>
      </c>
      <c r="Z145" t="s">
        <v>53</v>
      </c>
      <c r="AA145" t="s">
        <v>225</v>
      </c>
      <c r="AB145">
        <v>5</v>
      </c>
      <c r="AC145">
        <v>1</v>
      </c>
      <c r="AD145" t="s">
        <v>1085</v>
      </c>
      <c r="AE145">
        <v>2</v>
      </c>
      <c r="AF145">
        <v>1</v>
      </c>
      <c r="AG145" t="s">
        <v>1077</v>
      </c>
      <c r="AH145">
        <v>8190</v>
      </c>
      <c r="AI145">
        <v>1890</v>
      </c>
      <c r="AJ145">
        <v>1260</v>
      </c>
      <c r="AK145">
        <v>5040</v>
      </c>
      <c r="AL145" t="s">
        <v>26</v>
      </c>
      <c r="AM145" t="s">
        <v>132</v>
      </c>
      <c r="AN145">
        <v>2013</v>
      </c>
      <c r="AO145" t="s">
        <v>1078</v>
      </c>
    </row>
    <row r="146" spans="1:41" x14ac:dyDescent="0.25">
      <c r="A146">
        <v>354105</v>
      </c>
      <c r="B146" s="1">
        <v>34493</v>
      </c>
      <c r="C146">
        <v>22</v>
      </c>
      <c r="D146" t="s">
        <v>1274</v>
      </c>
      <c r="E146"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t="s">
        <v>1079</v>
      </c>
      <c r="M146" t="s">
        <v>1140</v>
      </c>
      <c r="N146" t="s">
        <v>1099</v>
      </c>
      <c r="O146" t="s">
        <v>1106</v>
      </c>
      <c r="P146" t="s">
        <v>1161</v>
      </c>
      <c r="Q146">
        <v>0</v>
      </c>
      <c r="R146">
        <v>-56200</v>
      </c>
      <c r="S146">
        <v>-56200</v>
      </c>
      <c r="T146" s="1">
        <v>42049</v>
      </c>
      <c r="U146" t="s">
        <v>1</v>
      </c>
      <c r="V146" t="s">
        <v>18</v>
      </c>
      <c r="W146" t="s">
        <v>3</v>
      </c>
      <c r="X146" t="s">
        <v>60</v>
      </c>
      <c r="Y146" t="s">
        <v>5</v>
      </c>
      <c r="Z146" t="s">
        <v>37</v>
      </c>
      <c r="AA146" t="s">
        <v>226</v>
      </c>
      <c r="AB146">
        <v>14</v>
      </c>
      <c r="AC146">
        <v>1</v>
      </c>
      <c r="AD146" t="s">
        <v>1085</v>
      </c>
      <c r="AE146">
        <v>2</v>
      </c>
      <c r="AF146">
        <v>3</v>
      </c>
      <c r="AG146" t="s">
        <v>1085</v>
      </c>
      <c r="AH146">
        <v>70800</v>
      </c>
      <c r="AI146">
        <v>7080</v>
      </c>
      <c r="AJ146">
        <v>14160</v>
      </c>
      <c r="AK146">
        <v>49560</v>
      </c>
      <c r="AL146" t="s">
        <v>32</v>
      </c>
      <c r="AM146" t="s">
        <v>69</v>
      </c>
      <c r="AN146">
        <v>2012</v>
      </c>
      <c r="AO146" t="s">
        <v>1077</v>
      </c>
    </row>
    <row r="147" spans="1:41" x14ac:dyDescent="0.25">
      <c r="A147">
        <v>165485</v>
      </c>
      <c r="B147" s="1">
        <v>35838</v>
      </c>
      <c r="C147">
        <v>106</v>
      </c>
      <c r="D147" t="s">
        <v>1272</v>
      </c>
      <c r="E147"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t="s">
        <v>1086</v>
      </c>
      <c r="M147" t="s">
        <v>1142</v>
      </c>
      <c r="N147" t="s">
        <v>1115</v>
      </c>
      <c r="O147" t="s">
        <v>1113</v>
      </c>
      <c r="P147" t="s">
        <v>1159</v>
      </c>
      <c r="Q147">
        <v>54100</v>
      </c>
      <c r="R147">
        <v>0</v>
      </c>
      <c r="S147">
        <v>54100</v>
      </c>
      <c r="T147" s="1">
        <v>42036</v>
      </c>
      <c r="U147" t="s">
        <v>1089</v>
      </c>
      <c r="V147" t="s">
        <v>18</v>
      </c>
      <c r="W147" t="s">
        <v>41</v>
      </c>
      <c r="X147" t="s">
        <v>4</v>
      </c>
      <c r="Y147" t="s">
        <v>45</v>
      </c>
      <c r="Z147" t="s">
        <v>37</v>
      </c>
      <c r="AA147" t="s">
        <v>227</v>
      </c>
      <c r="AB147">
        <v>20</v>
      </c>
      <c r="AC147">
        <v>3</v>
      </c>
      <c r="AD147" t="s">
        <v>1085</v>
      </c>
      <c r="AE147">
        <v>0</v>
      </c>
      <c r="AF147">
        <v>3</v>
      </c>
      <c r="AG147" t="s">
        <v>1077</v>
      </c>
      <c r="AH147">
        <v>45630</v>
      </c>
      <c r="AI147">
        <v>5070</v>
      </c>
      <c r="AJ147">
        <v>5070</v>
      </c>
      <c r="AK147">
        <v>35490</v>
      </c>
      <c r="AL147" t="s">
        <v>32</v>
      </c>
      <c r="AM147" t="s">
        <v>69</v>
      </c>
      <c r="AN147">
        <v>2011</v>
      </c>
      <c r="AO147" t="s">
        <v>1078</v>
      </c>
    </row>
    <row r="148" spans="1:41" x14ac:dyDescent="0.25">
      <c r="A148">
        <v>515050</v>
      </c>
      <c r="B148" s="1">
        <v>36846</v>
      </c>
      <c r="C148">
        <v>398</v>
      </c>
      <c r="D148" t="s">
        <v>1273</v>
      </c>
      <c r="E148"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t="s">
        <v>1086</v>
      </c>
      <c r="M148" t="s">
        <v>29</v>
      </c>
      <c r="N148" t="s">
        <v>1099</v>
      </c>
      <c r="O148" t="s">
        <v>1116</v>
      </c>
      <c r="P148" t="s">
        <v>1159</v>
      </c>
      <c r="Q148">
        <v>0</v>
      </c>
      <c r="R148">
        <v>-57900</v>
      </c>
      <c r="S148">
        <v>-57900</v>
      </c>
      <c r="T148" s="1">
        <v>42037</v>
      </c>
      <c r="U148" t="s">
        <v>1</v>
      </c>
      <c r="V148" t="s">
        <v>23</v>
      </c>
      <c r="W148" t="s">
        <v>3</v>
      </c>
      <c r="X148" t="s">
        <v>4</v>
      </c>
      <c r="Y148" t="s">
        <v>50</v>
      </c>
      <c r="Z148" t="s">
        <v>75</v>
      </c>
      <c r="AA148" t="s">
        <v>228</v>
      </c>
      <c r="AB148">
        <v>18</v>
      </c>
      <c r="AC148">
        <v>1</v>
      </c>
      <c r="AD148" t="s">
        <v>1077</v>
      </c>
      <c r="AE148">
        <v>2</v>
      </c>
      <c r="AF148">
        <v>1</v>
      </c>
      <c r="AG148" t="s">
        <v>1085</v>
      </c>
      <c r="AH148">
        <v>99320</v>
      </c>
      <c r="AI148">
        <v>7640</v>
      </c>
      <c r="AJ148">
        <v>15280</v>
      </c>
      <c r="AK148">
        <v>76400</v>
      </c>
      <c r="AL148" t="s">
        <v>32</v>
      </c>
      <c r="AM148" t="s">
        <v>77</v>
      </c>
      <c r="AN148">
        <v>2002</v>
      </c>
      <c r="AO148" t="s">
        <v>1077</v>
      </c>
    </row>
    <row r="149" spans="1:41" x14ac:dyDescent="0.25">
      <c r="A149">
        <v>795686</v>
      </c>
      <c r="B149" s="1">
        <v>38284</v>
      </c>
      <c r="C149">
        <v>214</v>
      </c>
      <c r="D149" t="s">
        <v>1272</v>
      </c>
      <c r="E149"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t="s">
        <v>1079</v>
      </c>
      <c r="M149" t="s">
        <v>1139</v>
      </c>
      <c r="N149" t="s">
        <v>1091</v>
      </c>
      <c r="O149" t="s">
        <v>1111</v>
      </c>
      <c r="P149" t="s">
        <v>1161</v>
      </c>
      <c r="Q149">
        <v>0</v>
      </c>
      <c r="R149">
        <v>-57100</v>
      </c>
      <c r="S149">
        <v>-57100</v>
      </c>
      <c r="T149" s="1">
        <v>42036</v>
      </c>
      <c r="U149" t="s">
        <v>1089</v>
      </c>
      <c r="V149" t="s">
        <v>2</v>
      </c>
      <c r="W149" t="s">
        <v>3</v>
      </c>
      <c r="X149" t="s">
        <v>34</v>
      </c>
      <c r="Y149" t="s">
        <v>50</v>
      </c>
      <c r="Z149" t="s">
        <v>53</v>
      </c>
      <c r="AA149" t="s">
        <v>229</v>
      </c>
      <c r="AB149">
        <v>13</v>
      </c>
      <c r="AC149">
        <v>3</v>
      </c>
      <c r="AD149" t="s">
        <v>1085</v>
      </c>
      <c r="AE149">
        <v>2</v>
      </c>
      <c r="AF149">
        <v>0</v>
      </c>
      <c r="AG149" t="s">
        <v>1078</v>
      </c>
      <c r="AH149">
        <v>64000</v>
      </c>
      <c r="AI149">
        <v>12800</v>
      </c>
      <c r="AJ149">
        <v>6400</v>
      </c>
      <c r="AK149">
        <v>44800</v>
      </c>
      <c r="AL149" t="s">
        <v>97</v>
      </c>
      <c r="AM149" t="s">
        <v>148</v>
      </c>
      <c r="AN149">
        <v>1996</v>
      </c>
      <c r="AO149" t="s">
        <v>1077</v>
      </c>
    </row>
    <row r="150" spans="1:41" x14ac:dyDescent="0.25">
      <c r="A150">
        <v>395983</v>
      </c>
      <c r="B150" s="1">
        <v>40125</v>
      </c>
      <c r="C150">
        <v>209</v>
      </c>
      <c r="D150" t="s">
        <v>1273</v>
      </c>
      <c r="E150"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t="s">
        <v>1086</v>
      </c>
      <c r="M150" t="s">
        <v>1140</v>
      </c>
      <c r="N150" t="s">
        <v>1095</v>
      </c>
      <c r="O150" t="s">
        <v>1096</v>
      </c>
      <c r="P150" t="s">
        <v>1161</v>
      </c>
      <c r="Q150">
        <v>58100</v>
      </c>
      <c r="R150">
        <v>0</v>
      </c>
      <c r="S150">
        <v>58100</v>
      </c>
      <c r="T150" s="1">
        <v>42023</v>
      </c>
      <c r="U150" t="s">
        <v>1</v>
      </c>
      <c r="V150" t="s">
        <v>23</v>
      </c>
      <c r="W150" t="s">
        <v>11</v>
      </c>
      <c r="X150" t="s">
        <v>34</v>
      </c>
      <c r="Y150" t="s">
        <v>45</v>
      </c>
      <c r="Z150" t="s">
        <v>75</v>
      </c>
      <c r="AA150" t="s">
        <v>230</v>
      </c>
      <c r="AB150">
        <v>21</v>
      </c>
      <c r="AC150">
        <v>1</v>
      </c>
      <c r="AD150" t="s">
        <v>1085</v>
      </c>
      <c r="AE150">
        <v>1</v>
      </c>
      <c r="AF150">
        <v>1</v>
      </c>
      <c r="AG150" t="s">
        <v>1085</v>
      </c>
      <c r="AH150">
        <v>47300</v>
      </c>
      <c r="AI150">
        <v>4730</v>
      </c>
      <c r="AJ150">
        <v>4730</v>
      </c>
      <c r="AK150">
        <v>37840</v>
      </c>
      <c r="AL150" t="s">
        <v>39</v>
      </c>
      <c r="AM150" t="s">
        <v>40</v>
      </c>
      <c r="AN150">
        <v>2014</v>
      </c>
      <c r="AO150" t="s">
        <v>1078</v>
      </c>
    </row>
    <row r="151" spans="1:41" x14ac:dyDescent="0.25">
      <c r="A151">
        <v>119513</v>
      </c>
      <c r="B151" s="1">
        <v>35329</v>
      </c>
      <c r="C151">
        <v>82</v>
      </c>
      <c r="D151" t="s">
        <v>1272</v>
      </c>
      <c r="E151"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t="s">
        <v>1079</v>
      </c>
      <c r="M151" t="s">
        <v>1141</v>
      </c>
      <c r="N151" t="s">
        <v>1114</v>
      </c>
      <c r="O151" t="s">
        <v>1083</v>
      </c>
      <c r="P151" t="s">
        <v>1161</v>
      </c>
      <c r="Q151">
        <v>13100</v>
      </c>
      <c r="R151">
        <v>-38200</v>
      </c>
      <c r="S151">
        <v>-25100</v>
      </c>
      <c r="T151" s="1">
        <v>42053</v>
      </c>
      <c r="U151" t="s">
        <v>1</v>
      </c>
      <c r="V151" t="s">
        <v>18</v>
      </c>
      <c r="W151" t="s">
        <v>3</v>
      </c>
      <c r="X151" t="s">
        <v>49</v>
      </c>
      <c r="Y151" t="s">
        <v>5</v>
      </c>
      <c r="Z151" t="s">
        <v>37</v>
      </c>
      <c r="AA151" t="s">
        <v>231</v>
      </c>
      <c r="AB151">
        <v>14</v>
      </c>
      <c r="AC151">
        <v>1</v>
      </c>
      <c r="AD151" t="s">
        <v>1078</v>
      </c>
      <c r="AE151">
        <v>2</v>
      </c>
      <c r="AF151">
        <v>3</v>
      </c>
      <c r="AG151" t="s">
        <v>1085</v>
      </c>
      <c r="AH151">
        <v>71680</v>
      </c>
      <c r="AI151">
        <v>8960</v>
      </c>
      <c r="AJ151">
        <v>8960</v>
      </c>
      <c r="AK151">
        <v>53760</v>
      </c>
      <c r="AL151" t="s">
        <v>123</v>
      </c>
      <c r="AM151" t="s">
        <v>166</v>
      </c>
      <c r="AN151">
        <v>2007</v>
      </c>
      <c r="AO151" t="s">
        <v>1077</v>
      </c>
    </row>
    <row r="152" spans="1:41" x14ac:dyDescent="0.25">
      <c r="A152">
        <v>217938</v>
      </c>
      <c r="B152" s="1">
        <v>34896</v>
      </c>
      <c r="C152">
        <v>193</v>
      </c>
      <c r="D152" t="s">
        <v>1273</v>
      </c>
      <c r="E15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t="s">
        <v>1086</v>
      </c>
      <c r="M152" t="s">
        <v>1142</v>
      </c>
      <c r="N152" t="s">
        <v>1080</v>
      </c>
      <c r="O152" t="s">
        <v>1101</v>
      </c>
      <c r="P152" t="s">
        <v>1161</v>
      </c>
      <c r="Q152">
        <v>0</v>
      </c>
      <c r="R152">
        <v>0</v>
      </c>
      <c r="S152">
        <v>0</v>
      </c>
      <c r="T152" s="1">
        <v>42043</v>
      </c>
      <c r="U152" t="s">
        <v>1</v>
      </c>
      <c r="V152" t="s">
        <v>2</v>
      </c>
      <c r="W152" t="s">
        <v>3</v>
      </c>
      <c r="X152" t="s">
        <v>49</v>
      </c>
      <c r="Y152" t="s">
        <v>5</v>
      </c>
      <c r="Z152" t="s">
        <v>37</v>
      </c>
      <c r="AA152" t="s">
        <v>232</v>
      </c>
      <c r="AB152">
        <v>1</v>
      </c>
      <c r="AC152">
        <v>1</v>
      </c>
      <c r="AD152" t="s">
        <v>1085</v>
      </c>
      <c r="AE152">
        <v>1</v>
      </c>
      <c r="AF152">
        <v>0</v>
      </c>
      <c r="AG152" t="s">
        <v>1077</v>
      </c>
      <c r="AH152">
        <v>112320</v>
      </c>
      <c r="AI152">
        <v>17280</v>
      </c>
      <c r="AJ152">
        <v>17280</v>
      </c>
      <c r="AK152">
        <v>77760</v>
      </c>
      <c r="AL152" t="s">
        <v>73</v>
      </c>
      <c r="AM152" t="s">
        <v>80</v>
      </c>
      <c r="AN152">
        <v>2011</v>
      </c>
      <c r="AO152" t="s">
        <v>1077</v>
      </c>
    </row>
    <row r="153" spans="1:41" x14ac:dyDescent="0.25">
      <c r="A153">
        <v>203914</v>
      </c>
      <c r="B153" s="1">
        <v>37051</v>
      </c>
      <c r="C153">
        <v>134</v>
      </c>
      <c r="D153" t="s">
        <v>1273</v>
      </c>
      <c r="E153"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t="s">
        <v>1086</v>
      </c>
      <c r="M153" t="s">
        <v>1141</v>
      </c>
      <c r="N153" t="s">
        <v>1115</v>
      </c>
      <c r="O153" t="s">
        <v>1094</v>
      </c>
      <c r="P153" t="s">
        <v>1159</v>
      </c>
      <c r="Q153">
        <v>0</v>
      </c>
      <c r="R153">
        <v>0</v>
      </c>
      <c r="S153">
        <v>0</v>
      </c>
      <c r="T153" s="1">
        <v>42013</v>
      </c>
      <c r="U153" t="s">
        <v>1</v>
      </c>
      <c r="V153" t="s">
        <v>2</v>
      </c>
      <c r="W153" t="s">
        <v>41</v>
      </c>
      <c r="X153" t="s">
        <v>49</v>
      </c>
      <c r="Y153" t="s">
        <v>19</v>
      </c>
      <c r="Z153" t="s">
        <v>6</v>
      </c>
      <c r="AA153" t="s">
        <v>233</v>
      </c>
      <c r="AB153">
        <v>17</v>
      </c>
      <c r="AC153">
        <v>1</v>
      </c>
      <c r="AD153" t="s">
        <v>1085</v>
      </c>
      <c r="AE153">
        <v>1</v>
      </c>
      <c r="AF153">
        <v>0</v>
      </c>
      <c r="AG153" t="s">
        <v>1085</v>
      </c>
      <c r="AH153">
        <v>82720</v>
      </c>
      <c r="AI153">
        <v>7520</v>
      </c>
      <c r="AJ153">
        <v>15040</v>
      </c>
      <c r="AK153">
        <v>60160</v>
      </c>
      <c r="AL153" t="s">
        <v>43</v>
      </c>
      <c r="AM153" t="s">
        <v>59</v>
      </c>
      <c r="AN153">
        <v>2014</v>
      </c>
      <c r="AO153" t="s">
        <v>1078</v>
      </c>
    </row>
    <row r="154" spans="1:41" x14ac:dyDescent="0.25">
      <c r="A154">
        <v>565157</v>
      </c>
      <c r="B154" s="1">
        <v>37535</v>
      </c>
      <c r="C154">
        <v>288</v>
      </c>
      <c r="D154" t="s">
        <v>1272</v>
      </c>
      <c r="E154"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t="s">
        <v>1079</v>
      </c>
      <c r="M154" t="s">
        <v>1139</v>
      </c>
      <c r="N154" t="s">
        <v>1097</v>
      </c>
      <c r="O154" t="s">
        <v>1111</v>
      </c>
      <c r="P154" t="s">
        <v>1159</v>
      </c>
      <c r="Q154">
        <v>0</v>
      </c>
      <c r="R154">
        <v>0</v>
      </c>
      <c r="S154">
        <v>0</v>
      </c>
      <c r="T154" s="1">
        <v>42062</v>
      </c>
      <c r="U154" t="s">
        <v>1089</v>
      </c>
      <c r="V154" t="s">
        <v>18</v>
      </c>
      <c r="W154" t="s">
        <v>3</v>
      </c>
      <c r="X154" t="s">
        <v>34</v>
      </c>
      <c r="Y154" t="s">
        <v>50</v>
      </c>
      <c r="Z154" t="s">
        <v>51</v>
      </c>
      <c r="AA154" t="s">
        <v>234</v>
      </c>
      <c r="AB154">
        <v>4</v>
      </c>
      <c r="AC154">
        <v>3</v>
      </c>
      <c r="AD154" t="s">
        <v>1085</v>
      </c>
      <c r="AE154">
        <v>2</v>
      </c>
      <c r="AF154">
        <v>1</v>
      </c>
      <c r="AG154" t="s">
        <v>1085</v>
      </c>
      <c r="AH154">
        <v>48060</v>
      </c>
      <c r="AI154">
        <v>10680</v>
      </c>
      <c r="AJ154">
        <v>5340</v>
      </c>
      <c r="AK154">
        <v>32040</v>
      </c>
      <c r="AL154" t="s">
        <v>15</v>
      </c>
      <c r="AM154" t="s">
        <v>102</v>
      </c>
      <c r="AN154">
        <v>2009</v>
      </c>
      <c r="AO154" t="s">
        <v>1078</v>
      </c>
    </row>
    <row r="155" spans="1:41" x14ac:dyDescent="0.25">
      <c r="A155">
        <v>904191</v>
      </c>
      <c r="B155" s="1">
        <v>35625</v>
      </c>
      <c r="C155">
        <v>104</v>
      </c>
      <c r="D155" t="s">
        <v>1274</v>
      </c>
      <c r="E155"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t="s">
        <v>1079</v>
      </c>
      <c r="M155" t="s">
        <v>57</v>
      </c>
      <c r="N155" t="s">
        <v>1099</v>
      </c>
      <c r="O155" t="s">
        <v>1110</v>
      </c>
      <c r="P155" t="s">
        <v>1160</v>
      </c>
      <c r="Q155">
        <v>31900</v>
      </c>
      <c r="R155">
        <v>-44600</v>
      </c>
      <c r="S155">
        <v>-12700</v>
      </c>
      <c r="T155" s="1">
        <v>42012</v>
      </c>
      <c r="U155" t="s">
        <v>1089</v>
      </c>
      <c r="V155" t="s">
        <v>18</v>
      </c>
      <c r="W155" t="s">
        <v>41</v>
      </c>
      <c r="X155" t="s">
        <v>4</v>
      </c>
      <c r="Y155" t="s">
        <v>19</v>
      </c>
      <c r="Z155" t="s">
        <v>13</v>
      </c>
      <c r="AA155" t="s">
        <v>235</v>
      </c>
      <c r="AB155">
        <v>23</v>
      </c>
      <c r="AC155">
        <v>3</v>
      </c>
      <c r="AD155" t="s">
        <v>1077</v>
      </c>
      <c r="AE155">
        <v>1</v>
      </c>
      <c r="AF155">
        <v>3</v>
      </c>
      <c r="AG155" t="s">
        <v>1077</v>
      </c>
      <c r="AH155">
        <v>63570</v>
      </c>
      <c r="AI155">
        <v>9780</v>
      </c>
      <c r="AJ155">
        <v>9780</v>
      </c>
      <c r="AK155">
        <v>44010</v>
      </c>
      <c r="AL155" t="s">
        <v>123</v>
      </c>
      <c r="AM155" t="s">
        <v>166</v>
      </c>
      <c r="AN155">
        <v>2006</v>
      </c>
      <c r="AO155" t="s">
        <v>1077</v>
      </c>
    </row>
    <row r="156" spans="1:41" x14ac:dyDescent="0.25">
      <c r="A156">
        <v>419510</v>
      </c>
      <c r="B156" s="1">
        <v>34649</v>
      </c>
      <c r="C156">
        <v>431</v>
      </c>
      <c r="D156" t="s">
        <v>1273</v>
      </c>
      <c r="E156"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t="s">
        <v>1086</v>
      </c>
      <c r="M156" t="s">
        <v>1139</v>
      </c>
      <c r="N156" t="s">
        <v>1080</v>
      </c>
      <c r="O156" t="s">
        <v>1108</v>
      </c>
      <c r="P156" t="s">
        <v>1160</v>
      </c>
      <c r="Q156">
        <v>17600</v>
      </c>
      <c r="R156">
        <v>0</v>
      </c>
      <c r="S156">
        <v>17600</v>
      </c>
      <c r="T156" s="1">
        <v>42012</v>
      </c>
      <c r="U156" t="s">
        <v>1089</v>
      </c>
      <c r="V156" t="s">
        <v>18</v>
      </c>
      <c r="W156" t="s">
        <v>41</v>
      </c>
      <c r="X156" t="s">
        <v>34</v>
      </c>
      <c r="Y156" t="s">
        <v>45</v>
      </c>
      <c r="Z156" t="s">
        <v>6</v>
      </c>
      <c r="AA156" t="s">
        <v>236</v>
      </c>
      <c r="AB156">
        <v>13</v>
      </c>
      <c r="AC156">
        <v>3</v>
      </c>
      <c r="AD156" t="s">
        <v>1078</v>
      </c>
      <c r="AE156">
        <v>2</v>
      </c>
      <c r="AF156">
        <v>3</v>
      </c>
      <c r="AG156" t="s">
        <v>1085</v>
      </c>
      <c r="AH156">
        <v>63240</v>
      </c>
      <c r="AI156">
        <v>10540</v>
      </c>
      <c r="AJ156">
        <v>10540</v>
      </c>
      <c r="AK156">
        <v>42160</v>
      </c>
      <c r="AL156" t="s">
        <v>73</v>
      </c>
      <c r="AM156" t="s">
        <v>83</v>
      </c>
      <c r="AN156">
        <v>1997</v>
      </c>
      <c r="AO156" t="s">
        <v>1078</v>
      </c>
    </row>
    <row r="157" spans="1:41" x14ac:dyDescent="0.25">
      <c r="A157">
        <v>575000</v>
      </c>
      <c r="B157" s="1">
        <v>41083</v>
      </c>
      <c r="C157">
        <v>101</v>
      </c>
      <c r="D157" t="s">
        <v>1273</v>
      </c>
      <c r="E157"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t="s">
        <v>1086</v>
      </c>
      <c r="M157" t="s">
        <v>1139</v>
      </c>
      <c r="N157" t="s">
        <v>1095</v>
      </c>
      <c r="O157" t="s">
        <v>1083</v>
      </c>
      <c r="P157" t="s">
        <v>1160</v>
      </c>
      <c r="Q157">
        <v>52000</v>
      </c>
      <c r="R157">
        <v>-44500</v>
      </c>
      <c r="S157">
        <v>7500</v>
      </c>
      <c r="T157" s="1">
        <v>42059</v>
      </c>
      <c r="U157" t="s">
        <v>1089</v>
      </c>
      <c r="V157" t="s">
        <v>18</v>
      </c>
      <c r="W157" t="s">
        <v>11</v>
      </c>
      <c r="X157" t="s">
        <v>60</v>
      </c>
      <c r="Y157" t="s">
        <v>50</v>
      </c>
      <c r="Z157" t="s">
        <v>75</v>
      </c>
      <c r="AA157" t="s">
        <v>237</v>
      </c>
      <c r="AB157">
        <v>20</v>
      </c>
      <c r="AC157">
        <v>3</v>
      </c>
      <c r="AD157" t="s">
        <v>1078</v>
      </c>
      <c r="AE157">
        <v>1</v>
      </c>
      <c r="AF157">
        <v>3</v>
      </c>
      <c r="AG157" t="s">
        <v>1085</v>
      </c>
      <c r="AH157">
        <v>54240</v>
      </c>
      <c r="AI157">
        <v>9040</v>
      </c>
      <c r="AJ157">
        <v>9040</v>
      </c>
      <c r="AK157">
        <v>36160</v>
      </c>
      <c r="AL157" t="s">
        <v>8</v>
      </c>
      <c r="AM157" t="s">
        <v>137</v>
      </c>
      <c r="AN157">
        <v>2013</v>
      </c>
      <c r="AO157" t="s">
        <v>1077</v>
      </c>
    </row>
    <row r="158" spans="1:41" x14ac:dyDescent="0.25">
      <c r="A158">
        <v>120485</v>
      </c>
      <c r="B158" s="1">
        <v>39131</v>
      </c>
      <c r="C158">
        <v>375</v>
      </c>
      <c r="D158" t="s">
        <v>1273</v>
      </c>
      <c r="E158"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t="s">
        <v>1079</v>
      </c>
      <c r="M158" t="s">
        <v>29</v>
      </c>
      <c r="N158" t="s">
        <v>1087</v>
      </c>
      <c r="O158" t="s">
        <v>1092</v>
      </c>
      <c r="P158" t="s">
        <v>1161</v>
      </c>
      <c r="Q158">
        <v>0</v>
      </c>
      <c r="R158">
        <v>0</v>
      </c>
      <c r="S158">
        <v>0</v>
      </c>
      <c r="T158" s="1">
        <v>42047</v>
      </c>
      <c r="U158" t="s">
        <v>1</v>
      </c>
      <c r="V158" t="s">
        <v>23</v>
      </c>
      <c r="W158" t="s">
        <v>3</v>
      </c>
      <c r="X158" t="s">
        <v>4</v>
      </c>
      <c r="Y158" t="s">
        <v>19</v>
      </c>
      <c r="Z158" t="s">
        <v>13</v>
      </c>
      <c r="AA158" t="s">
        <v>238</v>
      </c>
      <c r="AB158">
        <v>16</v>
      </c>
      <c r="AC158">
        <v>1</v>
      </c>
      <c r="AD158" t="s">
        <v>1077</v>
      </c>
      <c r="AE158">
        <v>2</v>
      </c>
      <c r="AF158">
        <v>3</v>
      </c>
      <c r="AG158" t="s">
        <v>1078</v>
      </c>
      <c r="AH158">
        <v>37280</v>
      </c>
      <c r="AI158">
        <v>0</v>
      </c>
      <c r="AJ158">
        <v>0</v>
      </c>
      <c r="AK158">
        <v>37280</v>
      </c>
      <c r="AL158" t="s">
        <v>43</v>
      </c>
      <c r="AM158" t="s">
        <v>44</v>
      </c>
      <c r="AN158">
        <v>1996</v>
      </c>
      <c r="AO158" t="s">
        <v>1077</v>
      </c>
    </row>
    <row r="159" spans="1:41" x14ac:dyDescent="0.25">
      <c r="A159">
        <v>781181</v>
      </c>
      <c r="B159" s="1">
        <v>38530</v>
      </c>
      <c r="C159">
        <v>461</v>
      </c>
      <c r="D159" t="s">
        <v>1273</v>
      </c>
      <c r="E159"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t="s">
        <v>1079</v>
      </c>
      <c r="M159" t="s">
        <v>1142</v>
      </c>
      <c r="N159" t="s">
        <v>1099</v>
      </c>
      <c r="O159" t="s">
        <v>1117</v>
      </c>
      <c r="P159" t="s">
        <v>1159</v>
      </c>
      <c r="Q159">
        <v>0</v>
      </c>
      <c r="R159">
        <v>0</v>
      </c>
      <c r="S159">
        <v>0</v>
      </c>
      <c r="T159" s="1">
        <v>42053</v>
      </c>
      <c r="U159" t="s">
        <v>1089</v>
      </c>
      <c r="V159" t="s">
        <v>18</v>
      </c>
      <c r="W159" t="s">
        <v>11</v>
      </c>
      <c r="X159" t="s">
        <v>4</v>
      </c>
      <c r="Y159" t="s">
        <v>19</v>
      </c>
      <c r="Z159" t="s">
        <v>6</v>
      </c>
      <c r="AA159" t="s">
        <v>239</v>
      </c>
      <c r="AB159">
        <v>10</v>
      </c>
      <c r="AC159">
        <v>3</v>
      </c>
      <c r="AD159" t="s">
        <v>1085</v>
      </c>
      <c r="AE159">
        <v>2</v>
      </c>
      <c r="AF159">
        <v>1</v>
      </c>
      <c r="AG159" t="s">
        <v>1077</v>
      </c>
      <c r="AH159">
        <v>72100</v>
      </c>
      <c r="AI159">
        <v>7210</v>
      </c>
      <c r="AJ159">
        <v>14420</v>
      </c>
      <c r="AK159">
        <v>50470</v>
      </c>
      <c r="AL159" t="s">
        <v>106</v>
      </c>
      <c r="AM159" t="s">
        <v>107</v>
      </c>
      <c r="AN159">
        <v>2006</v>
      </c>
      <c r="AO159" t="s">
        <v>1078</v>
      </c>
    </row>
    <row r="160" spans="1:41" x14ac:dyDescent="0.25">
      <c r="A160">
        <v>299796</v>
      </c>
      <c r="B160" s="1">
        <v>36432</v>
      </c>
      <c r="C160">
        <v>428</v>
      </c>
      <c r="D160" t="s">
        <v>1274</v>
      </c>
      <c r="E160"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t="s">
        <v>1086</v>
      </c>
      <c r="M160" t="s">
        <v>1142</v>
      </c>
      <c r="N160" t="s">
        <v>1093</v>
      </c>
      <c r="O160" t="s">
        <v>1105</v>
      </c>
      <c r="P160" t="s">
        <v>1161</v>
      </c>
      <c r="Q160">
        <v>0</v>
      </c>
      <c r="R160">
        <v>0</v>
      </c>
      <c r="S160">
        <v>0</v>
      </c>
      <c r="T160" s="1">
        <v>42041</v>
      </c>
      <c r="U160" t="s">
        <v>62</v>
      </c>
      <c r="V160" t="s">
        <v>1084</v>
      </c>
      <c r="W160" t="s">
        <v>11</v>
      </c>
      <c r="X160" t="s">
        <v>30</v>
      </c>
      <c r="Y160" t="s">
        <v>45</v>
      </c>
      <c r="Z160" t="s">
        <v>53</v>
      </c>
      <c r="AA160" t="s">
        <v>240</v>
      </c>
      <c r="AB160">
        <v>8</v>
      </c>
      <c r="AC160">
        <v>1</v>
      </c>
      <c r="AD160" t="s">
        <v>1085</v>
      </c>
      <c r="AE160">
        <v>2</v>
      </c>
      <c r="AF160">
        <v>3</v>
      </c>
      <c r="AG160" t="s">
        <v>1078</v>
      </c>
      <c r="AH160">
        <v>6500</v>
      </c>
      <c r="AI160">
        <v>1300</v>
      </c>
      <c r="AJ160">
        <v>650</v>
      </c>
      <c r="AK160">
        <v>4550</v>
      </c>
      <c r="AL160" t="s">
        <v>8</v>
      </c>
      <c r="AM160" t="s">
        <v>9</v>
      </c>
      <c r="AN160">
        <v>2013</v>
      </c>
      <c r="AO160" t="s">
        <v>1078</v>
      </c>
    </row>
    <row r="161" spans="1:41" x14ac:dyDescent="0.25">
      <c r="A161">
        <v>589749</v>
      </c>
      <c r="B161" s="1">
        <v>38851</v>
      </c>
      <c r="C161">
        <v>45</v>
      </c>
      <c r="D161" t="s">
        <v>1274</v>
      </c>
      <c r="E161"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t="s">
        <v>1079</v>
      </c>
      <c r="M161" t="s">
        <v>1139</v>
      </c>
      <c r="N161" t="s">
        <v>1082</v>
      </c>
      <c r="O161" t="s">
        <v>1104</v>
      </c>
      <c r="P161" t="s">
        <v>1161</v>
      </c>
      <c r="Q161">
        <v>29000</v>
      </c>
      <c r="R161">
        <v>0</v>
      </c>
      <c r="S161">
        <v>29000</v>
      </c>
      <c r="T161" s="1">
        <v>42049</v>
      </c>
      <c r="U161" t="s">
        <v>1089</v>
      </c>
      <c r="V161" t="s">
        <v>23</v>
      </c>
      <c r="W161" t="s">
        <v>41</v>
      </c>
      <c r="X161" t="s">
        <v>60</v>
      </c>
      <c r="Y161" t="s">
        <v>45</v>
      </c>
      <c r="Z161" t="s">
        <v>37</v>
      </c>
      <c r="AA161" t="s">
        <v>241</v>
      </c>
      <c r="AB161">
        <v>17</v>
      </c>
      <c r="AC161">
        <v>3</v>
      </c>
      <c r="AD161" t="s">
        <v>1085</v>
      </c>
      <c r="AE161">
        <v>2</v>
      </c>
      <c r="AF161">
        <v>0</v>
      </c>
      <c r="AG161" t="s">
        <v>1085</v>
      </c>
      <c r="AH161">
        <v>78240</v>
      </c>
      <c r="AI161">
        <v>13040</v>
      </c>
      <c r="AJ161">
        <v>13040</v>
      </c>
      <c r="AK161">
        <v>52160</v>
      </c>
      <c r="AL161" t="s">
        <v>73</v>
      </c>
      <c r="AM161" t="s">
        <v>74</v>
      </c>
      <c r="AN161">
        <v>2013</v>
      </c>
      <c r="AO161" t="s">
        <v>1078</v>
      </c>
    </row>
    <row r="162" spans="1:41" x14ac:dyDescent="0.25">
      <c r="A162">
        <v>854021</v>
      </c>
      <c r="B162" s="1">
        <v>40297</v>
      </c>
      <c r="C162">
        <v>136</v>
      </c>
      <c r="D162" t="s">
        <v>1273</v>
      </c>
      <c r="E16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t="s">
        <v>1086</v>
      </c>
      <c r="M162" t="s">
        <v>1142</v>
      </c>
      <c r="N162" t="s">
        <v>1103</v>
      </c>
      <c r="O162" t="s">
        <v>1113</v>
      </c>
      <c r="P162" t="s">
        <v>1161</v>
      </c>
      <c r="Q162">
        <v>62500</v>
      </c>
      <c r="R162">
        <v>-66900</v>
      </c>
      <c r="S162">
        <v>-4400</v>
      </c>
      <c r="T162" s="1">
        <v>42040</v>
      </c>
      <c r="U162" t="s">
        <v>10</v>
      </c>
      <c r="V162" t="s">
        <v>1084</v>
      </c>
      <c r="W162" t="s">
        <v>11</v>
      </c>
      <c r="X162" t="s">
        <v>4</v>
      </c>
      <c r="Y162" t="s">
        <v>19</v>
      </c>
      <c r="Z162" t="s">
        <v>6</v>
      </c>
      <c r="AA162" t="s">
        <v>242</v>
      </c>
      <c r="AB162">
        <v>9</v>
      </c>
      <c r="AC162">
        <v>1</v>
      </c>
      <c r="AD162" t="s">
        <v>1085</v>
      </c>
      <c r="AE162">
        <v>2</v>
      </c>
      <c r="AF162">
        <v>0</v>
      </c>
      <c r="AG162" t="s">
        <v>1085</v>
      </c>
      <c r="AH162">
        <v>6200</v>
      </c>
      <c r="AI162">
        <v>1240</v>
      </c>
      <c r="AJ162">
        <v>620</v>
      </c>
      <c r="AK162">
        <v>4340</v>
      </c>
      <c r="AL162" t="s">
        <v>118</v>
      </c>
      <c r="AM162" t="s">
        <v>141</v>
      </c>
      <c r="AN162">
        <v>1999</v>
      </c>
      <c r="AO162" t="s">
        <v>1078</v>
      </c>
    </row>
    <row r="163" spans="1:41" x14ac:dyDescent="0.25">
      <c r="A163">
        <v>454086</v>
      </c>
      <c r="B163" s="1">
        <v>33918</v>
      </c>
      <c r="C163">
        <v>216</v>
      </c>
      <c r="D163" t="s">
        <v>1274</v>
      </c>
      <c r="E163"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t="s">
        <v>1086</v>
      </c>
      <c r="M163" t="s">
        <v>29</v>
      </c>
      <c r="N163" t="s">
        <v>1097</v>
      </c>
      <c r="O163" t="s">
        <v>1083</v>
      </c>
      <c r="P163" t="s">
        <v>1162</v>
      </c>
      <c r="Q163">
        <v>39600</v>
      </c>
      <c r="R163">
        <v>-82400</v>
      </c>
      <c r="S163">
        <v>-42800</v>
      </c>
      <c r="T163" s="1">
        <v>42029</v>
      </c>
      <c r="U163" t="s">
        <v>62</v>
      </c>
      <c r="V163" t="s">
        <v>1084</v>
      </c>
      <c r="W163" t="s">
        <v>11</v>
      </c>
      <c r="X163" t="s">
        <v>4</v>
      </c>
      <c r="Y163" t="s">
        <v>12</v>
      </c>
      <c r="Z163" t="s">
        <v>37</v>
      </c>
      <c r="AA163" t="s">
        <v>243</v>
      </c>
      <c r="AB163">
        <v>0</v>
      </c>
      <c r="AC163">
        <v>1</v>
      </c>
      <c r="AD163" t="s">
        <v>1077</v>
      </c>
      <c r="AE163">
        <v>2</v>
      </c>
      <c r="AF163">
        <v>3</v>
      </c>
      <c r="AG163" t="s">
        <v>1085</v>
      </c>
      <c r="AH163">
        <v>6160</v>
      </c>
      <c r="AI163">
        <v>560</v>
      </c>
      <c r="AJ163">
        <v>1680</v>
      </c>
      <c r="AK163">
        <v>3920</v>
      </c>
      <c r="AL163" t="s">
        <v>15</v>
      </c>
      <c r="AM163" t="s">
        <v>16</v>
      </c>
      <c r="AN163">
        <v>2014</v>
      </c>
      <c r="AO163" t="s">
        <v>1078</v>
      </c>
    </row>
    <row r="164" spans="1:41" x14ac:dyDescent="0.25">
      <c r="A164">
        <v>139484</v>
      </c>
      <c r="B164" s="1">
        <v>36365</v>
      </c>
      <c r="C164">
        <v>278</v>
      </c>
      <c r="D164" t="s">
        <v>1274</v>
      </c>
      <c r="E164"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t="s">
        <v>1086</v>
      </c>
      <c r="M164" t="s">
        <v>1140</v>
      </c>
      <c r="N164" t="s">
        <v>1115</v>
      </c>
      <c r="O164" t="s">
        <v>1100</v>
      </c>
      <c r="P164" t="s">
        <v>1161</v>
      </c>
      <c r="Q164">
        <v>0</v>
      </c>
      <c r="R164">
        <v>-54000</v>
      </c>
      <c r="S164">
        <v>-54000</v>
      </c>
      <c r="T164" s="1">
        <v>42020</v>
      </c>
      <c r="U164" t="s">
        <v>1</v>
      </c>
      <c r="V164" t="s">
        <v>23</v>
      </c>
      <c r="W164" t="s">
        <v>41</v>
      </c>
      <c r="X164" t="s">
        <v>60</v>
      </c>
      <c r="Y164" t="s">
        <v>5</v>
      </c>
      <c r="Z164" t="s">
        <v>75</v>
      </c>
      <c r="AA164" t="s">
        <v>244</v>
      </c>
      <c r="AB164">
        <v>12</v>
      </c>
      <c r="AC164">
        <v>1</v>
      </c>
      <c r="AD164" t="s">
        <v>1085</v>
      </c>
      <c r="AE164">
        <v>2</v>
      </c>
      <c r="AF164">
        <v>0</v>
      </c>
      <c r="AG164" t="s">
        <v>1085</v>
      </c>
      <c r="AH164">
        <v>76050</v>
      </c>
      <c r="AI164">
        <v>11700</v>
      </c>
      <c r="AJ164">
        <v>11700</v>
      </c>
      <c r="AK164">
        <v>52650</v>
      </c>
      <c r="AL164" t="s">
        <v>26</v>
      </c>
      <c r="AM164" t="s">
        <v>132</v>
      </c>
      <c r="AN164">
        <v>1997</v>
      </c>
      <c r="AO164" t="s">
        <v>1078</v>
      </c>
    </row>
    <row r="165" spans="1:41" x14ac:dyDescent="0.25">
      <c r="A165">
        <v>678849</v>
      </c>
      <c r="B165" s="1">
        <v>33656</v>
      </c>
      <c r="C165">
        <v>295</v>
      </c>
      <c r="D165" t="s">
        <v>1273</v>
      </c>
      <c r="E165"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t="s">
        <v>1086</v>
      </c>
      <c r="M165" t="s">
        <v>1140</v>
      </c>
      <c r="N165" t="s">
        <v>1099</v>
      </c>
      <c r="O165" t="s">
        <v>1111</v>
      </c>
      <c r="P165" t="s">
        <v>1162</v>
      </c>
      <c r="Q165">
        <v>49700</v>
      </c>
      <c r="R165">
        <v>-59100</v>
      </c>
      <c r="S165">
        <v>-9400</v>
      </c>
      <c r="T165" s="1">
        <v>42032</v>
      </c>
      <c r="U165" t="s">
        <v>1089</v>
      </c>
      <c r="V165" t="s">
        <v>2</v>
      </c>
      <c r="W165" t="s">
        <v>41</v>
      </c>
      <c r="X165" t="s">
        <v>60</v>
      </c>
      <c r="Y165" t="s">
        <v>19</v>
      </c>
      <c r="Z165" t="s">
        <v>51</v>
      </c>
      <c r="AA165" t="s">
        <v>245</v>
      </c>
      <c r="AB165">
        <v>20</v>
      </c>
      <c r="AC165">
        <v>2</v>
      </c>
      <c r="AD165" t="s">
        <v>1078</v>
      </c>
      <c r="AE165">
        <v>2</v>
      </c>
      <c r="AF165">
        <v>1</v>
      </c>
      <c r="AG165" t="s">
        <v>1077</v>
      </c>
      <c r="AH165">
        <v>86060</v>
      </c>
      <c r="AI165">
        <v>13240</v>
      </c>
      <c r="AJ165">
        <v>13240</v>
      </c>
      <c r="AK165">
        <v>59580</v>
      </c>
      <c r="AL165" t="s">
        <v>123</v>
      </c>
      <c r="AM165" t="s">
        <v>124</v>
      </c>
      <c r="AN165">
        <v>2002</v>
      </c>
      <c r="AO165" t="s">
        <v>1078</v>
      </c>
    </row>
    <row r="166" spans="1:41" x14ac:dyDescent="0.25">
      <c r="A166">
        <v>346940</v>
      </c>
      <c r="B166" s="1">
        <v>37512</v>
      </c>
      <c r="C166">
        <v>112</v>
      </c>
      <c r="D166" t="s">
        <v>1273</v>
      </c>
      <c r="E166"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t="s">
        <v>1086</v>
      </c>
      <c r="M166" t="s">
        <v>1139</v>
      </c>
      <c r="N166" t="s">
        <v>1093</v>
      </c>
      <c r="O166" t="s">
        <v>1081</v>
      </c>
      <c r="P166" t="s">
        <v>1161</v>
      </c>
      <c r="Q166">
        <v>47700</v>
      </c>
      <c r="R166">
        <v>-59300</v>
      </c>
      <c r="S166">
        <v>-11600</v>
      </c>
      <c r="T166" s="1">
        <v>42025</v>
      </c>
      <c r="U166" t="s">
        <v>1</v>
      </c>
      <c r="V166" t="s">
        <v>23</v>
      </c>
      <c r="W166" t="s">
        <v>3</v>
      </c>
      <c r="X166" t="s">
        <v>34</v>
      </c>
      <c r="Y166" t="s">
        <v>5</v>
      </c>
      <c r="Z166" t="s">
        <v>24</v>
      </c>
      <c r="AA166" t="s">
        <v>246</v>
      </c>
      <c r="AB166">
        <v>3</v>
      </c>
      <c r="AC166">
        <v>1</v>
      </c>
      <c r="AD166" t="s">
        <v>1077</v>
      </c>
      <c r="AE166">
        <v>2</v>
      </c>
      <c r="AF166">
        <v>0</v>
      </c>
      <c r="AG166" t="s">
        <v>1078</v>
      </c>
      <c r="AH166">
        <v>107900</v>
      </c>
      <c r="AI166">
        <v>10790</v>
      </c>
      <c r="AJ166">
        <v>21580</v>
      </c>
      <c r="AK166">
        <v>75530</v>
      </c>
      <c r="AL166" t="s">
        <v>21</v>
      </c>
      <c r="AM166" t="s">
        <v>67</v>
      </c>
      <c r="AN166">
        <v>1997</v>
      </c>
      <c r="AO166" t="s">
        <v>1077</v>
      </c>
    </row>
    <row r="167" spans="1:41" x14ac:dyDescent="0.25">
      <c r="A167">
        <v>985436</v>
      </c>
      <c r="B167" s="1">
        <v>37842</v>
      </c>
      <c r="C167">
        <v>122</v>
      </c>
      <c r="D167" t="s">
        <v>1272</v>
      </c>
      <c r="E167"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t="s">
        <v>1086</v>
      </c>
      <c r="M167" t="s">
        <v>1139</v>
      </c>
      <c r="N167" t="s">
        <v>1093</v>
      </c>
      <c r="O167" t="s">
        <v>1111</v>
      </c>
      <c r="P167" t="s">
        <v>1162</v>
      </c>
      <c r="Q167">
        <v>38100</v>
      </c>
      <c r="R167">
        <v>-31400</v>
      </c>
      <c r="S167">
        <v>6700</v>
      </c>
      <c r="T167" s="1">
        <v>42011</v>
      </c>
      <c r="U167" t="s">
        <v>1089</v>
      </c>
      <c r="V167" t="s">
        <v>18</v>
      </c>
      <c r="W167" t="s">
        <v>41</v>
      </c>
      <c r="X167" t="s">
        <v>34</v>
      </c>
      <c r="Y167" t="s">
        <v>88</v>
      </c>
      <c r="Z167" t="s">
        <v>6</v>
      </c>
      <c r="AA167" t="s">
        <v>247</v>
      </c>
      <c r="AB167">
        <v>18</v>
      </c>
      <c r="AC167">
        <v>3</v>
      </c>
      <c r="AD167" t="s">
        <v>1078</v>
      </c>
      <c r="AE167">
        <v>2</v>
      </c>
      <c r="AF167">
        <v>0</v>
      </c>
      <c r="AG167" t="s">
        <v>1077</v>
      </c>
      <c r="AH167">
        <v>99990</v>
      </c>
      <c r="AI167">
        <v>18180</v>
      </c>
      <c r="AJ167">
        <v>18180</v>
      </c>
      <c r="AK167">
        <v>63630</v>
      </c>
      <c r="AL167" t="s">
        <v>15</v>
      </c>
      <c r="AM167" t="s">
        <v>16</v>
      </c>
      <c r="AN167">
        <v>2011</v>
      </c>
      <c r="AO167" t="s">
        <v>1078</v>
      </c>
    </row>
    <row r="168" spans="1:41" x14ac:dyDescent="0.25">
      <c r="A168">
        <v>237418</v>
      </c>
      <c r="B168" s="1">
        <v>39420</v>
      </c>
      <c r="C168">
        <v>108</v>
      </c>
      <c r="D168" t="s">
        <v>1274</v>
      </c>
      <c r="E168"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t="s">
        <v>1086</v>
      </c>
      <c r="M168" t="s">
        <v>1141</v>
      </c>
      <c r="N168" t="s">
        <v>1090</v>
      </c>
      <c r="O168" t="s">
        <v>1092</v>
      </c>
      <c r="P168" t="s">
        <v>1161</v>
      </c>
      <c r="Q168">
        <v>71400</v>
      </c>
      <c r="R168">
        <v>0</v>
      </c>
      <c r="S168">
        <v>71400</v>
      </c>
      <c r="T168" s="1">
        <v>42058</v>
      </c>
      <c r="U168" t="s">
        <v>1089</v>
      </c>
      <c r="V168" t="s">
        <v>2</v>
      </c>
      <c r="W168" t="s">
        <v>11</v>
      </c>
      <c r="X168" t="s">
        <v>60</v>
      </c>
      <c r="Y168" t="s">
        <v>45</v>
      </c>
      <c r="Z168" t="s">
        <v>6</v>
      </c>
      <c r="AA168" t="s">
        <v>248</v>
      </c>
      <c r="AB168">
        <v>4</v>
      </c>
      <c r="AC168">
        <v>3</v>
      </c>
      <c r="AD168" t="s">
        <v>1078</v>
      </c>
      <c r="AE168">
        <v>2</v>
      </c>
      <c r="AF168">
        <v>2</v>
      </c>
      <c r="AG168" t="s">
        <v>1077</v>
      </c>
      <c r="AH168">
        <v>61380</v>
      </c>
      <c r="AI168">
        <v>11160</v>
      </c>
      <c r="AJ168">
        <v>5580</v>
      </c>
      <c r="AK168">
        <v>44640</v>
      </c>
      <c r="AL168" t="s">
        <v>73</v>
      </c>
      <c r="AM168" t="s">
        <v>74</v>
      </c>
      <c r="AN168">
        <v>2012</v>
      </c>
      <c r="AO168" t="s">
        <v>1078</v>
      </c>
    </row>
    <row r="169" spans="1:41" x14ac:dyDescent="0.25">
      <c r="A169">
        <v>335780</v>
      </c>
      <c r="B169" s="1">
        <v>37459</v>
      </c>
      <c r="C169">
        <v>14</v>
      </c>
      <c r="D169" t="s">
        <v>1273</v>
      </c>
      <c r="E169"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t="s">
        <v>1086</v>
      </c>
      <c r="M169" t="s">
        <v>29</v>
      </c>
      <c r="N169" t="s">
        <v>1080</v>
      </c>
      <c r="O169" t="s">
        <v>1088</v>
      </c>
      <c r="P169" t="s">
        <v>1162</v>
      </c>
      <c r="Q169">
        <v>0</v>
      </c>
      <c r="R169">
        <v>-26900</v>
      </c>
      <c r="S169">
        <v>-26900</v>
      </c>
      <c r="T169" s="1">
        <v>42049</v>
      </c>
      <c r="U169" t="s">
        <v>1</v>
      </c>
      <c r="V169" t="s">
        <v>18</v>
      </c>
      <c r="W169" t="s">
        <v>3</v>
      </c>
      <c r="X169" t="s">
        <v>34</v>
      </c>
      <c r="Y169" t="s">
        <v>45</v>
      </c>
      <c r="Z169" t="s">
        <v>13</v>
      </c>
      <c r="AA169" t="s">
        <v>249</v>
      </c>
      <c r="AB169">
        <v>18</v>
      </c>
      <c r="AC169">
        <v>1</v>
      </c>
      <c r="AD169" t="s">
        <v>1085</v>
      </c>
      <c r="AE169">
        <v>2</v>
      </c>
      <c r="AF169">
        <v>1</v>
      </c>
      <c r="AG169" t="s">
        <v>1077</v>
      </c>
      <c r="AH169">
        <v>71280</v>
      </c>
      <c r="AI169">
        <v>12960</v>
      </c>
      <c r="AJ169">
        <v>12960</v>
      </c>
      <c r="AK169">
        <v>45360</v>
      </c>
      <c r="AL169" t="s">
        <v>43</v>
      </c>
      <c r="AM169" t="s">
        <v>44</v>
      </c>
      <c r="AN169">
        <v>2012</v>
      </c>
      <c r="AO169" t="s">
        <v>1077</v>
      </c>
    </row>
    <row r="170" spans="1:41" x14ac:dyDescent="0.25">
      <c r="A170">
        <v>491392</v>
      </c>
      <c r="B170" s="1">
        <v>33788</v>
      </c>
      <c r="C170">
        <v>298</v>
      </c>
      <c r="D170" t="s">
        <v>1272</v>
      </c>
      <c r="E170"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t="s">
        <v>1079</v>
      </c>
      <c r="M170" t="s">
        <v>57</v>
      </c>
      <c r="N170" t="s">
        <v>1115</v>
      </c>
      <c r="O170" t="s">
        <v>1106</v>
      </c>
      <c r="P170" t="s">
        <v>1162</v>
      </c>
      <c r="Q170">
        <v>0</v>
      </c>
      <c r="R170">
        <v>-51100</v>
      </c>
      <c r="S170">
        <v>-51100</v>
      </c>
      <c r="T170" s="1">
        <v>42062</v>
      </c>
      <c r="U170" t="s">
        <v>1089</v>
      </c>
      <c r="V170" t="s">
        <v>23</v>
      </c>
      <c r="W170" t="s">
        <v>11</v>
      </c>
      <c r="X170" t="s">
        <v>60</v>
      </c>
      <c r="Y170" t="s">
        <v>19</v>
      </c>
      <c r="Z170" t="s">
        <v>53</v>
      </c>
      <c r="AA170" t="s">
        <v>250</v>
      </c>
      <c r="AB170">
        <v>18</v>
      </c>
      <c r="AC170">
        <v>3</v>
      </c>
      <c r="AD170" t="s">
        <v>1078</v>
      </c>
      <c r="AE170">
        <v>0</v>
      </c>
      <c r="AF170">
        <v>0</v>
      </c>
      <c r="AG170" t="s">
        <v>1078</v>
      </c>
      <c r="AH170">
        <v>64000</v>
      </c>
      <c r="AI170">
        <v>12800</v>
      </c>
      <c r="AJ170">
        <v>6400</v>
      </c>
      <c r="AK170">
        <v>44800</v>
      </c>
      <c r="AL170" t="s">
        <v>8</v>
      </c>
      <c r="AM170" t="s">
        <v>36</v>
      </c>
      <c r="AN170">
        <v>1999</v>
      </c>
      <c r="AO170" t="s">
        <v>1078</v>
      </c>
    </row>
    <row r="171" spans="1:41" x14ac:dyDescent="0.25">
      <c r="A171">
        <v>140880</v>
      </c>
      <c r="B171" s="1">
        <v>38440</v>
      </c>
      <c r="C171">
        <v>276</v>
      </c>
      <c r="D171" t="s">
        <v>1272</v>
      </c>
      <c r="E171"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t="s">
        <v>1086</v>
      </c>
      <c r="M171" t="s">
        <v>1139</v>
      </c>
      <c r="N171" t="s">
        <v>1082</v>
      </c>
      <c r="O171" t="s">
        <v>1092</v>
      </c>
      <c r="P171" t="s">
        <v>1159</v>
      </c>
      <c r="Q171">
        <v>0</v>
      </c>
      <c r="R171">
        <v>-50000</v>
      </c>
      <c r="S171">
        <v>-50000</v>
      </c>
      <c r="T171" s="1">
        <v>42056</v>
      </c>
      <c r="U171" t="s">
        <v>62</v>
      </c>
      <c r="V171" t="s">
        <v>1084</v>
      </c>
      <c r="W171" t="s">
        <v>121</v>
      </c>
      <c r="X171" t="s">
        <v>4</v>
      </c>
      <c r="Y171" t="s">
        <v>5</v>
      </c>
      <c r="Z171" t="s">
        <v>51</v>
      </c>
      <c r="AA171" t="s">
        <v>251</v>
      </c>
      <c r="AB171">
        <v>7</v>
      </c>
      <c r="AC171">
        <v>1</v>
      </c>
      <c r="AD171" t="s">
        <v>1085</v>
      </c>
      <c r="AE171">
        <v>0</v>
      </c>
      <c r="AF171">
        <v>1</v>
      </c>
      <c r="AG171" t="s">
        <v>1078</v>
      </c>
      <c r="AH171">
        <v>5940</v>
      </c>
      <c r="AI171">
        <v>660</v>
      </c>
      <c r="AJ171">
        <v>660</v>
      </c>
      <c r="AK171">
        <v>4620</v>
      </c>
      <c r="AL171" t="s">
        <v>47</v>
      </c>
      <c r="AM171" t="s">
        <v>64</v>
      </c>
      <c r="AN171">
        <v>2015</v>
      </c>
      <c r="AO171" t="s">
        <v>1078</v>
      </c>
    </row>
    <row r="172" spans="1:41" x14ac:dyDescent="0.25">
      <c r="A172">
        <v>962591</v>
      </c>
      <c r="B172" s="1">
        <v>39523</v>
      </c>
      <c r="C172">
        <v>47</v>
      </c>
      <c r="D172" t="s">
        <v>1274</v>
      </c>
      <c r="E17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t="s">
        <v>1079</v>
      </c>
      <c r="M172" t="s">
        <v>57</v>
      </c>
      <c r="N172" t="s">
        <v>1095</v>
      </c>
      <c r="O172" t="s">
        <v>1104</v>
      </c>
      <c r="P172" t="s">
        <v>1161</v>
      </c>
      <c r="Q172">
        <v>75400</v>
      </c>
      <c r="R172">
        <v>0</v>
      </c>
      <c r="S172">
        <v>75400</v>
      </c>
      <c r="T172" s="1">
        <v>42009</v>
      </c>
      <c r="U172" t="s">
        <v>62</v>
      </c>
      <c r="V172" t="s">
        <v>1084</v>
      </c>
      <c r="W172" t="s">
        <v>11</v>
      </c>
      <c r="X172" t="s">
        <v>30</v>
      </c>
      <c r="Y172" t="s">
        <v>19</v>
      </c>
      <c r="Z172" t="s">
        <v>51</v>
      </c>
      <c r="AA172" t="s">
        <v>252</v>
      </c>
      <c r="AB172">
        <v>18</v>
      </c>
      <c r="AC172">
        <v>1</v>
      </c>
      <c r="AD172" t="s">
        <v>1078</v>
      </c>
      <c r="AE172">
        <v>1</v>
      </c>
      <c r="AF172">
        <v>0</v>
      </c>
      <c r="AG172" t="s">
        <v>1078</v>
      </c>
      <c r="AH172">
        <v>6700</v>
      </c>
      <c r="AI172">
        <v>670</v>
      </c>
      <c r="AJ172">
        <v>670</v>
      </c>
      <c r="AK172">
        <v>5360</v>
      </c>
      <c r="AL172" t="s">
        <v>106</v>
      </c>
      <c r="AM172" t="s">
        <v>107</v>
      </c>
      <c r="AN172">
        <v>2011</v>
      </c>
      <c r="AO172" t="s">
        <v>1078</v>
      </c>
    </row>
    <row r="173" spans="1:41" x14ac:dyDescent="0.25">
      <c r="A173">
        <v>922565</v>
      </c>
      <c r="B173" s="1">
        <v>36303</v>
      </c>
      <c r="C173">
        <v>222</v>
      </c>
      <c r="D173" t="s">
        <v>1272</v>
      </c>
      <c r="E173"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t="s">
        <v>1079</v>
      </c>
      <c r="M173" t="s">
        <v>29</v>
      </c>
      <c r="N173" t="s">
        <v>1090</v>
      </c>
      <c r="O173" t="s">
        <v>1105</v>
      </c>
      <c r="P173" t="s">
        <v>1161</v>
      </c>
      <c r="Q173">
        <v>0</v>
      </c>
      <c r="R173">
        <v>0</v>
      </c>
      <c r="S173">
        <v>0</v>
      </c>
      <c r="T173" s="1">
        <v>42034</v>
      </c>
      <c r="U173" t="s">
        <v>1089</v>
      </c>
      <c r="V173" t="s">
        <v>18</v>
      </c>
      <c r="W173" t="s">
        <v>11</v>
      </c>
      <c r="X173" t="s">
        <v>4</v>
      </c>
      <c r="Y173" t="s">
        <v>19</v>
      </c>
      <c r="Z173" t="s">
        <v>24</v>
      </c>
      <c r="AA173" t="s">
        <v>253</v>
      </c>
      <c r="AB173">
        <v>23</v>
      </c>
      <c r="AC173">
        <v>3</v>
      </c>
      <c r="AD173" t="s">
        <v>1077</v>
      </c>
      <c r="AE173">
        <v>0</v>
      </c>
      <c r="AF173">
        <v>0</v>
      </c>
      <c r="AG173" t="s">
        <v>1085</v>
      </c>
      <c r="AH173">
        <v>51740</v>
      </c>
      <c r="AI173">
        <v>11940</v>
      </c>
      <c r="AJ173">
        <v>7960</v>
      </c>
      <c r="AK173">
        <v>31840</v>
      </c>
      <c r="AL173" t="s">
        <v>106</v>
      </c>
      <c r="AM173" t="s">
        <v>107</v>
      </c>
      <c r="AN173">
        <v>2006</v>
      </c>
      <c r="AO173" t="s">
        <v>1078</v>
      </c>
    </row>
    <row r="174" spans="1:41" x14ac:dyDescent="0.25">
      <c r="A174">
        <v>288580</v>
      </c>
      <c r="B174" s="1">
        <v>41235</v>
      </c>
      <c r="C174">
        <v>119</v>
      </c>
      <c r="D174" t="s">
        <v>1273</v>
      </c>
      <c r="E174"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t="s">
        <v>1079</v>
      </c>
      <c r="M174" t="s">
        <v>57</v>
      </c>
      <c r="N174" t="s">
        <v>1082</v>
      </c>
      <c r="O174" t="s">
        <v>1105</v>
      </c>
      <c r="P174" t="s">
        <v>1159</v>
      </c>
      <c r="Q174">
        <v>88800</v>
      </c>
      <c r="R174">
        <v>0</v>
      </c>
      <c r="S174">
        <v>88800</v>
      </c>
      <c r="T174" s="1">
        <v>42061</v>
      </c>
      <c r="U174" t="s">
        <v>1</v>
      </c>
      <c r="V174" t="s">
        <v>18</v>
      </c>
      <c r="W174" t="s">
        <v>41</v>
      </c>
      <c r="X174" t="s">
        <v>60</v>
      </c>
      <c r="Y174" t="s">
        <v>88</v>
      </c>
      <c r="Z174" t="s">
        <v>13</v>
      </c>
      <c r="AA174" t="s">
        <v>254</v>
      </c>
      <c r="AB174">
        <v>1</v>
      </c>
      <c r="AC174">
        <v>1</v>
      </c>
      <c r="AD174" t="s">
        <v>1085</v>
      </c>
      <c r="AE174">
        <v>0</v>
      </c>
      <c r="AF174">
        <v>1</v>
      </c>
      <c r="AG174" t="s">
        <v>1077</v>
      </c>
      <c r="AH174">
        <v>53600</v>
      </c>
      <c r="AI174">
        <v>6700</v>
      </c>
      <c r="AJ174">
        <v>6700</v>
      </c>
      <c r="AK174">
        <v>40200</v>
      </c>
      <c r="AL174" t="s">
        <v>123</v>
      </c>
      <c r="AM174" t="s">
        <v>166</v>
      </c>
      <c r="AN174">
        <v>2007</v>
      </c>
      <c r="AO174" t="s">
        <v>1077</v>
      </c>
    </row>
    <row r="175" spans="1:41" x14ac:dyDescent="0.25">
      <c r="A175">
        <v>154280</v>
      </c>
      <c r="B175" s="1">
        <v>33998</v>
      </c>
      <c r="C175">
        <v>73</v>
      </c>
      <c r="D175" t="s">
        <v>1272</v>
      </c>
      <c r="E175"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t="s">
        <v>1079</v>
      </c>
      <c r="M175" t="s">
        <v>65</v>
      </c>
      <c r="N175" t="s">
        <v>1102</v>
      </c>
      <c r="O175" t="s">
        <v>1088</v>
      </c>
      <c r="P175" t="s">
        <v>1159</v>
      </c>
      <c r="Q175">
        <v>35100</v>
      </c>
      <c r="R175">
        <v>-59900</v>
      </c>
      <c r="S175">
        <v>-24800</v>
      </c>
      <c r="T175" s="1">
        <v>42014</v>
      </c>
      <c r="U175" t="s">
        <v>1089</v>
      </c>
      <c r="V175" t="s">
        <v>18</v>
      </c>
      <c r="W175" t="s">
        <v>41</v>
      </c>
      <c r="X175" t="s">
        <v>49</v>
      </c>
      <c r="Y175" t="s">
        <v>5</v>
      </c>
      <c r="Z175" t="s">
        <v>24</v>
      </c>
      <c r="AA175" t="s">
        <v>255</v>
      </c>
      <c r="AB175">
        <v>15</v>
      </c>
      <c r="AC175">
        <v>3</v>
      </c>
      <c r="AD175" t="s">
        <v>1077</v>
      </c>
      <c r="AE175">
        <v>1</v>
      </c>
      <c r="AF175">
        <v>0</v>
      </c>
      <c r="AG175" t="s">
        <v>1085</v>
      </c>
      <c r="AH175">
        <v>44910</v>
      </c>
      <c r="AI175">
        <v>4990</v>
      </c>
      <c r="AJ175">
        <v>4990</v>
      </c>
      <c r="AK175">
        <v>34930</v>
      </c>
      <c r="AL175" t="s">
        <v>21</v>
      </c>
      <c r="AM175" t="s">
        <v>67</v>
      </c>
      <c r="AN175">
        <v>2001</v>
      </c>
      <c r="AO175" t="s">
        <v>1078</v>
      </c>
    </row>
    <row r="176" spans="1:41" x14ac:dyDescent="0.25">
      <c r="A176">
        <v>425973</v>
      </c>
      <c r="B176" s="1">
        <v>37663</v>
      </c>
      <c r="C176">
        <v>8</v>
      </c>
      <c r="D176" t="s">
        <v>1274</v>
      </c>
      <c r="E176"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t="s">
        <v>1086</v>
      </c>
      <c r="M176" t="s">
        <v>1140</v>
      </c>
      <c r="N176" t="s">
        <v>1103</v>
      </c>
      <c r="O176" t="s">
        <v>1110</v>
      </c>
      <c r="P176" t="s">
        <v>1159</v>
      </c>
      <c r="Q176">
        <v>0</v>
      </c>
      <c r="R176">
        <v>-88300</v>
      </c>
      <c r="S176">
        <v>-88300</v>
      </c>
      <c r="T176" s="1">
        <v>42058</v>
      </c>
      <c r="U176" t="s">
        <v>1089</v>
      </c>
      <c r="V176" t="s">
        <v>23</v>
      </c>
      <c r="W176" t="s">
        <v>3</v>
      </c>
      <c r="X176" t="s">
        <v>34</v>
      </c>
      <c r="Y176" t="s">
        <v>88</v>
      </c>
      <c r="Z176" t="s">
        <v>51</v>
      </c>
      <c r="AA176" t="s">
        <v>256</v>
      </c>
      <c r="AB176">
        <v>2</v>
      </c>
      <c r="AC176">
        <v>3</v>
      </c>
      <c r="AD176" t="s">
        <v>1085</v>
      </c>
      <c r="AE176">
        <v>0</v>
      </c>
      <c r="AF176">
        <v>2</v>
      </c>
      <c r="AG176" t="s">
        <v>1077</v>
      </c>
      <c r="AH176">
        <v>48100</v>
      </c>
      <c r="AI176">
        <v>11100</v>
      </c>
      <c r="AJ176">
        <v>7400</v>
      </c>
      <c r="AK176">
        <v>29600</v>
      </c>
      <c r="AL176" t="s">
        <v>123</v>
      </c>
      <c r="AM176" t="s">
        <v>166</v>
      </c>
      <c r="AN176">
        <v>2014</v>
      </c>
      <c r="AO176" t="s">
        <v>1078</v>
      </c>
    </row>
    <row r="177" spans="1:41" x14ac:dyDescent="0.25">
      <c r="A177">
        <v>477177</v>
      </c>
      <c r="B177" s="1">
        <v>33100</v>
      </c>
      <c r="C177">
        <v>294</v>
      </c>
      <c r="D177" t="s">
        <v>1272</v>
      </c>
      <c r="E177"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t="s">
        <v>1086</v>
      </c>
      <c r="M177" t="s">
        <v>1141</v>
      </c>
      <c r="N177" t="s">
        <v>1115</v>
      </c>
      <c r="O177" t="s">
        <v>1110</v>
      </c>
      <c r="P177" t="s">
        <v>1162</v>
      </c>
      <c r="Q177">
        <v>53900</v>
      </c>
      <c r="R177">
        <v>0</v>
      </c>
      <c r="S177">
        <v>53900</v>
      </c>
      <c r="T177" s="1">
        <v>42040</v>
      </c>
      <c r="U177" t="s">
        <v>10</v>
      </c>
      <c r="V177" t="s">
        <v>1084</v>
      </c>
      <c r="W177" t="s">
        <v>121</v>
      </c>
      <c r="X177" t="s">
        <v>30</v>
      </c>
      <c r="Y177" t="s">
        <v>45</v>
      </c>
      <c r="Z177" t="s">
        <v>13</v>
      </c>
      <c r="AA177" t="s">
        <v>257</v>
      </c>
      <c r="AB177">
        <v>3</v>
      </c>
      <c r="AC177">
        <v>1</v>
      </c>
      <c r="AD177" t="s">
        <v>1078</v>
      </c>
      <c r="AE177">
        <v>0</v>
      </c>
      <c r="AF177">
        <v>1</v>
      </c>
      <c r="AG177" t="s">
        <v>1078</v>
      </c>
      <c r="AH177">
        <v>6100</v>
      </c>
      <c r="AI177">
        <v>610</v>
      </c>
      <c r="AJ177">
        <v>1220</v>
      </c>
      <c r="AK177">
        <v>4270</v>
      </c>
      <c r="AL177" t="s">
        <v>55</v>
      </c>
      <c r="AM177" t="s">
        <v>157</v>
      </c>
      <c r="AN177">
        <v>2002</v>
      </c>
      <c r="AO177" t="s">
        <v>1078</v>
      </c>
    </row>
    <row r="178" spans="1:41" x14ac:dyDescent="0.25">
      <c r="A178">
        <v>648509</v>
      </c>
      <c r="B178" s="1">
        <v>40243</v>
      </c>
      <c r="C178">
        <v>324</v>
      </c>
      <c r="D178" t="s">
        <v>1274</v>
      </c>
      <c r="E178"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t="s">
        <v>1079</v>
      </c>
      <c r="M178" t="s">
        <v>1140</v>
      </c>
      <c r="N178" t="s">
        <v>1091</v>
      </c>
      <c r="O178" t="s">
        <v>1088</v>
      </c>
      <c r="P178" t="s">
        <v>1159</v>
      </c>
      <c r="Q178">
        <v>0</v>
      </c>
      <c r="R178">
        <v>-41300</v>
      </c>
      <c r="S178">
        <v>-41300</v>
      </c>
      <c r="T178" s="1">
        <v>42025</v>
      </c>
      <c r="U178" t="s">
        <v>1</v>
      </c>
      <c r="V178" t="s">
        <v>18</v>
      </c>
      <c r="W178" t="s">
        <v>11</v>
      </c>
      <c r="X178" t="s">
        <v>49</v>
      </c>
      <c r="Y178" t="s">
        <v>88</v>
      </c>
      <c r="Z178" t="s">
        <v>51</v>
      </c>
      <c r="AA178" t="s">
        <v>258</v>
      </c>
      <c r="AB178">
        <v>13</v>
      </c>
      <c r="AC178">
        <v>1</v>
      </c>
      <c r="AD178" t="s">
        <v>1085</v>
      </c>
      <c r="AE178">
        <v>1</v>
      </c>
      <c r="AF178">
        <v>0</v>
      </c>
      <c r="AG178" t="s">
        <v>1077</v>
      </c>
      <c r="AH178">
        <v>79600</v>
      </c>
      <c r="AI178">
        <v>15920</v>
      </c>
      <c r="AJ178">
        <v>15920</v>
      </c>
      <c r="AK178">
        <v>47760</v>
      </c>
      <c r="AL178" t="s">
        <v>106</v>
      </c>
      <c r="AM178" t="s">
        <v>107</v>
      </c>
      <c r="AN178">
        <v>2011</v>
      </c>
      <c r="AO178" t="s">
        <v>1078</v>
      </c>
    </row>
    <row r="179" spans="1:41" x14ac:dyDescent="0.25">
      <c r="A179">
        <v>914815</v>
      </c>
      <c r="B179" s="1">
        <v>33143</v>
      </c>
      <c r="C179">
        <v>155</v>
      </c>
      <c r="D179" t="s">
        <v>1274</v>
      </c>
      <c r="E179"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t="s">
        <v>1079</v>
      </c>
      <c r="M179" t="s">
        <v>1139</v>
      </c>
      <c r="N179" t="s">
        <v>1102</v>
      </c>
      <c r="O179" t="s">
        <v>1100</v>
      </c>
      <c r="P179" t="s">
        <v>1161</v>
      </c>
      <c r="Q179">
        <v>0</v>
      </c>
      <c r="R179">
        <v>0</v>
      </c>
      <c r="S179">
        <v>0</v>
      </c>
      <c r="T179" s="1">
        <v>42011</v>
      </c>
      <c r="U179" t="s">
        <v>1</v>
      </c>
      <c r="V179" t="s">
        <v>23</v>
      </c>
      <c r="W179" t="s">
        <v>11</v>
      </c>
      <c r="X179" t="s">
        <v>60</v>
      </c>
      <c r="Y179" t="s">
        <v>1273</v>
      </c>
      <c r="Z179" t="s">
        <v>51</v>
      </c>
      <c r="AA179" t="s">
        <v>259</v>
      </c>
      <c r="AB179">
        <v>1</v>
      </c>
      <c r="AC179">
        <v>1</v>
      </c>
      <c r="AD179" t="s">
        <v>1078</v>
      </c>
      <c r="AE179">
        <v>1</v>
      </c>
      <c r="AF179">
        <v>1</v>
      </c>
      <c r="AG179" t="s">
        <v>1077</v>
      </c>
      <c r="AH179">
        <v>77040</v>
      </c>
      <c r="AI179">
        <v>8560</v>
      </c>
      <c r="AJ179">
        <v>8560</v>
      </c>
      <c r="AK179">
        <v>59920</v>
      </c>
      <c r="AL179" t="s">
        <v>118</v>
      </c>
      <c r="AM179" t="s">
        <v>119</v>
      </c>
      <c r="AN179">
        <v>1998</v>
      </c>
      <c r="AO179" t="s">
        <v>1078</v>
      </c>
    </row>
    <row r="180" spans="1:41" x14ac:dyDescent="0.25">
      <c r="A180">
        <v>249048</v>
      </c>
      <c r="B180" s="1">
        <v>38520</v>
      </c>
      <c r="C180">
        <v>261</v>
      </c>
      <c r="D180" t="s">
        <v>1272</v>
      </c>
      <c r="E180"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t="s">
        <v>1086</v>
      </c>
      <c r="M180" t="s">
        <v>1141</v>
      </c>
      <c r="N180" t="s">
        <v>1093</v>
      </c>
      <c r="O180" t="s">
        <v>1110</v>
      </c>
      <c r="P180" t="s">
        <v>1161</v>
      </c>
      <c r="Q180">
        <v>0</v>
      </c>
      <c r="R180">
        <v>-45100</v>
      </c>
      <c r="S180">
        <v>-45100</v>
      </c>
      <c r="T180" s="1">
        <v>42015</v>
      </c>
      <c r="U180" t="s">
        <v>1</v>
      </c>
      <c r="V180" t="s">
        <v>18</v>
      </c>
      <c r="W180" t="s">
        <v>11</v>
      </c>
      <c r="X180" t="s">
        <v>34</v>
      </c>
      <c r="Y180" t="s">
        <v>5</v>
      </c>
      <c r="Z180" t="s">
        <v>6</v>
      </c>
      <c r="AA180" t="s">
        <v>260</v>
      </c>
      <c r="AB180">
        <v>16</v>
      </c>
      <c r="AC180">
        <v>1</v>
      </c>
      <c r="AD180" t="s">
        <v>1077</v>
      </c>
      <c r="AE180">
        <v>0</v>
      </c>
      <c r="AF180">
        <v>1</v>
      </c>
      <c r="AG180" t="s">
        <v>1085</v>
      </c>
      <c r="AH180">
        <v>62590</v>
      </c>
      <c r="AI180">
        <v>11380</v>
      </c>
      <c r="AJ180">
        <v>11380</v>
      </c>
      <c r="AK180">
        <v>39830</v>
      </c>
      <c r="AL180" t="s">
        <v>123</v>
      </c>
      <c r="AM180" t="s">
        <v>166</v>
      </c>
      <c r="AN180">
        <v>2003</v>
      </c>
      <c r="AO180" t="s">
        <v>1078</v>
      </c>
    </row>
    <row r="181" spans="1:41" x14ac:dyDescent="0.25">
      <c r="A181">
        <v>144323</v>
      </c>
      <c r="B181" s="1">
        <v>37148</v>
      </c>
      <c r="C181">
        <v>245</v>
      </c>
      <c r="D181" t="s">
        <v>1274</v>
      </c>
      <c r="E181"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t="s">
        <v>1086</v>
      </c>
      <c r="M181" t="s">
        <v>1139</v>
      </c>
      <c r="N181" t="s">
        <v>1090</v>
      </c>
      <c r="O181" t="s">
        <v>1101</v>
      </c>
      <c r="P181" t="s">
        <v>1161</v>
      </c>
      <c r="Q181">
        <v>27000</v>
      </c>
      <c r="R181">
        <v>-58900</v>
      </c>
      <c r="S181">
        <v>-31900</v>
      </c>
      <c r="T181" s="1">
        <v>42041</v>
      </c>
      <c r="U181" t="s">
        <v>1</v>
      </c>
      <c r="V181" t="s">
        <v>23</v>
      </c>
      <c r="W181" t="s">
        <v>41</v>
      </c>
      <c r="X181" t="s">
        <v>49</v>
      </c>
      <c r="Y181" t="s">
        <v>45</v>
      </c>
      <c r="Z181" t="s">
        <v>53</v>
      </c>
      <c r="AA181" t="s">
        <v>261</v>
      </c>
      <c r="AB181">
        <v>0</v>
      </c>
      <c r="AC181">
        <v>1</v>
      </c>
      <c r="AD181" t="s">
        <v>1077</v>
      </c>
      <c r="AE181">
        <v>0</v>
      </c>
      <c r="AF181">
        <v>1</v>
      </c>
      <c r="AG181" t="s">
        <v>1078</v>
      </c>
      <c r="AH181">
        <v>85150</v>
      </c>
      <c r="AI181">
        <v>13100</v>
      </c>
      <c r="AJ181">
        <v>13100</v>
      </c>
      <c r="AK181">
        <v>58950</v>
      </c>
      <c r="AL181" t="s">
        <v>26</v>
      </c>
      <c r="AM181" t="s">
        <v>154</v>
      </c>
      <c r="AN181">
        <v>1998</v>
      </c>
      <c r="AO181" t="s">
        <v>1078</v>
      </c>
    </row>
    <row r="182" spans="1:41" x14ac:dyDescent="0.25">
      <c r="A182">
        <v>651861</v>
      </c>
      <c r="B182" s="1">
        <v>40550</v>
      </c>
      <c r="C182">
        <v>235</v>
      </c>
      <c r="D182" t="s">
        <v>1272</v>
      </c>
      <c r="E18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t="s">
        <v>1079</v>
      </c>
      <c r="M182" t="s">
        <v>1140</v>
      </c>
      <c r="N182" t="s">
        <v>1091</v>
      </c>
      <c r="O182" t="s">
        <v>1117</v>
      </c>
      <c r="P182" t="s">
        <v>1159</v>
      </c>
      <c r="Q182">
        <v>0</v>
      </c>
      <c r="R182">
        <v>-31700</v>
      </c>
      <c r="S182">
        <v>-31700</v>
      </c>
      <c r="T182" s="1">
        <v>42028</v>
      </c>
      <c r="U182" t="s">
        <v>10</v>
      </c>
      <c r="V182" t="s">
        <v>1084</v>
      </c>
      <c r="W182" t="s">
        <v>121</v>
      </c>
      <c r="X182" t="s">
        <v>30</v>
      </c>
      <c r="Y182" t="s">
        <v>19</v>
      </c>
      <c r="Z182" t="s">
        <v>51</v>
      </c>
      <c r="AA182" t="s">
        <v>262</v>
      </c>
      <c r="AB182">
        <v>1</v>
      </c>
      <c r="AC182">
        <v>1</v>
      </c>
      <c r="AD182" t="s">
        <v>1085</v>
      </c>
      <c r="AE182">
        <v>2</v>
      </c>
      <c r="AF182">
        <v>1</v>
      </c>
      <c r="AG182" t="s">
        <v>1078</v>
      </c>
      <c r="AH182">
        <v>4950</v>
      </c>
      <c r="AI182">
        <v>450</v>
      </c>
      <c r="AJ182">
        <v>900</v>
      </c>
      <c r="AK182">
        <v>3600</v>
      </c>
      <c r="AL182" t="s">
        <v>26</v>
      </c>
      <c r="AM182" t="s">
        <v>132</v>
      </c>
      <c r="AN182">
        <v>2010</v>
      </c>
      <c r="AO182" t="s">
        <v>1078</v>
      </c>
    </row>
    <row r="183" spans="1:41" x14ac:dyDescent="0.25">
      <c r="A183">
        <v>125324</v>
      </c>
      <c r="B183" s="1">
        <v>37877</v>
      </c>
      <c r="C183">
        <v>53</v>
      </c>
      <c r="D183" t="s">
        <v>1273</v>
      </c>
      <c r="E183"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t="s">
        <v>1079</v>
      </c>
      <c r="M183" t="s">
        <v>29</v>
      </c>
      <c r="N183" t="s">
        <v>1107</v>
      </c>
      <c r="O183" t="s">
        <v>1112</v>
      </c>
      <c r="P183" t="s">
        <v>1161</v>
      </c>
      <c r="Q183">
        <v>72200</v>
      </c>
      <c r="R183">
        <v>0</v>
      </c>
      <c r="S183">
        <v>72200</v>
      </c>
      <c r="T183" s="1">
        <v>42053</v>
      </c>
      <c r="U183" t="s">
        <v>1089</v>
      </c>
      <c r="V183" t="s">
        <v>2</v>
      </c>
      <c r="W183" t="s">
        <v>3</v>
      </c>
      <c r="X183" t="s">
        <v>34</v>
      </c>
      <c r="Y183" t="s">
        <v>12</v>
      </c>
      <c r="Z183" t="s">
        <v>13</v>
      </c>
      <c r="AA183" t="s">
        <v>263</v>
      </c>
      <c r="AB183">
        <v>17</v>
      </c>
      <c r="AC183">
        <v>3</v>
      </c>
      <c r="AD183" t="s">
        <v>1085</v>
      </c>
      <c r="AE183">
        <v>2</v>
      </c>
      <c r="AF183">
        <v>0</v>
      </c>
      <c r="AG183" t="s">
        <v>1077</v>
      </c>
      <c r="AH183">
        <v>51100</v>
      </c>
      <c r="AI183">
        <v>10220</v>
      </c>
      <c r="AJ183">
        <v>5110</v>
      </c>
      <c r="AK183">
        <v>35770</v>
      </c>
      <c r="AL183" t="s">
        <v>43</v>
      </c>
      <c r="AM183" t="s">
        <v>59</v>
      </c>
      <c r="AN183">
        <v>2006</v>
      </c>
      <c r="AO183" t="s">
        <v>1078</v>
      </c>
    </row>
    <row r="184" spans="1:41" x14ac:dyDescent="0.25">
      <c r="A184">
        <v>398102</v>
      </c>
      <c r="B184" s="1">
        <v>35727</v>
      </c>
      <c r="C184">
        <v>426</v>
      </c>
      <c r="D184" t="s">
        <v>1272</v>
      </c>
      <c r="E184"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t="s">
        <v>1086</v>
      </c>
      <c r="M184" t="s">
        <v>1139</v>
      </c>
      <c r="N184" t="s">
        <v>1114</v>
      </c>
      <c r="O184" t="s">
        <v>1083</v>
      </c>
      <c r="P184" t="s">
        <v>1161</v>
      </c>
      <c r="Q184">
        <v>29600</v>
      </c>
      <c r="R184">
        <v>-22300</v>
      </c>
      <c r="S184">
        <v>7300</v>
      </c>
      <c r="T184" s="1">
        <v>42016</v>
      </c>
      <c r="U184" t="s">
        <v>1</v>
      </c>
      <c r="V184" t="s">
        <v>2</v>
      </c>
      <c r="W184" t="s">
        <v>11</v>
      </c>
      <c r="X184" t="s">
        <v>4</v>
      </c>
      <c r="Y184" t="s">
        <v>5</v>
      </c>
      <c r="Z184" t="s">
        <v>37</v>
      </c>
      <c r="AA184" t="s">
        <v>264</v>
      </c>
      <c r="AB184">
        <v>13</v>
      </c>
      <c r="AC184">
        <v>1</v>
      </c>
      <c r="AD184" t="s">
        <v>1077</v>
      </c>
      <c r="AE184">
        <v>2</v>
      </c>
      <c r="AF184">
        <v>3</v>
      </c>
      <c r="AG184" t="s">
        <v>1085</v>
      </c>
      <c r="AH184">
        <v>100800</v>
      </c>
      <c r="AI184">
        <v>16800</v>
      </c>
      <c r="AJ184">
        <v>16800</v>
      </c>
      <c r="AK184">
        <v>67200</v>
      </c>
      <c r="AL184" t="s">
        <v>21</v>
      </c>
      <c r="AM184" t="s">
        <v>67</v>
      </c>
      <c r="AN184">
        <v>1997</v>
      </c>
      <c r="AO184" t="s">
        <v>1078</v>
      </c>
    </row>
    <row r="185" spans="1:41" x14ac:dyDescent="0.25">
      <c r="A185">
        <v>514065</v>
      </c>
      <c r="B185" s="1">
        <v>39817</v>
      </c>
      <c r="C185">
        <v>111</v>
      </c>
      <c r="D185" t="s">
        <v>1274</v>
      </c>
      <c r="E185"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t="s">
        <v>1086</v>
      </c>
      <c r="M185" t="s">
        <v>1139</v>
      </c>
      <c r="N185" t="s">
        <v>1091</v>
      </c>
      <c r="O185" t="s">
        <v>1117</v>
      </c>
      <c r="P185" t="s">
        <v>1159</v>
      </c>
      <c r="Q185">
        <v>51100</v>
      </c>
      <c r="R185">
        <v>0</v>
      </c>
      <c r="S185">
        <v>51100</v>
      </c>
      <c r="T185" s="1">
        <v>42021</v>
      </c>
      <c r="U185" t="s">
        <v>1</v>
      </c>
      <c r="V185" t="s">
        <v>2</v>
      </c>
      <c r="W185" t="s">
        <v>41</v>
      </c>
      <c r="X185" t="s">
        <v>4</v>
      </c>
      <c r="Y185" t="s">
        <v>12</v>
      </c>
      <c r="Z185" t="s">
        <v>37</v>
      </c>
      <c r="AA185" t="s">
        <v>265</v>
      </c>
      <c r="AB185">
        <v>12</v>
      </c>
      <c r="AC185">
        <v>1</v>
      </c>
      <c r="AD185" t="s">
        <v>1077</v>
      </c>
      <c r="AE185">
        <v>2</v>
      </c>
      <c r="AF185">
        <v>3</v>
      </c>
      <c r="AG185" t="s">
        <v>1078</v>
      </c>
      <c r="AH185">
        <v>90970</v>
      </c>
      <c r="AI185">
        <v>16540</v>
      </c>
      <c r="AJ185">
        <v>16540</v>
      </c>
      <c r="AK185">
        <v>57890</v>
      </c>
      <c r="AL185" t="s">
        <v>32</v>
      </c>
      <c r="AM185" t="s">
        <v>33</v>
      </c>
      <c r="AN185">
        <v>2009</v>
      </c>
      <c r="AO185" t="s">
        <v>1078</v>
      </c>
    </row>
    <row r="186" spans="1:41" x14ac:dyDescent="0.25">
      <c r="A186">
        <v>391652</v>
      </c>
      <c r="B186" s="1">
        <v>36080</v>
      </c>
      <c r="C186">
        <v>86</v>
      </c>
      <c r="D186" t="s">
        <v>1273</v>
      </c>
      <c r="E186"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t="s">
        <v>1079</v>
      </c>
      <c r="M186" t="s">
        <v>1142</v>
      </c>
      <c r="N186" t="s">
        <v>1091</v>
      </c>
      <c r="O186" t="s">
        <v>1116</v>
      </c>
      <c r="P186" t="s">
        <v>1161</v>
      </c>
      <c r="Q186">
        <v>0</v>
      </c>
      <c r="R186">
        <v>-30300</v>
      </c>
      <c r="S186">
        <v>-30300</v>
      </c>
      <c r="T186" s="1">
        <v>42016</v>
      </c>
      <c r="U186" t="s">
        <v>1</v>
      </c>
      <c r="V186" t="s">
        <v>18</v>
      </c>
      <c r="W186" t="s">
        <v>11</v>
      </c>
      <c r="X186" t="s">
        <v>4</v>
      </c>
      <c r="Y186" t="s">
        <v>5</v>
      </c>
      <c r="Z186" t="s">
        <v>53</v>
      </c>
      <c r="AA186" t="s">
        <v>266</v>
      </c>
      <c r="AB186">
        <v>11</v>
      </c>
      <c r="AC186">
        <v>1</v>
      </c>
      <c r="AD186" t="s">
        <v>1085</v>
      </c>
      <c r="AE186">
        <v>1</v>
      </c>
      <c r="AF186">
        <v>1</v>
      </c>
      <c r="AG186" t="s">
        <v>1077</v>
      </c>
      <c r="AH186">
        <v>81840</v>
      </c>
      <c r="AI186">
        <v>14880</v>
      </c>
      <c r="AJ186">
        <v>7440</v>
      </c>
      <c r="AK186">
        <v>59520</v>
      </c>
      <c r="AL186" t="s">
        <v>26</v>
      </c>
      <c r="AM186" t="s">
        <v>154</v>
      </c>
      <c r="AN186">
        <v>2011</v>
      </c>
      <c r="AO186" t="s">
        <v>1077</v>
      </c>
    </row>
    <row r="187" spans="1:41" x14ac:dyDescent="0.25">
      <c r="A187">
        <v>922167</v>
      </c>
      <c r="B187" s="1">
        <v>34023</v>
      </c>
      <c r="C187">
        <v>296</v>
      </c>
      <c r="D187" t="s">
        <v>1273</v>
      </c>
      <c r="E187"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t="s">
        <v>1079</v>
      </c>
      <c r="M187" t="s">
        <v>1139</v>
      </c>
      <c r="N187" t="s">
        <v>1080</v>
      </c>
      <c r="O187" t="s">
        <v>1081</v>
      </c>
      <c r="P187" t="s">
        <v>1161</v>
      </c>
      <c r="Q187">
        <v>0</v>
      </c>
      <c r="R187">
        <v>0</v>
      </c>
      <c r="S187">
        <v>0</v>
      </c>
      <c r="T187" s="1">
        <v>42010</v>
      </c>
      <c r="U187" t="s">
        <v>1</v>
      </c>
      <c r="V187" t="s">
        <v>23</v>
      </c>
      <c r="W187" t="s">
        <v>3</v>
      </c>
      <c r="X187" t="s">
        <v>60</v>
      </c>
      <c r="Y187" t="s">
        <v>19</v>
      </c>
      <c r="Z187" t="s">
        <v>53</v>
      </c>
      <c r="AA187" t="s">
        <v>267</v>
      </c>
      <c r="AB187">
        <v>18</v>
      </c>
      <c r="AC187">
        <v>1</v>
      </c>
      <c r="AD187" t="s">
        <v>1085</v>
      </c>
      <c r="AE187">
        <v>0</v>
      </c>
      <c r="AF187">
        <v>2</v>
      </c>
      <c r="AG187" t="s">
        <v>1078</v>
      </c>
      <c r="AH187">
        <v>54900</v>
      </c>
      <c r="AI187">
        <v>5490</v>
      </c>
      <c r="AJ187">
        <v>5490</v>
      </c>
      <c r="AK187">
        <v>43920</v>
      </c>
      <c r="AL187" t="s">
        <v>15</v>
      </c>
      <c r="AM187" t="s">
        <v>102</v>
      </c>
      <c r="AN187">
        <v>2013</v>
      </c>
      <c r="AO187" t="s">
        <v>1078</v>
      </c>
    </row>
    <row r="188" spans="1:41" x14ac:dyDescent="0.25">
      <c r="A188">
        <v>442795</v>
      </c>
      <c r="B188" s="1">
        <v>35253</v>
      </c>
      <c r="C188">
        <v>125</v>
      </c>
      <c r="D188" t="s">
        <v>1273</v>
      </c>
      <c r="E188"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t="s">
        <v>1079</v>
      </c>
      <c r="M188" t="s">
        <v>1142</v>
      </c>
      <c r="N188" t="s">
        <v>1091</v>
      </c>
      <c r="O188" t="s">
        <v>1116</v>
      </c>
      <c r="P188" t="s">
        <v>1159</v>
      </c>
      <c r="Q188">
        <v>0</v>
      </c>
      <c r="R188">
        <v>-51300</v>
      </c>
      <c r="S188">
        <v>-51300</v>
      </c>
      <c r="T188" s="1">
        <v>42060</v>
      </c>
      <c r="U188" t="s">
        <v>1</v>
      </c>
      <c r="V188" t="s">
        <v>23</v>
      </c>
      <c r="W188" t="s">
        <v>41</v>
      </c>
      <c r="X188" t="s">
        <v>34</v>
      </c>
      <c r="Y188" t="s">
        <v>19</v>
      </c>
      <c r="Z188" t="s">
        <v>53</v>
      </c>
      <c r="AA188" t="s">
        <v>268</v>
      </c>
      <c r="AB188">
        <v>17</v>
      </c>
      <c r="AC188">
        <v>1</v>
      </c>
      <c r="AD188" t="s">
        <v>1077</v>
      </c>
      <c r="AE188">
        <v>2</v>
      </c>
      <c r="AF188">
        <v>3</v>
      </c>
      <c r="AG188" t="s">
        <v>1078</v>
      </c>
      <c r="AH188">
        <v>88660</v>
      </c>
      <c r="AI188">
        <v>8060</v>
      </c>
      <c r="AJ188">
        <v>16120</v>
      </c>
      <c r="AK188">
        <v>64480</v>
      </c>
      <c r="AL188" t="s">
        <v>15</v>
      </c>
      <c r="AM188" t="s">
        <v>102</v>
      </c>
      <c r="AN188">
        <v>2007</v>
      </c>
      <c r="AO188" t="s">
        <v>1077</v>
      </c>
    </row>
    <row r="189" spans="1:41" x14ac:dyDescent="0.25">
      <c r="A189">
        <v>226330</v>
      </c>
      <c r="B189" s="1">
        <v>41297</v>
      </c>
      <c r="C189">
        <v>177</v>
      </c>
      <c r="D189" t="s">
        <v>1272</v>
      </c>
      <c r="E189"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t="s">
        <v>1086</v>
      </c>
      <c r="M189" t="s">
        <v>1142</v>
      </c>
      <c r="N189" t="s">
        <v>1091</v>
      </c>
      <c r="O189" t="s">
        <v>1092</v>
      </c>
      <c r="P189" t="s">
        <v>1162</v>
      </c>
      <c r="Q189">
        <v>0</v>
      </c>
      <c r="R189">
        <v>-57700</v>
      </c>
      <c r="S189">
        <v>-57700</v>
      </c>
      <c r="T189" s="1">
        <v>42051</v>
      </c>
      <c r="U189" t="s">
        <v>1089</v>
      </c>
      <c r="V189" t="s">
        <v>23</v>
      </c>
      <c r="W189" t="s">
        <v>41</v>
      </c>
      <c r="X189" t="s">
        <v>60</v>
      </c>
      <c r="Y189" t="s">
        <v>50</v>
      </c>
      <c r="Z189" t="s">
        <v>13</v>
      </c>
      <c r="AA189" t="s">
        <v>269</v>
      </c>
      <c r="AB189">
        <v>22</v>
      </c>
      <c r="AC189">
        <v>3</v>
      </c>
      <c r="AD189" t="s">
        <v>1085</v>
      </c>
      <c r="AE189">
        <v>1</v>
      </c>
      <c r="AF189">
        <v>1</v>
      </c>
      <c r="AG189" t="s">
        <v>1078</v>
      </c>
      <c r="AH189">
        <v>18000</v>
      </c>
      <c r="AI189">
        <v>2250</v>
      </c>
      <c r="AJ189">
        <v>2250</v>
      </c>
      <c r="AK189">
        <v>13500</v>
      </c>
      <c r="AL189" t="s">
        <v>43</v>
      </c>
      <c r="AM189" t="s">
        <v>59</v>
      </c>
      <c r="AN189">
        <v>2009</v>
      </c>
      <c r="AO189" t="s">
        <v>1078</v>
      </c>
    </row>
    <row r="190" spans="1:41" x14ac:dyDescent="0.25">
      <c r="A190">
        <v>134430</v>
      </c>
      <c r="B190" s="1">
        <v>39057</v>
      </c>
      <c r="C190">
        <v>238</v>
      </c>
      <c r="D190" t="s">
        <v>1274</v>
      </c>
      <c r="E190"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t="s">
        <v>1086</v>
      </c>
      <c r="M190" t="s">
        <v>1142</v>
      </c>
      <c r="N190" t="s">
        <v>1102</v>
      </c>
      <c r="O190" t="s">
        <v>1117</v>
      </c>
      <c r="P190" t="s">
        <v>1161</v>
      </c>
      <c r="Q190">
        <v>0</v>
      </c>
      <c r="R190">
        <v>-39200</v>
      </c>
      <c r="S190">
        <v>-39200</v>
      </c>
      <c r="T190" s="1">
        <v>42060</v>
      </c>
      <c r="U190" t="s">
        <v>10</v>
      </c>
      <c r="V190" t="s">
        <v>1084</v>
      </c>
      <c r="W190" t="s">
        <v>11</v>
      </c>
      <c r="X190" t="s">
        <v>4</v>
      </c>
      <c r="Y190" t="s">
        <v>19</v>
      </c>
      <c r="Z190" t="s">
        <v>75</v>
      </c>
      <c r="AA190" t="s">
        <v>270</v>
      </c>
      <c r="AB190">
        <v>9</v>
      </c>
      <c r="AC190">
        <v>1</v>
      </c>
      <c r="AD190" t="s">
        <v>1077</v>
      </c>
      <c r="AE190">
        <v>1</v>
      </c>
      <c r="AF190">
        <v>3</v>
      </c>
      <c r="AG190" t="s">
        <v>1077</v>
      </c>
      <c r="AH190">
        <v>5500</v>
      </c>
      <c r="AI190">
        <v>1100</v>
      </c>
      <c r="AJ190">
        <v>550</v>
      </c>
      <c r="AK190">
        <v>3850</v>
      </c>
      <c r="AL190" t="s">
        <v>26</v>
      </c>
      <c r="AM190" t="s">
        <v>27</v>
      </c>
      <c r="AN190">
        <v>2010</v>
      </c>
      <c r="AO190" t="s">
        <v>1078</v>
      </c>
    </row>
    <row r="191" spans="1:41" x14ac:dyDescent="0.25">
      <c r="A191">
        <v>524230</v>
      </c>
      <c r="B191" s="1">
        <v>41693</v>
      </c>
      <c r="C191">
        <v>81</v>
      </c>
      <c r="D191" t="s">
        <v>1274</v>
      </c>
      <c r="E191"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t="s">
        <v>1086</v>
      </c>
      <c r="M191" t="s">
        <v>57</v>
      </c>
      <c r="N191" t="s">
        <v>1091</v>
      </c>
      <c r="O191" t="s">
        <v>1105</v>
      </c>
      <c r="P191" t="s">
        <v>1160</v>
      </c>
      <c r="Q191">
        <v>51000</v>
      </c>
      <c r="R191">
        <v>-67900</v>
      </c>
      <c r="S191">
        <v>-16900</v>
      </c>
      <c r="T191" s="1">
        <v>42056</v>
      </c>
      <c r="U191" t="s">
        <v>1089</v>
      </c>
      <c r="V191" t="s">
        <v>18</v>
      </c>
      <c r="W191" t="s">
        <v>3</v>
      </c>
      <c r="X191" t="s">
        <v>49</v>
      </c>
      <c r="Y191" t="s">
        <v>45</v>
      </c>
      <c r="Z191" t="s">
        <v>51</v>
      </c>
      <c r="AA191" t="s">
        <v>271</v>
      </c>
      <c r="AB191">
        <v>11</v>
      </c>
      <c r="AC191">
        <v>3</v>
      </c>
      <c r="AD191" t="s">
        <v>1085</v>
      </c>
      <c r="AE191">
        <v>1</v>
      </c>
      <c r="AF191">
        <v>0</v>
      </c>
      <c r="AG191" t="s">
        <v>1085</v>
      </c>
      <c r="AH191">
        <v>73920</v>
      </c>
      <c r="AI191">
        <v>13440</v>
      </c>
      <c r="AJ191">
        <v>6720</v>
      </c>
      <c r="AK191">
        <v>53760</v>
      </c>
      <c r="AL191" t="s">
        <v>118</v>
      </c>
      <c r="AM191" t="s">
        <v>119</v>
      </c>
      <c r="AN191">
        <v>2003</v>
      </c>
      <c r="AO191" t="s">
        <v>1077</v>
      </c>
    </row>
    <row r="192" spans="1:41" x14ac:dyDescent="0.25">
      <c r="A192">
        <v>438817</v>
      </c>
      <c r="B192" s="1">
        <v>39402</v>
      </c>
      <c r="C192">
        <v>128</v>
      </c>
      <c r="D192" t="s">
        <v>1273</v>
      </c>
      <c r="E19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t="s">
        <v>1086</v>
      </c>
      <c r="M192" t="s">
        <v>57</v>
      </c>
      <c r="N192" t="s">
        <v>1114</v>
      </c>
      <c r="O192" t="s">
        <v>1111</v>
      </c>
      <c r="P192" t="s">
        <v>1161</v>
      </c>
      <c r="Q192">
        <v>62700</v>
      </c>
      <c r="R192">
        <v>0</v>
      </c>
      <c r="S192">
        <v>62700</v>
      </c>
      <c r="T192" s="1">
        <v>42051</v>
      </c>
      <c r="U192" t="s">
        <v>1</v>
      </c>
      <c r="V192" t="s">
        <v>18</v>
      </c>
      <c r="W192" t="s">
        <v>41</v>
      </c>
      <c r="X192" t="s">
        <v>60</v>
      </c>
      <c r="Y192" t="s">
        <v>12</v>
      </c>
      <c r="Z192" t="s">
        <v>6</v>
      </c>
      <c r="AA192" t="s">
        <v>272</v>
      </c>
      <c r="AB192">
        <v>11</v>
      </c>
      <c r="AC192">
        <v>1</v>
      </c>
      <c r="AD192" t="s">
        <v>1078</v>
      </c>
      <c r="AE192">
        <v>0</v>
      </c>
      <c r="AF192">
        <v>2</v>
      </c>
      <c r="AG192" t="s">
        <v>1077</v>
      </c>
      <c r="AH192">
        <v>101860</v>
      </c>
      <c r="AI192">
        <v>18520</v>
      </c>
      <c r="AJ192">
        <v>18520</v>
      </c>
      <c r="AK192">
        <v>64820</v>
      </c>
      <c r="AL192" t="s">
        <v>118</v>
      </c>
      <c r="AM192" t="s">
        <v>134</v>
      </c>
      <c r="AN192">
        <v>2007</v>
      </c>
      <c r="AO192" t="s">
        <v>1078</v>
      </c>
    </row>
    <row r="193" spans="1:41" x14ac:dyDescent="0.25">
      <c r="A193">
        <v>293794</v>
      </c>
      <c r="B193" s="1">
        <v>36267</v>
      </c>
      <c r="C193">
        <v>449</v>
      </c>
      <c r="D193" t="s">
        <v>1273</v>
      </c>
      <c r="E193"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t="s">
        <v>1079</v>
      </c>
      <c r="M193" t="s">
        <v>29</v>
      </c>
      <c r="N193" t="s">
        <v>1091</v>
      </c>
      <c r="O193" t="s">
        <v>1104</v>
      </c>
      <c r="P193" t="s">
        <v>1160</v>
      </c>
      <c r="Q193">
        <v>25000</v>
      </c>
      <c r="R193">
        <v>0</v>
      </c>
      <c r="S193">
        <v>25000</v>
      </c>
      <c r="T193" s="1">
        <v>42044</v>
      </c>
      <c r="U193" t="s">
        <v>62</v>
      </c>
      <c r="V193" t="s">
        <v>1084</v>
      </c>
      <c r="W193" t="s">
        <v>11</v>
      </c>
      <c r="X193" t="s">
        <v>30</v>
      </c>
      <c r="Y193" t="s">
        <v>5</v>
      </c>
      <c r="Z193" t="s">
        <v>13</v>
      </c>
      <c r="AA193" t="s">
        <v>273</v>
      </c>
      <c r="AB193">
        <v>8</v>
      </c>
      <c r="AC193">
        <v>1</v>
      </c>
      <c r="AD193" t="s">
        <v>1077</v>
      </c>
      <c r="AE193">
        <v>0</v>
      </c>
      <c r="AF193">
        <v>1</v>
      </c>
      <c r="AG193" t="s">
        <v>1077</v>
      </c>
      <c r="AH193">
        <v>5390</v>
      </c>
      <c r="AI193">
        <v>980</v>
      </c>
      <c r="AJ193">
        <v>980</v>
      </c>
      <c r="AK193">
        <v>3430</v>
      </c>
      <c r="AL193" t="s">
        <v>123</v>
      </c>
      <c r="AM193" t="s">
        <v>124</v>
      </c>
      <c r="AN193">
        <v>2008</v>
      </c>
      <c r="AO193" t="s">
        <v>1078</v>
      </c>
    </row>
    <row r="194" spans="1:41" x14ac:dyDescent="0.25">
      <c r="A194">
        <v>868283</v>
      </c>
      <c r="B194" s="1">
        <v>38754</v>
      </c>
      <c r="C194">
        <v>252</v>
      </c>
      <c r="D194" t="s">
        <v>1274</v>
      </c>
      <c r="E194"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t="s">
        <v>1079</v>
      </c>
      <c r="M194" t="s">
        <v>1142</v>
      </c>
      <c r="N194" t="s">
        <v>1115</v>
      </c>
      <c r="O194" t="s">
        <v>1105</v>
      </c>
      <c r="P194" t="s">
        <v>1162</v>
      </c>
      <c r="Q194">
        <v>68500</v>
      </c>
      <c r="R194">
        <v>-57500</v>
      </c>
      <c r="S194">
        <v>11000</v>
      </c>
      <c r="T194" s="1">
        <v>42048</v>
      </c>
      <c r="U194" t="s">
        <v>1</v>
      </c>
      <c r="V194" t="s">
        <v>2</v>
      </c>
      <c r="W194" t="s">
        <v>11</v>
      </c>
      <c r="X194" t="s">
        <v>4</v>
      </c>
      <c r="Y194" t="s">
        <v>5</v>
      </c>
      <c r="Z194" t="s">
        <v>37</v>
      </c>
      <c r="AA194" t="s">
        <v>274</v>
      </c>
      <c r="AB194">
        <v>18</v>
      </c>
      <c r="AC194">
        <v>1</v>
      </c>
      <c r="AD194" t="s">
        <v>1085</v>
      </c>
      <c r="AE194">
        <v>1</v>
      </c>
      <c r="AF194">
        <v>2</v>
      </c>
      <c r="AG194" t="s">
        <v>1085</v>
      </c>
      <c r="AH194">
        <v>50490</v>
      </c>
      <c r="AI194">
        <v>5610</v>
      </c>
      <c r="AJ194">
        <v>5610</v>
      </c>
      <c r="AK194">
        <v>39270</v>
      </c>
      <c r="AL194" t="s">
        <v>39</v>
      </c>
      <c r="AM194" t="s">
        <v>71</v>
      </c>
      <c r="AN194">
        <v>2001</v>
      </c>
      <c r="AO194" t="s">
        <v>1078</v>
      </c>
    </row>
    <row r="195" spans="1:41" x14ac:dyDescent="0.25">
      <c r="A195">
        <v>828890</v>
      </c>
      <c r="B195" s="1">
        <v>34262</v>
      </c>
      <c r="C195">
        <v>359</v>
      </c>
      <c r="D195" t="s">
        <v>1273</v>
      </c>
      <c r="E195"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t="s">
        <v>1086</v>
      </c>
      <c r="M195" t="s">
        <v>1140</v>
      </c>
      <c r="N195" t="s">
        <v>1107</v>
      </c>
      <c r="O195" t="s">
        <v>1112</v>
      </c>
      <c r="P195" t="s">
        <v>1162</v>
      </c>
      <c r="Q195">
        <v>0</v>
      </c>
      <c r="R195">
        <v>0</v>
      </c>
      <c r="S195">
        <v>0</v>
      </c>
      <c r="T195" s="1">
        <v>42015</v>
      </c>
      <c r="U195" t="s">
        <v>1</v>
      </c>
      <c r="V195" t="s">
        <v>23</v>
      </c>
      <c r="W195" t="s">
        <v>41</v>
      </c>
      <c r="X195" t="s">
        <v>4</v>
      </c>
      <c r="Y195" t="s">
        <v>5</v>
      </c>
      <c r="Z195" t="s">
        <v>24</v>
      </c>
      <c r="AA195" t="s">
        <v>275</v>
      </c>
      <c r="AB195">
        <v>13</v>
      </c>
      <c r="AC195">
        <v>1</v>
      </c>
      <c r="AD195" t="s">
        <v>1078</v>
      </c>
      <c r="AE195">
        <v>0</v>
      </c>
      <c r="AF195">
        <v>3</v>
      </c>
      <c r="AG195" t="s">
        <v>1078</v>
      </c>
      <c r="AH195">
        <v>55500</v>
      </c>
      <c r="AI195">
        <v>5550</v>
      </c>
      <c r="AJ195">
        <v>11100</v>
      </c>
      <c r="AK195">
        <v>38850</v>
      </c>
      <c r="AL195" t="s">
        <v>15</v>
      </c>
      <c r="AM195" t="s">
        <v>102</v>
      </c>
      <c r="AN195">
        <v>2012</v>
      </c>
      <c r="AO195" t="s">
        <v>1078</v>
      </c>
    </row>
    <row r="196" spans="1:41" x14ac:dyDescent="0.25">
      <c r="A196">
        <v>882920</v>
      </c>
      <c r="B196" s="1">
        <v>38718</v>
      </c>
      <c r="C196">
        <v>19</v>
      </c>
      <c r="D196" t="s">
        <v>1273</v>
      </c>
      <c r="E196"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t="s">
        <v>1079</v>
      </c>
      <c r="M196" t="s">
        <v>57</v>
      </c>
      <c r="N196" t="s">
        <v>1095</v>
      </c>
      <c r="O196" t="s">
        <v>1105</v>
      </c>
      <c r="P196" t="s">
        <v>1159</v>
      </c>
      <c r="Q196">
        <v>42900</v>
      </c>
      <c r="R196">
        <v>-90200</v>
      </c>
      <c r="S196">
        <v>-47300</v>
      </c>
      <c r="T196" s="1">
        <v>42006</v>
      </c>
      <c r="U196" t="s">
        <v>10</v>
      </c>
      <c r="V196" t="s">
        <v>1084</v>
      </c>
      <c r="W196" t="s">
        <v>11</v>
      </c>
      <c r="X196" t="s">
        <v>4</v>
      </c>
      <c r="Y196" t="s">
        <v>12</v>
      </c>
      <c r="Z196" t="s">
        <v>51</v>
      </c>
      <c r="AA196" t="s">
        <v>276</v>
      </c>
      <c r="AB196">
        <v>8</v>
      </c>
      <c r="AC196">
        <v>1</v>
      </c>
      <c r="AD196" t="s">
        <v>1077</v>
      </c>
      <c r="AE196">
        <v>1</v>
      </c>
      <c r="AF196">
        <v>1</v>
      </c>
      <c r="AG196" t="s">
        <v>1077</v>
      </c>
      <c r="AH196">
        <v>7040</v>
      </c>
      <c r="AI196">
        <v>1280</v>
      </c>
      <c r="AJ196">
        <v>640</v>
      </c>
      <c r="AK196">
        <v>5120</v>
      </c>
      <c r="AL196" t="s">
        <v>39</v>
      </c>
      <c r="AM196" t="s">
        <v>71</v>
      </c>
      <c r="AN196">
        <v>2015</v>
      </c>
      <c r="AO196" t="s">
        <v>1078</v>
      </c>
    </row>
    <row r="197" spans="1:41" x14ac:dyDescent="0.25">
      <c r="A197">
        <v>918777</v>
      </c>
      <c r="B197" s="1">
        <v>37715</v>
      </c>
      <c r="C197">
        <v>73</v>
      </c>
      <c r="D197" t="s">
        <v>1272</v>
      </c>
      <c r="E197"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t="s">
        <v>1079</v>
      </c>
      <c r="M197" t="s">
        <v>1140</v>
      </c>
      <c r="N197" t="s">
        <v>1115</v>
      </c>
      <c r="O197" t="s">
        <v>1112</v>
      </c>
      <c r="P197" t="s">
        <v>1161</v>
      </c>
      <c r="Q197">
        <v>29300</v>
      </c>
      <c r="R197">
        <v>0</v>
      </c>
      <c r="S197">
        <v>29300</v>
      </c>
      <c r="T197" s="1">
        <v>42047</v>
      </c>
      <c r="U197" t="s">
        <v>1089</v>
      </c>
      <c r="V197" t="s">
        <v>18</v>
      </c>
      <c r="W197" t="s">
        <v>41</v>
      </c>
      <c r="X197" t="s">
        <v>49</v>
      </c>
      <c r="Y197" t="s">
        <v>12</v>
      </c>
      <c r="Z197" t="s">
        <v>75</v>
      </c>
      <c r="AA197" t="s">
        <v>277</v>
      </c>
      <c r="AB197">
        <v>9</v>
      </c>
      <c r="AC197">
        <v>3</v>
      </c>
      <c r="AD197" t="s">
        <v>1085</v>
      </c>
      <c r="AE197">
        <v>0</v>
      </c>
      <c r="AF197">
        <v>1</v>
      </c>
      <c r="AG197" t="s">
        <v>1077</v>
      </c>
      <c r="AH197">
        <v>40160</v>
      </c>
      <c r="AI197">
        <v>5020</v>
      </c>
      <c r="AJ197">
        <v>0</v>
      </c>
      <c r="AK197">
        <v>35140</v>
      </c>
      <c r="AL197" t="s">
        <v>26</v>
      </c>
      <c r="AM197" t="s">
        <v>27</v>
      </c>
      <c r="AN197">
        <v>2003</v>
      </c>
      <c r="AO197" t="s">
        <v>1078</v>
      </c>
    </row>
    <row r="198" spans="1:41" x14ac:dyDescent="0.25">
      <c r="A198">
        <v>212580</v>
      </c>
      <c r="B198" s="1">
        <v>41825</v>
      </c>
      <c r="C198">
        <v>285</v>
      </c>
      <c r="D198" t="s">
        <v>1272</v>
      </c>
      <c r="E198"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t="s">
        <v>1079</v>
      </c>
      <c r="M198" t="s">
        <v>57</v>
      </c>
      <c r="N198" t="s">
        <v>1107</v>
      </c>
      <c r="O198" t="s">
        <v>1092</v>
      </c>
      <c r="P198" t="s">
        <v>1159</v>
      </c>
      <c r="Q198">
        <v>0</v>
      </c>
      <c r="R198">
        <v>0</v>
      </c>
      <c r="S198">
        <v>0</v>
      </c>
      <c r="T198" s="1">
        <v>42040</v>
      </c>
      <c r="U198" t="s">
        <v>1089</v>
      </c>
      <c r="V198" t="s">
        <v>2</v>
      </c>
      <c r="W198" t="s">
        <v>41</v>
      </c>
      <c r="X198" t="s">
        <v>34</v>
      </c>
      <c r="Y198" t="s">
        <v>50</v>
      </c>
      <c r="Z198" t="s">
        <v>6</v>
      </c>
      <c r="AA198" t="s">
        <v>278</v>
      </c>
      <c r="AB198">
        <v>17</v>
      </c>
      <c r="AC198">
        <v>2</v>
      </c>
      <c r="AD198" t="s">
        <v>1077</v>
      </c>
      <c r="AE198">
        <v>2</v>
      </c>
      <c r="AF198">
        <v>3</v>
      </c>
      <c r="AG198" t="s">
        <v>1078</v>
      </c>
      <c r="AH198">
        <v>55680</v>
      </c>
      <c r="AI198">
        <v>6960</v>
      </c>
      <c r="AJ198">
        <v>6960</v>
      </c>
      <c r="AK198">
        <v>41760</v>
      </c>
      <c r="AL198" t="s">
        <v>8</v>
      </c>
      <c r="AM198" t="s">
        <v>36</v>
      </c>
      <c r="AN198">
        <v>2006</v>
      </c>
      <c r="AO198" t="s">
        <v>1078</v>
      </c>
    </row>
    <row r="199" spans="1:41" x14ac:dyDescent="0.25">
      <c r="A199">
        <v>602410</v>
      </c>
      <c r="B199" s="1">
        <v>35080</v>
      </c>
      <c r="C199">
        <v>196</v>
      </c>
      <c r="D199" t="s">
        <v>1274</v>
      </c>
      <c r="E199"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t="s">
        <v>1079</v>
      </c>
      <c r="M199" t="s">
        <v>1140</v>
      </c>
      <c r="N199" t="s">
        <v>1090</v>
      </c>
      <c r="O199" t="s">
        <v>1101</v>
      </c>
      <c r="P199" t="s">
        <v>1160</v>
      </c>
      <c r="Q199">
        <v>0</v>
      </c>
      <c r="R199">
        <v>0</v>
      </c>
      <c r="S199">
        <v>0</v>
      </c>
      <c r="T199" s="1">
        <v>42028</v>
      </c>
      <c r="U199" t="s">
        <v>10</v>
      </c>
      <c r="V199" t="s">
        <v>1084</v>
      </c>
      <c r="W199" t="s">
        <v>121</v>
      </c>
      <c r="X199" t="s">
        <v>4</v>
      </c>
      <c r="Y199" t="s">
        <v>45</v>
      </c>
      <c r="Z199" t="s">
        <v>37</v>
      </c>
      <c r="AA199" t="s">
        <v>279</v>
      </c>
      <c r="AB199">
        <v>3</v>
      </c>
      <c r="AC199">
        <v>1</v>
      </c>
      <c r="AD199" t="s">
        <v>1085</v>
      </c>
      <c r="AE199">
        <v>1</v>
      </c>
      <c r="AF199">
        <v>1</v>
      </c>
      <c r="AG199" t="s">
        <v>1078</v>
      </c>
      <c r="AH199">
        <v>5300</v>
      </c>
      <c r="AI199">
        <v>530</v>
      </c>
      <c r="AJ199">
        <v>530</v>
      </c>
      <c r="AK199">
        <v>4240</v>
      </c>
      <c r="AL199" t="s">
        <v>106</v>
      </c>
      <c r="AM199" t="s">
        <v>280</v>
      </c>
      <c r="AN199">
        <v>2001</v>
      </c>
      <c r="AO199" t="s">
        <v>1077</v>
      </c>
    </row>
    <row r="200" spans="1:41" x14ac:dyDescent="0.25">
      <c r="A200">
        <v>976971</v>
      </c>
      <c r="B200" s="1">
        <v>37365</v>
      </c>
      <c r="C200">
        <v>223</v>
      </c>
      <c r="D200" t="s">
        <v>1273</v>
      </c>
      <c r="E200"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t="s">
        <v>1086</v>
      </c>
      <c r="M200" t="s">
        <v>1140</v>
      </c>
      <c r="N200" t="s">
        <v>1114</v>
      </c>
      <c r="O200" t="s">
        <v>1098</v>
      </c>
      <c r="P200" t="s">
        <v>1161</v>
      </c>
      <c r="Q200">
        <v>0</v>
      </c>
      <c r="R200">
        <v>0</v>
      </c>
      <c r="S200">
        <v>0</v>
      </c>
      <c r="T200" s="1">
        <v>42016</v>
      </c>
      <c r="U200" t="s">
        <v>62</v>
      </c>
      <c r="V200" t="s">
        <v>1084</v>
      </c>
      <c r="W200" t="s">
        <v>121</v>
      </c>
      <c r="X200" t="s">
        <v>30</v>
      </c>
      <c r="Y200" t="s">
        <v>45</v>
      </c>
      <c r="Z200" t="s">
        <v>24</v>
      </c>
      <c r="AA200" t="s">
        <v>281</v>
      </c>
      <c r="AB200">
        <v>6</v>
      </c>
      <c r="AC200">
        <v>1</v>
      </c>
      <c r="AD200" t="s">
        <v>1077</v>
      </c>
      <c r="AE200">
        <v>0</v>
      </c>
      <c r="AF200">
        <v>3</v>
      </c>
      <c r="AG200" t="s">
        <v>1085</v>
      </c>
      <c r="AH200">
        <v>5200</v>
      </c>
      <c r="AI200">
        <v>650</v>
      </c>
      <c r="AJ200">
        <v>650</v>
      </c>
      <c r="AK200">
        <v>3900</v>
      </c>
      <c r="AL200" t="s">
        <v>32</v>
      </c>
      <c r="AM200" t="s">
        <v>69</v>
      </c>
      <c r="AN200">
        <v>2006</v>
      </c>
      <c r="AO200" t="s">
        <v>1078</v>
      </c>
    </row>
    <row r="201" spans="1:41" x14ac:dyDescent="0.25">
      <c r="A201">
        <v>630226</v>
      </c>
      <c r="B201" s="1">
        <v>38696</v>
      </c>
      <c r="C201">
        <v>328</v>
      </c>
      <c r="D201" t="s">
        <v>1272</v>
      </c>
      <c r="E201"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t="s">
        <v>1079</v>
      </c>
      <c r="M201" t="s">
        <v>1139</v>
      </c>
      <c r="N201" t="s">
        <v>1090</v>
      </c>
      <c r="O201" t="s">
        <v>1092</v>
      </c>
      <c r="P201" t="s">
        <v>1160</v>
      </c>
      <c r="Q201">
        <v>45100</v>
      </c>
      <c r="R201">
        <v>-32800</v>
      </c>
      <c r="S201">
        <v>12300</v>
      </c>
      <c r="T201" s="1">
        <v>42020</v>
      </c>
      <c r="U201" t="s">
        <v>1</v>
      </c>
      <c r="V201" t="s">
        <v>23</v>
      </c>
      <c r="W201" t="s">
        <v>3</v>
      </c>
      <c r="X201" t="s">
        <v>60</v>
      </c>
      <c r="Y201" t="s">
        <v>19</v>
      </c>
      <c r="Z201" t="s">
        <v>13</v>
      </c>
      <c r="AA201" t="s">
        <v>282</v>
      </c>
      <c r="AB201">
        <v>17</v>
      </c>
      <c r="AC201">
        <v>1</v>
      </c>
      <c r="AD201" t="s">
        <v>1077</v>
      </c>
      <c r="AE201">
        <v>2</v>
      </c>
      <c r="AF201">
        <v>1</v>
      </c>
      <c r="AG201" t="s">
        <v>1078</v>
      </c>
      <c r="AH201">
        <v>59400</v>
      </c>
      <c r="AI201">
        <v>5940</v>
      </c>
      <c r="AJ201">
        <v>11880</v>
      </c>
      <c r="AK201">
        <v>41580</v>
      </c>
      <c r="AL201" t="s">
        <v>118</v>
      </c>
      <c r="AM201" t="s">
        <v>119</v>
      </c>
      <c r="AN201">
        <v>2014</v>
      </c>
      <c r="AO201" t="s">
        <v>1078</v>
      </c>
    </row>
    <row r="202" spans="1:41" x14ac:dyDescent="0.25">
      <c r="A202">
        <v>171254</v>
      </c>
      <c r="B202" s="1">
        <v>34645</v>
      </c>
      <c r="C202">
        <v>285</v>
      </c>
      <c r="D202" t="s">
        <v>1273</v>
      </c>
      <c r="E20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t="s">
        <v>1086</v>
      </c>
      <c r="M202" t="s">
        <v>65</v>
      </c>
      <c r="N202" t="s">
        <v>1087</v>
      </c>
      <c r="O202" t="s">
        <v>1108</v>
      </c>
      <c r="P202" t="s">
        <v>1161</v>
      </c>
      <c r="Q202">
        <v>47600</v>
      </c>
      <c r="R202">
        <v>0</v>
      </c>
      <c r="S202">
        <v>47600</v>
      </c>
      <c r="T202" s="1">
        <v>42017</v>
      </c>
      <c r="U202" t="s">
        <v>10</v>
      </c>
      <c r="V202" t="s">
        <v>1084</v>
      </c>
      <c r="W202" t="s">
        <v>11</v>
      </c>
      <c r="X202" t="s">
        <v>4</v>
      </c>
      <c r="Y202" t="s">
        <v>5</v>
      </c>
      <c r="Z202" t="s">
        <v>24</v>
      </c>
      <c r="AA202" t="s">
        <v>283</v>
      </c>
      <c r="AB202">
        <v>7</v>
      </c>
      <c r="AC202">
        <v>1</v>
      </c>
      <c r="AD202" t="s">
        <v>1085</v>
      </c>
      <c r="AE202">
        <v>1</v>
      </c>
      <c r="AF202">
        <v>1</v>
      </c>
      <c r="AG202" t="s">
        <v>1085</v>
      </c>
      <c r="AH202">
        <v>2520</v>
      </c>
      <c r="AI202">
        <v>280</v>
      </c>
      <c r="AJ202">
        <v>280</v>
      </c>
      <c r="AK202">
        <v>1960</v>
      </c>
      <c r="AL202" t="s">
        <v>97</v>
      </c>
      <c r="AM202" t="s">
        <v>98</v>
      </c>
      <c r="AN202">
        <v>1997</v>
      </c>
      <c r="AO202" t="s">
        <v>1078</v>
      </c>
    </row>
    <row r="203" spans="1:41" x14ac:dyDescent="0.25">
      <c r="A203">
        <v>247116</v>
      </c>
      <c r="B203" s="1">
        <v>41062</v>
      </c>
      <c r="C203">
        <v>30</v>
      </c>
      <c r="D203" t="s">
        <v>1272</v>
      </c>
      <c r="E203"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t="s">
        <v>1079</v>
      </c>
      <c r="M203" t="s">
        <v>1141</v>
      </c>
      <c r="N203" t="s">
        <v>1080</v>
      </c>
      <c r="O203" t="s">
        <v>1096</v>
      </c>
      <c r="P203" t="s">
        <v>1161</v>
      </c>
      <c r="Q203">
        <v>0</v>
      </c>
      <c r="R203">
        <v>0</v>
      </c>
      <c r="S203">
        <v>0</v>
      </c>
      <c r="T203" s="1">
        <v>42037</v>
      </c>
      <c r="U203" t="s">
        <v>10</v>
      </c>
      <c r="V203" t="s">
        <v>1084</v>
      </c>
      <c r="W203" t="s">
        <v>121</v>
      </c>
      <c r="X203" t="s">
        <v>4</v>
      </c>
      <c r="Y203" t="s">
        <v>19</v>
      </c>
      <c r="Z203" t="s">
        <v>51</v>
      </c>
      <c r="AA203" t="s">
        <v>284</v>
      </c>
      <c r="AB203">
        <v>9</v>
      </c>
      <c r="AC203">
        <v>1</v>
      </c>
      <c r="AD203" t="s">
        <v>1078</v>
      </c>
      <c r="AE203">
        <v>2</v>
      </c>
      <c r="AF203">
        <v>1</v>
      </c>
      <c r="AG203" t="s">
        <v>1077</v>
      </c>
      <c r="AH203">
        <v>5760</v>
      </c>
      <c r="AI203">
        <v>960</v>
      </c>
      <c r="AJ203">
        <v>960</v>
      </c>
      <c r="AK203">
        <v>3840</v>
      </c>
      <c r="AL203" t="s">
        <v>73</v>
      </c>
      <c r="AM203" t="s">
        <v>80</v>
      </c>
      <c r="AN203">
        <v>2011</v>
      </c>
      <c r="AO203" t="s">
        <v>1078</v>
      </c>
    </row>
    <row r="204" spans="1:41" x14ac:dyDescent="0.25">
      <c r="A204">
        <v>505969</v>
      </c>
      <c r="B204" s="1">
        <v>35892</v>
      </c>
      <c r="C204">
        <v>342</v>
      </c>
      <c r="D204" t="s">
        <v>1273</v>
      </c>
      <c r="E204"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t="s">
        <v>1079</v>
      </c>
      <c r="M204" t="s">
        <v>1141</v>
      </c>
      <c r="N204" t="s">
        <v>1103</v>
      </c>
      <c r="O204" t="s">
        <v>1094</v>
      </c>
      <c r="P204" t="s">
        <v>1161</v>
      </c>
      <c r="Q204">
        <v>63100</v>
      </c>
      <c r="R204">
        <v>-13800</v>
      </c>
      <c r="S204">
        <v>49300</v>
      </c>
      <c r="T204" s="1">
        <v>42063</v>
      </c>
      <c r="U204" t="s">
        <v>1</v>
      </c>
      <c r="V204" t="s">
        <v>18</v>
      </c>
      <c r="W204" t="s">
        <v>11</v>
      </c>
      <c r="X204" t="s">
        <v>34</v>
      </c>
      <c r="Y204" t="s">
        <v>45</v>
      </c>
      <c r="Z204" t="s">
        <v>51</v>
      </c>
      <c r="AA204" t="s">
        <v>285</v>
      </c>
      <c r="AB204">
        <v>3</v>
      </c>
      <c r="AC204">
        <v>1</v>
      </c>
      <c r="AD204" t="s">
        <v>1085</v>
      </c>
      <c r="AE204">
        <v>2</v>
      </c>
      <c r="AF204">
        <v>0</v>
      </c>
      <c r="AG204" t="s">
        <v>1077</v>
      </c>
      <c r="AH204">
        <v>76700</v>
      </c>
      <c r="AI204">
        <v>7670</v>
      </c>
      <c r="AJ204">
        <v>7670</v>
      </c>
      <c r="AK204">
        <v>61360</v>
      </c>
      <c r="AL204" t="s">
        <v>73</v>
      </c>
      <c r="AM204" t="s">
        <v>74</v>
      </c>
      <c r="AN204">
        <v>2006</v>
      </c>
      <c r="AO204" t="s">
        <v>1078</v>
      </c>
    </row>
    <row r="205" spans="1:41" x14ac:dyDescent="0.25">
      <c r="A205">
        <v>653864</v>
      </c>
      <c r="B205" s="1">
        <v>39197</v>
      </c>
      <c r="C205">
        <v>219</v>
      </c>
      <c r="D205" t="s">
        <v>1274</v>
      </c>
      <c r="E205"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t="s">
        <v>1086</v>
      </c>
      <c r="M205" t="s">
        <v>57</v>
      </c>
      <c r="N205" t="s">
        <v>1102</v>
      </c>
      <c r="O205" t="s">
        <v>1088</v>
      </c>
      <c r="P205" t="s">
        <v>1162</v>
      </c>
      <c r="Q205">
        <v>0</v>
      </c>
      <c r="R205">
        <v>0</v>
      </c>
      <c r="S205">
        <v>0</v>
      </c>
      <c r="T205" s="1">
        <v>42022</v>
      </c>
      <c r="U205" t="s">
        <v>62</v>
      </c>
      <c r="V205" t="s">
        <v>1084</v>
      </c>
      <c r="W205" t="s">
        <v>121</v>
      </c>
      <c r="X205" t="s">
        <v>4</v>
      </c>
      <c r="Y205" t="s">
        <v>19</v>
      </c>
      <c r="Z205" t="s">
        <v>37</v>
      </c>
      <c r="AA205" t="s">
        <v>286</v>
      </c>
      <c r="AB205">
        <v>6</v>
      </c>
      <c r="AC205">
        <v>1</v>
      </c>
      <c r="AD205" t="s">
        <v>1078</v>
      </c>
      <c r="AE205">
        <v>0</v>
      </c>
      <c r="AF205">
        <v>2</v>
      </c>
      <c r="AG205" t="s">
        <v>1078</v>
      </c>
      <c r="AH205">
        <v>5920</v>
      </c>
      <c r="AI205">
        <v>740</v>
      </c>
      <c r="AJ205">
        <v>740</v>
      </c>
      <c r="AK205">
        <v>4440</v>
      </c>
      <c r="AL205" t="s">
        <v>26</v>
      </c>
      <c r="AM205" t="s">
        <v>154</v>
      </c>
      <c r="AN205">
        <v>2015</v>
      </c>
      <c r="AO205" t="s">
        <v>1078</v>
      </c>
    </row>
    <row r="206" spans="1:41" x14ac:dyDescent="0.25">
      <c r="A206">
        <v>586367</v>
      </c>
      <c r="B206" s="1">
        <v>36707</v>
      </c>
      <c r="C206">
        <v>468</v>
      </c>
      <c r="D206" t="s">
        <v>1272</v>
      </c>
      <c r="E206"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t="s">
        <v>1079</v>
      </c>
      <c r="M206" t="s">
        <v>1141</v>
      </c>
      <c r="N206" t="s">
        <v>1082</v>
      </c>
      <c r="O206" t="s">
        <v>1108</v>
      </c>
      <c r="P206" t="s">
        <v>1159</v>
      </c>
      <c r="Q206">
        <v>0</v>
      </c>
      <c r="R206">
        <v>0</v>
      </c>
      <c r="S206">
        <v>0</v>
      </c>
      <c r="T206" s="1">
        <v>42050</v>
      </c>
      <c r="U206" t="s">
        <v>1089</v>
      </c>
      <c r="V206" t="s">
        <v>18</v>
      </c>
      <c r="W206" t="s">
        <v>3</v>
      </c>
      <c r="X206" t="s">
        <v>34</v>
      </c>
      <c r="Y206" t="s">
        <v>5</v>
      </c>
      <c r="Z206" t="s">
        <v>13</v>
      </c>
      <c r="AA206" t="s">
        <v>287</v>
      </c>
      <c r="AB206">
        <v>7</v>
      </c>
      <c r="AC206">
        <v>3</v>
      </c>
      <c r="AD206" t="s">
        <v>1077</v>
      </c>
      <c r="AE206">
        <v>0</v>
      </c>
      <c r="AF206">
        <v>3</v>
      </c>
      <c r="AG206" t="s">
        <v>1085</v>
      </c>
      <c r="AH206">
        <v>64350</v>
      </c>
      <c r="AI206">
        <v>7150</v>
      </c>
      <c r="AJ206">
        <v>7150</v>
      </c>
      <c r="AK206">
        <v>50050</v>
      </c>
      <c r="AL206" t="s">
        <v>26</v>
      </c>
      <c r="AM206" t="s">
        <v>27</v>
      </c>
      <c r="AN206">
        <v>2009</v>
      </c>
      <c r="AO206" t="s">
        <v>1078</v>
      </c>
    </row>
    <row r="207" spans="1:41" x14ac:dyDescent="0.25">
      <c r="A207">
        <v>896890</v>
      </c>
      <c r="B207" s="1">
        <v>35220</v>
      </c>
      <c r="C207">
        <v>241</v>
      </c>
      <c r="D207" t="s">
        <v>1272</v>
      </c>
      <c r="E207"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t="s">
        <v>1079</v>
      </c>
      <c r="M207" t="s">
        <v>1142</v>
      </c>
      <c r="N207" t="s">
        <v>1087</v>
      </c>
      <c r="O207" t="s">
        <v>1110</v>
      </c>
      <c r="P207" t="s">
        <v>1159</v>
      </c>
      <c r="Q207">
        <v>0</v>
      </c>
      <c r="R207">
        <v>0</v>
      </c>
      <c r="S207">
        <v>0</v>
      </c>
      <c r="T207" s="1">
        <v>42035</v>
      </c>
      <c r="U207" t="s">
        <v>1089</v>
      </c>
      <c r="V207" t="s">
        <v>18</v>
      </c>
      <c r="W207" t="s">
        <v>41</v>
      </c>
      <c r="X207" t="s">
        <v>60</v>
      </c>
      <c r="Y207" t="s">
        <v>45</v>
      </c>
      <c r="Z207" t="s">
        <v>53</v>
      </c>
      <c r="AA207" t="s">
        <v>288</v>
      </c>
      <c r="AB207">
        <v>21</v>
      </c>
      <c r="AC207">
        <v>3</v>
      </c>
      <c r="AD207" t="s">
        <v>1078</v>
      </c>
      <c r="AE207">
        <v>1</v>
      </c>
      <c r="AF207">
        <v>2</v>
      </c>
      <c r="AG207" t="s">
        <v>1085</v>
      </c>
      <c r="AH207">
        <v>19080</v>
      </c>
      <c r="AI207">
        <v>4240</v>
      </c>
      <c r="AJ207">
        <v>2120</v>
      </c>
      <c r="AK207">
        <v>12720</v>
      </c>
      <c r="AL207" t="s">
        <v>8</v>
      </c>
      <c r="AM207" t="s">
        <v>137</v>
      </c>
      <c r="AN207">
        <v>1995</v>
      </c>
      <c r="AO207" t="s">
        <v>1078</v>
      </c>
    </row>
    <row r="208" spans="1:41" x14ac:dyDescent="0.25">
      <c r="A208">
        <v>650026</v>
      </c>
      <c r="B208" s="1">
        <v>39942</v>
      </c>
      <c r="C208">
        <v>223</v>
      </c>
      <c r="D208" t="s">
        <v>1273</v>
      </c>
      <c r="E208"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t="s">
        <v>1086</v>
      </c>
      <c r="M208" t="s">
        <v>1139</v>
      </c>
      <c r="N208" t="s">
        <v>1091</v>
      </c>
      <c r="O208" t="s">
        <v>1117</v>
      </c>
      <c r="P208" t="s">
        <v>1161</v>
      </c>
      <c r="Q208">
        <v>66400</v>
      </c>
      <c r="R208">
        <v>-34400</v>
      </c>
      <c r="S208">
        <v>32000</v>
      </c>
      <c r="T208" s="1">
        <v>42045</v>
      </c>
      <c r="U208" t="s">
        <v>1</v>
      </c>
      <c r="V208" t="s">
        <v>18</v>
      </c>
      <c r="W208" t="s">
        <v>11</v>
      </c>
      <c r="X208" t="s">
        <v>4</v>
      </c>
      <c r="Y208" t="s">
        <v>5</v>
      </c>
      <c r="Z208" t="s">
        <v>37</v>
      </c>
      <c r="AA208" t="s">
        <v>289</v>
      </c>
      <c r="AB208">
        <v>14</v>
      </c>
      <c r="AC208">
        <v>1</v>
      </c>
      <c r="AD208" t="s">
        <v>1078</v>
      </c>
      <c r="AE208">
        <v>2</v>
      </c>
      <c r="AF208">
        <v>1</v>
      </c>
      <c r="AG208" t="s">
        <v>1078</v>
      </c>
      <c r="AH208">
        <v>54400</v>
      </c>
      <c r="AI208">
        <v>5440</v>
      </c>
      <c r="AJ208">
        <v>5440</v>
      </c>
      <c r="AK208">
        <v>43520</v>
      </c>
      <c r="AL208" t="s">
        <v>97</v>
      </c>
      <c r="AM208" t="s">
        <v>110</v>
      </c>
      <c r="AN208">
        <v>2011</v>
      </c>
      <c r="AO208" t="s">
        <v>1078</v>
      </c>
    </row>
    <row r="209" spans="1:41" x14ac:dyDescent="0.25">
      <c r="A209">
        <v>547744</v>
      </c>
      <c r="B209" s="1">
        <v>37080</v>
      </c>
      <c r="C209">
        <v>128</v>
      </c>
      <c r="D209" t="s">
        <v>1273</v>
      </c>
      <c r="E209"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t="s">
        <v>1086</v>
      </c>
      <c r="M209" t="s">
        <v>65</v>
      </c>
      <c r="N209" t="s">
        <v>1087</v>
      </c>
      <c r="O209" t="s">
        <v>1109</v>
      </c>
      <c r="P209" t="s">
        <v>1161</v>
      </c>
      <c r="Q209">
        <v>0</v>
      </c>
      <c r="R209">
        <v>-39300</v>
      </c>
      <c r="S209">
        <v>-39300</v>
      </c>
      <c r="T209" s="1">
        <v>42061</v>
      </c>
      <c r="U209" t="s">
        <v>1</v>
      </c>
      <c r="V209" t="s">
        <v>18</v>
      </c>
      <c r="W209" t="s">
        <v>41</v>
      </c>
      <c r="X209" t="s">
        <v>34</v>
      </c>
      <c r="Y209" t="s">
        <v>5</v>
      </c>
      <c r="Z209" t="s">
        <v>6</v>
      </c>
      <c r="AA209" t="s">
        <v>290</v>
      </c>
      <c r="AB209">
        <v>0</v>
      </c>
      <c r="AC209">
        <v>1</v>
      </c>
      <c r="AD209" t="s">
        <v>1085</v>
      </c>
      <c r="AE209">
        <v>1</v>
      </c>
      <c r="AF209">
        <v>0</v>
      </c>
      <c r="AG209" t="s">
        <v>1078</v>
      </c>
      <c r="AH209">
        <v>59800</v>
      </c>
      <c r="AI209">
        <v>5980</v>
      </c>
      <c r="AJ209">
        <v>5980</v>
      </c>
      <c r="AK209">
        <v>47840</v>
      </c>
      <c r="AL209" t="s">
        <v>55</v>
      </c>
      <c r="AM209" t="s">
        <v>56</v>
      </c>
      <c r="AN209">
        <v>1999</v>
      </c>
      <c r="AO209" t="s">
        <v>1077</v>
      </c>
    </row>
    <row r="210" spans="1:41" x14ac:dyDescent="0.25">
      <c r="A210">
        <v>598124</v>
      </c>
      <c r="B210" s="1">
        <v>34232</v>
      </c>
      <c r="C210">
        <v>124</v>
      </c>
      <c r="D210" t="s">
        <v>1273</v>
      </c>
      <c r="E210"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t="s">
        <v>1079</v>
      </c>
      <c r="M210" t="s">
        <v>1139</v>
      </c>
      <c r="N210" t="s">
        <v>1107</v>
      </c>
      <c r="O210" t="s">
        <v>1096</v>
      </c>
      <c r="P210" t="s">
        <v>1159</v>
      </c>
      <c r="Q210">
        <v>0</v>
      </c>
      <c r="R210">
        <v>0</v>
      </c>
      <c r="S210">
        <v>0</v>
      </c>
      <c r="T210" s="1">
        <v>42060</v>
      </c>
      <c r="U210" t="s">
        <v>1089</v>
      </c>
      <c r="V210" t="s">
        <v>2</v>
      </c>
      <c r="W210" t="s">
        <v>3</v>
      </c>
      <c r="X210" t="s">
        <v>4</v>
      </c>
      <c r="Y210" t="s">
        <v>12</v>
      </c>
      <c r="Z210" t="s">
        <v>37</v>
      </c>
      <c r="AA210" t="s">
        <v>291</v>
      </c>
      <c r="AB210">
        <v>14</v>
      </c>
      <c r="AC210">
        <v>3</v>
      </c>
      <c r="AD210" t="s">
        <v>1085</v>
      </c>
      <c r="AE210">
        <v>0</v>
      </c>
      <c r="AF210">
        <v>3</v>
      </c>
      <c r="AG210" t="s">
        <v>1077</v>
      </c>
      <c r="AH210">
        <v>72000</v>
      </c>
      <c r="AI210">
        <v>7200</v>
      </c>
      <c r="AJ210">
        <v>7200</v>
      </c>
      <c r="AK210">
        <v>57600</v>
      </c>
      <c r="AL210" t="s">
        <v>43</v>
      </c>
      <c r="AM210" t="s">
        <v>59</v>
      </c>
      <c r="AN210">
        <v>2005</v>
      </c>
      <c r="AO210" t="s">
        <v>1078</v>
      </c>
    </row>
    <row r="211" spans="1:41" x14ac:dyDescent="0.25">
      <c r="A211">
        <v>436126</v>
      </c>
      <c r="B211" s="1">
        <v>40120</v>
      </c>
      <c r="C211">
        <v>343</v>
      </c>
      <c r="D211" t="s">
        <v>1274</v>
      </c>
      <c r="E211"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t="s">
        <v>1079</v>
      </c>
      <c r="M211" t="s">
        <v>1142</v>
      </c>
      <c r="N211" t="s">
        <v>1114</v>
      </c>
      <c r="O211" t="s">
        <v>1105</v>
      </c>
      <c r="P211" t="s">
        <v>1159</v>
      </c>
      <c r="Q211">
        <v>0</v>
      </c>
      <c r="R211">
        <v>0</v>
      </c>
      <c r="S211">
        <v>0</v>
      </c>
      <c r="T211" s="1">
        <v>42012</v>
      </c>
      <c r="U211" t="s">
        <v>1089</v>
      </c>
      <c r="V211" t="s">
        <v>2</v>
      </c>
      <c r="W211" t="s">
        <v>41</v>
      </c>
      <c r="X211" t="s">
        <v>4</v>
      </c>
      <c r="Y211" t="s">
        <v>5</v>
      </c>
      <c r="Z211" t="s">
        <v>13</v>
      </c>
      <c r="AA211" t="s">
        <v>292</v>
      </c>
      <c r="AB211">
        <v>13</v>
      </c>
      <c r="AC211">
        <v>4</v>
      </c>
      <c r="AD211" t="s">
        <v>1078</v>
      </c>
      <c r="AE211">
        <v>2</v>
      </c>
      <c r="AF211">
        <v>3</v>
      </c>
      <c r="AG211" t="s">
        <v>1078</v>
      </c>
      <c r="AH211">
        <v>65070</v>
      </c>
      <c r="AI211">
        <v>7230</v>
      </c>
      <c r="AJ211">
        <v>14460</v>
      </c>
      <c r="AK211">
        <v>43380</v>
      </c>
      <c r="AL211" t="s">
        <v>15</v>
      </c>
      <c r="AM211" t="s">
        <v>102</v>
      </c>
      <c r="AN211">
        <v>2003</v>
      </c>
      <c r="AO211" t="s">
        <v>1078</v>
      </c>
    </row>
    <row r="212" spans="1:41" x14ac:dyDescent="0.25">
      <c r="A212">
        <v>739447</v>
      </c>
      <c r="B212" s="1">
        <v>41983</v>
      </c>
      <c r="C212">
        <v>404</v>
      </c>
      <c r="D212" t="s">
        <v>1274</v>
      </c>
      <c r="E21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t="s">
        <v>1079</v>
      </c>
      <c r="M212" t="s">
        <v>29</v>
      </c>
      <c r="N212" t="s">
        <v>1087</v>
      </c>
      <c r="O212" t="s">
        <v>1083</v>
      </c>
      <c r="P212" t="s">
        <v>1161</v>
      </c>
      <c r="Q212">
        <v>25500</v>
      </c>
      <c r="R212">
        <v>-36700</v>
      </c>
      <c r="S212">
        <v>-11200</v>
      </c>
      <c r="T212" s="1">
        <v>42018</v>
      </c>
      <c r="U212" t="s">
        <v>62</v>
      </c>
      <c r="V212" t="s">
        <v>1084</v>
      </c>
      <c r="W212" t="s">
        <v>121</v>
      </c>
      <c r="X212" t="s">
        <v>4</v>
      </c>
      <c r="Y212" t="s">
        <v>45</v>
      </c>
      <c r="Z212" t="s">
        <v>6</v>
      </c>
      <c r="AA212" t="s">
        <v>293</v>
      </c>
      <c r="AB212">
        <v>8</v>
      </c>
      <c r="AC212">
        <v>1</v>
      </c>
      <c r="AD212" t="s">
        <v>1078</v>
      </c>
      <c r="AE212">
        <v>0</v>
      </c>
      <c r="AF212">
        <v>1</v>
      </c>
      <c r="AG212" t="s">
        <v>1078</v>
      </c>
      <c r="AH212">
        <v>8800</v>
      </c>
      <c r="AI212">
        <v>1760</v>
      </c>
      <c r="AJ212">
        <v>880</v>
      </c>
      <c r="AK212">
        <v>6160</v>
      </c>
      <c r="AL212" t="s">
        <v>73</v>
      </c>
      <c r="AM212" t="s">
        <v>74</v>
      </c>
      <c r="AN212">
        <v>2002</v>
      </c>
      <c r="AO212" t="s">
        <v>1078</v>
      </c>
    </row>
    <row r="213" spans="1:41" x14ac:dyDescent="0.25">
      <c r="A213">
        <v>427484</v>
      </c>
      <c r="B213" s="1">
        <v>34342</v>
      </c>
      <c r="C213">
        <v>63</v>
      </c>
      <c r="D213" t="s">
        <v>1273</v>
      </c>
      <c r="E213"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t="s">
        <v>1086</v>
      </c>
      <c r="M213" t="s">
        <v>57</v>
      </c>
      <c r="N213" t="s">
        <v>1107</v>
      </c>
      <c r="O213" t="s">
        <v>1104</v>
      </c>
      <c r="P213" t="s">
        <v>1161</v>
      </c>
      <c r="Q213">
        <v>0</v>
      </c>
      <c r="R213">
        <v>0</v>
      </c>
      <c r="S213">
        <v>0</v>
      </c>
      <c r="T213" s="1">
        <v>42038</v>
      </c>
      <c r="U213" t="s">
        <v>10</v>
      </c>
      <c r="V213" t="s">
        <v>1084</v>
      </c>
      <c r="W213" t="s">
        <v>11</v>
      </c>
      <c r="X213" t="s">
        <v>4</v>
      </c>
      <c r="Y213" t="s">
        <v>50</v>
      </c>
      <c r="Z213" t="s">
        <v>51</v>
      </c>
      <c r="AA213" t="s">
        <v>294</v>
      </c>
      <c r="AB213">
        <v>7</v>
      </c>
      <c r="AC213">
        <v>1</v>
      </c>
      <c r="AD213" t="s">
        <v>1078</v>
      </c>
      <c r="AE213">
        <v>2</v>
      </c>
      <c r="AF213">
        <v>0</v>
      </c>
      <c r="AG213" t="s">
        <v>1078</v>
      </c>
      <c r="AH213">
        <v>6120</v>
      </c>
      <c r="AI213">
        <v>1020</v>
      </c>
      <c r="AJ213">
        <v>1020</v>
      </c>
      <c r="AK213">
        <v>4080</v>
      </c>
      <c r="AL213" t="s">
        <v>47</v>
      </c>
      <c r="AM213" t="s">
        <v>94</v>
      </c>
      <c r="AN213">
        <v>2015</v>
      </c>
      <c r="AO213" t="s">
        <v>1078</v>
      </c>
    </row>
    <row r="214" spans="1:41" x14ac:dyDescent="0.25">
      <c r="A214">
        <v>218684</v>
      </c>
      <c r="B214" s="1">
        <v>38934</v>
      </c>
      <c r="C214">
        <v>210</v>
      </c>
      <c r="D214" t="s">
        <v>1274</v>
      </c>
      <c r="E214"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t="s">
        <v>1079</v>
      </c>
      <c r="M214" t="s">
        <v>57</v>
      </c>
      <c r="N214" t="s">
        <v>1097</v>
      </c>
      <c r="O214" t="s">
        <v>1101</v>
      </c>
      <c r="P214" t="s">
        <v>1161</v>
      </c>
      <c r="Q214">
        <v>59900</v>
      </c>
      <c r="R214">
        <v>0</v>
      </c>
      <c r="S214">
        <v>59900</v>
      </c>
      <c r="T214" s="1">
        <v>42009</v>
      </c>
      <c r="U214" t="s">
        <v>10</v>
      </c>
      <c r="V214" t="s">
        <v>1084</v>
      </c>
      <c r="W214" t="s">
        <v>121</v>
      </c>
      <c r="X214" t="s">
        <v>30</v>
      </c>
      <c r="Y214" t="s">
        <v>1273</v>
      </c>
      <c r="Z214" t="s">
        <v>6</v>
      </c>
      <c r="AA214" t="s">
        <v>295</v>
      </c>
      <c r="AB214">
        <v>9</v>
      </c>
      <c r="AC214">
        <v>1</v>
      </c>
      <c r="AD214" t="s">
        <v>1085</v>
      </c>
      <c r="AE214">
        <v>1</v>
      </c>
      <c r="AF214">
        <v>2</v>
      </c>
      <c r="AG214" t="s">
        <v>1085</v>
      </c>
      <c r="AH214">
        <v>7080</v>
      </c>
      <c r="AI214">
        <v>1180</v>
      </c>
      <c r="AJ214">
        <v>590</v>
      </c>
      <c r="AK214">
        <v>5310</v>
      </c>
      <c r="AL214" t="s">
        <v>21</v>
      </c>
      <c r="AM214" t="s">
        <v>22</v>
      </c>
      <c r="AN214">
        <v>1999</v>
      </c>
      <c r="AO214" t="s">
        <v>1078</v>
      </c>
    </row>
    <row r="215" spans="1:41" x14ac:dyDescent="0.25">
      <c r="A215">
        <v>565564</v>
      </c>
      <c r="B215" s="1">
        <v>39120</v>
      </c>
      <c r="C215">
        <v>335</v>
      </c>
      <c r="D215" t="s">
        <v>1273</v>
      </c>
      <c r="E215"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t="s">
        <v>1079</v>
      </c>
      <c r="M215" t="s">
        <v>57</v>
      </c>
      <c r="N215" t="s">
        <v>1087</v>
      </c>
      <c r="O215" t="s">
        <v>1106</v>
      </c>
      <c r="P215" t="s">
        <v>1161</v>
      </c>
      <c r="Q215">
        <v>62200</v>
      </c>
      <c r="R215">
        <v>-31400</v>
      </c>
      <c r="S215">
        <v>30800</v>
      </c>
      <c r="T215" s="1">
        <v>42028</v>
      </c>
      <c r="U215" t="s">
        <v>1089</v>
      </c>
      <c r="V215" t="s">
        <v>2</v>
      </c>
      <c r="W215" t="s">
        <v>11</v>
      </c>
      <c r="X215" t="s">
        <v>60</v>
      </c>
      <c r="Y215" t="s">
        <v>19</v>
      </c>
      <c r="Z215" t="s">
        <v>13</v>
      </c>
      <c r="AA215" t="s">
        <v>296</v>
      </c>
      <c r="AB215">
        <v>12</v>
      </c>
      <c r="AC215">
        <v>3</v>
      </c>
      <c r="AD215" t="s">
        <v>1077</v>
      </c>
      <c r="AE215">
        <v>2</v>
      </c>
      <c r="AF215">
        <v>3</v>
      </c>
      <c r="AG215" t="s">
        <v>1077</v>
      </c>
      <c r="AH215">
        <v>34320</v>
      </c>
      <c r="AI215">
        <v>8580</v>
      </c>
      <c r="AJ215">
        <v>4290</v>
      </c>
      <c r="AK215">
        <v>21450</v>
      </c>
      <c r="AL215" t="s">
        <v>123</v>
      </c>
      <c r="AM215" t="s">
        <v>124</v>
      </c>
      <c r="AN215">
        <v>2009</v>
      </c>
      <c r="AO215" t="s">
        <v>1078</v>
      </c>
    </row>
    <row r="216" spans="1:41" x14ac:dyDescent="0.25">
      <c r="A216">
        <v>743163</v>
      </c>
      <c r="B216" s="1">
        <v>36990</v>
      </c>
      <c r="C216">
        <v>11</v>
      </c>
      <c r="D216" t="s">
        <v>1273</v>
      </c>
      <c r="E216"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t="s">
        <v>1086</v>
      </c>
      <c r="M216" t="s">
        <v>1140</v>
      </c>
      <c r="N216" t="s">
        <v>1093</v>
      </c>
      <c r="O216" t="s">
        <v>1083</v>
      </c>
      <c r="P216" t="s">
        <v>1159</v>
      </c>
      <c r="Q216">
        <v>24000</v>
      </c>
      <c r="R216">
        <v>0</v>
      </c>
      <c r="S216">
        <v>24000</v>
      </c>
      <c r="T216" s="1">
        <v>42030</v>
      </c>
      <c r="U216" t="s">
        <v>1089</v>
      </c>
      <c r="V216" t="s">
        <v>2</v>
      </c>
      <c r="W216" t="s">
        <v>3</v>
      </c>
      <c r="X216" t="s">
        <v>49</v>
      </c>
      <c r="Y216" t="s">
        <v>5</v>
      </c>
      <c r="Z216" t="s">
        <v>37</v>
      </c>
      <c r="AA216" t="s">
        <v>297</v>
      </c>
      <c r="AB216">
        <v>6</v>
      </c>
      <c r="AC216">
        <v>3</v>
      </c>
      <c r="AD216" t="s">
        <v>1085</v>
      </c>
      <c r="AE216">
        <v>1</v>
      </c>
      <c r="AF216">
        <v>0</v>
      </c>
      <c r="AG216" t="s">
        <v>1085</v>
      </c>
      <c r="AH216">
        <v>53460</v>
      </c>
      <c r="AI216">
        <v>9720</v>
      </c>
      <c r="AJ216">
        <v>9720</v>
      </c>
      <c r="AK216">
        <v>34020</v>
      </c>
      <c r="AL216" t="s">
        <v>21</v>
      </c>
      <c r="AM216" t="s">
        <v>67</v>
      </c>
      <c r="AN216">
        <v>2004</v>
      </c>
      <c r="AO216" t="s">
        <v>1077</v>
      </c>
    </row>
    <row r="217" spans="1:41" x14ac:dyDescent="0.25">
      <c r="A217">
        <v>604614</v>
      </c>
      <c r="B217" s="1">
        <v>34747</v>
      </c>
      <c r="C217">
        <v>142</v>
      </c>
      <c r="D217" t="s">
        <v>1274</v>
      </c>
      <c r="E217"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t="s">
        <v>1086</v>
      </c>
      <c r="M217" t="s">
        <v>1142</v>
      </c>
      <c r="N217" t="s">
        <v>1099</v>
      </c>
      <c r="O217" t="s">
        <v>1116</v>
      </c>
      <c r="P217" t="s">
        <v>1159</v>
      </c>
      <c r="Q217">
        <v>0</v>
      </c>
      <c r="R217">
        <v>0</v>
      </c>
      <c r="S217">
        <v>0</v>
      </c>
      <c r="T217" s="1">
        <v>42025</v>
      </c>
      <c r="U217" t="s">
        <v>1</v>
      </c>
      <c r="V217" t="s">
        <v>2</v>
      </c>
      <c r="W217" t="s">
        <v>41</v>
      </c>
      <c r="X217" t="s">
        <v>49</v>
      </c>
      <c r="Y217" t="s">
        <v>50</v>
      </c>
      <c r="Z217" t="s">
        <v>6</v>
      </c>
      <c r="AA217" t="s">
        <v>298</v>
      </c>
      <c r="AB217">
        <v>11</v>
      </c>
      <c r="AC217">
        <v>1</v>
      </c>
      <c r="AD217" t="s">
        <v>1077</v>
      </c>
      <c r="AE217">
        <v>1</v>
      </c>
      <c r="AF217">
        <v>3</v>
      </c>
      <c r="AG217" t="s">
        <v>1085</v>
      </c>
      <c r="AH217">
        <v>81360</v>
      </c>
      <c r="AI217">
        <v>6780</v>
      </c>
      <c r="AJ217">
        <v>13560</v>
      </c>
      <c r="AK217">
        <v>61020</v>
      </c>
      <c r="AL217" t="s">
        <v>73</v>
      </c>
      <c r="AM217" t="s">
        <v>74</v>
      </c>
      <c r="AN217">
        <v>2009</v>
      </c>
      <c r="AO217" t="s">
        <v>1077</v>
      </c>
    </row>
    <row r="218" spans="1:41" x14ac:dyDescent="0.25">
      <c r="A218">
        <v>509928</v>
      </c>
      <c r="B218" s="1">
        <v>34905</v>
      </c>
      <c r="C218">
        <v>272</v>
      </c>
      <c r="D218" t="s">
        <v>1273</v>
      </c>
      <c r="E218"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t="s">
        <v>1079</v>
      </c>
      <c r="M218" t="s">
        <v>1141</v>
      </c>
      <c r="N218" t="s">
        <v>1080</v>
      </c>
      <c r="O218" t="s">
        <v>1092</v>
      </c>
      <c r="P218" t="s">
        <v>1161</v>
      </c>
      <c r="Q218">
        <v>0</v>
      </c>
      <c r="R218">
        <v>0</v>
      </c>
      <c r="S218">
        <v>0</v>
      </c>
      <c r="T218" s="1">
        <v>42041</v>
      </c>
      <c r="U218" t="s">
        <v>1089</v>
      </c>
      <c r="V218" t="s">
        <v>2</v>
      </c>
      <c r="W218" t="s">
        <v>11</v>
      </c>
      <c r="X218" t="s">
        <v>60</v>
      </c>
      <c r="Y218" t="s">
        <v>50</v>
      </c>
      <c r="Z218" t="s">
        <v>37</v>
      </c>
      <c r="AA218" t="s">
        <v>299</v>
      </c>
      <c r="AB218">
        <v>5</v>
      </c>
      <c r="AC218">
        <v>3</v>
      </c>
      <c r="AD218" t="s">
        <v>1085</v>
      </c>
      <c r="AE218">
        <v>1</v>
      </c>
      <c r="AF218">
        <v>2</v>
      </c>
      <c r="AG218" t="s">
        <v>1077</v>
      </c>
      <c r="AH218">
        <v>81070</v>
      </c>
      <c r="AI218">
        <v>7370</v>
      </c>
      <c r="AJ218">
        <v>14740</v>
      </c>
      <c r="AK218">
        <v>58960</v>
      </c>
      <c r="AL218" t="s">
        <v>43</v>
      </c>
      <c r="AM218" t="s">
        <v>59</v>
      </c>
      <c r="AN218">
        <v>2006</v>
      </c>
      <c r="AO218" t="s">
        <v>1077</v>
      </c>
    </row>
    <row r="219" spans="1:41" x14ac:dyDescent="0.25">
      <c r="A219">
        <v>593390</v>
      </c>
      <c r="B219" s="1">
        <v>38800</v>
      </c>
      <c r="C219">
        <v>69</v>
      </c>
      <c r="D219" t="s">
        <v>1272</v>
      </c>
      <c r="E219"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t="s">
        <v>1086</v>
      </c>
      <c r="M219" t="s">
        <v>57</v>
      </c>
      <c r="N219" t="s">
        <v>1082</v>
      </c>
      <c r="O219" t="s">
        <v>1094</v>
      </c>
      <c r="P219" t="s">
        <v>1162</v>
      </c>
      <c r="Q219">
        <v>0</v>
      </c>
      <c r="R219">
        <v>0</v>
      </c>
      <c r="S219">
        <v>0</v>
      </c>
      <c r="T219" s="1">
        <v>42011</v>
      </c>
      <c r="U219" t="s">
        <v>1</v>
      </c>
      <c r="V219" t="s">
        <v>23</v>
      </c>
      <c r="W219" t="s">
        <v>11</v>
      </c>
      <c r="X219" t="s">
        <v>34</v>
      </c>
      <c r="Y219" t="s">
        <v>19</v>
      </c>
      <c r="Z219" t="s">
        <v>6</v>
      </c>
      <c r="AA219" t="s">
        <v>300</v>
      </c>
      <c r="AB219">
        <v>14</v>
      </c>
      <c r="AC219">
        <v>1</v>
      </c>
      <c r="AD219" t="s">
        <v>1078</v>
      </c>
      <c r="AE219">
        <v>2</v>
      </c>
      <c r="AF219">
        <v>2</v>
      </c>
      <c r="AG219" t="s">
        <v>1078</v>
      </c>
      <c r="AH219">
        <v>63120</v>
      </c>
      <c r="AI219">
        <v>5260</v>
      </c>
      <c r="AJ219">
        <v>10520</v>
      </c>
      <c r="AK219">
        <v>47340</v>
      </c>
      <c r="AL219" t="s">
        <v>43</v>
      </c>
      <c r="AM219" t="s">
        <v>44</v>
      </c>
      <c r="AN219">
        <v>2008</v>
      </c>
      <c r="AO219" t="s">
        <v>1078</v>
      </c>
    </row>
    <row r="220" spans="1:41" x14ac:dyDescent="0.25">
      <c r="A220">
        <v>970607</v>
      </c>
      <c r="B220" s="1">
        <v>34786</v>
      </c>
      <c r="C220">
        <v>38</v>
      </c>
      <c r="D220" t="s">
        <v>1273</v>
      </c>
      <c r="E220"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t="s">
        <v>1079</v>
      </c>
      <c r="M220" t="s">
        <v>1139</v>
      </c>
      <c r="N220" t="s">
        <v>1103</v>
      </c>
      <c r="O220" t="s">
        <v>1106</v>
      </c>
      <c r="P220" t="s">
        <v>1161</v>
      </c>
      <c r="Q220">
        <v>0</v>
      </c>
      <c r="R220">
        <v>-39700</v>
      </c>
      <c r="S220">
        <v>-39700</v>
      </c>
      <c r="T220" s="1">
        <v>42045</v>
      </c>
      <c r="U220" t="s">
        <v>10</v>
      </c>
      <c r="V220" t="s">
        <v>1084</v>
      </c>
      <c r="W220" t="s">
        <v>121</v>
      </c>
      <c r="X220" t="s">
        <v>30</v>
      </c>
      <c r="Y220" t="s">
        <v>50</v>
      </c>
      <c r="Z220" t="s">
        <v>37</v>
      </c>
      <c r="AA220" t="s">
        <v>301</v>
      </c>
      <c r="AB220">
        <v>17</v>
      </c>
      <c r="AC220">
        <v>1</v>
      </c>
      <c r="AD220" t="s">
        <v>1085</v>
      </c>
      <c r="AE220">
        <v>2</v>
      </c>
      <c r="AF220">
        <v>1</v>
      </c>
      <c r="AG220" t="s">
        <v>1078</v>
      </c>
      <c r="AH220">
        <v>7200</v>
      </c>
      <c r="AI220">
        <v>1440</v>
      </c>
      <c r="AJ220">
        <v>720</v>
      </c>
      <c r="AK220">
        <v>5040</v>
      </c>
      <c r="AL220" t="s">
        <v>97</v>
      </c>
      <c r="AM220" t="s">
        <v>112</v>
      </c>
      <c r="AN220">
        <v>2004</v>
      </c>
      <c r="AO220" t="s">
        <v>1078</v>
      </c>
    </row>
    <row r="221" spans="1:41" x14ac:dyDescent="0.25">
      <c r="A221">
        <v>174701</v>
      </c>
      <c r="B221" s="1">
        <v>35235</v>
      </c>
      <c r="C221">
        <v>328</v>
      </c>
      <c r="D221" t="s">
        <v>1272</v>
      </c>
      <c r="E221"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t="s">
        <v>1086</v>
      </c>
      <c r="M221" t="s">
        <v>1140</v>
      </c>
      <c r="N221" t="s">
        <v>1093</v>
      </c>
      <c r="O221" t="s">
        <v>1117</v>
      </c>
      <c r="P221" t="s">
        <v>1161</v>
      </c>
      <c r="Q221">
        <v>24800</v>
      </c>
      <c r="R221">
        <v>0</v>
      </c>
      <c r="S221">
        <v>24800</v>
      </c>
      <c r="T221" s="1">
        <v>42058</v>
      </c>
      <c r="U221" t="s">
        <v>1</v>
      </c>
      <c r="V221" t="s">
        <v>18</v>
      </c>
      <c r="W221" t="s">
        <v>41</v>
      </c>
      <c r="X221" t="s">
        <v>49</v>
      </c>
      <c r="Y221" t="s">
        <v>45</v>
      </c>
      <c r="Z221" t="s">
        <v>51</v>
      </c>
      <c r="AA221" t="s">
        <v>302</v>
      </c>
      <c r="AB221">
        <v>0</v>
      </c>
      <c r="AC221">
        <v>1</v>
      </c>
      <c r="AD221" t="s">
        <v>1085</v>
      </c>
      <c r="AE221">
        <v>2</v>
      </c>
      <c r="AF221">
        <v>3</v>
      </c>
      <c r="AG221" t="s">
        <v>1085</v>
      </c>
      <c r="AH221">
        <v>70290</v>
      </c>
      <c r="AI221">
        <v>12780</v>
      </c>
      <c r="AJ221">
        <v>6390</v>
      </c>
      <c r="AK221">
        <v>51120</v>
      </c>
      <c r="AL221" t="s">
        <v>8</v>
      </c>
      <c r="AM221" t="s">
        <v>9</v>
      </c>
      <c r="AN221">
        <v>1998</v>
      </c>
      <c r="AO221" t="s">
        <v>1077</v>
      </c>
    </row>
    <row r="222" spans="1:41" x14ac:dyDescent="0.25">
      <c r="A222">
        <v>529398</v>
      </c>
      <c r="B222" s="1">
        <v>34136</v>
      </c>
      <c r="C222">
        <v>281</v>
      </c>
      <c r="D222" t="s">
        <v>1273</v>
      </c>
      <c r="E22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t="s">
        <v>1079</v>
      </c>
      <c r="M222" t="s">
        <v>65</v>
      </c>
      <c r="N222" t="s">
        <v>1097</v>
      </c>
      <c r="O222" t="s">
        <v>1098</v>
      </c>
      <c r="P222" t="s">
        <v>1161</v>
      </c>
      <c r="Q222">
        <v>0</v>
      </c>
      <c r="R222">
        <v>0</v>
      </c>
      <c r="S222">
        <v>0</v>
      </c>
      <c r="T222" s="1">
        <v>42013</v>
      </c>
      <c r="U222" t="s">
        <v>1089</v>
      </c>
      <c r="V222" t="s">
        <v>2</v>
      </c>
      <c r="W222" t="s">
        <v>11</v>
      </c>
      <c r="X222" t="s">
        <v>34</v>
      </c>
      <c r="Y222" t="s">
        <v>5</v>
      </c>
      <c r="Z222" t="s">
        <v>75</v>
      </c>
      <c r="AA222" t="s">
        <v>303</v>
      </c>
      <c r="AB222">
        <v>21</v>
      </c>
      <c r="AC222">
        <v>3</v>
      </c>
      <c r="AD222" t="s">
        <v>1078</v>
      </c>
      <c r="AE222">
        <v>1</v>
      </c>
      <c r="AF222">
        <v>0</v>
      </c>
      <c r="AG222" t="s">
        <v>1078</v>
      </c>
      <c r="AH222">
        <v>60190</v>
      </c>
      <c r="AI222">
        <v>9260</v>
      </c>
      <c r="AJ222">
        <v>9260</v>
      </c>
      <c r="AK222">
        <v>41670</v>
      </c>
      <c r="AL222" t="s">
        <v>97</v>
      </c>
      <c r="AM222" t="s">
        <v>148</v>
      </c>
      <c r="AN222">
        <v>1999</v>
      </c>
      <c r="AO222" t="s">
        <v>1078</v>
      </c>
    </row>
    <row r="223" spans="1:41" x14ac:dyDescent="0.25">
      <c r="A223">
        <v>940942</v>
      </c>
      <c r="B223" s="1">
        <v>37083</v>
      </c>
      <c r="C223">
        <v>246</v>
      </c>
      <c r="D223" t="s">
        <v>1273</v>
      </c>
      <c r="E223"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t="s">
        <v>1079</v>
      </c>
      <c r="M223" t="s">
        <v>65</v>
      </c>
      <c r="N223" t="s">
        <v>1115</v>
      </c>
      <c r="O223" t="s">
        <v>1094</v>
      </c>
      <c r="P223" t="s">
        <v>1161</v>
      </c>
      <c r="Q223">
        <v>0</v>
      </c>
      <c r="R223">
        <v>-58600</v>
      </c>
      <c r="S223">
        <v>-58600</v>
      </c>
      <c r="T223" s="1">
        <v>42057</v>
      </c>
      <c r="U223" t="s">
        <v>1</v>
      </c>
      <c r="V223" t="s">
        <v>23</v>
      </c>
      <c r="W223" t="s">
        <v>3</v>
      </c>
      <c r="X223" t="s">
        <v>49</v>
      </c>
      <c r="Y223" t="s">
        <v>19</v>
      </c>
      <c r="Z223" t="s">
        <v>51</v>
      </c>
      <c r="AA223" t="s">
        <v>304</v>
      </c>
      <c r="AB223">
        <v>18</v>
      </c>
      <c r="AC223">
        <v>1</v>
      </c>
      <c r="AD223" t="s">
        <v>1077</v>
      </c>
      <c r="AE223">
        <v>1</v>
      </c>
      <c r="AF223">
        <v>2</v>
      </c>
      <c r="AG223" t="s">
        <v>1077</v>
      </c>
      <c r="AH223">
        <v>61380</v>
      </c>
      <c r="AI223">
        <v>11160</v>
      </c>
      <c r="AJ223">
        <v>5580</v>
      </c>
      <c r="AK223">
        <v>44640</v>
      </c>
      <c r="AL223" t="s">
        <v>118</v>
      </c>
      <c r="AM223" t="s">
        <v>119</v>
      </c>
      <c r="AN223">
        <v>2009</v>
      </c>
      <c r="AO223" t="s">
        <v>1077</v>
      </c>
    </row>
    <row r="224" spans="1:41" x14ac:dyDescent="0.25">
      <c r="A224">
        <v>442677</v>
      </c>
      <c r="B224" s="1">
        <v>39774</v>
      </c>
      <c r="C224">
        <v>298</v>
      </c>
      <c r="D224" t="s">
        <v>1273</v>
      </c>
      <c r="E224"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t="s">
        <v>1086</v>
      </c>
      <c r="M224" t="s">
        <v>65</v>
      </c>
      <c r="N224" t="s">
        <v>1095</v>
      </c>
      <c r="O224" t="s">
        <v>1117</v>
      </c>
      <c r="P224" t="s">
        <v>1160</v>
      </c>
      <c r="Q224">
        <v>47800</v>
      </c>
      <c r="R224">
        <v>0</v>
      </c>
      <c r="S224">
        <v>47800</v>
      </c>
      <c r="T224" s="1">
        <v>42056</v>
      </c>
      <c r="U224" t="s">
        <v>1</v>
      </c>
      <c r="V224" t="s">
        <v>23</v>
      </c>
      <c r="W224" t="s">
        <v>11</v>
      </c>
      <c r="X224" t="s">
        <v>60</v>
      </c>
      <c r="Y224" t="s">
        <v>19</v>
      </c>
      <c r="Z224" t="s">
        <v>37</v>
      </c>
      <c r="AA224" t="s">
        <v>305</v>
      </c>
      <c r="AB224">
        <v>17</v>
      </c>
      <c r="AC224">
        <v>1</v>
      </c>
      <c r="AD224" t="s">
        <v>1078</v>
      </c>
      <c r="AE224">
        <v>2</v>
      </c>
      <c r="AF224">
        <v>2</v>
      </c>
      <c r="AG224" t="s">
        <v>1078</v>
      </c>
      <c r="AH224">
        <v>28100</v>
      </c>
      <c r="AI224">
        <v>2810</v>
      </c>
      <c r="AJ224">
        <v>5620</v>
      </c>
      <c r="AK224">
        <v>19670</v>
      </c>
      <c r="AL224" t="s">
        <v>106</v>
      </c>
      <c r="AM224" t="s">
        <v>280</v>
      </c>
      <c r="AN224">
        <v>2012</v>
      </c>
      <c r="AO224" t="s">
        <v>1078</v>
      </c>
    </row>
    <row r="225" spans="1:41" x14ac:dyDescent="0.25">
      <c r="A225">
        <v>365364</v>
      </c>
      <c r="B225" s="1">
        <v>37618</v>
      </c>
      <c r="C225">
        <v>330</v>
      </c>
      <c r="D225" t="s">
        <v>1272</v>
      </c>
      <c r="E225"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t="s">
        <v>1086</v>
      </c>
      <c r="M225" t="s">
        <v>57</v>
      </c>
      <c r="N225" t="s">
        <v>1087</v>
      </c>
      <c r="O225" t="s">
        <v>1106</v>
      </c>
      <c r="P225" t="s">
        <v>1159</v>
      </c>
      <c r="Q225">
        <v>0</v>
      </c>
      <c r="R225">
        <v>0</v>
      </c>
      <c r="S225">
        <v>0</v>
      </c>
      <c r="T225" s="1">
        <v>42039</v>
      </c>
      <c r="U225" t="s">
        <v>1</v>
      </c>
      <c r="V225" t="s">
        <v>2</v>
      </c>
      <c r="W225" t="s">
        <v>41</v>
      </c>
      <c r="X225" t="s">
        <v>34</v>
      </c>
      <c r="Y225" t="s">
        <v>19</v>
      </c>
      <c r="Z225" t="s">
        <v>51</v>
      </c>
      <c r="AA225" t="s">
        <v>306</v>
      </c>
      <c r="AB225">
        <v>19</v>
      </c>
      <c r="AC225">
        <v>1</v>
      </c>
      <c r="AD225" t="s">
        <v>1077</v>
      </c>
      <c r="AE225">
        <v>0</v>
      </c>
      <c r="AF225">
        <v>0</v>
      </c>
      <c r="AG225" t="s">
        <v>1078</v>
      </c>
      <c r="AH225">
        <v>49060</v>
      </c>
      <c r="AI225">
        <v>8920</v>
      </c>
      <c r="AJ225">
        <v>8920</v>
      </c>
      <c r="AK225">
        <v>31220</v>
      </c>
      <c r="AL225" t="s">
        <v>26</v>
      </c>
      <c r="AM225" t="s">
        <v>132</v>
      </c>
      <c r="AN225">
        <v>1995</v>
      </c>
      <c r="AO225" t="s">
        <v>1078</v>
      </c>
    </row>
    <row r="226" spans="1:41" x14ac:dyDescent="0.25">
      <c r="A226">
        <v>114839</v>
      </c>
      <c r="B226" s="1">
        <v>38718</v>
      </c>
      <c r="C226">
        <v>362</v>
      </c>
      <c r="D226" t="s">
        <v>1272</v>
      </c>
      <c r="E226"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t="s">
        <v>1079</v>
      </c>
      <c r="M226" t="s">
        <v>29</v>
      </c>
      <c r="N226" t="s">
        <v>1087</v>
      </c>
      <c r="O226" t="s">
        <v>1088</v>
      </c>
      <c r="P226" t="s">
        <v>1159</v>
      </c>
      <c r="Q226">
        <v>53000</v>
      </c>
      <c r="R226">
        <v>-72500</v>
      </c>
      <c r="S226">
        <v>-19500</v>
      </c>
      <c r="T226" s="1">
        <v>42011</v>
      </c>
      <c r="U226" t="s">
        <v>1089</v>
      </c>
      <c r="V226" t="s">
        <v>2</v>
      </c>
      <c r="W226" t="s">
        <v>41</v>
      </c>
      <c r="X226" t="s">
        <v>34</v>
      </c>
      <c r="Y226" t="s">
        <v>19</v>
      </c>
      <c r="Z226" t="s">
        <v>6</v>
      </c>
      <c r="AA226" t="s">
        <v>307</v>
      </c>
      <c r="AB226">
        <v>17</v>
      </c>
      <c r="AC226">
        <v>3</v>
      </c>
      <c r="AD226" t="s">
        <v>1085</v>
      </c>
      <c r="AE226">
        <v>1</v>
      </c>
      <c r="AF226">
        <v>1</v>
      </c>
      <c r="AG226" t="s">
        <v>1078</v>
      </c>
      <c r="AH226">
        <v>57060</v>
      </c>
      <c r="AI226">
        <v>6340</v>
      </c>
      <c r="AJ226">
        <v>6340</v>
      </c>
      <c r="AK226">
        <v>44380</v>
      </c>
      <c r="AL226" t="s">
        <v>15</v>
      </c>
      <c r="AM226" t="s">
        <v>16</v>
      </c>
      <c r="AN226">
        <v>1995</v>
      </c>
      <c r="AO226" t="s">
        <v>1078</v>
      </c>
    </row>
    <row r="227" spans="1:41" x14ac:dyDescent="0.25">
      <c r="A227">
        <v>872734</v>
      </c>
      <c r="B227" s="1">
        <v>33012</v>
      </c>
      <c r="C227">
        <v>241</v>
      </c>
      <c r="D227" t="s">
        <v>1274</v>
      </c>
      <c r="E227"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t="s">
        <v>1086</v>
      </c>
      <c r="M227" t="s">
        <v>29</v>
      </c>
      <c r="N227" t="s">
        <v>1091</v>
      </c>
      <c r="O227" t="s">
        <v>1110</v>
      </c>
      <c r="P227" t="s">
        <v>1161</v>
      </c>
      <c r="Q227">
        <v>0</v>
      </c>
      <c r="R227">
        <v>0</v>
      </c>
      <c r="S227">
        <v>0</v>
      </c>
      <c r="T227" s="1">
        <v>42021</v>
      </c>
      <c r="U227" t="s">
        <v>1089</v>
      </c>
      <c r="V227" t="s">
        <v>2</v>
      </c>
      <c r="W227" t="s">
        <v>3</v>
      </c>
      <c r="X227" t="s">
        <v>34</v>
      </c>
      <c r="Y227" t="s">
        <v>12</v>
      </c>
      <c r="Z227" t="s">
        <v>24</v>
      </c>
      <c r="AA227" t="s">
        <v>308</v>
      </c>
      <c r="AB227">
        <v>23</v>
      </c>
      <c r="AC227">
        <v>3</v>
      </c>
      <c r="AD227" t="s">
        <v>1085</v>
      </c>
      <c r="AE227">
        <v>0</v>
      </c>
      <c r="AF227">
        <v>3</v>
      </c>
      <c r="AG227" t="s">
        <v>1077</v>
      </c>
      <c r="AH227">
        <v>77880</v>
      </c>
      <c r="AI227">
        <v>12980</v>
      </c>
      <c r="AJ227">
        <v>12980</v>
      </c>
      <c r="AK227">
        <v>51920</v>
      </c>
      <c r="AL227" t="s">
        <v>32</v>
      </c>
      <c r="AM227" t="s">
        <v>69</v>
      </c>
      <c r="AN227">
        <v>2008</v>
      </c>
      <c r="AO227" t="s">
        <v>1078</v>
      </c>
    </row>
    <row r="228" spans="1:41" x14ac:dyDescent="0.25">
      <c r="A228">
        <v>267885</v>
      </c>
      <c r="B228" s="1">
        <v>41512</v>
      </c>
      <c r="C228">
        <v>245</v>
      </c>
      <c r="D228" t="s">
        <v>1274</v>
      </c>
      <c r="E228"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t="s">
        <v>1079</v>
      </c>
      <c r="M228" t="s">
        <v>1139</v>
      </c>
      <c r="N228" t="s">
        <v>1099</v>
      </c>
      <c r="O228" t="s">
        <v>1112</v>
      </c>
      <c r="P228" t="s">
        <v>1162</v>
      </c>
      <c r="Q228">
        <v>24400</v>
      </c>
      <c r="R228">
        <v>-60500</v>
      </c>
      <c r="S228">
        <v>-36100</v>
      </c>
      <c r="T228" s="1">
        <v>42032</v>
      </c>
      <c r="U228" t="s">
        <v>1</v>
      </c>
      <c r="V228" t="s">
        <v>23</v>
      </c>
      <c r="W228" t="s">
        <v>41</v>
      </c>
      <c r="X228" t="s">
        <v>60</v>
      </c>
      <c r="Y228" t="s">
        <v>19</v>
      </c>
      <c r="Z228" t="s">
        <v>37</v>
      </c>
      <c r="AA228" t="s">
        <v>309</v>
      </c>
      <c r="AB228">
        <v>4</v>
      </c>
      <c r="AC228">
        <v>1</v>
      </c>
      <c r="AD228" t="s">
        <v>1077</v>
      </c>
      <c r="AE228">
        <v>0</v>
      </c>
      <c r="AF228">
        <v>1</v>
      </c>
      <c r="AG228" t="s">
        <v>1077</v>
      </c>
      <c r="AH228">
        <v>73500</v>
      </c>
      <c r="AI228">
        <v>7350</v>
      </c>
      <c r="AJ228">
        <v>14700</v>
      </c>
      <c r="AK228">
        <v>51450</v>
      </c>
      <c r="AL228" t="s">
        <v>106</v>
      </c>
      <c r="AM228" t="s">
        <v>107</v>
      </c>
      <c r="AN228">
        <v>1999</v>
      </c>
      <c r="AO228" t="s">
        <v>1078</v>
      </c>
    </row>
    <row r="229" spans="1:41" x14ac:dyDescent="0.25">
      <c r="A229">
        <v>740505</v>
      </c>
      <c r="B229" s="1">
        <v>35715</v>
      </c>
      <c r="C229">
        <v>371</v>
      </c>
      <c r="D229" t="s">
        <v>1272</v>
      </c>
      <c r="E229"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t="s">
        <v>1086</v>
      </c>
      <c r="M229" t="s">
        <v>57</v>
      </c>
      <c r="N229" t="s">
        <v>1095</v>
      </c>
      <c r="O229" t="s">
        <v>1108</v>
      </c>
      <c r="P229" t="s">
        <v>1160</v>
      </c>
      <c r="Q229">
        <v>0</v>
      </c>
      <c r="R229">
        <v>-37100</v>
      </c>
      <c r="S229">
        <v>-37100</v>
      </c>
      <c r="T229" s="1">
        <v>42057</v>
      </c>
      <c r="U229" t="s">
        <v>1089</v>
      </c>
      <c r="V229" t="s">
        <v>18</v>
      </c>
      <c r="W229" t="s">
        <v>11</v>
      </c>
      <c r="X229" t="s">
        <v>49</v>
      </c>
      <c r="Y229" t="s">
        <v>19</v>
      </c>
      <c r="Z229" t="s">
        <v>13</v>
      </c>
      <c r="AA229" t="s">
        <v>310</v>
      </c>
      <c r="AB229">
        <v>2</v>
      </c>
      <c r="AC229">
        <v>2</v>
      </c>
      <c r="AD229" t="s">
        <v>1077</v>
      </c>
      <c r="AE229">
        <v>2</v>
      </c>
      <c r="AF229">
        <v>0</v>
      </c>
      <c r="AG229" t="s">
        <v>1085</v>
      </c>
      <c r="AH229">
        <v>88920</v>
      </c>
      <c r="AI229">
        <v>6840</v>
      </c>
      <c r="AJ229">
        <v>13680</v>
      </c>
      <c r="AK229">
        <v>68400</v>
      </c>
      <c r="AL229" t="s">
        <v>32</v>
      </c>
      <c r="AM229" t="s">
        <v>33</v>
      </c>
      <c r="AN229">
        <v>2010</v>
      </c>
      <c r="AO229" t="s">
        <v>1078</v>
      </c>
    </row>
    <row r="230" spans="1:41" x14ac:dyDescent="0.25">
      <c r="A230">
        <v>629663</v>
      </c>
      <c r="B230" s="1">
        <v>37277</v>
      </c>
      <c r="C230">
        <v>343</v>
      </c>
      <c r="D230" t="s">
        <v>1272</v>
      </c>
      <c r="E230"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t="s">
        <v>1086</v>
      </c>
      <c r="M230" t="s">
        <v>29</v>
      </c>
      <c r="N230" t="s">
        <v>1093</v>
      </c>
      <c r="O230" t="s">
        <v>1092</v>
      </c>
      <c r="P230" t="s">
        <v>1161</v>
      </c>
      <c r="Q230">
        <v>0</v>
      </c>
      <c r="R230">
        <v>0</v>
      </c>
      <c r="S230">
        <v>0</v>
      </c>
      <c r="T230" s="1">
        <v>42051</v>
      </c>
      <c r="U230" t="s">
        <v>1</v>
      </c>
      <c r="V230" t="s">
        <v>23</v>
      </c>
      <c r="W230" t="s">
        <v>3</v>
      </c>
      <c r="X230" t="s">
        <v>49</v>
      </c>
      <c r="Y230" t="s">
        <v>19</v>
      </c>
      <c r="Z230" t="s">
        <v>24</v>
      </c>
      <c r="AA230" t="s">
        <v>311</v>
      </c>
      <c r="AB230">
        <v>2</v>
      </c>
      <c r="AC230">
        <v>1</v>
      </c>
      <c r="AD230" t="s">
        <v>1085</v>
      </c>
      <c r="AE230">
        <v>0</v>
      </c>
      <c r="AF230">
        <v>2</v>
      </c>
      <c r="AG230" t="s">
        <v>1078</v>
      </c>
      <c r="AH230">
        <v>47630</v>
      </c>
      <c r="AI230">
        <v>12990</v>
      </c>
      <c r="AJ230">
        <v>4330</v>
      </c>
      <c r="AK230">
        <v>30310</v>
      </c>
      <c r="AL230" t="s">
        <v>47</v>
      </c>
      <c r="AM230" t="s">
        <v>94</v>
      </c>
      <c r="AN230">
        <v>2005</v>
      </c>
      <c r="AO230" t="s">
        <v>1077</v>
      </c>
    </row>
    <row r="231" spans="1:41" x14ac:dyDescent="0.25">
      <c r="A231">
        <v>839884</v>
      </c>
      <c r="B231" s="1">
        <v>35310</v>
      </c>
      <c r="C231">
        <v>377</v>
      </c>
      <c r="D231" t="s">
        <v>1272</v>
      </c>
      <c r="E231"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t="s">
        <v>1086</v>
      </c>
      <c r="M231" t="s">
        <v>1140</v>
      </c>
      <c r="N231" t="s">
        <v>1080</v>
      </c>
      <c r="O231" t="s">
        <v>1110</v>
      </c>
      <c r="P231" t="s">
        <v>1162</v>
      </c>
      <c r="Q231">
        <v>0</v>
      </c>
      <c r="R231">
        <v>-64000</v>
      </c>
      <c r="S231">
        <v>-64000</v>
      </c>
      <c r="T231" s="1">
        <v>42052</v>
      </c>
      <c r="U231" t="s">
        <v>1089</v>
      </c>
      <c r="V231" t="s">
        <v>23</v>
      </c>
      <c r="W231" t="s">
        <v>41</v>
      </c>
      <c r="X231" t="s">
        <v>34</v>
      </c>
      <c r="Y231" t="s">
        <v>45</v>
      </c>
      <c r="Z231" t="s">
        <v>51</v>
      </c>
      <c r="AA231" t="s">
        <v>312</v>
      </c>
      <c r="AB231">
        <v>10</v>
      </c>
      <c r="AC231">
        <v>3</v>
      </c>
      <c r="AD231" t="s">
        <v>1077</v>
      </c>
      <c r="AE231">
        <v>1</v>
      </c>
      <c r="AF231">
        <v>3</v>
      </c>
      <c r="AG231" t="s">
        <v>1078</v>
      </c>
      <c r="AH231">
        <v>59040</v>
      </c>
      <c r="AI231">
        <v>6560</v>
      </c>
      <c r="AJ231">
        <v>6560</v>
      </c>
      <c r="AK231">
        <v>45920</v>
      </c>
      <c r="AL231" t="s">
        <v>8</v>
      </c>
      <c r="AM231" t="s">
        <v>137</v>
      </c>
      <c r="AN231">
        <v>2015</v>
      </c>
      <c r="AO231" t="s">
        <v>1078</v>
      </c>
    </row>
    <row r="232" spans="1:41" x14ac:dyDescent="0.25">
      <c r="A232">
        <v>241562</v>
      </c>
      <c r="B232" s="1">
        <v>40206</v>
      </c>
      <c r="C232">
        <v>154</v>
      </c>
      <c r="D232" t="s">
        <v>1272</v>
      </c>
      <c r="E23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t="s">
        <v>1086</v>
      </c>
      <c r="M232" t="s">
        <v>1140</v>
      </c>
      <c r="N232" t="s">
        <v>1115</v>
      </c>
      <c r="O232" t="s">
        <v>1100</v>
      </c>
      <c r="P232" t="s">
        <v>1161</v>
      </c>
      <c r="Q232">
        <v>0</v>
      </c>
      <c r="R232">
        <v>-67800</v>
      </c>
      <c r="S232">
        <v>-67800</v>
      </c>
      <c r="T232" s="1">
        <v>42013</v>
      </c>
      <c r="U232" t="s">
        <v>1</v>
      </c>
      <c r="V232" t="s">
        <v>18</v>
      </c>
      <c r="W232" t="s">
        <v>11</v>
      </c>
      <c r="X232" t="s">
        <v>49</v>
      </c>
      <c r="Y232" t="s">
        <v>5</v>
      </c>
      <c r="Z232" t="s">
        <v>6</v>
      </c>
      <c r="AA232" t="s">
        <v>313</v>
      </c>
      <c r="AB232">
        <v>2</v>
      </c>
      <c r="AC232">
        <v>1</v>
      </c>
      <c r="AD232" t="s">
        <v>1085</v>
      </c>
      <c r="AE232">
        <v>0</v>
      </c>
      <c r="AF232">
        <v>3</v>
      </c>
      <c r="AG232" t="s">
        <v>1078</v>
      </c>
      <c r="AH232">
        <v>79530</v>
      </c>
      <c r="AI232">
        <v>14460</v>
      </c>
      <c r="AJ232">
        <v>7230</v>
      </c>
      <c r="AK232">
        <v>57840</v>
      </c>
      <c r="AL232" t="s">
        <v>32</v>
      </c>
      <c r="AM232" t="s">
        <v>69</v>
      </c>
      <c r="AN232">
        <v>2000</v>
      </c>
      <c r="AO232" t="s">
        <v>1078</v>
      </c>
    </row>
    <row r="233" spans="1:41" x14ac:dyDescent="0.25">
      <c r="A233">
        <v>405533</v>
      </c>
      <c r="B233" s="1">
        <v>41915</v>
      </c>
      <c r="C233">
        <v>166</v>
      </c>
      <c r="D233" t="s">
        <v>1273</v>
      </c>
      <c r="E233"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t="s">
        <v>1086</v>
      </c>
      <c r="M233" t="s">
        <v>57</v>
      </c>
      <c r="N233" t="s">
        <v>1082</v>
      </c>
      <c r="O233" t="s">
        <v>1094</v>
      </c>
      <c r="P233" t="s">
        <v>1159</v>
      </c>
      <c r="Q233">
        <v>65600</v>
      </c>
      <c r="R233">
        <v>-68200</v>
      </c>
      <c r="S233">
        <v>-2600</v>
      </c>
      <c r="T233" s="1">
        <v>42044</v>
      </c>
      <c r="U233" t="s">
        <v>1</v>
      </c>
      <c r="V233" t="s">
        <v>2</v>
      </c>
      <c r="W233" t="s">
        <v>41</v>
      </c>
      <c r="X233" t="s">
        <v>49</v>
      </c>
      <c r="Y233" t="s">
        <v>19</v>
      </c>
      <c r="Z233" t="s">
        <v>6</v>
      </c>
      <c r="AA233" t="s">
        <v>314</v>
      </c>
      <c r="AB233">
        <v>18</v>
      </c>
      <c r="AC233">
        <v>1</v>
      </c>
      <c r="AD233" t="s">
        <v>1078</v>
      </c>
      <c r="AE233">
        <v>0</v>
      </c>
      <c r="AF233">
        <v>2</v>
      </c>
      <c r="AG233" t="s">
        <v>1077</v>
      </c>
      <c r="AH233">
        <v>53680</v>
      </c>
      <c r="AI233">
        <v>4880</v>
      </c>
      <c r="AJ233">
        <v>4880</v>
      </c>
      <c r="AK233">
        <v>43920</v>
      </c>
      <c r="AL233" t="s">
        <v>118</v>
      </c>
      <c r="AM233" t="s">
        <v>134</v>
      </c>
      <c r="AN233">
        <v>2005</v>
      </c>
      <c r="AO233" t="s">
        <v>1078</v>
      </c>
    </row>
    <row r="234" spans="1:41" x14ac:dyDescent="0.25">
      <c r="A234">
        <v>667021</v>
      </c>
      <c r="B234" s="1">
        <v>39204</v>
      </c>
      <c r="C234">
        <v>298</v>
      </c>
      <c r="D234" t="s">
        <v>1273</v>
      </c>
      <c r="E234"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t="s">
        <v>1079</v>
      </c>
      <c r="M234" t="s">
        <v>1142</v>
      </c>
      <c r="N234" t="s">
        <v>1093</v>
      </c>
      <c r="O234" t="s">
        <v>1100</v>
      </c>
      <c r="P234" t="s">
        <v>1160</v>
      </c>
      <c r="Q234">
        <v>36900</v>
      </c>
      <c r="R234">
        <v>-55000</v>
      </c>
      <c r="S234">
        <v>-18100</v>
      </c>
      <c r="T234" s="1">
        <v>42051</v>
      </c>
      <c r="U234" t="s">
        <v>1</v>
      </c>
      <c r="V234" t="s">
        <v>2</v>
      </c>
      <c r="W234" t="s">
        <v>11</v>
      </c>
      <c r="X234" t="s">
        <v>4</v>
      </c>
      <c r="Y234" t="s">
        <v>5</v>
      </c>
      <c r="Z234" t="s">
        <v>24</v>
      </c>
      <c r="AA234" t="s">
        <v>315</v>
      </c>
      <c r="AB234">
        <v>18</v>
      </c>
      <c r="AC234">
        <v>1</v>
      </c>
      <c r="AD234" t="s">
        <v>1078</v>
      </c>
      <c r="AE234">
        <v>2</v>
      </c>
      <c r="AF234">
        <v>3</v>
      </c>
      <c r="AG234" t="s">
        <v>1077</v>
      </c>
      <c r="AH234">
        <v>33550</v>
      </c>
      <c r="AI234">
        <v>3050</v>
      </c>
      <c r="AJ234">
        <v>6100</v>
      </c>
      <c r="AK234">
        <v>24400</v>
      </c>
      <c r="AL234" t="s">
        <v>123</v>
      </c>
      <c r="AM234" t="s">
        <v>124</v>
      </c>
      <c r="AN234">
        <v>2005</v>
      </c>
      <c r="AO234" t="s">
        <v>1078</v>
      </c>
    </row>
    <row r="235" spans="1:41" x14ac:dyDescent="0.25">
      <c r="A235">
        <v>511621</v>
      </c>
      <c r="B235" s="1">
        <v>33138</v>
      </c>
      <c r="C235">
        <v>235</v>
      </c>
      <c r="D235" t="s">
        <v>1274</v>
      </c>
      <c r="E235"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t="s">
        <v>1086</v>
      </c>
      <c r="M235" t="s">
        <v>1139</v>
      </c>
      <c r="N235" t="s">
        <v>1082</v>
      </c>
      <c r="O235" t="s">
        <v>1117</v>
      </c>
      <c r="P235" t="s">
        <v>1159</v>
      </c>
      <c r="Q235">
        <v>39900</v>
      </c>
      <c r="R235">
        <v>-60200</v>
      </c>
      <c r="S235">
        <v>-20300</v>
      </c>
      <c r="T235" s="1">
        <v>42053</v>
      </c>
      <c r="U235" t="s">
        <v>1089</v>
      </c>
      <c r="V235" t="s">
        <v>2</v>
      </c>
      <c r="W235" t="s">
        <v>41</v>
      </c>
      <c r="X235" t="s">
        <v>49</v>
      </c>
      <c r="Y235" t="s">
        <v>45</v>
      </c>
      <c r="Z235" t="s">
        <v>37</v>
      </c>
      <c r="AA235" t="s">
        <v>316</v>
      </c>
      <c r="AB235">
        <v>7</v>
      </c>
      <c r="AC235">
        <v>4</v>
      </c>
      <c r="AD235" t="s">
        <v>1085</v>
      </c>
      <c r="AE235">
        <v>2</v>
      </c>
      <c r="AF235">
        <v>1</v>
      </c>
      <c r="AG235" t="s">
        <v>1077</v>
      </c>
      <c r="AH235">
        <v>69100</v>
      </c>
      <c r="AI235">
        <v>6910</v>
      </c>
      <c r="AJ235">
        <v>6910</v>
      </c>
      <c r="AK235">
        <v>55280</v>
      </c>
      <c r="AL235" t="s">
        <v>47</v>
      </c>
      <c r="AM235" t="s">
        <v>64</v>
      </c>
      <c r="AN235">
        <v>2006</v>
      </c>
      <c r="AO235" t="s">
        <v>1078</v>
      </c>
    </row>
    <row r="236" spans="1:41" x14ac:dyDescent="0.25">
      <c r="A236">
        <v>476923</v>
      </c>
      <c r="B236" s="1">
        <v>38249</v>
      </c>
      <c r="C236">
        <v>172</v>
      </c>
      <c r="D236" t="s">
        <v>1272</v>
      </c>
      <c r="E236"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t="s">
        <v>1079</v>
      </c>
      <c r="M236" t="s">
        <v>1140</v>
      </c>
      <c r="N236" t="s">
        <v>1107</v>
      </c>
      <c r="O236" t="s">
        <v>1108</v>
      </c>
      <c r="P236" t="s">
        <v>1160</v>
      </c>
      <c r="Q236">
        <v>63600</v>
      </c>
      <c r="R236">
        <v>-68700</v>
      </c>
      <c r="S236">
        <v>-5100</v>
      </c>
      <c r="T236" s="1">
        <v>42015</v>
      </c>
      <c r="U236" t="s">
        <v>1089</v>
      </c>
      <c r="V236" t="s">
        <v>18</v>
      </c>
      <c r="W236" t="s">
        <v>3</v>
      </c>
      <c r="X236" t="s">
        <v>4</v>
      </c>
      <c r="Y236" t="s">
        <v>1273</v>
      </c>
      <c r="Z236" t="s">
        <v>51</v>
      </c>
      <c r="AA236" t="s">
        <v>317</v>
      </c>
      <c r="AB236">
        <v>19</v>
      </c>
      <c r="AC236">
        <v>3</v>
      </c>
      <c r="AD236" t="s">
        <v>1085</v>
      </c>
      <c r="AE236">
        <v>2</v>
      </c>
      <c r="AF236">
        <v>0</v>
      </c>
      <c r="AG236" t="s">
        <v>1078</v>
      </c>
      <c r="AH236">
        <v>79750</v>
      </c>
      <c r="AI236">
        <v>14500</v>
      </c>
      <c r="AJ236">
        <v>14500</v>
      </c>
      <c r="AK236">
        <v>50750</v>
      </c>
      <c r="AL236" t="s">
        <v>39</v>
      </c>
      <c r="AM236" t="s">
        <v>40</v>
      </c>
      <c r="AN236">
        <v>1999</v>
      </c>
      <c r="AO236" t="s">
        <v>1078</v>
      </c>
    </row>
    <row r="237" spans="1:41" x14ac:dyDescent="0.25">
      <c r="A237">
        <v>735822</v>
      </c>
      <c r="B237" s="1">
        <v>34939</v>
      </c>
      <c r="C237">
        <v>27</v>
      </c>
      <c r="D237" t="s">
        <v>1274</v>
      </c>
      <c r="E237"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t="s">
        <v>1079</v>
      </c>
      <c r="M237" t="s">
        <v>1142</v>
      </c>
      <c r="N237" t="s">
        <v>1115</v>
      </c>
      <c r="O237" t="s">
        <v>1111</v>
      </c>
      <c r="P237" t="s">
        <v>1161</v>
      </c>
      <c r="Q237">
        <v>0</v>
      </c>
      <c r="R237">
        <v>-32500</v>
      </c>
      <c r="S237">
        <v>-32500</v>
      </c>
      <c r="T237" s="1">
        <v>42039</v>
      </c>
      <c r="U237" t="s">
        <v>1089</v>
      </c>
      <c r="V237" t="s">
        <v>23</v>
      </c>
      <c r="W237" t="s">
        <v>3</v>
      </c>
      <c r="X237" t="s">
        <v>49</v>
      </c>
      <c r="Y237" t="s">
        <v>88</v>
      </c>
      <c r="Z237" t="s">
        <v>13</v>
      </c>
      <c r="AA237" t="s">
        <v>318</v>
      </c>
      <c r="AB237">
        <v>10</v>
      </c>
      <c r="AC237">
        <v>3</v>
      </c>
      <c r="AD237" t="s">
        <v>1085</v>
      </c>
      <c r="AE237">
        <v>0</v>
      </c>
      <c r="AF237">
        <v>2</v>
      </c>
      <c r="AG237" t="s">
        <v>1077</v>
      </c>
      <c r="AH237">
        <v>53600</v>
      </c>
      <c r="AI237">
        <v>5360</v>
      </c>
      <c r="AJ237">
        <v>10720</v>
      </c>
      <c r="AK237">
        <v>37520</v>
      </c>
      <c r="AL237" t="s">
        <v>43</v>
      </c>
      <c r="AM237" t="s">
        <v>44</v>
      </c>
      <c r="AN237">
        <v>2015</v>
      </c>
      <c r="AO237" t="s">
        <v>1077</v>
      </c>
    </row>
    <row r="238" spans="1:41" x14ac:dyDescent="0.25">
      <c r="A238">
        <v>492745</v>
      </c>
      <c r="B238" s="1">
        <v>38021</v>
      </c>
      <c r="C238">
        <v>428</v>
      </c>
      <c r="D238" t="s">
        <v>1274</v>
      </c>
      <c r="E238"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t="s">
        <v>1079</v>
      </c>
      <c r="M238" t="s">
        <v>1139</v>
      </c>
      <c r="N238" t="s">
        <v>1103</v>
      </c>
      <c r="O238" t="s">
        <v>1110</v>
      </c>
      <c r="P238" t="s">
        <v>1162</v>
      </c>
      <c r="Q238">
        <v>0</v>
      </c>
      <c r="R238">
        <v>-24400</v>
      </c>
      <c r="S238">
        <v>-24400</v>
      </c>
      <c r="T238" s="1">
        <v>42026</v>
      </c>
      <c r="U238" t="s">
        <v>1089</v>
      </c>
      <c r="V238" t="s">
        <v>2</v>
      </c>
      <c r="W238" t="s">
        <v>11</v>
      </c>
      <c r="X238" t="s">
        <v>34</v>
      </c>
      <c r="Y238" t="s">
        <v>19</v>
      </c>
      <c r="Z238" t="s">
        <v>13</v>
      </c>
      <c r="AA238" t="s">
        <v>319</v>
      </c>
      <c r="AB238">
        <v>16</v>
      </c>
      <c r="AC238">
        <v>3</v>
      </c>
      <c r="AD238" t="s">
        <v>1078</v>
      </c>
      <c r="AE238">
        <v>1</v>
      </c>
      <c r="AF238">
        <v>0</v>
      </c>
      <c r="AG238" t="s">
        <v>1085</v>
      </c>
      <c r="AH238">
        <v>76560</v>
      </c>
      <c r="AI238">
        <v>12760</v>
      </c>
      <c r="AJ238">
        <v>6380</v>
      </c>
      <c r="AK238">
        <v>57420</v>
      </c>
      <c r="AL238" t="s">
        <v>39</v>
      </c>
      <c r="AM238" t="s">
        <v>193</v>
      </c>
      <c r="AN238">
        <v>2009</v>
      </c>
      <c r="AO238" t="s">
        <v>1078</v>
      </c>
    </row>
    <row r="239" spans="1:41" x14ac:dyDescent="0.25">
      <c r="A239">
        <v>130930</v>
      </c>
      <c r="B239" s="1">
        <v>41843</v>
      </c>
      <c r="C239">
        <v>99</v>
      </c>
      <c r="D239" t="s">
        <v>1274</v>
      </c>
      <c r="E239"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t="s">
        <v>1079</v>
      </c>
      <c r="M239" t="s">
        <v>1142</v>
      </c>
      <c r="N239" t="s">
        <v>1080</v>
      </c>
      <c r="O239" t="s">
        <v>1096</v>
      </c>
      <c r="P239" t="s">
        <v>1162</v>
      </c>
      <c r="Q239">
        <v>0</v>
      </c>
      <c r="R239">
        <v>0</v>
      </c>
      <c r="S239">
        <v>0</v>
      </c>
      <c r="T239" s="1">
        <v>42014</v>
      </c>
      <c r="U239" t="s">
        <v>1</v>
      </c>
      <c r="V239" t="s">
        <v>23</v>
      </c>
      <c r="W239" t="s">
        <v>41</v>
      </c>
      <c r="X239" t="s">
        <v>34</v>
      </c>
      <c r="Y239" t="s">
        <v>19</v>
      </c>
      <c r="Z239" t="s">
        <v>24</v>
      </c>
      <c r="AA239" t="s">
        <v>320</v>
      </c>
      <c r="AB239">
        <v>17</v>
      </c>
      <c r="AC239">
        <v>1</v>
      </c>
      <c r="AD239" t="s">
        <v>1077</v>
      </c>
      <c r="AE239">
        <v>1</v>
      </c>
      <c r="AF239">
        <v>1</v>
      </c>
      <c r="AG239" t="s">
        <v>1078</v>
      </c>
      <c r="AH239">
        <v>41130</v>
      </c>
      <c r="AI239">
        <v>4570</v>
      </c>
      <c r="AJ239">
        <v>4570</v>
      </c>
      <c r="AK239">
        <v>31990</v>
      </c>
      <c r="AL239" t="s">
        <v>21</v>
      </c>
      <c r="AM239" t="s">
        <v>22</v>
      </c>
      <c r="AN239">
        <v>1999</v>
      </c>
      <c r="AO239" t="s">
        <v>1078</v>
      </c>
    </row>
    <row r="240" spans="1:41" x14ac:dyDescent="0.25">
      <c r="A240">
        <v>261119</v>
      </c>
      <c r="B240" s="1">
        <v>35510</v>
      </c>
      <c r="C240">
        <v>107</v>
      </c>
      <c r="D240" t="s">
        <v>1272</v>
      </c>
      <c r="E240"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t="s">
        <v>1079</v>
      </c>
      <c r="M240" t="s">
        <v>1140</v>
      </c>
      <c r="N240" t="s">
        <v>1087</v>
      </c>
      <c r="O240" t="s">
        <v>1116</v>
      </c>
      <c r="P240" t="s">
        <v>1160</v>
      </c>
      <c r="Q240">
        <v>40600</v>
      </c>
      <c r="R240">
        <v>0</v>
      </c>
      <c r="S240">
        <v>40600</v>
      </c>
      <c r="T240" s="1">
        <v>42014</v>
      </c>
      <c r="U240" t="s">
        <v>1089</v>
      </c>
      <c r="V240" t="s">
        <v>18</v>
      </c>
      <c r="W240" t="s">
        <v>41</v>
      </c>
      <c r="X240" t="s">
        <v>34</v>
      </c>
      <c r="Y240" t="s">
        <v>5</v>
      </c>
      <c r="Z240" t="s">
        <v>6</v>
      </c>
      <c r="AA240" t="s">
        <v>321</v>
      </c>
      <c r="AB240">
        <v>2</v>
      </c>
      <c r="AC240">
        <v>3</v>
      </c>
      <c r="AD240" t="s">
        <v>1078</v>
      </c>
      <c r="AE240">
        <v>2</v>
      </c>
      <c r="AF240">
        <v>3</v>
      </c>
      <c r="AG240" t="s">
        <v>1078</v>
      </c>
      <c r="AH240">
        <v>78650</v>
      </c>
      <c r="AI240">
        <v>14300</v>
      </c>
      <c r="AJ240">
        <v>7150</v>
      </c>
      <c r="AK240">
        <v>57200</v>
      </c>
      <c r="AL240" t="s">
        <v>43</v>
      </c>
      <c r="AM240" t="s">
        <v>59</v>
      </c>
      <c r="AN240">
        <v>1996</v>
      </c>
      <c r="AO240" t="s">
        <v>1077</v>
      </c>
    </row>
    <row r="241" spans="1:41" x14ac:dyDescent="0.25">
      <c r="A241">
        <v>280709</v>
      </c>
      <c r="B241" s="1">
        <v>33364</v>
      </c>
      <c r="C241">
        <v>272</v>
      </c>
      <c r="D241" t="s">
        <v>1273</v>
      </c>
      <c r="E241"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t="s">
        <v>1086</v>
      </c>
      <c r="M241" t="s">
        <v>29</v>
      </c>
      <c r="N241" t="s">
        <v>1115</v>
      </c>
      <c r="O241" t="s">
        <v>1083</v>
      </c>
      <c r="P241" t="s">
        <v>1160</v>
      </c>
      <c r="Q241">
        <v>33300</v>
      </c>
      <c r="R241">
        <v>-10600</v>
      </c>
      <c r="S241">
        <v>22700</v>
      </c>
      <c r="T241" s="1">
        <v>42051</v>
      </c>
      <c r="U241" t="s">
        <v>1</v>
      </c>
      <c r="V241" t="s">
        <v>2</v>
      </c>
      <c r="W241" t="s">
        <v>3</v>
      </c>
      <c r="X241" t="s">
        <v>49</v>
      </c>
      <c r="Y241" t="s">
        <v>19</v>
      </c>
      <c r="Z241" t="s">
        <v>37</v>
      </c>
      <c r="AA241" t="s">
        <v>322</v>
      </c>
      <c r="AB241">
        <v>19</v>
      </c>
      <c r="AC241">
        <v>1</v>
      </c>
      <c r="AD241" t="s">
        <v>1085</v>
      </c>
      <c r="AE241">
        <v>1</v>
      </c>
      <c r="AF241">
        <v>1</v>
      </c>
      <c r="AG241" t="s">
        <v>1085</v>
      </c>
      <c r="AH241">
        <v>71060</v>
      </c>
      <c r="AI241">
        <v>6460</v>
      </c>
      <c r="AJ241">
        <v>12920</v>
      </c>
      <c r="AK241">
        <v>51680</v>
      </c>
      <c r="AL241" t="s">
        <v>8</v>
      </c>
      <c r="AM241" t="s">
        <v>9</v>
      </c>
      <c r="AN241">
        <v>2010</v>
      </c>
      <c r="AO241" t="s">
        <v>1078</v>
      </c>
    </row>
    <row r="242" spans="1:41" x14ac:dyDescent="0.25">
      <c r="A242">
        <v>898573</v>
      </c>
      <c r="B242" s="1">
        <v>33823</v>
      </c>
      <c r="C242">
        <v>151</v>
      </c>
      <c r="D242" t="s">
        <v>1274</v>
      </c>
      <c r="E24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t="s">
        <v>1086</v>
      </c>
      <c r="M242" t="s">
        <v>1139</v>
      </c>
      <c r="N242" t="s">
        <v>1115</v>
      </c>
      <c r="O242" t="s">
        <v>1100</v>
      </c>
      <c r="P242" t="s">
        <v>1160</v>
      </c>
      <c r="Q242">
        <v>54000</v>
      </c>
      <c r="R242">
        <v>0</v>
      </c>
      <c r="S242">
        <v>54000</v>
      </c>
      <c r="T242" s="1">
        <v>42043</v>
      </c>
      <c r="U242" t="s">
        <v>1</v>
      </c>
      <c r="V242" t="s">
        <v>23</v>
      </c>
      <c r="W242" t="s">
        <v>11</v>
      </c>
      <c r="X242" t="s">
        <v>34</v>
      </c>
      <c r="Y242" t="s">
        <v>45</v>
      </c>
      <c r="Z242" t="s">
        <v>75</v>
      </c>
      <c r="AA242" t="s">
        <v>323</v>
      </c>
      <c r="AB242">
        <v>0</v>
      </c>
      <c r="AC242">
        <v>1</v>
      </c>
      <c r="AD242" t="s">
        <v>1077</v>
      </c>
      <c r="AE242">
        <v>1</v>
      </c>
      <c r="AF242">
        <v>1</v>
      </c>
      <c r="AG242" t="s">
        <v>1085</v>
      </c>
      <c r="AH242">
        <v>38830</v>
      </c>
      <c r="AI242">
        <v>3530</v>
      </c>
      <c r="AJ242">
        <v>3530</v>
      </c>
      <c r="AK242">
        <v>31770</v>
      </c>
      <c r="AL242" t="s">
        <v>73</v>
      </c>
      <c r="AM242" t="s">
        <v>74</v>
      </c>
      <c r="AN242">
        <v>1999</v>
      </c>
      <c r="AO242" t="s">
        <v>1078</v>
      </c>
    </row>
    <row r="243" spans="1:41" x14ac:dyDescent="0.25">
      <c r="A243">
        <v>547802</v>
      </c>
      <c r="B243" s="1">
        <v>41520</v>
      </c>
      <c r="C243">
        <v>249</v>
      </c>
      <c r="D243" t="s">
        <v>1272</v>
      </c>
      <c r="E243"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t="s">
        <v>1086</v>
      </c>
      <c r="M243" t="s">
        <v>1140</v>
      </c>
      <c r="N243" t="s">
        <v>1090</v>
      </c>
      <c r="O243" t="s">
        <v>1116</v>
      </c>
      <c r="P243" t="s">
        <v>1160</v>
      </c>
      <c r="Q243">
        <v>0</v>
      </c>
      <c r="R243">
        <v>0</v>
      </c>
      <c r="S243">
        <v>0</v>
      </c>
      <c r="T243" s="1">
        <v>42030</v>
      </c>
      <c r="U243" t="s">
        <v>1</v>
      </c>
      <c r="V243" t="s">
        <v>23</v>
      </c>
      <c r="W243" t="s">
        <v>3</v>
      </c>
      <c r="X243" t="s">
        <v>34</v>
      </c>
      <c r="Y243" t="s">
        <v>5</v>
      </c>
      <c r="Z243" t="s">
        <v>13</v>
      </c>
      <c r="AA243" t="s">
        <v>324</v>
      </c>
      <c r="AB243">
        <v>16</v>
      </c>
      <c r="AC243">
        <v>1</v>
      </c>
      <c r="AD243" t="s">
        <v>1085</v>
      </c>
      <c r="AE243">
        <v>0</v>
      </c>
      <c r="AF243">
        <v>0</v>
      </c>
      <c r="AG243" t="s">
        <v>1077</v>
      </c>
      <c r="AH243">
        <v>53500</v>
      </c>
      <c r="AI243">
        <v>5350</v>
      </c>
      <c r="AJ243">
        <v>5350</v>
      </c>
      <c r="AK243">
        <v>42800</v>
      </c>
      <c r="AL243" t="s">
        <v>8</v>
      </c>
      <c r="AM243" t="s">
        <v>9</v>
      </c>
      <c r="AN243">
        <v>2015</v>
      </c>
      <c r="AO243" t="s">
        <v>1078</v>
      </c>
    </row>
    <row r="244" spans="1:41" x14ac:dyDescent="0.25">
      <c r="A244">
        <v>600845</v>
      </c>
      <c r="B244" s="1">
        <v>40913</v>
      </c>
      <c r="C244">
        <v>177</v>
      </c>
      <c r="D244" t="s">
        <v>1272</v>
      </c>
      <c r="E244"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t="s">
        <v>1086</v>
      </c>
      <c r="M244" t="s">
        <v>65</v>
      </c>
      <c r="N244" t="s">
        <v>1114</v>
      </c>
      <c r="O244" t="s">
        <v>1101</v>
      </c>
      <c r="P244" t="s">
        <v>1161</v>
      </c>
      <c r="Q244">
        <v>0</v>
      </c>
      <c r="R244">
        <v>-74500</v>
      </c>
      <c r="S244">
        <v>-74500</v>
      </c>
      <c r="T244" s="1">
        <v>42036</v>
      </c>
      <c r="U244" t="s">
        <v>1</v>
      </c>
      <c r="V244" t="s">
        <v>23</v>
      </c>
      <c r="W244" t="s">
        <v>3</v>
      </c>
      <c r="X244" t="s">
        <v>49</v>
      </c>
      <c r="Y244" t="s">
        <v>12</v>
      </c>
      <c r="Z244" t="s">
        <v>6</v>
      </c>
      <c r="AA244" t="s">
        <v>325</v>
      </c>
      <c r="AB244">
        <v>20</v>
      </c>
      <c r="AC244">
        <v>1</v>
      </c>
      <c r="AD244" t="s">
        <v>1077</v>
      </c>
      <c r="AE244">
        <v>2</v>
      </c>
      <c r="AF244">
        <v>0</v>
      </c>
      <c r="AG244" t="s">
        <v>1078</v>
      </c>
      <c r="AH244">
        <v>73700</v>
      </c>
      <c r="AI244">
        <v>7370</v>
      </c>
      <c r="AJ244">
        <v>7370</v>
      </c>
      <c r="AK244">
        <v>58960</v>
      </c>
      <c r="AL244" t="s">
        <v>26</v>
      </c>
      <c r="AM244" t="s">
        <v>132</v>
      </c>
      <c r="AN244">
        <v>2001</v>
      </c>
      <c r="AO244" t="s">
        <v>1077</v>
      </c>
    </row>
    <row r="245" spans="1:41" x14ac:dyDescent="0.25">
      <c r="A245">
        <v>390381</v>
      </c>
      <c r="B245" s="1">
        <v>39109</v>
      </c>
      <c r="C245">
        <v>190</v>
      </c>
      <c r="D245" t="s">
        <v>1273</v>
      </c>
      <c r="E245"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t="s">
        <v>1086</v>
      </c>
      <c r="M245" t="s">
        <v>1142</v>
      </c>
      <c r="N245" t="s">
        <v>1099</v>
      </c>
      <c r="O245" t="s">
        <v>1098</v>
      </c>
      <c r="P245" t="s">
        <v>1161</v>
      </c>
      <c r="Q245">
        <v>36900</v>
      </c>
      <c r="R245">
        <v>-53700</v>
      </c>
      <c r="S245">
        <v>-16800</v>
      </c>
      <c r="T245" s="1">
        <v>42037</v>
      </c>
      <c r="U245" t="s">
        <v>62</v>
      </c>
      <c r="V245" t="s">
        <v>1084</v>
      </c>
      <c r="W245" t="s">
        <v>121</v>
      </c>
      <c r="X245" t="s">
        <v>30</v>
      </c>
      <c r="Y245" t="s">
        <v>5</v>
      </c>
      <c r="Z245" t="s">
        <v>51</v>
      </c>
      <c r="AA245" t="s">
        <v>326</v>
      </c>
      <c r="AB245">
        <v>10</v>
      </c>
      <c r="AC245">
        <v>1</v>
      </c>
      <c r="AD245" t="s">
        <v>1085</v>
      </c>
      <c r="AE245">
        <v>2</v>
      </c>
      <c r="AF245">
        <v>1</v>
      </c>
      <c r="AG245" t="s">
        <v>1077</v>
      </c>
      <c r="AH245">
        <v>6300</v>
      </c>
      <c r="AI245">
        <v>630</v>
      </c>
      <c r="AJ245">
        <v>630</v>
      </c>
      <c r="AK245">
        <v>5040</v>
      </c>
      <c r="AL245" t="s">
        <v>39</v>
      </c>
      <c r="AM245" t="s">
        <v>193</v>
      </c>
      <c r="AN245">
        <v>2001</v>
      </c>
      <c r="AO245" t="s">
        <v>1078</v>
      </c>
    </row>
    <row r="246" spans="1:41" x14ac:dyDescent="0.25">
      <c r="A246">
        <v>629918</v>
      </c>
      <c r="B246" s="1">
        <v>38639</v>
      </c>
      <c r="C246">
        <v>174</v>
      </c>
      <c r="D246" t="s">
        <v>1272</v>
      </c>
      <c r="E246"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t="s">
        <v>1086</v>
      </c>
      <c r="M246" t="s">
        <v>65</v>
      </c>
      <c r="N246" t="s">
        <v>1091</v>
      </c>
      <c r="O246" t="s">
        <v>1108</v>
      </c>
      <c r="P246" t="s">
        <v>1160</v>
      </c>
      <c r="Q246">
        <v>53200</v>
      </c>
      <c r="R246">
        <v>-53800</v>
      </c>
      <c r="S246">
        <v>-600</v>
      </c>
      <c r="T246" s="1">
        <v>42041</v>
      </c>
      <c r="U246" t="s">
        <v>1089</v>
      </c>
      <c r="V246" t="s">
        <v>18</v>
      </c>
      <c r="W246" t="s">
        <v>41</v>
      </c>
      <c r="X246" t="s">
        <v>60</v>
      </c>
      <c r="Y246" t="s">
        <v>19</v>
      </c>
      <c r="Z246" t="s">
        <v>13</v>
      </c>
      <c r="AA246" t="s">
        <v>327</v>
      </c>
      <c r="AB246">
        <v>21</v>
      </c>
      <c r="AC246">
        <v>3</v>
      </c>
      <c r="AD246" t="s">
        <v>1085</v>
      </c>
      <c r="AE246">
        <v>2</v>
      </c>
      <c r="AF246">
        <v>2</v>
      </c>
      <c r="AG246" t="s">
        <v>1078</v>
      </c>
      <c r="AH246">
        <v>65400</v>
      </c>
      <c r="AI246">
        <v>10900</v>
      </c>
      <c r="AJ246">
        <v>10900</v>
      </c>
      <c r="AK246">
        <v>43600</v>
      </c>
      <c r="AL246" t="s">
        <v>21</v>
      </c>
      <c r="AM246" t="s">
        <v>22</v>
      </c>
      <c r="AN246">
        <v>2012</v>
      </c>
      <c r="AO246" t="s">
        <v>1078</v>
      </c>
    </row>
    <row r="247" spans="1:41" x14ac:dyDescent="0.25">
      <c r="A247">
        <v>208298</v>
      </c>
      <c r="B247" s="1">
        <v>33180</v>
      </c>
      <c r="C247">
        <v>95</v>
      </c>
      <c r="D247" t="s">
        <v>1273</v>
      </c>
      <c r="E247"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t="s">
        <v>1079</v>
      </c>
      <c r="M247" t="s">
        <v>29</v>
      </c>
      <c r="N247" t="s">
        <v>1090</v>
      </c>
      <c r="O247" t="s">
        <v>1088</v>
      </c>
      <c r="P247" t="s">
        <v>1161</v>
      </c>
      <c r="Q247">
        <v>0</v>
      </c>
      <c r="R247">
        <v>-70300</v>
      </c>
      <c r="S247">
        <v>-70300</v>
      </c>
      <c r="T247" s="1">
        <v>42005</v>
      </c>
      <c r="U247" t="s">
        <v>10</v>
      </c>
      <c r="V247" t="s">
        <v>1084</v>
      </c>
      <c r="W247" t="s">
        <v>121</v>
      </c>
      <c r="X247" t="s">
        <v>30</v>
      </c>
      <c r="Y247" t="s">
        <v>88</v>
      </c>
      <c r="Z247" t="s">
        <v>37</v>
      </c>
      <c r="AA247" t="s">
        <v>328</v>
      </c>
      <c r="AB247">
        <v>3</v>
      </c>
      <c r="AC247">
        <v>1</v>
      </c>
      <c r="AD247" t="s">
        <v>1077</v>
      </c>
      <c r="AE247">
        <v>1</v>
      </c>
      <c r="AF247">
        <v>2</v>
      </c>
      <c r="AG247" t="s">
        <v>1078</v>
      </c>
      <c r="AH247">
        <v>3200</v>
      </c>
      <c r="AI247">
        <v>640</v>
      </c>
      <c r="AJ247">
        <v>320</v>
      </c>
      <c r="AK247">
        <v>2240</v>
      </c>
      <c r="AL247" t="s">
        <v>15</v>
      </c>
      <c r="AM247" t="s">
        <v>16</v>
      </c>
      <c r="AN247">
        <v>2014</v>
      </c>
      <c r="AO247" t="s">
        <v>1078</v>
      </c>
    </row>
    <row r="248" spans="1:41" x14ac:dyDescent="0.25">
      <c r="A248">
        <v>513099</v>
      </c>
      <c r="B248" s="1">
        <v>38640</v>
      </c>
      <c r="C248">
        <v>371</v>
      </c>
      <c r="D248" t="s">
        <v>1274</v>
      </c>
      <c r="E248"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t="s">
        <v>1086</v>
      </c>
      <c r="M248" t="s">
        <v>29</v>
      </c>
      <c r="N248" t="s">
        <v>1091</v>
      </c>
      <c r="O248" t="s">
        <v>1096</v>
      </c>
      <c r="P248" t="s">
        <v>1161</v>
      </c>
      <c r="Q248">
        <v>60300</v>
      </c>
      <c r="R248">
        <v>-24700</v>
      </c>
      <c r="S248">
        <v>35600</v>
      </c>
      <c r="T248" s="1">
        <v>42023</v>
      </c>
      <c r="U248" t="s">
        <v>1</v>
      </c>
      <c r="V248" t="s">
        <v>18</v>
      </c>
      <c r="W248" t="s">
        <v>3</v>
      </c>
      <c r="X248" t="s">
        <v>34</v>
      </c>
      <c r="Y248" t="s">
        <v>19</v>
      </c>
      <c r="Z248" t="s">
        <v>24</v>
      </c>
      <c r="AA248" t="s">
        <v>329</v>
      </c>
      <c r="AB248">
        <v>7</v>
      </c>
      <c r="AC248">
        <v>1</v>
      </c>
      <c r="AD248" t="s">
        <v>1077</v>
      </c>
      <c r="AE248">
        <v>0</v>
      </c>
      <c r="AF248">
        <v>3</v>
      </c>
      <c r="AG248" t="s">
        <v>1077</v>
      </c>
      <c r="AH248">
        <v>75400</v>
      </c>
      <c r="AI248">
        <v>7540</v>
      </c>
      <c r="AJ248">
        <v>15080</v>
      </c>
      <c r="AK248">
        <v>52780</v>
      </c>
      <c r="AL248" t="s">
        <v>21</v>
      </c>
      <c r="AM248" t="s">
        <v>22</v>
      </c>
      <c r="AN248">
        <v>2012</v>
      </c>
      <c r="AO248" t="s">
        <v>1077</v>
      </c>
    </row>
    <row r="249" spans="1:41" x14ac:dyDescent="0.25">
      <c r="A249">
        <v>184938</v>
      </c>
      <c r="B249" s="1">
        <v>36302</v>
      </c>
      <c r="C249">
        <v>2</v>
      </c>
      <c r="D249" t="s">
        <v>1272</v>
      </c>
      <c r="E249"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t="s">
        <v>1086</v>
      </c>
      <c r="M249" t="s">
        <v>1142</v>
      </c>
      <c r="N249" t="s">
        <v>1082</v>
      </c>
      <c r="O249" t="s">
        <v>1096</v>
      </c>
      <c r="P249" t="s">
        <v>1161</v>
      </c>
      <c r="Q249">
        <v>0</v>
      </c>
      <c r="R249">
        <v>0</v>
      </c>
      <c r="S249">
        <v>0</v>
      </c>
      <c r="T249" s="1">
        <v>42021</v>
      </c>
      <c r="U249" t="s">
        <v>1</v>
      </c>
      <c r="V249" t="s">
        <v>2</v>
      </c>
      <c r="W249" t="s">
        <v>11</v>
      </c>
      <c r="X249" t="s">
        <v>34</v>
      </c>
      <c r="Y249" t="s">
        <v>19</v>
      </c>
      <c r="Z249" t="s">
        <v>53</v>
      </c>
      <c r="AA249" t="s">
        <v>330</v>
      </c>
      <c r="AB249">
        <v>19</v>
      </c>
      <c r="AC249">
        <v>1</v>
      </c>
      <c r="AD249" t="s">
        <v>1077</v>
      </c>
      <c r="AE249">
        <v>0</v>
      </c>
      <c r="AF249">
        <v>2</v>
      </c>
      <c r="AG249" t="s">
        <v>1077</v>
      </c>
      <c r="AH249">
        <v>58140</v>
      </c>
      <c r="AI249">
        <v>6460</v>
      </c>
      <c r="AJ249">
        <v>6460</v>
      </c>
      <c r="AK249">
        <v>45220</v>
      </c>
      <c r="AL249" t="s">
        <v>8</v>
      </c>
      <c r="AM249" t="s">
        <v>9</v>
      </c>
      <c r="AN249">
        <v>2008</v>
      </c>
      <c r="AO249" t="s">
        <v>1078</v>
      </c>
    </row>
    <row r="250" spans="1:41" x14ac:dyDescent="0.25">
      <c r="A250">
        <v>187775</v>
      </c>
      <c r="B250" s="1">
        <v>37611</v>
      </c>
      <c r="C250">
        <v>269</v>
      </c>
      <c r="D250" t="s">
        <v>1273</v>
      </c>
      <c r="E250"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t="s">
        <v>1086</v>
      </c>
      <c r="M250" t="s">
        <v>1142</v>
      </c>
      <c r="N250" t="s">
        <v>1095</v>
      </c>
      <c r="O250" t="s">
        <v>1109</v>
      </c>
      <c r="P250" t="s">
        <v>1160</v>
      </c>
      <c r="Q250">
        <v>0</v>
      </c>
      <c r="R250">
        <v>-41400</v>
      </c>
      <c r="S250">
        <v>-41400</v>
      </c>
      <c r="T250" s="1">
        <v>42036</v>
      </c>
      <c r="U250" t="s">
        <v>1089</v>
      </c>
      <c r="V250" t="s">
        <v>18</v>
      </c>
      <c r="W250" t="s">
        <v>41</v>
      </c>
      <c r="X250" t="s">
        <v>60</v>
      </c>
      <c r="Y250" t="s">
        <v>5</v>
      </c>
      <c r="Z250" t="s">
        <v>6</v>
      </c>
      <c r="AA250" t="s">
        <v>331</v>
      </c>
      <c r="AB250">
        <v>15</v>
      </c>
      <c r="AC250">
        <v>3</v>
      </c>
      <c r="AD250" t="s">
        <v>1085</v>
      </c>
      <c r="AE250">
        <v>0</v>
      </c>
      <c r="AF250">
        <v>1</v>
      </c>
      <c r="AG250" t="s">
        <v>1085</v>
      </c>
      <c r="AH250">
        <v>98670</v>
      </c>
      <c r="AI250">
        <v>15180</v>
      </c>
      <c r="AJ250">
        <v>15180</v>
      </c>
      <c r="AK250">
        <v>68310</v>
      </c>
      <c r="AL250" t="s">
        <v>26</v>
      </c>
      <c r="AM250" t="s">
        <v>27</v>
      </c>
      <c r="AN250">
        <v>2010</v>
      </c>
      <c r="AO250" t="s">
        <v>1077</v>
      </c>
    </row>
    <row r="251" spans="1:41" x14ac:dyDescent="0.25">
      <c r="A251">
        <v>326322</v>
      </c>
      <c r="B251" s="1">
        <v>39123</v>
      </c>
      <c r="C251">
        <v>101</v>
      </c>
      <c r="D251" t="s">
        <v>1272</v>
      </c>
      <c r="E251"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t="s">
        <v>1079</v>
      </c>
      <c r="M251" t="s">
        <v>1139</v>
      </c>
      <c r="N251" t="s">
        <v>1082</v>
      </c>
      <c r="O251" t="s">
        <v>1096</v>
      </c>
      <c r="P251" t="s">
        <v>1161</v>
      </c>
      <c r="Q251">
        <v>25900</v>
      </c>
      <c r="R251">
        <v>0</v>
      </c>
      <c r="S251">
        <v>25900</v>
      </c>
      <c r="T251" s="1">
        <v>42006</v>
      </c>
      <c r="U251" t="s">
        <v>62</v>
      </c>
      <c r="V251" t="s">
        <v>1084</v>
      </c>
      <c r="W251" t="s">
        <v>11</v>
      </c>
      <c r="X251" t="s">
        <v>30</v>
      </c>
      <c r="Y251" t="s">
        <v>5</v>
      </c>
      <c r="Z251" t="s">
        <v>51</v>
      </c>
      <c r="AA251" t="s">
        <v>332</v>
      </c>
      <c r="AB251">
        <v>7</v>
      </c>
      <c r="AC251">
        <v>1</v>
      </c>
      <c r="AD251" t="s">
        <v>1085</v>
      </c>
      <c r="AE251">
        <v>0</v>
      </c>
      <c r="AF251">
        <v>3</v>
      </c>
      <c r="AG251" t="s">
        <v>1078</v>
      </c>
      <c r="AH251">
        <v>5900</v>
      </c>
      <c r="AI251">
        <v>1180</v>
      </c>
      <c r="AJ251">
        <v>590</v>
      </c>
      <c r="AK251">
        <v>4130</v>
      </c>
      <c r="AL251" t="s">
        <v>15</v>
      </c>
      <c r="AM251" t="s">
        <v>16</v>
      </c>
      <c r="AN251">
        <v>2009</v>
      </c>
      <c r="AO251" t="s">
        <v>1078</v>
      </c>
    </row>
    <row r="252" spans="1:41" x14ac:dyDescent="0.25">
      <c r="A252">
        <v>146138</v>
      </c>
      <c r="B252" s="1">
        <v>37316</v>
      </c>
      <c r="C252">
        <v>94</v>
      </c>
      <c r="D252" t="s">
        <v>1274</v>
      </c>
      <c r="E25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t="s">
        <v>1086</v>
      </c>
      <c r="M252" t="s">
        <v>57</v>
      </c>
      <c r="N252" t="s">
        <v>1090</v>
      </c>
      <c r="O252" t="s">
        <v>1108</v>
      </c>
      <c r="P252" t="s">
        <v>1161</v>
      </c>
      <c r="Q252">
        <v>0</v>
      </c>
      <c r="R252">
        <v>-52600</v>
      </c>
      <c r="S252">
        <v>-52600</v>
      </c>
      <c r="T252" s="1">
        <v>42055</v>
      </c>
      <c r="U252" t="s">
        <v>1</v>
      </c>
      <c r="V252" t="s">
        <v>18</v>
      </c>
      <c r="W252" t="s">
        <v>3</v>
      </c>
      <c r="X252" t="s">
        <v>34</v>
      </c>
      <c r="Y252" t="s">
        <v>50</v>
      </c>
      <c r="Z252" t="s">
        <v>24</v>
      </c>
      <c r="AA252" t="s">
        <v>333</v>
      </c>
      <c r="AB252">
        <v>19</v>
      </c>
      <c r="AC252">
        <v>1</v>
      </c>
      <c r="AD252" t="s">
        <v>1085</v>
      </c>
      <c r="AE252">
        <v>1</v>
      </c>
      <c r="AF252">
        <v>3</v>
      </c>
      <c r="AG252" t="s">
        <v>1077</v>
      </c>
      <c r="AH252">
        <v>64100</v>
      </c>
      <c r="AI252">
        <v>6410</v>
      </c>
      <c r="AJ252">
        <v>6410</v>
      </c>
      <c r="AK252">
        <v>51280</v>
      </c>
      <c r="AL252" t="s">
        <v>26</v>
      </c>
      <c r="AM252" t="s">
        <v>154</v>
      </c>
      <c r="AN252">
        <v>2001</v>
      </c>
      <c r="AO252" t="s">
        <v>1078</v>
      </c>
    </row>
    <row r="253" spans="1:41" x14ac:dyDescent="0.25">
      <c r="A253">
        <v>336047</v>
      </c>
      <c r="B253" s="1">
        <v>37732</v>
      </c>
      <c r="C253">
        <v>117</v>
      </c>
      <c r="D253" t="s">
        <v>1273</v>
      </c>
      <c r="E253"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t="s">
        <v>1086</v>
      </c>
      <c r="M253" t="s">
        <v>29</v>
      </c>
      <c r="N253" t="s">
        <v>1103</v>
      </c>
      <c r="O253" t="s">
        <v>1106</v>
      </c>
      <c r="P253" t="s">
        <v>1162</v>
      </c>
      <c r="Q253">
        <v>47500</v>
      </c>
      <c r="R253">
        <v>-32500</v>
      </c>
      <c r="S253">
        <v>15000</v>
      </c>
      <c r="T253" s="1">
        <v>42040</v>
      </c>
      <c r="U253" t="s">
        <v>1089</v>
      </c>
      <c r="V253" t="s">
        <v>18</v>
      </c>
      <c r="W253" t="s">
        <v>41</v>
      </c>
      <c r="X253" t="s">
        <v>34</v>
      </c>
      <c r="Y253" t="s">
        <v>5</v>
      </c>
      <c r="Z253" t="s">
        <v>37</v>
      </c>
      <c r="AA253" t="s">
        <v>334</v>
      </c>
      <c r="AB253">
        <v>13</v>
      </c>
      <c r="AC253">
        <v>2</v>
      </c>
      <c r="AD253" t="s">
        <v>1077</v>
      </c>
      <c r="AE253">
        <v>0</v>
      </c>
      <c r="AF253">
        <v>1</v>
      </c>
      <c r="AG253" t="s">
        <v>1085</v>
      </c>
      <c r="AH253">
        <v>55440</v>
      </c>
      <c r="AI253">
        <v>5040</v>
      </c>
      <c r="AJ253">
        <v>10080</v>
      </c>
      <c r="AK253">
        <v>40320</v>
      </c>
      <c r="AL253" t="s">
        <v>73</v>
      </c>
      <c r="AM253" t="s">
        <v>83</v>
      </c>
      <c r="AN253">
        <v>2009</v>
      </c>
      <c r="AO253" t="s">
        <v>1077</v>
      </c>
    </row>
    <row r="254" spans="1:41" x14ac:dyDescent="0.25">
      <c r="A254">
        <v>532330</v>
      </c>
      <c r="B254" s="1">
        <v>37521</v>
      </c>
      <c r="C254">
        <v>111</v>
      </c>
      <c r="D254" t="s">
        <v>1273</v>
      </c>
      <c r="E254"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t="s">
        <v>1079</v>
      </c>
      <c r="M254" t="s">
        <v>1140</v>
      </c>
      <c r="N254" t="s">
        <v>1087</v>
      </c>
      <c r="O254" t="s">
        <v>1106</v>
      </c>
      <c r="P254" t="s">
        <v>1161</v>
      </c>
      <c r="Q254">
        <v>0</v>
      </c>
      <c r="R254">
        <v>0</v>
      </c>
      <c r="S254">
        <v>0</v>
      </c>
      <c r="T254" s="1">
        <v>42062</v>
      </c>
      <c r="U254" t="s">
        <v>1089</v>
      </c>
      <c r="V254" t="s">
        <v>2</v>
      </c>
      <c r="W254" t="s">
        <v>3</v>
      </c>
      <c r="X254" t="s">
        <v>4</v>
      </c>
      <c r="Y254" t="s">
        <v>5</v>
      </c>
      <c r="Z254" t="s">
        <v>53</v>
      </c>
      <c r="AA254" t="s">
        <v>335</v>
      </c>
      <c r="AB254">
        <v>2</v>
      </c>
      <c r="AC254">
        <v>3</v>
      </c>
      <c r="AD254" t="s">
        <v>1078</v>
      </c>
      <c r="AE254">
        <v>1</v>
      </c>
      <c r="AF254">
        <v>2</v>
      </c>
      <c r="AG254" t="s">
        <v>1078</v>
      </c>
      <c r="AH254">
        <v>80850</v>
      </c>
      <c r="AI254">
        <v>7350</v>
      </c>
      <c r="AJ254">
        <v>14700</v>
      </c>
      <c r="AK254">
        <v>58800</v>
      </c>
      <c r="AL254" t="s">
        <v>55</v>
      </c>
      <c r="AM254" t="s">
        <v>56</v>
      </c>
      <c r="AN254">
        <v>2011</v>
      </c>
      <c r="AO254" t="s">
        <v>1077</v>
      </c>
    </row>
    <row r="255" spans="1:41" x14ac:dyDescent="0.25">
      <c r="A255">
        <v>118137</v>
      </c>
      <c r="B255" s="1">
        <v>35836</v>
      </c>
      <c r="C255">
        <v>242</v>
      </c>
      <c r="D255" t="s">
        <v>1273</v>
      </c>
      <c r="E255"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t="s">
        <v>1086</v>
      </c>
      <c r="M255" t="s">
        <v>57</v>
      </c>
      <c r="N255" t="s">
        <v>1103</v>
      </c>
      <c r="O255" t="s">
        <v>1092</v>
      </c>
      <c r="P255" t="s">
        <v>1159</v>
      </c>
      <c r="Q255">
        <v>0</v>
      </c>
      <c r="R255">
        <v>-44600</v>
      </c>
      <c r="S255">
        <v>-44600</v>
      </c>
      <c r="T255" s="1">
        <v>42031</v>
      </c>
      <c r="U255" t="s">
        <v>10</v>
      </c>
      <c r="V255" t="s">
        <v>1084</v>
      </c>
      <c r="W255" t="s">
        <v>121</v>
      </c>
      <c r="X255" t="s">
        <v>4</v>
      </c>
      <c r="Y255" t="s">
        <v>45</v>
      </c>
      <c r="Z255" t="s">
        <v>37</v>
      </c>
      <c r="AA255" t="s">
        <v>336</v>
      </c>
      <c r="AB255">
        <v>5</v>
      </c>
      <c r="AC255">
        <v>1</v>
      </c>
      <c r="AD255" t="s">
        <v>1077</v>
      </c>
      <c r="AE255">
        <v>1</v>
      </c>
      <c r="AF255">
        <v>1</v>
      </c>
      <c r="AG255" t="s">
        <v>1078</v>
      </c>
      <c r="AH255">
        <v>7480</v>
      </c>
      <c r="AI255">
        <v>680</v>
      </c>
      <c r="AJ255">
        <v>680</v>
      </c>
      <c r="AK255">
        <v>6120</v>
      </c>
      <c r="AL255" t="s">
        <v>8</v>
      </c>
      <c r="AM255" t="s">
        <v>36</v>
      </c>
      <c r="AN255">
        <v>1998</v>
      </c>
      <c r="AO255" t="s">
        <v>1078</v>
      </c>
    </row>
    <row r="256" spans="1:41" x14ac:dyDescent="0.25">
      <c r="A256">
        <v>212674</v>
      </c>
      <c r="B256" s="1">
        <v>33848</v>
      </c>
      <c r="C256">
        <v>440</v>
      </c>
      <c r="D256" t="s">
        <v>1273</v>
      </c>
      <c r="E256"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t="s">
        <v>1079</v>
      </c>
      <c r="M256" t="s">
        <v>1141</v>
      </c>
      <c r="N256" t="s">
        <v>1103</v>
      </c>
      <c r="O256" t="s">
        <v>1104</v>
      </c>
      <c r="P256" t="s">
        <v>1159</v>
      </c>
      <c r="Q256">
        <v>41500</v>
      </c>
      <c r="R256">
        <v>-70200</v>
      </c>
      <c r="S256">
        <v>-28700</v>
      </c>
      <c r="T256" s="1">
        <v>42030</v>
      </c>
      <c r="U256" t="s">
        <v>1</v>
      </c>
      <c r="V256" t="s">
        <v>2</v>
      </c>
      <c r="W256" t="s">
        <v>3</v>
      </c>
      <c r="X256" t="s">
        <v>34</v>
      </c>
      <c r="Y256" t="s">
        <v>1273</v>
      </c>
      <c r="Z256" t="s">
        <v>13</v>
      </c>
      <c r="AA256" t="s">
        <v>337</v>
      </c>
      <c r="AB256">
        <v>21</v>
      </c>
      <c r="AC256">
        <v>1</v>
      </c>
      <c r="AD256" t="s">
        <v>1085</v>
      </c>
      <c r="AE256">
        <v>2</v>
      </c>
      <c r="AF256">
        <v>3</v>
      </c>
      <c r="AG256" t="s">
        <v>1078</v>
      </c>
      <c r="AH256">
        <v>53640</v>
      </c>
      <c r="AI256">
        <v>5960</v>
      </c>
      <c r="AJ256">
        <v>5960</v>
      </c>
      <c r="AK256">
        <v>41720</v>
      </c>
      <c r="AL256" t="s">
        <v>39</v>
      </c>
      <c r="AM256" t="s">
        <v>71</v>
      </c>
      <c r="AN256">
        <v>2004</v>
      </c>
      <c r="AO256" t="s">
        <v>1077</v>
      </c>
    </row>
    <row r="257" spans="1:41" x14ac:dyDescent="0.25">
      <c r="A257">
        <v>935596</v>
      </c>
      <c r="B257" s="1">
        <v>36281</v>
      </c>
      <c r="C257">
        <v>20</v>
      </c>
      <c r="D257" t="s">
        <v>1273</v>
      </c>
      <c r="E257"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t="s">
        <v>1086</v>
      </c>
      <c r="M257" t="s">
        <v>1142</v>
      </c>
      <c r="N257" t="s">
        <v>1091</v>
      </c>
      <c r="O257" t="s">
        <v>1094</v>
      </c>
      <c r="P257" t="s">
        <v>1159</v>
      </c>
      <c r="Q257">
        <v>0</v>
      </c>
      <c r="R257">
        <v>0</v>
      </c>
      <c r="S257">
        <v>0</v>
      </c>
      <c r="T257" s="1">
        <v>42017</v>
      </c>
      <c r="U257" t="s">
        <v>1089</v>
      </c>
      <c r="V257" t="s">
        <v>18</v>
      </c>
      <c r="W257" t="s">
        <v>3</v>
      </c>
      <c r="X257" t="s">
        <v>34</v>
      </c>
      <c r="Y257" t="s">
        <v>5</v>
      </c>
      <c r="Z257" t="s">
        <v>75</v>
      </c>
      <c r="AA257" t="s">
        <v>338</v>
      </c>
      <c r="AB257">
        <v>21</v>
      </c>
      <c r="AC257">
        <v>3</v>
      </c>
      <c r="AD257" t="s">
        <v>1078</v>
      </c>
      <c r="AE257">
        <v>2</v>
      </c>
      <c r="AF257">
        <v>2</v>
      </c>
      <c r="AG257" t="s">
        <v>1078</v>
      </c>
      <c r="AH257">
        <v>63250</v>
      </c>
      <c r="AI257">
        <v>5750</v>
      </c>
      <c r="AJ257">
        <v>11500</v>
      </c>
      <c r="AK257">
        <v>46000</v>
      </c>
      <c r="AL257" t="s">
        <v>26</v>
      </c>
      <c r="AM257" t="s">
        <v>27</v>
      </c>
      <c r="AN257">
        <v>2002</v>
      </c>
      <c r="AO257" t="s">
        <v>1077</v>
      </c>
    </row>
    <row r="258" spans="1:41" x14ac:dyDescent="0.25">
      <c r="A258">
        <v>737593</v>
      </c>
      <c r="B258" s="1">
        <v>35783</v>
      </c>
      <c r="C258">
        <v>461</v>
      </c>
      <c r="D258" t="s">
        <v>1272</v>
      </c>
      <c r="E258"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t="s">
        <v>1086</v>
      </c>
      <c r="M258" t="s">
        <v>57</v>
      </c>
      <c r="N258" t="s">
        <v>1115</v>
      </c>
      <c r="O258" t="s">
        <v>1096</v>
      </c>
      <c r="P258" t="s">
        <v>1160</v>
      </c>
      <c r="Q258">
        <v>0</v>
      </c>
      <c r="R258">
        <v>0</v>
      </c>
      <c r="S258">
        <v>0</v>
      </c>
      <c r="T258" s="1">
        <v>42018</v>
      </c>
      <c r="U258" t="s">
        <v>1089</v>
      </c>
      <c r="V258" t="s">
        <v>2</v>
      </c>
      <c r="W258" t="s">
        <v>3</v>
      </c>
      <c r="X258" t="s">
        <v>60</v>
      </c>
      <c r="Y258" t="s">
        <v>19</v>
      </c>
      <c r="Z258" t="s">
        <v>51</v>
      </c>
      <c r="AA258" t="s">
        <v>339</v>
      </c>
      <c r="AB258">
        <v>7</v>
      </c>
      <c r="AC258">
        <v>3</v>
      </c>
      <c r="AD258" t="s">
        <v>1078</v>
      </c>
      <c r="AE258">
        <v>0</v>
      </c>
      <c r="AF258">
        <v>1</v>
      </c>
      <c r="AG258" t="s">
        <v>1085</v>
      </c>
      <c r="AH258">
        <v>59040</v>
      </c>
      <c r="AI258">
        <v>9840</v>
      </c>
      <c r="AJ258">
        <v>9840</v>
      </c>
      <c r="AK258">
        <v>39360</v>
      </c>
      <c r="AL258" t="s">
        <v>21</v>
      </c>
      <c r="AM258" t="s">
        <v>22</v>
      </c>
      <c r="AN258">
        <v>1995</v>
      </c>
      <c r="AO258" t="s">
        <v>1078</v>
      </c>
    </row>
    <row r="259" spans="1:41" x14ac:dyDescent="0.25">
      <c r="A259">
        <v>812025</v>
      </c>
      <c r="B259" s="1">
        <v>36695</v>
      </c>
      <c r="C259">
        <v>208</v>
      </c>
      <c r="D259" t="s">
        <v>1272</v>
      </c>
      <c r="E259"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t="s">
        <v>1079</v>
      </c>
      <c r="M259" t="s">
        <v>29</v>
      </c>
      <c r="N259" t="s">
        <v>1080</v>
      </c>
      <c r="O259" t="s">
        <v>1094</v>
      </c>
      <c r="P259" t="s">
        <v>1161</v>
      </c>
      <c r="Q259">
        <v>0</v>
      </c>
      <c r="R259">
        <v>0</v>
      </c>
      <c r="S259">
        <v>0</v>
      </c>
      <c r="T259" s="1">
        <v>42057</v>
      </c>
      <c r="U259" t="s">
        <v>1089</v>
      </c>
      <c r="V259" t="s">
        <v>2</v>
      </c>
      <c r="W259" t="s">
        <v>41</v>
      </c>
      <c r="X259" t="s">
        <v>49</v>
      </c>
      <c r="Y259" t="s">
        <v>5</v>
      </c>
      <c r="Z259" t="s">
        <v>24</v>
      </c>
      <c r="AA259" t="s">
        <v>340</v>
      </c>
      <c r="AB259">
        <v>16</v>
      </c>
      <c r="AC259">
        <v>3</v>
      </c>
      <c r="AD259" t="s">
        <v>1077</v>
      </c>
      <c r="AE259">
        <v>1</v>
      </c>
      <c r="AF259">
        <v>0</v>
      </c>
      <c r="AG259" t="s">
        <v>1077</v>
      </c>
      <c r="AH259">
        <v>50500</v>
      </c>
      <c r="AI259">
        <v>10100</v>
      </c>
      <c r="AJ259">
        <v>5050</v>
      </c>
      <c r="AK259">
        <v>35350</v>
      </c>
      <c r="AL259" t="s">
        <v>32</v>
      </c>
      <c r="AM259" t="s">
        <v>77</v>
      </c>
      <c r="AN259">
        <v>2004</v>
      </c>
      <c r="AO259" t="s">
        <v>1078</v>
      </c>
    </row>
    <row r="260" spans="1:41" x14ac:dyDescent="0.25">
      <c r="A260">
        <v>168151</v>
      </c>
      <c r="B260" s="1">
        <v>34813</v>
      </c>
      <c r="C260">
        <v>279</v>
      </c>
      <c r="D260" t="s">
        <v>1273</v>
      </c>
      <c r="E260"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t="s">
        <v>1079</v>
      </c>
      <c r="M260" t="s">
        <v>29</v>
      </c>
      <c r="N260" t="s">
        <v>1082</v>
      </c>
      <c r="O260" t="s">
        <v>1116</v>
      </c>
      <c r="P260" t="s">
        <v>1161</v>
      </c>
      <c r="Q260">
        <v>0</v>
      </c>
      <c r="R260">
        <v>0</v>
      </c>
      <c r="S260">
        <v>0</v>
      </c>
      <c r="T260" s="1">
        <v>42021</v>
      </c>
      <c r="U260" t="s">
        <v>1</v>
      </c>
      <c r="V260" t="s">
        <v>2</v>
      </c>
      <c r="W260" t="s">
        <v>3</v>
      </c>
      <c r="X260" t="s">
        <v>4</v>
      </c>
      <c r="Y260" t="s">
        <v>5</v>
      </c>
      <c r="Z260" t="s">
        <v>6</v>
      </c>
      <c r="AA260" t="s">
        <v>341</v>
      </c>
      <c r="AB260">
        <v>13</v>
      </c>
      <c r="AC260">
        <v>1</v>
      </c>
      <c r="AD260" t="s">
        <v>1077</v>
      </c>
      <c r="AE260">
        <v>0</v>
      </c>
      <c r="AF260">
        <v>1</v>
      </c>
      <c r="AG260" t="s">
        <v>1078</v>
      </c>
      <c r="AH260">
        <v>57690</v>
      </c>
      <c r="AI260">
        <v>6410</v>
      </c>
      <c r="AJ260">
        <v>12820</v>
      </c>
      <c r="AK260">
        <v>38460</v>
      </c>
      <c r="AL260" t="s">
        <v>15</v>
      </c>
      <c r="AM260" t="s">
        <v>102</v>
      </c>
      <c r="AN260">
        <v>2010</v>
      </c>
      <c r="AO260" t="s">
        <v>1077</v>
      </c>
    </row>
    <row r="261" spans="1:41" x14ac:dyDescent="0.25">
      <c r="A261">
        <v>594739</v>
      </c>
      <c r="B261" s="1">
        <v>38884</v>
      </c>
      <c r="C261">
        <v>244</v>
      </c>
      <c r="D261" t="s">
        <v>1272</v>
      </c>
      <c r="E261"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t="s">
        <v>1086</v>
      </c>
      <c r="M261" t="s">
        <v>1140</v>
      </c>
      <c r="N261" t="s">
        <v>1087</v>
      </c>
      <c r="O261" t="s">
        <v>1094</v>
      </c>
      <c r="P261" t="s">
        <v>1159</v>
      </c>
      <c r="Q261">
        <v>0</v>
      </c>
      <c r="R261">
        <v>0</v>
      </c>
      <c r="S261">
        <v>0</v>
      </c>
      <c r="T261" s="1">
        <v>42037</v>
      </c>
      <c r="U261" t="s">
        <v>10</v>
      </c>
      <c r="V261" t="s">
        <v>1084</v>
      </c>
      <c r="W261" t="s">
        <v>121</v>
      </c>
      <c r="X261" t="s">
        <v>4</v>
      </c>
      <c r="Y261" t="s">
        <v>19</v>
      </c>
      <c r="Z261" t="s">
        <v>37</v>
      </c>
      <c r="AA261" t="s">
        <v>342</v>
      </c>
      <c r="AB261">
        <v>2</v>
      </c>
      <c r="AC261">
        <v>1</v>
      </c>
      <c r="AD261" t="s">
        <v>1077</v>
      </c>
      <c r="AE261">
        <v>1</v>
      </c>
      <c r="AF261">
        <v>3</v>
      </c>
      <c r="AG261" t="s">
        <v>1077</v>
      </c>
      <c r="AH261">
        <v>5940</v>
      </c>
      <c r="AI261">
        <v>660</v>
      </c>
      <c r="AJ261">
        <v>660</v>
      </c>
      <c r="AK261">
        <v>4620</v>
      </c>
      <c r="AL261" t="s">
        <v>47</v>
      </c>
      <c r="AM261" t="s">
        <v>48</v>
      </c>
      <c r="AN261">
        <v>2014</v>
      </c>
      <c r="AO261" t="s">
        <v>1078</v>
      </c>
    </row>
    <row r="262" spans="1:41" x14ac:dyDescent="0.25">
      <c r="A262">
        <v>843227</v>
      </c>
      <c r="B262" s="1">
        <v>39353</v>
      </c>
      <c r="C262">
        <v>134</v>
      </c>
      <c r="D262" t="s">
        <v>1273</v>
      </c>
      <c r="E26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t="s">
        <v>1086</v>
      </c>
      <c r="M262" t="s">
        <v>1141</v>
      </c>
      <c r="N262" t="s">
        <v>1099</v>
      </c>
      <c r="O262" t="s">
        <v>1100</v>
      </c>
      <c r="P262" t="s">
        <v>1162</v>
      </c>
      <c r="Q262">
        <v>0</v>
      </c>
      <c r="R262">
        <v>0</v>
      </c>
      <c r="S262">
        <v>0</v>
      </c>
      <c r="T262" s="1">
        <v>42011</v>
      </c>
      <c r="U262" t="s">
        <v>1089</v>
      </c>
      <c r="V262" t="s">
        <v>18</v>
      </c>
      <c r="W262" t="s">
        <v>3</v>
      </c>
      <c r="X262" t="s">
        <v>34</v>
      </c>
      <c r="Y262" t="s">
        <v>5</v>
      </c>
      <c r="Z262" t="s">
        <v>53</v>
      </c>
      <c r="AA262" t="s">
        <v>343</v>
      </c>
      <c r="AB262">
        <v>19</v>
      </c>
      <c r="AC262">
        <v>3</v>
      </c>
      <c r="AD262" t="s">
        <v>1085</v>
      </c>
      <c r="AE262">
        <v>0</v>
      </c>
      <c r="AF262">
        <v>2</v>
      </c>
      <c r="AG262" t="s">
        <v>1077</v>
      </c>
      <c r="AH262">
        <v>47790</v>
      </c>
      <c r="AI262">
        <v>5310</v>
      </c>
      <c r="AJ262">
        <v>5310</v>
      </c>
      <c r="AK262">
        <v>37170</v>
      </c>
      <c r="AL262" t="s">
        <v>73</v>
      </c>
      <c r="AM262" t="s">
        <v>80</v>
      </c>
      <c r="AN262">
        <v>1995</v>
      </c>
      <c r="AO262" t="s">
        <v>1077</v>
      </c>
    </row>
    <row r="263" spans="1:41" x14ac:dyDescent="0.25">
      <c r="A263">
        <v>283925</v>
      </c>
      <c r="B263" s="1">
        <v>33563</v>
      </c>
      <c r="C263">
        <v>122</v>
      </c>
      <c r="D263" t="s">
        <v>1273</v>
      </c>
      <c r="E263"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t="s">
        <v>1086</v>
      </c>
      <c r="M263" t="s">
        <v>1139</v>
      </c>
      <c r="N263" t="s">
        <v>1097</v>
      </c>
      <c r="O263" t="s">
        <v>1101</v>
      </c>
      <c r="P263" t="s">
        <v>1161</v>
      </c>
      <c r="Q263">
        <v>0</v>
      </c>
      <c r="R263">
        <v>-47100</v>
      </c>
      <c r="S263">
        <v>-47100</v>
      </c>
      <c r="T263" s="1">
        <v>42037</v>
      </c>
      <c r="U263" t="s">
        <v>62</v>
      </c>
      <c r="V263" t="s">
        <v>1084</v>
      </c>
      <c r="W263" t="s">
        <v>121</v>
      </c>
      <c r="X263" t="s">
        <v>30</v>
      </c>
      <c r="Y263" t="s">
        <v>5</v>
      </c>
      <c r="Z263" t="s">
        <v>13</v>
      </c>
      <c r="AA263" t="s">
        <v>344</v>
      </c>
      <c r="AB263">
        <v>17</v>
      </c>
      <c r="AC263">
        <v>1</v>
      </c>
      <c r="AD263" t="s">
        <v>1085</v>
      </c>
      <c r="AE263">
        <v>0</v>
      </c>
      <c r="AF263">
        <v>1</v>
      </c>
      <c r="AG263" t="s">
        <v>1078</v>
      </c>
      <c r="AH263">
        <v>3850</v>
      </c>
      <c r="AI263">
        <v>350</v>
      </c>
      <c r="AJ263">
        <v>350</v>
      </c>
      <c r="AK263">
        <v>3150</v>
      </c>
      <c r="AL263" t="s">
        <v>21</v>
      </c>
      <c r="AM263" t="s">
        <v>67</v>
      </c>
      <c r="AN263">
        <v>2014</v>
      </c>
      <c r="AO263" t="s">
        <v>1078</v>
      </c>
    </row>
    <row r="264" spans="1:41" x14ac:dyDescent="0.25">
      <c r="A264">
        <v>475588</v>
      </c>
      <c r="B264" s="1">
        <v>35329</v>
      </c>
      <c r="C264">
        <v>156</v>
      </c>
      <c r="D264" t="s">
        <v>1272</v>
      </c>
      <c r="E264"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t="s">
        <v>1079</v>
      </c>
      <c r="M264" t="s">
        <v>1141</v>
      </c>
      <c r="N264" t="s">
        <v>1095</v>
      </c>
      <c r="O264" t="s">
        <v>1083</v>
      </c>
      <c r="P264" t="s">
        <v>1159</v>
      </c>
      <c r="Q264">
        <v>0</v>
      </c>
      <c r="R264">
        <v>0</v>
      </c>
      <c r="S264">
        <v>0</v>
      </c>
      <c r="T264" s="1">
        <v>42042</v>
      </c>
      <c r="U264" t="s">
        <v>1</v>
      </c>
      <c r="V264" t="s">
        <v>23</v>
      </c>
      <c r="W264" t="s">
        <v>3</v>
      </c>
      <c r="X264" t="s">
        <v>4</v>
      </c>
      <c r="Y264" t="s">
        <v>50</v>
      </c>
      <c r="Z264" t="s">
        <v>24</v>
      </c>
      <c r="AA264" t="s">
        <v>345</v>
      </c>
      <c r="AB264">
        <v>3</v>
      </c>
      <c r="AC264">
        <v>1</v>
      </c>
      <c r="AD264" t="s">
        <v>1085</v>
      </c>
      <c r="AE264">
        <v>2</v>
      </c>
      <c r="AF264">
        <v>0</v>
      </c>
      <c r="AG264" t="s">
        <v>1085</v>
      </c>
      <c r="AH264">
        <v>59000</v>
      </c>
      <c r="AI264">
        <v>5900</v>
      </c>
      <c r="AJ264">
        <v>5900</v>
      </c>
      <c r="AK264">
        <v>47200</v>
      </c>
      <c r="AL264" t="s">
        <v>55</v>
      </c>
      <c r="AM264" t="s">
        <v>157</v>
      </c>
      <c r="AN264">
        <v>2013</v>
      </c>
      <c r="AO264" t="s">
        <v>1077</v>
      </c>
    </row>
    <row r="265" spans="1:41" x14ac:dyDescent="0.25">
      <c r="A265">
        <v>751905</v>
      </c>
      <c r="B265" s="1">
        <v>37027</v>
      </c>
      <c r="C265">
        <v>232</v>
      </c>
      <c r="D265" t="s">
        <v>1273</v>
      </c>
      <c r="E265"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t="s">
        <v>1079</v>
      </c>
      <c r="M265" t="s">
        <v>65</v>
      </c>
      <c r="N265" t="s">
        <v>1082</v>
      </c>
      <c r="O265" t="s">
        <v>1096</v>
      </c>
      <c r="P265" t="s">
        <v>1159</v>
      </c>
      <c r="Q265">
        <v>0</v>
      </c>
      <c r="R265">
        <v>-33600</v>
      </c>
      <c r="S265">
        <v>-33600</v>
      </c>
      <c r="T265" s="1">
        <v>42022</v>
      </c>
      <c r="U265" t="s">
        <v>1089</v>
      </c>
      <c r="V265" t="s">
        <v>18</v>
      </c>
      <c r="W265" t="s">
        <v>3</v>
      </c>
      <c r="X265" t="s">
        <v>60</v>
      </c>
      <c r="Y265" t="s">
        <v>19</v>
      </c>
      <c r="Z265" t="s">
        <v>24</v>
      </c>
      <c r="AA265" t="s">
        <v>346</v>
      </c>
      <c r="AB265">
        <v>17</v>
      </c>
      <c r="AC265">
        <v>3</v>
      </c>
      <c r="AD265" t="s">
        <v>1078</v>
      </c>
      <c r="AE265">
        <v>0</v>
      </c>
      <c r="AF265">
        <v>1</v>
      </c>
      <c r="AG265" t="s">
        <v>1085</v>
      </c>
      <c r="AH265">
        <v>70600</v>
      </c>
      <c r="AI265">
        <v>7060</v>
      </c>
      <c r="AJ265">
        <v>14120</v>
      </c>
      <c r="AK265">
        <v>49420</v>
      </c>
      <c r="AL265" t="s">
        <v>123</v>
      </c>
      <c r="AM265" t="s">
        <v>124</v>
      </c>
      <c r="AN265">
        <v>2013</v>
      </c>
      <c r="AO265" t="s">
        <v>1077</v>
      </c>
    </row>
    <row r="266" spans="1:41" x14ac:dyDescent="0.25">
      <c r="A266">
        <v>226725</v>
      </c>
      <c r="B266" s="1">
        <v>36383</v>
      </c>
      <c r="C266">
        <v>244</v>
      </c>
      <c r="D266" t="s">
        <v>1274</v>
      </c>
      <c r="E266"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t="s">
        <v>1079</v>
      </c>
      <c r="M266" t="s">
        <v>1139</v>
      </c>
      <c r="N266" t="s">
        <v>1090</v>
      </c>
      <c r="O266" t="s">
        <v>1094</v>
      </c>
      <c r="P266" t="s">
        <v>1161</v>
      </c>
      <c r="Q266">
        <v>0</v>
      </c>
      <c r="R266">
        <v>-45000</v>
      </c>
      <c r="S266">
        <v>-45000</v>
      </c>
      <c r="T266" s="1">
        <v>42014</v>
      </c>
      <c r="U266" t="s">
        <v>1089</v>
      </c>
      <c r="V266" t="s">
        <v>2</v>
      </c>
      <c r="W266" t="s">
        <v>11</v>
      </c>
      <c r="X266" t="s">
        <v>4</v>
      </c>
      <c r="Y266" t="s">
        <v>5</v>
      </c>
      <c r="Z266" t="s">
        <v>51</v>
      </c>
      <c r="AA266" t="s">
        <v>347</v>
      </c>
      <c r="AB266">
        <v>5</v>
      </c>
      <c r="AC266">
        <v>3</v>
      </c>
      <c r="AD266" t="s">
        <v>1085</v>
      </c>
      <c r="AE266">
        <v>1</v>
      </c>
      <c r="AF266">
        <v>1</v>
      </c>
      <c r="AG266" t="s">
        <v>1085</v>
      </c>
      <c r="AH266">
        <v>61490</v>
      </c>
      <c r="AI266">
        <v>5590</v>
      </c>
      <c r="AJ266">
        <v>11180</v>
      </c>
      <c r="AK266">
        <v>44720</v>
      </c>
      <c r="AL266" t="s">
        <v>21</v>
      </c>
      <c r="AM266" t="s">
        <v>22</v>
      </c>
      <c r="AN266">
        <v>2001</v>
      </c>
      <c r="AO266" t="s">
        <v>1078</v>
      </c>
    </row>
    <row r="267" spans="1:41" x14ac:dyDescent="0.25">
      <c r="A267">
        <v>942504</v>
      </c>
      <c r="B267" s="1">
        <v>37788</v>
      </c>
      <c r="C267">
        <v>84</v>
      </c>
      <c r="D267" t="s">
        <v>1272</v>
      </c>
      <c r="E267"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t="s">
        <v>1086</v>
      </c>
      <c r="M267" t="s">
        <v>1140</v>
      </c>
      <c r="N267" t="s">
        <v>1102</v>
      </c>
      <c r="O267" t="s">
        <v>1110</v>
      </c>
      <c r="P267" t="s">
        <v>1159</v>
      </c>
      <c r="Q267">
        <v>44400</v>
      </c>
      <c r="R267">
        <v>-51500</v>
      </c>
      <c r="S267">
        <v>-7100</v>
      </c>
      <c r="T267" s="1">
        <v>42034</v>
      </c>
      <c r="U267" t="s">
        <v>1</v>
      </c>
      <c r="V267" t="s">
        <v>2</v>
      </c>
      <c r="W267" t="s">
        <v>11</v>
      </c>
      <c r="X267" t="s">
        <v>4</v>
      </c>
      <c r="Y267" t="s">
        <v>5</v>
      </c>
      <c r="Z267" t="s">
        <v>53</v>
      </c>
      <c r="AA267" t="s">
        <v>348</v>
      </c>
      <c r="AB267">
        <v>9</v>
      </c>
      <c r="AC267">
        <v>1</v>
      </c>
      <c r="AD267" t="s">
        <v>1078</v>
      </c>
      <c r="AE267">
        <v>1</v>
      </c>
      <c r="AF267">
        <v>0</v>
      </c>
      <c r="AG267" t="s">
        <v>1077</v>
      </c>
      <c r="AH267">
        <v>57640</v>
      </c>
      <c r="AI267">
        <v>5240</v>
      </c>
      <c r="AJ267">
        <v>10480</v>
      </c>
      <c r="AK267">
        <v>41920</v>
      </c>
      <c r="AL267" t="s">
        <v>123</v>
      </c>
      <c r="AM267" t="s">
        <v>124</v>
      </c>
      <c r="AN267">
        <v>2010</v>
      </c>
      <c r="AO267" t="s">
        <v>1078</v>
      </c>
    </row>
    <row r="268" spans="1:41" x14ac:dyDescent="0.25">
      <c r="A268">
        <v>395572</v>
      </c>
      <c r="B268" s="1">
        <v>36249</v>
      </c>
      <c r="C268">
        <v>394</v>
      </c>
      <c r="D268" t="s">
        <v>1272</v>
      </c>
      <c r="E268"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t="s">
        <v>1086</v>
      </c>
      <c r="M268" t="s">
        <v>57</v>
      </c>
      <c r="N268" t="s">
        <v>1080</v>
      </c>
      <c r="O268" t="s">
        <v>1104</v>
      </c>
      <c r="P268" t="s">
        <v>1160</v>
      </c>
      <c r="Q268">
        <v>51500</v>
      </c>
      <c r="R268">
        <v>0</v>
      </c>
      <c r="S268">
        <v>51500</v>
      </c>
      <c r="T268" s="1">
        <v>42029</v>
      </c>
      <c r="U268" t="s">
        <v>10</v>
      </c>
      <c r="V268" t="s">
        <v>1084</v>
      </c>
      <c r="W268" t="s">
        <v>121</v>
      </c>
      <c r="X268" t="s">
        <v>4</v>
      </c>
      <c r="Y268" t="s">
        <v>50</v>
      </c>
      <c r="Z268" t="s">
        <v>51</v>
      </c>
      <c r="AA268" t="s">
        <v>349</v>
      </c>
      <c r="AB268">
        <v>9</v>
      </c>
      <c r="AC268">
        <v>1</v>
      </c>
      <c r="AD268" t="s">
        <v>1078</v>
      </c>
      <c r="AE268">
        <v>1</v>
      </c>
      <c r="AF268">
        <v>0</v>
      </c>
      <c r="AG268" t="s">
        <v>1078</v>
      </c>
      <c r="AH268">
        <v>6890</v>
      </c>
      <c r="AI268">
        <v>1060</v>
      </c>
      <c r="AJ268">
        <v>1060</v>
      </c>
      <c r="AK268">
        <v>4770</v>
      </c>
      <c r="AL268" t="s">
        <v>43</v>
      </c>
      <c r="AM268" t="s">
        <v>44</v>
      </c>
      <c r="AN268">
        <v>1999</v>
      </c>
      <c r="AO268" t="s">
        <v>1078</v>
      </c>
    </row>
    <row r="269" spans="1:41" x14ac:dyDescent="0.25">
      <c r="A269">
        <v>889883</v>
      </c>
      <c r="B269" s="1">
        <v>36194</v>
      </c>
      <c r="C269">
        <v>246</v>
      </c>
      <c r="D269" t="s">
        <v>1272</v>
      </c>
      <c r="E269"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t="s">
        <v>1079</v>
      </c>
      <c r="M269" t="s">
        <v>1142</v>
      </c>
      <c r="N269" t="s">
        <v>1082</v>
      </c>
      <c r="O269" t="s">
        <v>1105</v>
      </c>
      <c r="P269" t="s">
        <v>1159</v>
      </c>
      <c r="Q269">
        <v>34400</v>
      </c>
      <c r="R269">
        <v>-33100</v>
      </c>
      <c r="S269">
        <v>1300</v>
      </c>
      <c r="T269" s="1">
        <v>42033</v>
      </c>
      <c r="U269" t="s">
        <v>1089</v>
      </c>
      <c r="V269" t="s">
        <v>2</v>
      </c>
      <c r="W269" t="s">
        <v>3</v>
      </c>
      <c r="X269" t="s">
        <v>34</v>
      </c>
      <c r="Y269" t="s">
        <v>88</v>
      </c>
      <c r="Z269" t="s">
        <v>6</v>
      </c>
      <c r="AA269" t="s">
        <v>350</v>
      </c>
      <c r="AB269">
        <v>9</v>
      </c>
      <c r="AC269">
        <v>3</v>
      </c>
      <c r="AD269" t="s">
        <v>1085</v>
      </c>
      <c r="AE269">
        <v>2</v>
      </c>
      <c r="AF269">
        <v>2</v>
      </c>
      <c r="AG269" t="s">
        <v>1085</v>
      </c>
      <c r="AH269">
        <v>53280</v>
      </c>
      <c r="AI269">
        <v>11840</v>
      </c>
      <c r="AJ269">
        <v>5920</v>
      </c>
      <c r="AK269">
        <v>35520</v>
      </c>
      <c r="AL269" t="s">
        <v>47</v>
      </c>
      <c r="AM269" t="s">
        <v>48</v>
      </c>
      <c r="AN269">
        <v>2006</v>
      </c>
      <c r="AO269" t="s">
        <v>1077</v>
      </c>
    </row>
    <row r="270" spans="1:41" x14ac:dyDescent="0.25">
      <c r="A270">
        <v>818167</v>
      </c>
      <c r="B270" s="1">
        <v>40780</v>
      </c>
      <c r="C270">
        <v>35</v>
      </c>
      <c r="D270" t="s">
        <v>1274</v>
      </c>
      <c r="E270"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t="s">
        <v>1086</v>
      </c>
      <c r="M270" t="s">
        <v>1142</v>
      </c>
      <c r="N270" t="s">
        <v>1107</v>
      </c>
      <c r="O270" t="s">
        <v>1113</v>
      </c>
      <c r="P270" t="s">
        <v>1162</v>
      </c>
      <c r="Q270">
        <v>52100</v>
      </c>
      <c r="R270">
        <v>-46900</v>
      </c>
      <c r="S270">
        <v>5200</v>
      </c>
      <c r="T270" s="1">
        <v>42059</v>
      </c>
      <c r="U270" t="s">
        <v>1089</v>
      </c>
      <c r="V270" t="s">
        <v>18</v>
      </c>
      <c r="W270" t="s">
        <v>11</v>
      </c>
      <c r="X270" t="s">
        <v>34</v>
      </c>
      <c r="Y270" t="s">
        <v>5</v>
      </c>
      <c r="Z270" t="s">
        <v>37</v>
      </c>
      <c r="AA270" t="s">
        <v>351</v>
      </c>
      <c r="AB270">
        <v>22</v>
      </c>
      <c r="AC270">
        <v>3</v>
      </c>
      <c r="AD270" t="s">
        <v>1078</v>
      </c>
      <c r="AE270">
        <v>0</v>
      </c>
      <c r="AF270">
        <v>0</v>
      </c>
      <c r="AG270" t="s">
        <v>1085</v>
      </c>
      <c r="AH270">
        <v>78300</v>
      </c>
      <c r="AI270">
        <v>15660</v>
      </c>
      <c r="AJ270">
        <v>7830</v>
      </c>
      <c r="AK270">
        <v>54810</v>
      </c>
      <c r="AL270" t="s">
        <v>97</v>
      </c>
      <c r="AM270" t="s">
        <v>112</v>
      </c>
      <c r="AN270">
        <v>2009</v>
      </c>
      <c r="AO270" t="s">
        <v>1078</v>
      </c>
    </row>
    <row r="271" spans="1:41" x14ac:dyDescent="0.25">
      <c r="A271">
        <v>277767</v>
      </c>
      <c r="B271" s="1">
        <v>40357</v>
      </c>
      <c r="C271">
        <v>156</v>
      </c>
      <c r="D271" t="s">
        <v>1273</v>
      </c>
      <c r="E271"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t="s">
        <v>1079</v>
      </c>
      <c r="M271" t="s">
        <v>29</v>
      </c>
      <c r="N271" t="s">
        <v>1102</v>
      </c>
      <c r="O271" t="s">
        <v>1083</v>
      </c>
      <c r="P271" t="s">
        <v>1161</v>
      </c>
      <c r="Q271">
        <v>0</v>
      </c>
      <c r="R271">
        <v>-61000</v>
      </c>
      <c r="S271">
        <v>-61000</v>
      </c>
      <c r="T271" s="1">
        <v>42008</v>
      </c>
      <c r="U271" t="s">
        <v>1089</v>
      </c>
      <c r="V271" t="s">
        <v>18</v>
      </c>
      <c r="W271" t="s">
        <v>3</v>
      </c>
      <c r="X271" t="s">
        <v>60</v>
      </c>
      <c r="Y271" t="s">
        <v>88</v>
      </c>
      <c r="Z271" t="s">
        <v>37</v>
      </c>
      <c r="AA271" t="s">
        <v>352</v>
      </c>
      <c r="AB271">
        <v>15</v>
      </c>
      <c r="AC271">
        <v>3</v>
      </c>
      <c r="AD271" t="s">
        <v>1077</v>
      </c>
      <c r="AE271">
        <v>0</v>
      </c>
      <c r="AF271">
        <v>3</v>
      </c>
      <c r="AG271" t="s">
        <v>1078</v>
      </c>
      <c r="AH271">
        <v>41490</v>
      </c>
      <c r="AI271">
        <v>4610</v>
      </c>
      <c r="AJ271">
        <v>4610</v>
      </c>
      <c r="AK271">
        <v>32270</v>
      </c>
      <c r="AL271" t="s">
        <v>39</v>
      </c>
      <c r="AM271" t="s">
        <v>40</v>
      </c>
      <c r="AN271">
        <v>2001</v>
      </c>
      <c r="AO271" t="s">
        <v>1078</v>
      </c>
    </row>
    <row r="272" spans="1:41" x14ac:dyDescent="0.25">
      <c r="A272">
        <v>842618</v>
      </c>
      <c r="B272" s="1">
        <v>37201</v>
      </c>
      <c r="C272">
        <v>195</v>
      </c>
      <c r="D272" t="s">
        <v>1274</v>
      </c>
      <c r="E27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t="s">
        <v>1086</v>
      </c>
      <c r="M272" t="s">
        <v>29</v>
      </c>
      <c r="N272" t="s">
        <v>1082</v>
      </c>
      <c r="O272" t="s">
        <v>1098</v>
      </c>
      <c r="P272" t="s">
        <v>1159</v>
      </c>
      <c r="Q272">
        <v>57800</v>
      </c>
      <c r="R272">
        <v>-53300</v>
      </c>
      <c r="S272">
        <v>4500</v>
      </c>
      <c r="T272" s="1">
        <v>42060</v>
      </c>
      <c r="U272" t="s">
        <v>1089</v>
      </c>
      <c r="V272" t="s">
        <v>23</v>
      </c>
      <c r="W272" t="s">
        <v>41</v>
      </c>
      <c r="X272" t="s">
        <v>34</v>
      </c>
      <c r="Y272" t="s">
        <v>5</v>
      </c>
      <c r="Z272" t="s">
        <v>51</v>
      </c>
      <c r="AA272" t="s">
        <v>353</v>
      </c>
      <c r="AB272">
        <v>14</v>
      </c>
      <c r="AC272">
        <v>3</v>
      </c>
      <c r="AD272" t="s">
        <v>1077</v>
      </c>
      <c r="AE272">
        <v>2</v>
      </c>
      <c r="AF272">
        <v>3</v>
      </c>
      <c r="AG272" t="s">
        <v>1077</v>
      </c>
      <c r="AH272">
        <v>68970</v>
      </c>
      <c r="AI272">
        <v>12540</v>
      </c>
      <c r="AJ272">
        <v>6270</v>
      </c>
      <c r="AK272">
        <v>50160</v>
      </c>
      <c r="AL272" t="s">
        <v>26</v>
      </c>
      <c r="AM272" t="s">
        <v>27</v>
      </c>
      <c r="AN272">
        <v>2007</v>
      </c>
      <c r="AO272" t="s">
        <v>1078</v>
      </c>
    </row>
    <row r="273" spans="1:41" x14ac:dyDescent="0.25">
      <c r="A273">
        <v>577810</v>
      </c>
      <c r="B273" s="1">
        <v>41379</v>
      </c>
      <c r="C273">
        <v>369</v>
      </c>
      <c r="D273" t="s">
        <v>1273</v>
      </c>
      <c r="E273"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t="s">
        <v>1079</v>
      </c>
      <c r="M273" t="s">
        <v>65</v>
      </c>
      <c r="N273" t="s">
        <v>1107</v>
      </c>
      <c r="O273" t="s">
        <v>1098</v>
      </c>
      <c r="P273" t="s">
        <v>1159</v>
      </c>
      <c r="Q273">
        <v>55400</v>
      </c>
      <c r="R273">
        <v>0</v>
      </c>
      <c r="S273">
        <v>55400</v>
      </c>
      <c r="T273" s="1">
        <v>42031</v>
      </c>
      <c r="U273" t="s">
        <v>1089</v>
      </c>
      <c r="V273" t="s">
        <v>18</v>
      </c>
      <c r="W273" t="s">
        <v>11</v>
      </c>
      <c r="X273" t="s">
        <v>4</v>
      </c>
      <c r="Y273" t="s">
        <v>12</v>
      </c>
      <c r="Z273" t="s">
        <v>24</v>
      </c>
      <c r="AA273" t="s">
        <v>354</v>
      </c>
      <c r="AB273">
        <v>6</v>
      </c>
      <c r="AC273">
        <v>3</v>
      </c>
      <c r="AD273" t="s">
        <v>1085</v>
      </c>
      <c r="AE273">
        <v>2</v>
      </c>
      <c r="AF273">
        <v>0</v>
      </c>
      <c r="AG273" t="s">
        <v>1077</v>
      </c>
      <c r="AH273">
        <v>85300</v>
      </c>
      <c r="AI273">
        <v>17060</v>
      </c>
      <c r="AJ273">
        <v>8530</v>
      </c>
      <c r="AK273">
        <v>59710</v>
      </c>
      <c r="AL273" t="s">
        <v>47</v>
      </c>
      <c r="AM273" t="s">
        <v>64</v>
      </c>
      <c r="AN273">
        <v>2003</v>
      </c>
      <c r="AO273" t="s">
        <v>1078</v>
      </c>
    </row>
    <row r="274" spans="1:41" x14ac:dyDescent="0.25">
      <c r="A274">
        <v>873114</v>
      </c>
      <c r="B274" s="1">
        <v>35040</v>
      </c>
      <c r="C274">
        <v>271</v>
      </c>
      <c r="D274" t="s">
        <v>1272</v>
      </c>
      <c r="E274"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t="s">
        <v>1086</v>
      </c>
      <c r="M274" t="s">
        <v>29</v>
      </c>
      <c r="N274" t="s">
        <v>1095</v>
      </c>
      <c r="O274" t="s">
        <v>1098</v>
      </c>
      <c r="P274" t="s">
        <v>1159</v>
      </c>
      <c r="Q274">
        <v>71200</v>
      </c>
      <c r="R274">
        <v>0</v>
      </c>
      <c r="S274">
        <v>71200</v>
      </c>
      <c r="T274" s="1">
        <v>42054</v>
      </c>
      <c r="U274" t="s">
        <v>62</v>
      </c>
      <c r="V274" t="s">
        <v>1084</v>
      </c>
      <c r="W274" t="s">
        <v>11</v>
      </c>
      <c r="X274" t="s">
        <v>30</v>
      </c>
      <c r="Y274" t="s">
        <v>19</v>
      </c>
      <c r="Z274" t="s">
        <v>51</v>
      </c>
      <c r="AA274" t="s">
        <v>355</v>
      </c>
      <c r="AB274">
        <v>6</v>
      </c>
      <c r="AC274">
        <v>1</v>
      </c>
      <c r="AD274" t="s">
        <v>1078</v>
      </c>
      <c r="AE274">
        <v>0</v>
      </c>
      <c r="AF274">
        <v>0</v>
      </c>
      <c r="AG274" t="s">
        <v>1078</v>
      </c>
      <c r="AH274">
        <v>3080</v>
      </c>
      <c r="AI274">
        <v>560</v>
      </c>
      <c r="AJ274">
        <v>280</v>
      </c>
      <c r="AK274">
        <v>2240</v>
      </c>
      <c r="AL274" t="s">
        <v>43</v>
      </c>
      <c r="AM274" t="s">
        <v>59</v>
      </c>
      <c r="AN274">
        <v>2012</v>
      </c>
      <c r="AO274" t="s">
        <v>1078</v>
      </c>
    </row>
    <row r="275" spans="1:41" x14ac:dyDescent="0.25">
      <c r="A275">
        <v>994538</v>
      </c>
      <c r="B275" s="1">
        <v>33543</v>
      </c>
      <c r="C275">
        <v>332</v>
      </c>
      <c r="D275" t="s">
        <v>1272</v>
      </c>
      <c r="E275"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t="s">
        <v>1079</v>
      </c>
      <c r="M275" t="s">
        <v>1140</v>
      </c>
      <c r="N275" t="s">
        <v>1080</v>
      </c>
      <c r="O275" t="s">
        <v>1108</v>
      </c>
      <c r="P275" t="s">
        <v>1161</v>
      </c>
      <c r="Q275">
        <v>91900</v>
      </c>
      <c r="R275">
        <v>0</v>
      </c>
      <c r="S275">
        <v>91900</v>
      </c>
      <c r="T275" s="1">
        <v>42035</v>
      </c>
      <c r="U275" t="s">
        <v>1089</v>
      </c>
      <c r="V275" t="s">
        <v>23</v>
      </c>
      <c r="W275" t="s">
        <v>3</v>
      </c>
      <c r="X275" t="s">
        <v>4</v>
      </c>
      <c r="Y275" t="s">
        <v>45</v>
      </c>
      <c r="Z275" t="s">
        <v>24</v>
      </c>
      <c r="AA275" t="s">
        <v>356</v>
      </c>
      <c r="AB275">
        <v>22</v>
      </c>
      <c r="AC275">
        <v>4</v>
      </c>
      <c r="AD275" t="s">
        <v>1077</v>
      </c>
      <c r="AE275">
        <v>2</v>
      </c>
      <c r="AF275">
        <v>0</v>
      </c>
      <c r="AG275" t="s">
        <v>1085</v>
      </c>
      <c r="AH275">
        <v>71760</v>
      </c>
      <c r="AI275">
        <v>11040</v>
      </c>
      <c r="AJ275">
        <v>11040</v>
      </c>
      <c r="AK275">
        <v>49680</v>
      </c>
      <c r="AL275" t="s">
        <v>106</v>
      </c>
      <c r="AM275" t="s">
        <v>280</v>
      </c>
      <c r="AN275">
        <v>2010</v>
      </c>
      <c r="AO275" t="s">
        <v>1077</v>
      </c>
    </row>
    <row r="276" spans="1:41" x14ac:dyDescent="0.25">
      <c r="A276">
        <v>727792</v>
      </c>
      <c r="B276" s="1">
        <v>41778</v>
      </c>
      <c r="C276">
        <v>107</v>
      </c>
      <c r="D276" t="s">
        <v>1273</v>
      </c>
      <c r="E276"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t="s">
        <v>1086</v>
      </c>
      <c r="M276" t="s">
        <v>1142</v>
      </c>
      <c r="N276" t="s">
        <v>1090</v>
      </c>
      <c r="O276" t="s">
        <v>1101</v>
      </c>
      <c r="P276" t="s">
        <v>1159</v>
      </c>
      <c r="Q276">
        <v>62800</v>
      </c>
      <c r="R276">
        <v>0</v>
      </c>
      <c r="S276">
        <v>62800</v>
      </c>
      <c r="T276" s="1">
        <v>42022</v>
      </c>
      <c r="U276" t="s">
        <v>1089</v>
      </c>
      <c r="V276" t="s">
        <v>18</v>
      </c>
      <c r="W276" t="s">
        <v>11</v>
      </c>
      <c r="X276" t="s">
        <v>60</v>
      </c>
      <c r="Y276" t="s">
        <v>19</v>
      </c>
      <c r="Z276" t="s">
        <v>24</v>
      </c>
      <c r="AA276" t="s">
        <v>357</v>
      </c>
      <c r="AB276">
        <v>14</v>
      </c>
      <c r="AC276">
        <v>3</v>
      </c>
      <c r="AD276" t="s">
        <v>1085</v>
      </c>
      <c r="AE276">
        <v>1</v>
      </c>
      <c r="AF276">
        <v>0</v>
      </c>
      <c r="AG276" t="s">
        <v>1078</v>
      </c>
      <c r="AH276">
        <v>59700</v>
      </c>
      <c r="AI276">
        <v>11940</v>
      </c>
      <c r="AJ276">
        <v>11940</v>
      </c>
      <c r="AK276">
        <v>35820</v>
      </c>
      <c r="AL276" t="s">
        <v>39</v>
      </c>
      <c r="AM276" t="s">
        <v>193</v>
      </c>
      <c r="AN276">
        <v>2002</v>
      </c>
      <c r="AO276" t="s">
        <v>1078</v>
      </c>
    </row>
    <row r="277" spans="1:41" x14ac:dyDescent="0.25">
      <c r="A277">
        <v>522506</v>
      </c>
      <c r="B277" s="1">
        <v>33678</v>
      </c>
      <c r="C277">
        <v>217</v>
      </c>
      <c r="D277" t="s">
        <v>1272</v>
      </c>
      <c r="E277"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t="s">
        <v>1086</v>
      </c>
      <c r="M277" t="s">
        <v>1139</v>
      </c>
      <c r="N277" t="s">
        <v>1095</v>
      </c>
      <c r="O277" t="s">
        <v>1101</v>
      </c>
      <c r="P277" t="s">
        <v>1161</v>
      </c>
      <c r="Q277">
        <v>49900</v>
      </c>
      <c r="R277">
        <v>-19800</v>
      </c>
      <c r="S277">
        <v>30100</v>
      </c>
      <c r="T277" s="1">
        <v>42014</v>
      </c>
      <c r="U277" t="s">
        <v>1089</v>
      </c>
      <c r="V277" t="s">
        <v>23</v>
      </c>
      <c r="W277" t="s">
        <v>11</v>
      </c>
      <c r="X277" t="s">
        <v>34</v>
      </c>
      <c r="Y277" t="s">
        <v>19</v>
      </c>
      <c r="Z277" t="s">
        <v>6</v>
      </c>
      <c r="AA277" t="s">
        <v>358</v>
      </c>
      <c r="AB277">
        <v>16</v>
      </c>
      <c r="AC277">
        <v>3</v>
      </c>
      <c r="AD277" t="s">
        <v>1078</v>
      </c>
      <c r="AE277">
        <v>0</v>
      </c>
      <c r="AF277">
        <v>2</v>
      </c>
      <c r="AG277" t="s">
        <v>1085</v>
      </c>
      <c r="AH277">
        <v>64920</v>
      </c>
      <c r="AI277">
        <v>10820</v>
      </c>
      <c r="AJ277">
        <v>10820</v>
      </c>
      <c r="AK277">
        <v>43280</v>
      </c>
      <c r="AL277" t="s">
        <v>55</v>
      </c>
      <c r="AM277" t="s">
        <v>157</v>
      </c>
      <c r="AN277">
        <v>1997</v>
      </c>
      <c r="AO277" t="s">
        <v>1078</v>
      </c>
    </row>
    <row r="278" spans="1:41" x14ac:dyDescent="0.25">
      <c r="A278">
        <v>367595</v>
      </c>
      <c r="B278" s="1">
        <v>38751</v>
      </c>
      <c r="C278">
        <v>243</v>
      </c>
      <c r="D278" t="s">
        <v>1274</v>
      </c>
      <c r="E278"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t="s">
        <v>1086</v>
      </c>
      <c r="M278" t="s">
        <v>29</v>
      </c>
      <c r="N278" t="s">
        <v>1082</v>
      </c>
      <c r="O278" t="s">
        <v>1088</v>
      </c>
      <c r="P278" t="s">
        <v>1160</v>
      </c>
      <c r="Q278">
        <v>0</v>
      </c>
      <c r="R278">
        <v>-75700</v>
      </c>
      <c r="S278">
        <v>-75700</v>
      </c>
      <c r="T278" s="1">
        <v>42032</v>
      </c>
      <c r="U278" t="s">
        <v>1089</v>
      </c>
      <c r="V278" t="s">
        <v>23</v>
      </c>
      <c r="W278" t="s">
        <v>3</v>
      </c>
      <c r="X278" t="s">
        <v>60</v>
      </c>
      <c r="Y278" t="s">
        <v>5</v>
      </c>
      <c r="Z278" t="s">
        <v>13</v>
      </c>
      <c r="AA278" t="s">
        <v>359</v>
      </c>
      <c r="AB278">
        <v>10</v>
      </c>
      <c r="AC278">
        <v>3</v>
      </c>
      <c r="AD278" t="s">
        <v>1085</v>
      </c>
      <c r="AE278">
        <v>0</v>
      </c>
      <c r="AF278">
        <v>1</v>
      </c>
      <c r="AG278" t="s">
        <v>1078</v>
      </c>
      <c r="AH278">
        <v>37530</v>
      </c>
      <c r="AI278">
        <v>4170</v>
      </c>
      <c r="AJ278">
        <v>4170</v>
      </c>
      <c r="AK278">
        <v>29190</v>
      </c>
      <c r="AL278" t="s">
        <v>106</v>
      </c>
      <c r="AM278" t="s">
        <v>107</v>
      </c>
      <c r="AN278">
        <v>2008</v>
      </c>
      <c r="AO278" t="s">
        <v>1078</v>
      </c>
    </row>
    <row r="279" spans="1:41" x14ac:dyDescent="0.25">
      <c r="A279">
        <v>586104</v>
      </c>
      <c r="B279" s="1">
        <v>37696</v>
      </c>
      <c r="C279">
        <v>296</v>
      </c>
      <c r="D279" t="s">
        <v>1274</v>
      </c>
      <c r="E279"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t="s">
        <v>1079</v>
      </c>
      <c r="M279" t="s">
        <v>29</v>
      </c>
      <c r="N279" t="s">
        <v>1091</v>
      </c>
      <c r="O279" t="s">
        <v>1108</v>
      </c>
      <c r="P279" t="s">
        <v>1159</v>
      </c>
      <c r="Q279">
        <v>53100</v>
      </c>
      <c r="R279">
        <v>-63400</v>
      </c>
      <c r="S279">
        <v>-10300</v>
      </c>
      <c r="T279" s="1">
        <v>42051</v>
      </c>
      <c r="U279" t="s">
        <v>1089</v>
      </c>
      <c r="V279" t="s">
        <v>2</v>
      </c>
      <c r="W279" t="s">
        <v>41</v>
      </c>
      <c r="X279" t="s">
        <v>60</v>
      </c>
      <c r="Y279" t="s">
        <v>45</v>
      </c>
      <c r="Z279" t="s">
        <v>6</v>
      </c>
      <c r="AA279" t="s">
        <v>360</v>
      </c>
      <c r="AB279">
        <v>9</v>
      </c>
      <c r="AC279">
        <v>3</v>
      </c>
      <c r="AD279" t="s">
        <v>1077</v>
      </c>
      <c r="AE279">
        <v>1</v>
      </c>
      <c r="AF279">
        <v>2</v>
      </c>
      <c r="AG279" t="s">
        <v>1078</v>
      </c>
      <c r="AH279">
        <v>64080</v>
      </c>
      <c r="AI279">
        <v>7120</v>
      </c>
      <c r="AJ279">
        <v>7120</v>
      </c>
      <c r="AK279">
        <v>49840</v>
      </c>
      <c r="AL279" t="s">
        <v>8</v>
      </c>
      <c r="AM279" t="s">
        <v>137</v>
      </c>
      <c r="AN279">
        <v>2012</v>
      </c>
      <c r="AO279" t="s">
        <v>1078</v>
      </c>
    </row>
    <row r="280" spans="1:41" x14ac:dyDescent="0.25">
      <c r="A280">
        <v>424862</v>
      </c>
      <c r="B280" s="1">
        <v>37545</v>
      </c>
      <c r="C280">
        <v>264</v>
      </c>
      <c r="D280" t="s">
        <v>1273</v>
      </c>
      <c r="E280"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t="s">
        <v>1079</v>
      </c>
      <c r="M280" t="s">
        <v>1141</v>
      </c>
      <c r="N280" t="s">
        <v>1093</v>
      </c>
      <c r="O280" t="s">
        <v>1116</v>
      </c>
      <c r="P280" t="s">
        <v>1162</v>
      </c>
      <c r="Q280">
        <v>55600</v>
      </c>
      <c r="R280">
        <v>0</v>
      </c>
      <c r="S280">
        <v>55600</v>
      </c>
      <c r="T280" s="1">
        <v>42043</v>
      </c>
      <c r="U280" t="s">
        <v>1</v>
      </c>
      <c r="V280" t="s">
        <v>18</v>
      </c>
      <c r="W280" t="s">
        <v>11</v>
      </c>
      <c r="X280" t="s">
        <v>49</v>
      </c>
      <c r="Y280" t="s">
        <v>88</v>
      </c>
      <c r="Z280" t="s">
        <v>75</v>
      </c>
      <c r="AA280" t="s">
        <v>361</v>
      </c>
      <c r="AB280">
        <v>4</v>
      </c>
      <c r="AC280">
        <v>1</v>
      </c>
      <c r="AD280" t="s">
        <v>1078</v>
      </c>
      <c r="AE280">
        <v>1</v>
      </c>
      <c r="AF280">
        <v>0</v>
      </c>
      <c r="AG280" t="s">
        <v>1085</v>
      </c>
      <c r="AH280">
        <v>60390</v>
      </c>
      <c r="AI280">
        <v>10980</v>
      </c>
      <c r="AJ280">
        <v>5490</v>
      </c>
      <c r="AK280">
        <v>43920</v>
      </c>
      <c r="AL280" t="s">
        <v>97</v>
      </c>
      <c r="AM280" t="s">
        <v>110</v>
      </c>
      <c r="AN280">
        <v>2004</v>
      </c>
      <c r="AO280" t="s">
        <v>1077</v>
      </c>
    </row>
    <row r="281" spans="1:41" x14ac:dyDescent="0.25">
      <c r="A281">
        <v>512813</v>
      </c>
      <c r="B281" s="1">
        <v>32900</v>
      </c>
      <c r="C281">
        <v>108</v>
      </c>
      <c r="D281" t="s">
        <v>1272</v>
      </c>
      <c r="E281"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t="s">
        <v>1086</v>
      </c>
      <c r="M281" t="s">
        <v>1142</v>
      </c>
      <c r="N281" t="s">
        <v>1090</v>
      </c>
      <c r="O281" t="s">
        <v>1117</v>
      </c>
      <c r="P281" t="s">
        <v>1161</v>
      </c>
      <c r="Q281">
        <v>0</v>
      </c>
      <c r="R281">
        <v>0</v>
      </c>
      <c r="S281">
        <v>0</v>
      </c>
      <c r="T281" s="1">
        <v>42024</v>
      </c>
      <c r="U281" t="s">
        <v>1089</v>
      </c>
      <c r="V281" t="s">
        <v>2</v>
      </c>
      <c r="W281" t="s">
        <v>3</v>
      </c>
      <c r="X281" t="s">
        <v>4</v>
      </c>
      <c r="Y281" t="s">
        <v>45</v>
      </c>
      <c r="Z281" t="s">
        <v>53</v>
      </c>
      <c r="AA281" t="s">
        <v>362</v>
      </c>
      <c r="AB281">
        <v>6</v>
      </c>
      <c r="AC281">
        <v>3</v>
      </c>
      <c r="AD281" t="s">
        <v>1085</v>
      </c>
      <c r="AE281">
        <v>0</v>
      </c>
      <c r="AF281">
        <v>1</v>
      </c>
      <c r="AG281" t="s">
        <v>1077</v>
      </c>
      <c r="AH281">
        <v>64350</v>
      </c>
      <c r="AI281">
        <v>5850</v>
      </c>
      <c r="AJ281">
        <v>11700</v>
      </c>
      <c r="AK281">
        <v>46800</v>
      </c>
      <c r="AL281" t="s">
        <v>39</v>
      </c>
      <c r="AM281" t="s">
        <v>40</v>
      </c>
      <c r="AN281">
        <v>2011</v>
      </c>
      <c r="AO281" t="s">
        <v>1077</v>
      </c>
    </row>
    <row r="282" spans="1:41" x14ac:dyDescent="0.25">
      <c r="A282">
        <v>356768</v>
      </c>
      <c r="B282" s="1">
        <v>40248</v>
      </c>
      <c r="C282">
        <v>32</v>
      </c>
      <c r="D282" t="s">
        <v>1272</v>
      </c>
      <c r="E28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t="s">
        <v>1086</v>
      </c>
      <c r="M282" t="s">
        <v>65</v>
      </c>
      <c r="N282" t="s">
        <v>1095</v>
      </c>
      <c r="O282" t="s">
        <v>1081</v>
      </c>
      <c r="P282" t="s">
        <v>1160</v>
      </c>
      <c r="Q282">
        <v>0</v>
      </c>
      <c r="R282">
        <v>0</v>
      </c>
      <c r="S282">
        <v>0</v>
      </c>
      <c r="T282" s="1">
        <v>42041</v>
      </c>
      <c r="U282" t="s">
        <v>1089</v>
      </c>
      <c r="V282" t="s">
        <v>2</v>
      </c>
      <c r="W282" t="s">
        <v>11</v>
      </c>
      <c r="X282" t="s">
        <v>4</v>
      </c>
      <c r="Y282" t="s">
        <v>5</v>
      </c>
      <c r="Z282" t="s">
        <v>53</v>
      </c>
      <c r="AA282" t="s">
        <v>363</v>
      </c>
      <c r="AB282">
        <v>15</v>
      </c>
      <c r="AC282">
        <v>3</v>
      </c>
      <c r="AD282" t="s">
        <v>1077</v>
      </c>
      <c r="AE282">
        <v>2</v>
      </c>
      <c r="AF282">
        <v>1</v>
      </c>
      <c r="AG282" t="s">
        <v>1077</v>
      </c>
      <c r="AH282">
        <v>70900</v>
      </c>
      <c r="AI282">
        <v>14180</v>
      </c>
      <c r="AJ282">
        <v>7090</v>
      </c>
      <c r="AK282">
        <v>49630</v>
      </c>
      <c r="AL282" t="s">
        <v>97</v>
      </c>
      <c r="AM282" t="s">
        <v>148</v>
      </c>
      <c r="AN282">
        <v>1997</v>
      </c>
      <c r="AO282" t="s">
        <v>1078</v>
      </c>
    </row>
    <row r="283" spans="1:41" x14ac:dyDescent="0.25">
      <c r="A283">
        <v>330506</v>
      </c>
      <c r="B283" s="1">
        <v>34961</v>
      </c>
      <c r="C283">
        <v>259</v>
      </c>
      <c r="D283" t="s">
        <v>1273</v>
      </c>
      <c r="E283"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t="s">
        <v>1086</v>
      </c>
      <c r="M283" t="s">
        <v>1142</v>
      </c>
      <c r="N283" t="s">
        <v>1080</v>
      </c>
      <c r="O283" t="s">
        <v>1104</v>
      </c>
      <c r="P283" t="s">
        <v>1162</v>
      </c>
      <c r="Q283">
        <v>0</v>
      </c>
      <c r="R283">
        <v>-83900</v>
      </c>
      <c r="S283">
        <v>-83900</v>
      </c>
      <c r="T283" s="1">
        <v>42028</v>
      </c>
      <c r="U283" t="s">
        <v>1089</v>
      </c>
      <c r="V283" t="s">
        <v>2</v>
      </c>
      <c r="W283" t="s">
        <v>11</v>
      </c>
      <c r="X283" t="s">
        <v>34</v>
      </c>
      <c r="Y283" t="s">
        <v>88</v>
      </c>
      <c r="Z283" t="s">
        <v>6</v>
      </c>
      <c r="AA283" t="s">
        <v>364</v>
      </c>
      <c r="AB283">
        <v>12</v>
      </c>
      <c r="AC283">
        <v>3</v>
      </c>
      <c r="AD283" t="s">
        <v>1078</v>
      </c>
      <c r="AE283">
        <v>1</v>
      </c>
      <c r="AF283">
        <v>3</v>
      </c>
      <c r="AG283" t="s">
        <v>1085</v>
      </c>
      <c r="AH283">
        <v>46560</v>
      </c>
      <c r="AI283">
        <v>7760</v>
      </c>
      <c r="AJ283">
        <v>7760</v>
      </c>
      <c r="AK283">
        <v>31040</v>
      </c>
      <c r="AL283" t="s">
        <v>39</v>
      </c>
      <c r="AM283" t="s">
        <v>193</v>
      </c>
      <c r="AN283">
        <v>2012</v>
      </c>
      <c r="AO283" t="s">
        <v>1078</v>
      </c>
    </row>
    <row r="284" spans="1:41" x14ac:dyDescent="0.25">
      <c r="A284">
        <v>779075</v>
      </c>
      <c r="B284" s="1">
        <v>40236</v>
      </c>
      <c r="C284">
        <v>186</v>
      </c>
      <c r="D284" t="s">
        <v>1274</v>
      </c>
      <c r="E284"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t="s">
        <v>1086</v>
      </c>
      <c r="M284" t="s">
        <v>29</v>
      </c>
      <c r="N284" t="s">
        <v>1080</v>
      </c>
      <c r="O284" t="s">
        <v>1116</v>
      </c>
      <c r="P284" t="s">
        <v>1159</v>
      </c>
      <c r="Q284">
        <v>37600</v>
      </c>
      <c r="R284">
        <v>-37600</v>
      </c>
      <c r="S284">
        <v>0</v>
      </c>
      <c r="T284" s="1">
        <v>42018</v>
      </c>
      <c r="U284" t="s">
        <v>10</v>
      </c>
      <c r="V284" t="s">
        <v>1084</v>
      </c>
      <c r="W284" t="s">
        <v>121</v>
      </c>
      <c r="X284" t="s">
        <v>4</v>
      </c>
      <c r="Y284" t="s">
        <v>19</v>
      </c>
      <c r="Z284" t="s">
        <v>24</v>
      </c>
      <c r="AA284" t="s">
        <v>365</v>
      </c>
      <c r="AB284">
        <v>3</v>
      </c>
      <c r="AC284">
        <v>1</v>
      </c>
      <c r="AD284" t="s">
        <v>1078</v>
      </c>
      <c r="AE284">
        <v>2</v>
      </c>
      <c r="AF284">
        <v>1</v>
      </c>
      <c r="AG284" t="s">
        <v>1085</v>
      </c>
      <c r="AH284">
        <v>4730</v>
      </c>
      <c r="AI284">
        <v>860</v>
      </c>
      <c r="AJ284">
        <v>860</v>
      </c>
      <c r="AK284">
        <v>3010</v>
      </c>
      <c r="AL284" t="s">
        <v>26</v>
      </c>
      <c r="AM284" t="s">
        <v>154</v>
      </c>
      <c r="AN284">
        <v>2013</v>
      </c>
      <c r="AO284" t="s">
        <v>1077</v>
      </c>
    </row>
    <row r="285" spans="1:41" x14ac:dyDescent="0.25">
      <c r="A285">
        <v>799501</v>
      </c>
      <c r="B285" s="1">
        <v>33600</v>
      </c>
      <c r="C285">
        <v>201</v>
      </c>
      <c r="D285" t="s">
        <v>1273</v>
      </c>
      <c r="E285"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t="s">
        <v>1086</v>
      </c>
      <c r="M285" t="s">
        <v>1141</v>
      </c>
      <c r="N285" t="s">
        <v>1103</v>
      </c>
      <c r="O285" t="s">
        <v>1113</v>
      </c>
      <c r="P285" t="s">
        <v>1161</v>
      </c>
      <c r="Q285">
        <v>0</v>
      </c>
      <c r="R285">
        <v>0</v>
      </c>
      <c r="S285">
        <v>0</v>
      </c>
      <c r="T285" s="1">
        <v>42053</v>
      </c>
      <c r="U285" t="s">
        <v>10</v>
      </c>
      <c r="V285" t="s">
        <v>1084</v>
      </c>
      <c r="W285" t="s">
        <v>11</v>
      </c>
      <c r="X285" t="s">
        <v>4</v>
      </c>
      <c r="Y285" t="s">
        <v>5</v>
      </c>
      <c r="Z285" t="s">
        <v>75</v>
      </c>
      <c r="AA285" t="s">
        <v>366</v>
      </c>
      <c r="AB285">
        <v>14</v>
      </c>
      <c r="AC285">
        <v>1</v>
      </c>
      <c r="AD285" t="s">
        <v>1077</v>
      </c>
      <c r="AE285">
        <v>0</v>
      </c>
      <c r="AF285">
        <v>0</v>
      </c>
      <c r="AG285" t="s">
        <v>1077</v>
      </c>
      <c r="AH285">
        <v>6820</v>
      </c>
      <c r="AI285">
        <v>1240</v>
      </c>
      <c r="AJ285">
        <v>1240</v>
      </c>
      <c r="AK285">
        <v>4340</v>
      </c>
      <c r="AL285" t="s">
        <v>106</v>
      </c>
      <c r="AM285" t="s">
        <v>280</v>
      </c>
      <c r="AN285">
        <v>2003</v>
      </c>
      <c r="AO285" t="s">
        <v>1078</v>
      </c>
    </row>
    <row r="286" spans="1:41" x14ac:dyDescent="0.25">
      <c r="A286">
        <v>987905</v>
      </c>
      <c r="B286" s="1">
        <v>37376</v>
      </c>
      <c r="C286">
        <v>436</v>
      </c>
      <c r="D286" t="s">
        <v>1273</v>
      </c>
      <c r="E286"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t="s">
        <v>1079</v>
      </c>
      <c r="M286" t="s">
        <v>1141</v>
      </c>
      <c r="N286" t="s">
        <v>1091</v>
      </c>
      <c r="O286" t="s">
        <v>1081</v>
      </c>
      <c r="P286" t="s">
        <v>1161</v>
      </c>
      <c r="Q286">
        <v>47400</v>
      </c>
      <c r="R286">
        <v>-27600</v>
      </c>
      <c r="S286">
        <v>19800</v>
      </c>
      <c r="T286" s="1">
        <v>42014</v>
      </c>
      <c r="U286" t="s">
        <v>1</v>
      </c>
      <c r="V286" t="s">
        <v>18</v>
      </c>
      <c r="W286" t="s">
        <v>3</v>
      </c>
      <c r="X286" t="s">
        <v>4</v>
      </c>
      <c r="Y286" t="s">
        <v>45</v>
      </c>
      <c r="Z286" t="s">
        <v>13</v>
      </c>
      <c r="AA286" t="s">
        <v>367</v>
      </c>
      <c r="AB286">
        <v>10</v>
      </c>
      <c r="AC286">
        <v>1</v>
      </c>
      <c r="AD286" t="s">
        <v>1085</v>
      </c>
      <c r="AE286">
        <v>0</v>
      </c>
      <c r="AF286">
        <v>2</v>
      </c>
      <c r="AG286" t="s">
        <v>1085</v>
      </c>
      <c r="AH286">
        <v>59900</v>
      </c>
      <c r="AI286">
        <v>11980</v>
      </c>
      <c r="AJ286">
        <v>5990</v>
      </c>
      <c r="AK286">
        <v>41930</v>
      </c>
      <c r="AL286" t="s">
        <v>97</v>
      </c>
      <c r="AM286" t="s">
        <v>112</v>
      </c>
      <c r="AN286">
        <v>1997</v>
      </c>
      <c r="AO286" t="s">
        <v>1077</v>
      </c>
    </row>
    <row r="287" spans="1:41" x14ac:dyDescent="0.25">
      <c r="A287">
        <v>967756</v>
      </c>
      <c r="B287" s="1">
        <v>39200</v>
      </c>
      <c r="C287">
        <v>189</v>
      </c>
      <c r="D287" t="s">
        <v>1273</v>
      </c>
      <c r="E287"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t="s">
        <v>1086</v>
      </c>
      <c r="M287" t="s">
        <v>1140</v>
      </c>
      <c r="N287" t="s">
        <v>1097</v>
      </c>
      <c r="O287" t="s">
        <v>1112</v>
      </c>
      <c r="P287" t="s">
        <v>1160</v>
      </c>
      <c r="Q287">
        <v>0</v>
      </c>
      <c r="R287">
        <v>-49400</v>
      </c>
      <c r="S287">
        <v>-49400</v>
      </c>
      <c r="T287" s="1">
        <v>42048</v>
      </c>
      <c r="U287" t="s">
        <v>1089</v>
      </c>
      <c r="V287" t="s">
        <v>2</v>
      </c>
      <c r="W287" t="s">
        <v>3</v>
      </c>
      <c r="X287" t="s">
        <v>4</v>
      </c>
      <c r="Y287" t="s">
        <v>45</v>
      </c>
      <c r="Z287" t="s">
        <v>13</v>
      </c>
      <c r="AA287" t="s">
        <v>368</v>
      </c>
      <c r="AB287">
        <v>17</v>
      </c>
      <c r="AC287">
        <v>3</v>
      </c>
      <c r="AD287" t="s">
        <v>1085</v>
      </c>
      <c r="AE287">
        <v>1</v>
      </c>
      <c r="AF287">
        <v>3</v>
      </c>
      <c r="AG287" t="s">
        <v>1077</v>
      </c>
      <c r="AH287">
        <v>79560</v>
      </c>
      <c r="AI287">
        <v>13260</v>
      </c>
      <c r="AJ287">
        <v>13260</v>
      </c>
      <c r="AK287">
        <v>53040</v>
      </c>
      <c r="AL287" t="s">
        <v>55</v>
      </c>
      <c r="AM287" t="s">
        <v>86</v>
      </c>
      <c r="AN287">
        <v>2009</v>
      </c>
      <c r="AO287" t="s">
        <v>1078</v>
      </c>
    </row>
    <row r="288" spans="1:41" x14ac:dyDescent="0.25">
      <c r="A288">
        <v>830414</v>
      </c>
      <c r="B288" s="1">
        <v>35254</v>
      </c>
      <c r="C288">
        <v>105</v>
      </c>
      <c r="D288" t="s">
        <v>1272</v>
      </c>
      <c r="E288"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t="s">
        <v>1086</v>
      </c>
      <c r="M288" t="s">
        <v>57</v>
      </c>
      <c r="N288" t="s">
        <v>1114</v>
      </c>
      <c r="O288" t="s">
        <v>1110</v>
      </c>
      <c r="P288" t="s">
        <v>1161</v>
      </c>
      <c r="Q288">
        <v>0</v>
      </c>
      <c r="R288">
        <v>-40900</v>
      </c>
      <c r="S288">
        <v>-40900</v>
      </c>
      <c r="T288" s="1">
        <v>42052</v>
      </c>
      <c r="U288" t="s">
        <v>1</v>
      </c>
      <c r="V288" t="s">
        <v>23</v>
      </c>
      <c r="W288" t="s">
        <v>41</v>
      </c>
      <c r="X288" t="s">
        <v>49</v>
      </c>
      <c r="Y288" t="s">
        <v>12</v>
      </c>
      <c r="Z288" t="s">
        <v>75</v>
      </c>
      <c r="AA288" t="s">
        <v>369</v>
      </c>
      <c r="AB288">
        <v>8</v>
      </c>
      <c r="AC288">
        <v>1</v>
      </c>
      <c r="AD288" t="s">
        <v>1077</v>
      </c>
      <c r="AE288">
        <v>0</v>
      </c>
      <c r="AF288">
        <v>1</v>
      </c>
      <c r="AG288" t="s">
        <v>1085</v>
      </c>
      <c r="AH288">
        <v>70290</v>
      </c>
      <c r="AI288">
        <v>12780</v>
      </c>
      <c r="AJ288">
        <v>6390</v>
      </c>
      <c r="AK288">
        <v>51120</v>
      </c>
      <c r="AL288" t="s">
        <v>32</v>
      </c>
      <c r="AM288" t="s">
        <v>69</v>
      </c>
      <c r="AN288">
        <v>2008</v>
      </c>
      <c r="AO288" t="s">
        <v>1078</v>
      </c>
    </row>
    <row r="289" spans="1:41" x14ac:dyDescent="0.25">
      <c r="A289">
        <v>127313</v>
      </c>
      <c r="B289" s="1">
        <v>37347</v>
      </c>
      <c r="C289">
        <v>163</v>
      </c>
      <c r="D289" t="s">
        <v>1274</v>
      </c>
      <c r="E289"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t="s">
        <v>1079</v>
      </c>
      <c r="M289" t="s">
        <v>1142</v>
      </c>
      <c r="N289" t="s">
        <v>1097</v>
      </c>
      <c r="O289" t="s">
        <v>1105</v>
      </c>
      <c r="P289" t="s">
        <v>1161</v>
      </c>
      <c r="Q289">
        <v>26900</v>
      </c>
      <c r="R289">
        <v>0</v>
      </c>
      <c r="S289">
        <v>26900</v>
      </c>
      <c r="T289" s="1">
        <v>42011</v>
      </c>
      <c r="U289" t="s">
        <v>1089</v>
      </c>
      <c r="V289" t="s">
        <v>18</v>
      </c>
      <c r="W289" t="s">
        <v>41</v>
      </c>
      <c r="X289" t="s">
        <v>60</v>
      </c>
      <c r="Y289" t="s">
        <v>5</v>
      </c>
      <c r="Z289" t="s">
        <v>51</v>
      </c>
      <c r="AA289" t="s">
        <v>370</v>
      </c>
      <c r="AB289">
        <v>14</v>
      </c>
      <c r="AC289">
        <v>3</v>
      </c>
      <c r="AD289" t="s">
        <v>1077</v>
      </c>
      <c r="AE289">
        <v>2</v>
      </c>
      <c r="AF289">
        <v>0</v>
      </c>
      <c r="AG289" t="s">
        <v>1078</v>
      </c>
      <c r="AH289">
        <v>63910</v>
      </c>
      <c r="AI289">
        <v>5810</v>
      </c>
      <c r="AJ289">
        <v>11620</v>
      </c>
      <c r="AK289">
        <v>46480</v>
      </c>
      <c r="AL289" t="s">
        <v>73</v>
      </c>
      <c r="AM289" t="s">
        <v>83</v>
      </c>
      <c r="AN289">
        <v>1999</v>
      </c>
      <c r="AO289" t="s">
        <v>1078</v>
      </c>
    </row>
    <row r="290" spans="1:41" x14ac:dyDescent="0.25">
      <c r="A290">
        <v>786957</v>
      </c>
      <c r="B290" s="1">
        <v>39019</v>
      </c>
      <c r="C290">
        <v>219</v>
      </c>
      <c r="D290" t="s">
        <v>1273</v>
      </c>
      <c r="E290"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t="s">
        <v>1086</v>
      </c>
      <c r="M290" t="s">
        <v>29</v>
      </c>
      <c r="N290" t="s">
        <v>1103</v>
      </c>
      <c r="O290" t="s">
        <v>1096</v>
      </c>
      <c r="P290" t="s">
        <v>1161</v>
      </c>
      <c r="Q290">
        <v>68700</v>
      </c>
      <c r="R290">
        <v>0</v>
      </c>
      <c r="S290">
        <v>68700</v>
      </c>
      <c r="T290" s="1">
        <v>42033</v>
      </c>
      <c r="U290" t="s">
        <v>10</v>
      </c>
      <c r="V290" t="s">
        <v>1084</v>
      </c>
      <c r="W290" t="s">
        <v>121</v>
      </c>
      <c r="X290" t="s">
        <v>30</v>
      </c>
      <c r="Y290" t="s">
        <v>5</v>
      </c>
      <c r="Z290" t="s">
        <v>13</v>
      </c>
      <c r="AA290" t="s">
        <v>371</v>
      </c>
      <c r="AB290">
        <v>6</v>
      </c>
      <c r="AC290">
        <v>1</v>
      </c>
      <c r="AD290" t="s">
        <v>1085</v>
      </c>
      <c r="AE290">
        <v>1</v>
      </c>
      <c r="AF290">
        <v>0</v>
      </c>
      <c r="AG290" t="s">
        <v>1078</v>
      </c>
      <c r="AH290">
        <v>6400</v>
      </c>
      <c r="AI290">
        <v>640</v>
      </c>
      <c r="AJ290">
        <v>640</v>
      </c>
      <c r="AK290">
        <v>5120</v>
      </c>
      <c r="AL290" t="s">
        <v>47</v>
      </c>
      <c r="AM290" t="s">
        <v>48</v>
      </c>
      <c r="AN290">
        <v>1997</v>
      </c>
      <c r="AO290" t="s">
        <v>1078</v>
      </c>
    </row>
    <row r="291" spans="1:41" x14ac:dyDescent="0.25">
      <c r="A291">
        <v>332892</v>
      </c>
      <c r="B291" s="1">
        <v>39380</v>
      </c>
      <c r="C291">
        <v>88</v>
      </c>
      <c r="D291" t="s">
        <v>1274</v>
      </c>
      <c r="E291"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t="s">
        <v>1086</v>
      </c>
      <c r="M291" t="s">
        <v>1142</v>
      </c>
      <c r="N291" t="s">
        <v>1107</v>
      </c>
      <c r="O291" t="s">
        <v>1104</v>
      </c>
      <c r="P291" t="s">
        <v>1159</v>
      </c>
      <c r="Q291">
        <v>0</v>
      </c>
      <c r="R291">
        <v>0</v>
      </c>
      <c r="S291">
        <v>0</v>
      </c>
      <c r="T291" s="1">
        <v>42048</v>
      </c>
      <c r="U291" t="s">
        <v>1</v>
      </c>
      <c r="V291" t="s">
        <v>18</v>
      </c>
      <c r="W291" t="s">
        <v>3</v>
      </c>
      <c r="X291" t="s">
        <v>60</v>
      </c>
      <c r="Y291" t="s">
        <v>5</v>
      </c>
      <c r="Z291" t="s">
        <v>75</v>
      </c>
      <c r="AA291" t="s">
        <v>372</v>
      </c>
      <c r="AB291">
        <v>6</v>
      </c>
      <c r="AC291">
        <v>1</v>
      </c>
      <c r="AD291" t="s">
        <v>1077</v>
      </c>
      <c r="AE291">
        <v>1</v>
      </c>
      <c r="AF291">
        <v>2</v>
      </c>
      <c r="AG291" t="s">
        <v>1077</v>
      </c>
      <c r="AH291">
        <v>66780</v>
      </c>
      <c r="AI291">
        <v>7420</v>
      </c>
      <c r="AJ291">
        <v>7420</v>
      </c>
      <c r="AK291">
        <v>51940</v>
      </c>
      <c r="AL291" t="s">
        <v>55</v>
      </c>
      <c r="AM291" t="s">
        <v>86</v>
      </c>
      <c r="AN291">
        <v>2013</v>
      </c>
      <c r="AO291" t="s">
        <v>1077</v>
      </c>
    </row>
    <row r="292" spans="1:41" x14ac:dyDescent="0.25">
      <c r="A292">
        <v>448642</v>
      </c>
      <c r="B292" s="1">
        <v>36978</v>
      </c>
      <c r="C292">
        <v>40</v>
      </c>
      <c r="D292" t="s">
        <v>1274</v>
      </c>
      <c r="E29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t="s">
        <v>1086</v>
      </c>
      <c r="M292" t="s">
        <v>65</v>
      </c>
      <c r="N292" t="s">
        <v>1087</v>
      </c>
      <c r="O292" t="s">
        <v>1105</v>
      </c>
      <c r="P292" t="s">
        <v>1160</v>
      </c>
      <c r="Q292">
        <v>0</v>
      </c>
      <c r="R292">
        <v>-33300</v>
      </c>
      <c r="S292">
        <v>-33300</v>
      </c>
      <c r="T292" s="1">
        <v>42036</v>
      </c>
      <c r="U292" t="s">
        <v>62</v>
      </c>
      <c r="V292" t="s">
        <v>1084</v>
      </c>
      <c r="W292" t="s">
        <v>11</v>
      </c>
      <c r="X292" t="s">
        <v>4</v>
      </c>
      <c r="Y292" t="s">
        <v>12</v>
      </c>
      <c r="Z292" t="s">
        <v>75</v>
      </c>
      <c r="AA292" t="s">
        <v>373</v>
      </c>
      <c r="AB292">
        <v>8</v>
      </c>
      <c r="AC292">
        <v>1</v>
      </c>
      <c r="AD292" t="s">
        <v>1078</v>
      </c>
      <c r="AE292">
        <v>0</v>
      </c>
      <c r="AF292">
        <v>2</v>
      </c>
      <c r="AG292" t="s">
        <v>1085</v>
      </c>
      <c r="AH292">
        <v>8760</v>
      </c>
      <c r="AI292">
        <v>1460</v>
      </c>
      <c r="AJ292">
        <v>1460</v>
      </c>
      <c r="AK292">
        <v>5840</v>
      </c>
      <c r="AL292" t="s">
        <v>97</v>
      </c>
      <c r="AM292" t="s">
        <v>98</v>
      </c>
      <c r="AN292">
        <v>2013</v>
      </c>
      <c r="AO292" t="s">
        <v>1078</v>
      </c>
    </row>
    <row r="293" spans="1:41" x14ac:dyDescent="0.25">
      <c r="A293">
        <v>526039</v>
      </c>
      <c r="B293" s="1">
        <v>34823</v>
      </c>
      <c r="C293">
        <v>284</v>
      </c>
      <c r="D293" t="s">
        <v>1273</v>
      </c>
      <c r="E293"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t="s">
        <v>1079</v>
      </c>
      <c r="M293" t="s">
        <v>29</v>
      </c>
      <c r="N293" t="s">
        <v>1082</v>
      </c>
      <c r="O293" t="s">
        <v>1110</v>
      </c>
      <c r="P293" t="s">
        <v>1159</v>
      </c>
      <c r="Q293">
        <v>0</v>
      </c>
      <c r="R293">
        <v>0</v>
      </c>
      <c r="S293">
        <v>0</v>
      </c>
      <c r="T293" s="1">
        <v>42033</v>
      </c>
      <c r="U293" t="s">
        <v>1</v>
      </c>
      <c r="V293" t="s">
        <v>2</v>
      </c>
      <c r="W293" t="s">
        <v>3</v>
      </c>
      <c r="X293" t="s">
        <v>60</v>
      </c>
      <c r="Y293" t="s">
        <v>50</v>
      </c>
      <c r="Z293" t="s">
        <v>24</v>
      </c>
      <c r="AA293" t="s">
        <v>374</v>
      </c>
      <c r="AB293">
        <v>13</v>
      </c>
      <c r="AC293">
        <v>1</v>
      </c>
      <c r="AD293" t="s">
        <v>1077</v>
      </c>
      <c r="AE293">
        <v>0</v>
      </c>
      <c r="AF293">
        <v>1</v>
      </c>
      <c r="AG293" t="s">
        <v>1085</v>
      </c>
      <c r="AH293">
        <v>94160</v>
      </c>
      <c r="AI293">
        <v>8560</v>
      </c>
      <c r="AJ293">
        <v>17120</v>
      </c>
      <c r="AK293">
        <v>68480</v>
      </c>
      <c r="AL293" t="s">
        <v>26</v>
      </c>
      <c r="AM293" t="s">
        <v>154</v>
      </c>
      <c r="AN293">
        <v>1996</v>
      </c>
      <c r="AO293" t="s">
        <v>1078</v>
      </c>
    </row>
    <row r="294" spans="1:41" x14ac:dyDescent="0.25">
      <c r="A294">
        <v>444422</v>
      </c>
      <c r="B294" s="1">
        <v>40814</v>
      </c>
      <c r="C294">
        <v>59</v>
      </c>
      <c r="D294" t="s">
        <v>1272</v>
      </c>
      <c r="E294"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t="s">
        <v>1079</v>
      </c>
      <c r="M294" t="s">
        <v>65</v>
      </c>
      <c r="N294" t="s">
        <v>1102</v>
      </c>
      <c r="O294" t="s">
        <v>1096</v>
      </c>
      <c r="P294" t="s">
        <v>1161</v>
      </c>
      <c r="Q294">
        <v>64200</v>
      </c>
      <c r="R294">
        <v>-32300</v>
      </c>
      <c r="S294">
        <v>31900</v>
      </c>
      <c r="T294" s="1">
        <v>42041</v>
      </c>
      <c r="U294" t="s">
        <v>1089</v>
      </c>
      <c r="V294" t="s">
        <v>23</v>
      </c>
      <c r="W294" t="s">
        <v>41</v>
      </c>
      <c r="X294" t="s">
        <v>60</v>
      </c>
      <c r="Y294" t="s">
        <v>1273</v>
      </c>
      <c r="Z294" t="s">
        <v>37</v>
      </c>
      <c r="AA294" t="s">
        <v>375</v>
      </c>
      <c r="AB294">
        <v>0</v>
      </c>
      <c r="AC294">
        <v>3</v>
      </c>
      <c r="AD294" t="s">
        <v>1085</v>
      </c>
      <c r="AE294">
        <v>0</v>
      </c>
      <c r="AF294">
        <v>2</v>
      </c>
      <c r="AG294" t="s">
        <v>1078</v>
      </c>
      <c r="AH294">
        <v>51570</v>
      </c>
      <c r="AI294">
        <v>5730</v>
      </c>
      <c r="AJ294">
        <v>11460</v>
      </c>
      <c r="AK294">
        <v>34380</v>
      </c>
      <c r="AL294" t="s">
        <v>97</v>
      </c>
      <c r="AM294" t="s">
        <v>112</v>
      </c>
      <c r="AN294">
        <v>2010</v>
      </c>
      <c r="AO294" t="s">
        <v>1078</v>
      </c>
    </row>
    <row r="295" spans="1:41" x14ac:dyDescent="0.25">
      <c r="A295">
        <v>689500</v>
      </c>
      <c r="B295" s="1">
        <v>37649</v>
      </c>
      <c r="C295">
        <v>39</v>
      </c>
      <c r="D295" t="s">
        <v>1272</v>
      </c>
      <c r="E295"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t="s">
        <v>1086</v>
      </c>
      <c r="M295" t="s">
        <v>57</v>
      </c>
      <c r="N295" t="s">
        <v>1107</v>
      </c>
      <c r="O295" t="s">
        <v>1111</v>
      </c>
      <c r="P295" t="s">
        <v>1159</v>
      </c>
      <c r="Q295">
        <v>0</v>
      </c>
      <c r="R295">
        <v>-15700</v>
      </c>
      <c r="S295">
        <v>-15700</v>
      </c>
      <c r="T295" s="1">
        <v>42032</v>
      </c>
      <c r="U295" t="s">
        <v>1089</v>
      </c>
      <c r="V295" t="s">
        <v>18</v>
      </c>
      <c r="W295" t="s">
        <v>3</v>
      </c>
      <c r="X295" t="s">
        <v>34</v>
      </c>
      <c r="Y295" t="s">
        <v>50</v>
      </c>
      <c r="Z295" t="s">
        <v>53</v>
      </c>
      <c r="AA295" t="s">
        <v>376</v>
      </c>
      <c r="AB295">
        <v>14</v>
      </c>
      <c r="AC295">
        <v>3</v>
      </c>
      <c r="AD295" t="s">
        <v>1085</v>
      </c>
      <c r="AE295">
        <v>1</v>
      </c>
      <c r="AF295">
        <v>0</v>
      </c>
      <c r="AG295" t="s">
        <v>1078</v>
      </c>
      <c r="AH295">
        <v>52700</v>
      </c>
      <c r="AI295">
        <v>10540</v>
      </c>
      <c r="AJ295">
        <v>10540</v>
      </c>
      <c r="AK295">
        <v>31620</v>
      </c>
      <c r="AL295" t="s">
        <v>97</v>
      </c>
      <c r="AM295" t="s">
        <v>148</v>
      </c>
      <c r="AN295">
        <v>2014</v>
      </c>
      <c r="AO295" t="s">
        <v>1077</v>
      </c>
    </row>
    <row r="296" spans="1:41" x14ac:dyDescent="0.25">
      <c r="A296">
        <v>806081</v>
      </c>
      <c r="B296" s="1">
        <v>40575</v>
      </c>
      <c r="C296">
        <v>147</v>
      </c>
      <c r="D296" t="s">
        <v>1272</v>
      </c>
      <c r="E296"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t="s">
        <v>1079</v>
      </c>
      <c r="M296" t="s">
        <v>57</v>
      </c>
      <c r="N296" t="s">
        <v>1087</v>
      </c>
      <c r="O296" t="s">
        <v>1100</v>
      </c>
      <c r="P296" t="s">
        <v>1159</v>
      </c>
      <c r="Q296">
        <v>0</v>
      </c>
      <c r="R296">
        <v>-48300</v>
      </c>
      <c r="S296">
        <v>-48300</v>
      </c>
      <c r="T296" s="1">
        <v>42025</v>
      </c>
      <c r="U296" t="s">
        <v>1</v>
      </c>
      <c r="V296" t="s">
        <v>2</v>
      </c>
      <c r="W296" t="s">
        <v>11</v>
      </c>
      <c r="X296" t="s">
        <v>34</v>
      </c>
      <c r="Y296" t="s">
        <v>19</v>
      </c>
      <c r="Z296" t="s">
        <v>6</v>
      </c>
      <c r="AA296" t="s">
        <v>377</v>
      </c>
      <c r="AB296">
        <v>13</v>
      </c>
      <c r="AC296">
        <v>1</v>
      </c>
      <c r="AD296" t="s">
        <v>1077</v>
      </c>
      <c r="AE296">
        <v>2</v>
      </c>
      <c r="AF296">
        <v>2</v>
      </c>
      <c r="AG296" t="s">
        <v>1085</v>
      </c>
      <c r="AH296">
        <v>101010</v>
      </c>
      <c r="AI296">
        <v>15540</v>
      </c>
      <c r="AJ296">
        <v>15540</v>
      </c>
      <c r="AK296">
        <v>69930</v>
      </c>
      <c r="AL296" t="s">
        <v>15</v>
      </c>
      <c r="AM296" t="s">
        <v>178</v>
      </c>
      <c r="AN296">
        <v>1998</v>
      </c>
      <c r="AO296" t="s">
        <v>1078</v>
      </c>
    </row>
    <row r="297" spans="1:41" x14ac:dyDescent="0.25">
      <c r="A297">
        <v>384618</v>
      </c>
      <c r="B297" s="1">
        <v>34009</v>
      </c>
      <c r="C297">
        <v>156</v>
      </c>
      <c r="D297" t="s">
        <v>1274</v>
      </c>
      <c r="E297"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t="s">
        <v>1079</v>
      </c>
      <c r="M297" t="s">
        <v>57</v>
      </c>
      <c r="N297" t="s">
        <v>1099</v>
      </c>
      <c r="O297" t="s">
        <v>1096</v>
      </c>
      <c r="P297" t="s">
        <v>1162</v>
      </c>
      <c r="Q297">
        <v>0</v>
      </c>
      <c r="R297">
        <v>-51800</v>
      </c>
      <c r="S297">
        <v>-51800</v>
      </c>
      <c r="T297" s="1">
        <v>42020</v>
      </c>
      <c r="U297" t="s">
        <v>1089</v>
      </c>
      <c r="V297" t="s">
        <v>18</v>
      </c>
      <c r="W297" t="s">
        <v>11</v>
      </c>
      <c r="X297" t="s">
        <v>4</v>
      </c>
      <c r="Y297" t="s">
        <v>50</v>
      </c>
      <c r="Z297" t="s">
        <v>6</v>
      </c>
      <c r="AA297" t="s">
        <v>378</v>
      </c>
      <c r="AB297">
        <v>16</v>
      </c>
      <c r="AC297">
        <v>4</v>
      </c>
      <c r="AD297" t="s">
        <v>1085</v>
      </c>
      <c r="AE297">
        <v>1</v>
      </c>
      <c r="AF297">
        <v>2</v>
      </c>
      <c r="AG297" t="s">
        <v>1077</v>
      </c>
      <c r="AH297">
        <v>53400</v>
      </c>
      <c r="AI297">
        <v>5340</v>
      </c>
      <c r="AJ297">
        <v>5340</v>
      </c>
      <c r="AK297">
        <v>42720</v>
      </c>
      <c r="AL297" t="s">
        <v>118</v>
      </c>
      <c r="AM297" t="s">
        <v>119</v>
      </c>
      <c r="AN297">
        <v>2010</v>
      </c>
      <c r="AO297" t="s">
        <v>1077</v>
      </c>
    </row>
    <row r="298" spans="1:41" x14ac:dyDescent="0.25">
      <c r="A298">
        <v>756459</v>
      </c>
      <c r="B298" s="1">
        <v>38569</v>
      </c>
      <c r="C298">
        <v>123</v>
      </c>
      <c r="D298" t="s">
        <v>1274</v>
      </c>
      <c r="E298"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t="s">
        <v>1086</v>
      </c>
      <c r="M298" t="s">
        <v>29</v>
      </c>
      <c r="N298" t="s">
        <v>1093</v>
      </c>
      <c r="O298" t="s">
        <v>1112</v>
      </c>
      <c r="P298" t="s">
        <v>1159</v>
      </c>
      <c r="Q298">
        <v>0</v>
      </c>
      <c r="R298">
        <v>-54600</v>
      </c>
      <c r="S298">
        <v>-54600</v>
      </c>
      <c r="T298" s="1">
        <v>42052</v>
      </c>
      <c r="U298" t="s">
        <v>1</v>
      </c>
      <c r="V298" t="s">
        <v>2</v>
      </c>
      <c r="W298" t="s">
        <v>41</v>
      </c>
      <c r="X298" t="s">
        <v>34</v>
      </c>
      <c r="Y298" t="s">
        <v>5</v>
      </c>
      <c r="Z298" t="s">
        <v>75</v>
      </c>
      <c r="AA298" t="s">
        <v>379</v>
      </c>
      <c r="AB298">
        <v>13</v>
      </c>
      <c r="AC298">
        <v>1</v>
      </c>
      <c r="AD298" t="s">
        <v>1085</v>
      </c>
      <c r="AE298">
        <v>1</v>
      </c>
      <c r="AF298">
        <v>2</v>
      </c>
      <c r="AG298" t="s">
        <v>1078</v>
      </c>
      <c r="AH298">
        <v>72120</v>
      </c>
      <c r="AI298">
        <v>12020</v>
      </c>
      <c r="AJ298">
        <v>12020</v>
      </c>
      <c r="AK298">
        <v>48080</v>
      </c>
      <c r="AL298" t="s">
        <v>15</v>
      </c>
      <c r="AM298" t="s">
        <v>178</v>
      </c>
      <c r="AN298">
        <v>2009</v>
      </c>
      <c r="AO298" t="s">
        <v>1078</v>
      </c>
    </row>
    <row r="299" spans="1:41" x14ac:dyDescent="0.25">
      <c r="A299">
        <v>655787</v>
      </c>
      <c r="B299" s="1">
        <v>38885</v>
      </c>
      <c r="C299">
        <v>231</v>
      </c>
      <c r="D299" t="s">
        <v>1272</v>
      </c>
      <c r="E299"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t="s">
        <v>1079</v>
      </c>
      <c r="M299" t="s">
        <v>65</v>
      </c>
      <c r="N299" t="s">
        <v>1102</v>
      </c>
      <c r="O299" t="s">
        <v>1083</v>
      </c>
      <c r="P299" t="s">
        <v>1159</v>
      </c>
      <c r="Q299">
        <v>0</v>
      </c>
      <c r="R299">
        <v>-58100</v>
      </c>
      <c r="S299">
        <v>-58100</v>
      </c>
      <c r="T299" s="1">
        <v>42036</v>
      </c>
      <c r="U299" t="s">
        <v>1089</v>
      </c>
      <c r="V299" t="s">
        <v>23</v>
      </c>
      <c r="W299" t="s">
        <v>11</v>
      </c>
      <c r="X299" t="s">
        <v>4</v>
      </c>
      <c r="Y299" t="s">
        <v>88</v>
      </c>
      <c r="Z299" t="s">
        <v>51</v>
      </c>
      <c r="AA299" t="s">
        <v>380</v>
      </c>
      <c r="AB299">
        <v>15</v>
      </c>
      <c r="AC299">
        <v>3</v>
      </c>
      <c r="AD299" t="s">
        <v>1077</v>
      </c>
      <c r="AE299">
        <v>2</v>
      </c>
      <c r="AF299">
        <v>2</v>
      </c>
      <c r="AG299" t="s">
        <v>1077</v>
      </c>
      <c r="AH299">
        <v>77100</v>
      </c>
      <c r="AI299">
        <v>7710</v>
      </c>
      <c r="AJ299">
        <v>15420</v>
      </c>
      <c r="AK299">
        <v>53970</v>
      </c>
      <c r="AL299" t="s">
        <v>43</v>
      </c>
      <c r="AM299" t="s">
        <v>59</v>
      </c>
      <c r="AN299">
        <v>2010</v>
      </c>
      <c r="AO299" t="s">
        <v>1078</v>
      </c>
    </row>
    <row r="300" spans="1:41" x14ac:dyDescent="0.25">
      <c r="A300">
        <v>419954</v>
      </c>
      <c r="B300" s="1">
        <v>34310</v>
      </c>
      <c r="C300">
        <v>247</v>
      </c>
      <c r="D300" t="s">
        <v>1272</v>
      </c>
      <c r="E300"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t="s">
        <v>1086</v>
      </c>
      <c r="M300" t="s">
        <v>65</v>
      </c>
      <c r="N300" t="s">
        <v>1107</v>
      </c>
      <c r="O300" t="s">
        <v>1100</v>
      </c>
      <c r="P300" t="s">
        <v>1159</v>
      </c>
      <c r="Q300">
        <v>0</v>
      </c>
      <c r="R300">
        <v>0</v>
      </c>
      <c r="S300">
        <v>0</v>
      </c>
      <c r="T300" s="1">
        <v>42060</v>
      </c>
      <c r="U300" t="s">
        <v>62</v>
      </c>
      <c r="V300" t="s">
        <v>1084</v>
      </c>
      <c r="W300" t="s">
        <v>121</v>
      </c>
      <c r="X300" t="s">
        <v>4</v>
      </c>
      <c r="Y300" t="s">
        <v>5</v>
      </c>
      <c r="Z300" t="s">
        <v>53</v>
      </c>
      <c r="AA300" t="s">
        <v>381</v>
      </c>
      <c r="AB300">
        <v>3</v>
      </c>
      <c r="AC300">
        <v>1</v>
      </c>
      <c r="AD300" t="s">
        <v>1085</v>
      </c>
      <c r="AE300">
        <v>2</v>
      </c>
      <c r="AF300">
        <v>3</v>
      </c>
      <c r="AG300" t="s">
        <v>1085</v>
      </c>
      <c r="AH300">
        <v>3300</v>
      </c>
      <c r="AI300">
        <v>600</v>
      </c>
      <c r="AJ300">
        <v>0</v>
      </c>
      <c r="AK300">
        <v>2700</v>
      </c>
      <c r="AL300" t="s">
        <v>21</v>
      </c>
      <c r="AM300" t="s">
        <v>22</v>
      </c>
      <c r="AN300">
        <v>2003</v>
      </c>
      <c r="AO300" t="s">
        <v>1078</v>
      </c>
    </row>
    <row r="301" spans="1:41" x14ac:dyDescent="0.25">
      <c r="A301">
        <v>275092</v>
      </c>
      <c r="B301" s="1">
        <v>40982</v>
      </c>
      <c r="C301">
        <v>194</v>
      </c>
      <c r="D301" t="s">
        <v>1272</v>
      </c>
      <c r="E301"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t="s">
        <v>1086</v>
      </c>
      <c r="M301" t="s">
        <v>1140</v>
      </c>
      <c r="N301" t="s">
        <v>1114</v>
      </c>
      <c r="O301" t="s">
        <v>1096</v>
      </c>
      <c r="P301" t="s">
        <v>1161</v>
      </c>
      <c r="Q301">
        <v>0</v>
      </c>
      <c r="R301">
        <v>0</v>
      </c>
      <c r="S301">
        <v>0</v>
      </c>
      <c r="T301" s="1">
        <v>42061</v>
      </c>
      <c r="U301" t="s">
        <v>62</v>
      </c>
      <c r="V301" t="s">
        <v>1084</v>
      </c>
      <c r="W301" t="s">
        <v>11</v>
      </c>
      <c r="X301" t="s">
        <v>30</v>
      </c>
      <c r="Y301" t="s">
        <v>45</v>
      </c>
      <c r="Z301" t="s">
        <v>53</v>
      </c>
      <c r="AA301" t="s">
        <v>382</v>
      </c>
      <c r="AB301">
        <v>7</v>
      </c>
      <c r="AC301">
        <v>1</v>
      </c>
      <c r="AD301" t="s">
        <v>1077</v>
      </c>
      <c r="AE301">
        <v>1</v>
      </c>
      <c r="AF301">
        <v>0</v>
      </c>
      <c r="AG301" t="s">
        <v>1085</v>
      </c>
      <c r="AH301">
        <v>5940</v>
      </c>
      <c r="AI301">
        <v>1080</v>
      </c>
      <c r="AJ301">
        <v>540</v>
      </c>
      <c r="AK301">
        <v>4320</v>
      </c>
      <c r="AL301" t="s">
        <v>39</v>
      </c>
      <c r="AM301" t="s">
        <v>40</v>
      </c>
      <c r="AN301">
        <v>2003</v>
      </c>
      <c r="AO301" t="s">
        <v>1078</v>
      </c>
    </row>
    <row r="302" spans="1:41" x14ac:dyDescent="0.25">
      <c r="A302">
        <v>515698</v>
      </c>
      <c r="B302" s="1">
        <v>35647</v>
      </c>
      <c r="C302">
        <v>119</v>
      </c>
      <c r="D302" t="s">
        <v>1274</v>
      </c>
      <c r="E30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t="s">
        <v>1079</v>
      </c>
      <c r="M302" t="s">
        <v>57</v>
      </c>
      <c r="N302" t="s">
        <v>1103</v>
      </c>
      <c r="O302" t="s">
        <v>1113</v>
      </c>
      <c r="P302" t="s">
        <v>1161</v>
      </c>
      <c r="Q302">
        <v>27100</v>
      </c>
      <c r="R302">
        <v>0</v>
      </c>
      <c r="S302">
        <v>27100</v>
      </c>
      <c r="T302" s="1">
        <v>42041</v>
      </c>
      <c r="U302" t="s">
        <v>1089</v>
      </c>
      <c r="V302" t="s">
        <v>18</v>
      </c>
      <c r="W302" t="s">
        <v>3</v>
      </c>
      <c r="X302" t="s">
        <v>49</v>
      </c>
      <c r="Y302" t="s">
        <v>88</v>
      </c>
      <c r="Z302" t="s">
        <v>53</v>
      </c>
      <c r="AA302" t="s">
        <v>383</v>
      </c>
      <c r="AB302">
        <v>16</v>
      </c>
      <c r="AC302">
        <v>2</v>
      </c>
      <c r="AD302" t="s">
        <v>1078</v>
      </c>
      <c r="AE302">
        <v>1</v>
      </c>
      <c r="AF302">
        <v>0</v>
      </c>
      <c r="AG302" t="s">
        <v>1085</v>
      </c>
      <c r="AH302">
        <v>63720</v>
      </c>
      <c r="AI302">
        <v>7080</v>
      </c>
      <c r="AJ302">
        <v>21240</v>
      </c>
      <c r="AK302">
        <v>35400</v>
      </c>
      <c r="AL302" t="s">
        <v>32</v>
      </c>
      <c r="AM302" t="s">
        <v>77</v>
      </c>
      <c r="AN302">
        <v>2006</v>
      </c>
      <c r="AO302" t="s">
        <v>1078</v>
      </c>
    </row>
    <row r="303" spans="1:41" x14ac:dyDescent="0.25">
      <c r="A303">
        <v>132871</v>
      </c>
      <c r="B303" s="1">
        <v>39999</v>
      </c>
      <c r="C303">
        <v>259</v>
      </c>
      <c r="D303" t="s">
        <v>1272</v>
      </c>
      <c r="E303"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t="s">
        <v>1086</v>
      </c>
      <c r="M303" t="s">
        <v>1139</v>
      </c>
      <c r="N303" t="s">
        <v>1115</v>
      </c>
      <c r="O303" t="s">
        <v>1094</v>
      </c>
      <c r="P303" t="s">
        <v>1161</v>
      </c>
      <c r="Q303">
        <v>0</v>
      </c>
      <c r="R303">
        <v>-39300</v>
      </c>
      <c r="S303">
        <v>-39300</v>
      </c>
      <c r="T303" s="1">
        <v>42038</v>
      </c>
      <c r="U303" t="s">
        <v>10</v>
      </c>
      <c r="V303" t="s">
        <v>1084</v>
      </c>
      <c r="W303" t="s">
        <v>121</v>
      </c>
      <c r="X303" t="s">
        <v>4</v>
      </c>
      <c r="Y303" t="s">
        <v>5</v>
      </c>
      <c r="Z303" t="s">
        <v>13</v>
      </c>
      <c r="AA303" t="s">
        <v>384</v>
      </c>
      <c r="AB303">
        <v>15</v>
      </c>
      <c r="AC303">
        <v>1</v>
      </c>
      <c r="AD303" t="s">
        <v>1078</v>
      </c>
      <c r="AE303">
        <v>1</v>
      </c>
      <c r="AF303">
        <v>3</v>
      </c>
      <c r="AG303" t="s">
        <v>1078</v>
      </c>
      <c r="AH303">
        <v>7680</v>
      </c>
      <c r="AI303">
        <v>1280</v>
      </c>
      <c r="AJ303">
        <v>640</v>
      </c>
      <c r="AK303">
        <v>5760</v>
      </c>
      <c r="AL303" t="s">
        <v>43</v>
      </c>
      <c r="AM303" t="s">
        <v>44</v>
      </c>
      <c r="AN303">
        <v>2008</v>
      </c>
      <c r="AO303" t="s">
        <v>1078</v>
      </c>
    </row>
    <row r="304" spans="1:41" x14ac:dyDescent="0.25">
      <c r="A304">
        <v>714929</v>
      </c>
      <c r="B304" s="1">
        <v>34663</v>
      </c>
      <c r="C304">
        <v>107</v>
      </c>
      <c r="D304" t="s">
        <v>1272</v>
      </c>
      <c r="E304"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t="s">
        <v>1079</v>
      </c>
      <c r="M304" t="s">
        <v>29</v>
      </c>
      <c r="N304" t="s">
        <v>1107</v>
      </c>
      <c r="O304" t="s">
        <v>1106</v>
      </c>
      <c r="P304" t="s">
        <v>1160</v>
      </c>
      <c r="Q304">
        <v>20000</v>
      </c>
      <c r="R304">
        <v>-82700</v>
      </c>
      <c r="S304">
        <v>-62700</v>
      </c>
      <c r="T304" s="1">
        <v>42031</v>
      </c>
      <c r="U304" t="s">
        <v>1089</v>
      </c>
      <c r="V304" t="s">
        <v>2</v>
      </c>
      <c r="W304" t="s">
        <v>41</v>
      </c>
      <c r="X304" t="s">
        <v>4</v>
      </c>
      <c r="Y304" t="s">
        <v>19</v>
      </c>
      <c r="Z304" t="s">
        <v>13</v>
      </c>
      <c r="AA304" t="s">
        <v>385</v>
      </c>
      <c r="AB304">
        <v>21</v>
      </c>
      <c r="AC304">
        <v>3</v>
      </c>
      <c r="AD304" t="s">
        <v>1077</v>
      </c>
      <c r="AE304">
        <v>1</v>
      </c>
      <c r="AF304">
        <v>2</v>
      </c>
      <c r="AG304" t="s">
        <v>1085</v>
      </c>
      <c r="AH304">
        <v>93730</v>
      </c>
      <c r="AI304">
        <v>14420</v>
      </c>
      <c r="AJ304">
        <v>21630</v>
      </c>
      <c r="AK304">
        <v>57680</v>
      </c>
      <c r="AL304" t="s">
        <v>118</v>
      </c>
      <c r="AM304" t="s">
        <v>134</v>
      </c>
      <c r="AN304">
        <v>2001</v>
      </c>
      <c r="AO304" t="s">
        <v>1078</v>
      </c>
    </row>
    <row r="305" spans="1:41" x14ac:dyDescent="0.25">
      <c r="A305">
        <v>297816</v>
      </c>
      <c r="B305" s="1">
        <v>35464</v>
      </c>
      <c r="C305">
        <v>48</v>
      </c>
      <c r="D305" t="s">
        <v>1272</v>
      </c>
      <c r="E305"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t="s">
        <v>1079</v>
      </c>
      <c r="M305" t="s">
        <v>65</v>
      </c>
      <c r="N305" t="s">
        <v>1087</v>
      </c>
      <c r="O305" t="s">
        <v>1094</v>
      </c>
      <c r="P305" t="s">
        <v>1161</v>
      </c>
      <c r="Q305">
        <v>34000</v>
      </c>
      <c r="R305">
        <v>-55600</v>
      </c>
      <c r="S305">
        <v>-21600</v>
      </c>
      <c r="T305" s="1">
        <v>42025</v>
      </c>
      <c r="U305" t="s">
        <v>1089</v>
      </c>
      <c r="V305" t="s">
        <v>18</v>
      </c>
      <c r="W305" t="s">
        <v>3</v>
      </c>
      <c r="X305" t="s">
        <v>4</v>
      </c>
      <c r="Y305" t="s">
        <v>50</v>
      </c>
      <c r="Z305" t="s">
        <v>24</v>
      </c>
      <c r="AA305" t="s">
        <v>386</v>
      </c>
      <c r="AB305">
        <v>23</v>
      </c>
      <c r="AC305">
        <v>3</v>
      </c>
      <c r="AD305" t="s">
        <v>1077</v>
      </c>
      <c r="AE305">
        <v>0</v>
      </c>
      <c r="AF305">
        <v>2</v>
      </c>
      <c r="AG305" t="s">
        <v>1085</v>
      </c>
      <c r="AH305">
        <v>87300</v>
      </c>
      <c r="AI305">
        <v>17460</v>
      </c>
      <c r="AJ305">
        <v>17460</v>
      </c>
      <c r="AK305">
        <v>52380</v>
      </c>
      <c r="AL305" t="s">
        <v>106</v>
      </c>
      <c r="AM305" t="s">
        <v>107</v>
      </c>
      <c r="AN305">
        <v>2013</v>
      </c>
      <c r="AO305" t="s">
        <v>1078</v>
      </c>
    </row>
    <row r="306" spans="1:41" x14ac:dyDescent="0.25">
      <c r="A306">
        <v>426708</v>
      </c>
      <c r="B306" s="1">
        <v>40095</v>
      </c>
      <c r="C306">
        <v>267</v>
      </c>
      <c r="D306" t="s">
        <v>1272</v>
      </c>
      <c r="E306"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t="s">
        <v>1079</v>
      </c>
      <c r="M306" t="s">
        <v>1142</v>
      </c>
      <c r="N306" t="s">
        <v>1103</v>
      </c>
      <c r="O306" t="s">
        <v>1098</v>
      </c>
      <c r="P306" t="s">
        <v>1159</v>
      </c>
      <c r="Q306">
        <v>0</v>
      </c>
      <c r="R306">
        <v>-35200</v>
      </c>
      <c r="S306">
        <v>-35200</v>
      </c>
      <c r="T306" s="1">
        <v>42028</v>
      </c>
      <c r="U306" t="s">
        <v>62</v>
      </c>
      <c r="V306" t="s">
        <v>1084</v>
      </c>
      <c r="W306" t="s">
        <v>121</v>
      </c>
      <c r="X306" t="s">
        <v>4</v>
      </c>
      <c r="Y306" t="s">
        <v>19</v>
      </c>
      <c r="Z306" t="s">
        <v>6</v>
      </c>
      <c r="AA306" t="s">
        <v>387</v>
      </c>
      <c r="AB306">
        <v>5</v>
      </c>
      <c r="AC306">
        <v>1</v>
      </c>
      <c r="AD306" t="s">
        <v>1085</v>
      </c>
      <c r="AE306">
        <v>0</v>
      </c>
      <c r="AF306">
        <v>2</v>
      </c>
      <c r="AG306" t="s">
        <v>1078</v>
      </c>
      <c r="AH306">
        <v>5670</v>
      </c>
      <c r="AI306">
        <v>1260</v>
      </c>
      <c r="AJ306">
        <v>630</v>
      </c>
      <c r="AK306">
        <v>3780</v>
      </c>
      <c r="AL306" t="s">
        <v>55</v>
      </c>
      <c r="AM306" t="s">
        <v>56</v>
      </c>
      <c r="AN306">
        <v>1997</v>
      </c>
      <c r="AO306" t="s">
        <v>1078</v>
      </c>
    </row>
    <row r="307" spans="1:41" x14ac:dyDescent="0.25">
      <c r="A307">
        <v>615047</v>
      </c>
      <c r="B307" s="1">
        <v>37580</v>
      </c>
      <c r="C307">
        <v>286</v>
      </c>
      <c r="D307" t="s">
        <v>1274</v>
      </c>
      <c r="E307"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t="s">
        <v>1079</v>
      </c>
      <c r="M307" t="s">
        <v>57</v>
      </c>
      <c r="N307" t="s">
        <v>1097</v>
      </c>
      <c r="O307" t="s">
        <v>1092</v>
      </c>
      <c r="P307" t="s">
        <v>1159</v>
      </c>
      <c r="Q307">
        <v>54100</v>
      </c>
      <c r="R307">
        <v>-77600</v>
      </c>
      <c r="S307">
        <v>-23500</v>
      </c>
      <c r="T307" s="1">
        <v>42021</v>
      </c>
      <c r="U307" t="s">
        <v>1089</v>
      </c>
      <c r="V307" t="s">
        <v>18</v>
      </c>
      <c r="W307" t="s">
        <v>11</v>
      </c>
      <c r="X307" t="s">
        <v>49</v>
      </c>
      <c r="Y307" t="s">
        <v>19</v>
      </c>
      <c r="Z307" t="s">
        <v>37</v>
      </c>
      <c r="AA307" t="s">
        <v>388</v>
      </c>
      <c r="AB307">
        <v>15</v>
      </c>
      <c r="AC307">
        <v>3</v>
      </c>
      <c r="AD307" t="s">
        <v>1077</v>
      </c>
      <c r="AE307">
        <v>0</v>
      </c>
      <c r="AF307">
        <v>0</v>
      </c>
      <c r="AG307" t="s">
        <v>1078</v>
      </c>
      <c r="AH307">
        <v>65800</v>
      </c>
      <c r="AI307">
        <v>13160</v>
      </c>
      <c r="AJ307">
        <v>6580</v>
      </c>
      <c r="AK307">
        <v>46060</v>
      </c>
      <c r="AL307" t="s">
        <v>32</v>
      </c>
      <c r="AM307" t="s">
        <v>77</v>
      </c>
      <c r="AN307">
        <v>2001</v>
      </c>
      <c r="AO307" t="s">
        <v>1078</v>
      </c>
    </row>
    <row r="308" spans="1:41" x14ac:dyDescent="0.25">
      <c r="A308">
        <v>771236</v>
      </c>
      <c r="B308" s="1">
        <v>34848</v>
      </c>
      <c r="C308">
        <v>175</v>
      </c>
      <c r="D308" t="s">
        <v>1273</v>
      </c>
      <c r="E308"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t="s">
        <v>1086</v>
      </c>
      <c r="M308" t="s">
        <v>1142</v>
      </c>
      <c r="N308" t="s">
        <v>1107</v>
      </c>
      <c r="O308" t="s">
        <v>1094</v>
      </c>
      <c r="P308" t="s">
        <v>1159</v>
      </c>
      <c r="Q308">
        <v>82400</v>
      </c>
      <c r="R308">
        <v>-57100</v>
      </c>
      <c r="S308">
        <v>25300</v>
      </c>
      <c r="T308" s="1">
        <v>42058</v>
      </c>
      <c r="U308" t="s">
        <v>1</v>
      </c>
      <c r="V308" t="s">
        <v>23</v>
      </c>
      <c r="W308" t="s">
        <v>3</v>
      </c>
      <c r="X308" t="s">
        <v>49</v>
      </c>
      <c r="Y308" t="s">
        <v>19</v>
      </c>
      <c r="Z308" t="s">
        <v>24</v>
      </c>
      <c r="AA308" t="s">
        <v>389</v>
      </c>
      <c r="AB308">
        <v>14</v>
      </c>
      <c r="AC308">
        <v>1</v>
      </c>
      <c r="AD308" t="s">
        <v>1085</v>
      </c>
      <c r="AE308">
        <v>2</v>
      </c>
      <c r="AF308">
        <v>1</v>
      </c>
      <c r="AG308" t="s">
        <v>1077</v>
      </c>
      <c r="AH308">
        <v>36720</v>
      </c>
      <c r="AI308">
        <v>4080</v>
      </c>
      <c r="AJ308">
        <v>4080</v>
      </c>
      <c r="AK308">
        <v>28560</v>
      </c>
      <c r="AL308" t="s">
        <v>118</v>
      </c>
      <c r="AM308" t="s">
        <v>141</v>
      </c>
      <c r="AN308">
        <v>2009</v>
      </c>
      <c r="AO308" t="s">
        <v>1077</v>
      </c>
    </row>
    <row r="309" spans="1:41" x14ac:dyDescent="0.25">
      <c r="A309">
        <v>235869</v>
      </c>
      <c r="B309" s="1">
        <v>40565</v>
      </c>
      <c r="C309">
        <v>111</v>
      </c>
      <c r="D309" t="s">
        <v>1272</v>
      </c>
      <c r="E309"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t="s">
        <v>1086</v>
      </c>
      <c r="M309" t="s">
        <v>1141</v>
      </c>
      <c r="N309" t="s">
        <v>1115</v>
      </c>
      <c r="O309" t="s">
        <v>1110</v>
      </c>
      <c r="P309" t="s">
        <v>1160</v>
      </c>
      <c r="Q309">
        <v>0</v>
      </c>
      <c r="R309">
        <v>0</v>
      </c>
      <c r="S309">
        <v>0</v>
      </c>
      <c r="T309" s="1">
        <v>42013</v>
      </c>
      <c r="U309" t="s">
        <v>1</v>
      </c>
      <c r="V309" t="s">
        <v>2</v>
      </c>
      <c r="W309" t="s">
        <v>3</v>
      </c>
      <c r="X309" t="s">
        <v>34</v>
      </c>
      <c r="Y309" t="s">
        <v>5</v>
      </c>
      <c r="Z309" t="s">
        <v>13</v>
      </c>
      <c r="AA309" t="s">
        <v>390</v>
      </c>
      <c r="AB309">
        <v>1</v>
      </c>
      <c r="AC309">
        <v>1</v>
      </c>
      <c r="AD309" t="s">
        <v>1085</v>
      </c>
      <c r="AE309">
        <v>1</v>
      </c>
      <c r="AF309">
        <v>1</v>
      </c>
      <c r="AG309" t="s">
        <v>1077</v>
      </c>
      <c r="AH309">
        <v>52800</v>
      </c>
      <c r="AI309">
        <v>4800</v>
      </c>
      <c r="AJ309">
        <v>9600</v>
      </c>
      <c r="AK309">
        <v>38400</v>
      </c>
      <c r="AL309" t="s">
        <v>15</v>
      </c>
      <c r="AM309" t="s">
        <v>178</v>
      </c>
      <c r="AN309">
        <v>1996</v>
      </c>
      <c r="AO309" t="s">
        <v>1077</v>
      </c>
    </row>
    <row r="310" spans="1:41" x14ac:dyDescent="0.25">
      <c r="A310">
        <v>931625</v>
      </c>
      <c r="B310" s="1">
        <v>41200</v>
      </c>
      <c r="C310">
        <v>151</v>
      </c>
      <c r="D310" t="s">
        <v>1274</v>
      </c>
      <c r="E310"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t="s">
        <v>1086</v>
      </c>
      <c r="M310" t="s">
        <v>29</v>
      </c>
      <c r="N310" t="s">
        <v>1102</v>
      </c>
      <c r="O310" t="s">
        <v>1116</v>
      </c>
      <c r="P310" t="s">
        <v>1162</v>
      </c>
      <c r="Q310">
        <v>44000</v>
      </c>
      <c r="R310">
        <v>0</v>
      </c>
      <c r="S310">
        <v>44000</v>
      </c>
      <c r="T310" s="1">
        <v>42050</v>
      </c>
      <c r="U310" t="s">
        <v>1089</v>
      </c>
      <c r="V310" t="s">
        <v>18</v>
      </c>
      <c r="W310" t="s">
        <v>41</v>
      </c>
      <c r="X310" t="s">
        <v>34</v>
      </c>
      <c r="Y310" t="s">
        <v>5</v>
      </c>
      <c r="Z310" t="s">
        <v>24</v>
      </c>
      <c r="AA310" t="s">
        <v>391</v>
      </c>
      <c r="AB310">
        <v>14</v>
      </c>
      <c r="AC310">
        <v>3</v>
      </c>
      <c r="AD310" t="s">
        <v>1078</v>
      </c>
      <c r="AE310">
        <v>1</v>
      </c>
      <c r="AF310">
        <v>2</v>
      </c>
      <c r="AG310" t="s">
        <v>1077</v>
      </c>
      <c r="AH310">
        <v>59100</v>
      </c>
      <c r="AI310">
        <v>5910</v>
      </c>
      <c r="AJ310">
        <v>5910</v>
      </c>
      <c r="AK310">
        <v>47280</v>
      </c>
      <c r="AL310" t="s">
        <v>39</v>
      </c>
      <c r="AM310" t="s">
        <v>71</v>
      </c>
      <c r="AN310">
        <v>1998</v>
      </c>
      <c r="AO310" t="s">
        <v>1077</v>
      </c>
    </row>
    <row r="311" spans="1:41" x14ac:dyDescent="0.25">
      <c r="A311">
        <v>371635</v>
      </c>
      <c r="B311" s="1">
        <v>33524</v>
      </c>
      <c r="C311">
        <v>156</v>
      </c>
      <c r="D311" t="s">
        <v>1273</v>
      </c>
      <c r="E311"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t="s">
        <v>1079</v>
      </c>
      <c r="M311" t="s">
        <v>29</v>
      </c>
      <c r="N311" t="s">
        <v>1082</v>
      </c>
      <c r="O311" t="s">
        <v>1105</v>
      </c>
      <c r="P311" t="s">
        <v>1162</v>
      </c>
      <c r="Q311">
        <v>0</v>
      </c>
      <c r="R311">
        <v>-53800</v>
      </c>
      <c r="S311">
        <v>-53800</v>
      </c>
      <c r="T311" s="1">
        <v>42020</v>
      </c>
      <c r="U311" t="s">
        <v>1089</v>
      </c>
      <c r="V311" t="s">
        <v>18</v>
      </c>
      <c r="W311" t="s">
        <v>41</v>
      </c>
      <c r="X311" t="s">
        <v>49</v>
      </c>
      <c r="Y311" t="s">
        <v>19</v>
      </c>
      <c r="Z311" t="s">
        <v>75</v>
      </c>
      <c r="AA311" t="s">
        <v>392</v>
      </c>
      <c r="AB311">
        <v>17</v>
      </c>
      <c r="AC311">
        <v>3</v>
      </c>
      <c r="AD311" t="s">
        <v>1085</v>
      </c>
      <c r="AE311">
        <v>1</v>
      </c>
      <c r="AF311">
        <v>1</v>
      </c>
      <c r="AG311" t="s">
        <v>1077</v>
      </c>
      <c r="AH311">
        <v>77440</v>
      </c>
      <c r="AI311">
        <v>14080</v>
      </c>
      <c r="AJ311">
        <v>7040</v>
      </c>
      <c r="AK311">
        <v>56320</v>
      </c>
      <c r="AL311" t="s">
        <v>73</v>
      </c>
      <c r="AM311" t="s">
        <v>74</v>
      </c>
      <c r="AN311">
        <v>1999</v>
      </c>
      <c r="AO311" t="s">
        <v>1078</v>
      </c>
    </row>
    <row r="312" spans="1:41" x14ac:dyDescent="0.25">
      <c r="A312">
        <v>427199</v>
      </c>
      <c r="B312" s="1">
        <v>40452</v>
      </c>
      <c r="C312">
        <v>165</v>
      </c>
      <c r="D312" t="s">
        <v>1272</v>
      </c>
      <c r="E31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t="s">
        <v>1079</v>
      </c>
      <c r="M312" t="s">
        <v>1139</v>
      </c>
      <c r="N312" t="s">
        <v>1090</v>
      </c>
      <c r="O312" t="s">
        <v>1096</v>
      </c>
      <c r="P312" t="s">
        <v>1159</v>
      </c>
      <c r="Q312">
        <v>0</v>
      </c>
      <c r="R312">
        <v>-39700</v>
      </c>
      <c r="S312">
        <v>-39700</v>
      </c>
      <c r="T312" s="1">
        <v>42018</v>
      </c>
      <c r="U312" t="s">
        <v>1089</v>
      </c>
      <c r="V312" t="s">
        <v>2</v>
      </c>
      <c r="W312" t="s">
        <v>41</v>
      </c>
      <c r="X312" t="s">
        <v>34</v>
      </c>
      <c r="Y312" t="s">
        <v>19</v>
      </c>
      <c r="Z312" t="s">
        <v>53</v>
      </c>
      <c r="AA312" t="s">
        <v>393</v>
      </c>
      <c r="AB312">
        <v>20</v>
      </c>
      <c r="AC312">
        <v>3</v>
      </c>
      <c r="AD312" t="s">
        <v>1078</v>
      </c>
      <c r="AE312">
        <v>2</v>
      </c>
      <c r="AF312">
        <v>2</v>
      </c>
      <c r="AG312" t="s">
        <v>1078</v>
      </c>
      <c r="AH312">
        <v>45700</v>
      </c>
      <c r="AI312">
        <v>4570</v>
      </c>
      <c r="AJ312">
        <v>4570</v>
      </c>
      <c r="AK312">
        <v>36560</v>
      </c>
      <c r="AL312" t="s">
        <v>97</v>
      </c>
      <c r="AM312" t="s">
        <v>98</v>
      </c>
      <c r="AN312">
        <v>2008</v>
      </c>
      <c r="AO312" t="s">
        <v>1078</v>
      </c>
    </row>
    <row r="313" spans="1:41" x14ac:dyDescent="0.25">
      <c r="A313">
        <v>261315</v>
      </c>
      <c r="B313" s="1">
        <v>41374</v>
      </c>
      <c r="C313">
        <v>253</v>
      </c>
      <c r="D313" t="s">
        <v>1273</v>
      </c>
      <c r="E313"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t="s">
        <v>1086</v>
      </c>
      <c r="M313" t="s">
        <v>1141</v>
      </c>
      <c r="N313" t="s">
        <v>1087</v>
      </c>
      <c r="O313" t="s">
        <v>1100</v>
      </c>
      <c r="P313" t="s">
        <v>1161</v>
      </c>
      <c r="Q313">
        <v>81300</v>
      </c>
      <c r="R313">
        <v>0</v>
      </c>
      <c r="S313">
        <v>81300</v>
      </c>
      <c r="T313" s="1">
        <v>42005</v>
      </c>
      <c r="U313" t="s">
        <v>1089</v>
      </c>
      <c r="V313" t="s">
        <v>18</v>
      </c>
      <c r="W313" t="s">
        <v>3</v>
      </c>
      <c r="X313" t="s">
        <v>49</v>
      </c>
      <c r="Y313" t="s">
        <v>5</v>
      </c>
      <c r="Z313" t="s">
        <v>37</v>
      </c>
      <c r="AA313" t="s">
        <v>394</v>
      </c>
      <c r="AB313">
        <v>10</v>
      </c>
      <c r="AC313">
        <v>3</v>
      </c>
      <c r="AD313" t="s">
        <v>1078</v>
      </c>
      <c r="AE313">
        <v>2</v>
      </c>
      <c r="AF313">
        <v>2</v>
      </c>
      <c r="AG313" t="s">
        <v>1077</v>
      </c>
      <c r="AH313">
        <v>80740</v>
      </c>
      <c r="AI313">
        <v>7340</v>
      </c>
      <c r="AJ313">
        <v>14680</v>
      </c>
      <c r="AK313">
        <v>58720</v>
      </c>
      <c r="AL313" t="s">
        <v>47</v>
      </c>
      <c r="AM313" t="s">
        <v>48</v>
      </c>
      <c r="AN313">
        <v>2014</v>
      </c>
      <c r="AO313" t="s">
        <v>1077</v>
      </c>
    </row>
    <row r="314" spans="1:41" x14ac:dyDescent="0.25">
      <c r="A314">
        <v>582973</v>
      </c>
      <c r="B314" s="1">
        <v>39610</v>
      </c>
      <c r="C314">
        <v>10</v>
      </c>
      <c r="D314" t="s">
        <v>1274</v>
      </c>
      <c r="E314"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t="s">
        <v>1079</v>
      </c>
      <c r="M314" t="s">
        <v>1140</v>
      </c>
      <c r="N314" t="s">
        <v>1087</v>
      </c>
      <c r="O314" t="s">
        <v>1094</v>
      </c>
      <c r="P314" t="s">
        <v>1161</v>
      </c>
      <c r="Q314">
        <v>0</v>
      </c>
      <c r="R314">
        <v>-22200</v>
      </c>
      <c r="S314">
        <v>-22200</v>
      </c>
      <c r="T314" s="1">
        <v>42051</v>
      </c>
      <c r="U314" t="s">
        <v>1089</v>
      </c>
      <c r="V314" t="s">
        <v>23</v>
      </c>
      <c r="W314" t="s">
        <v>3</v>
      </c>
      <c r="X314" t="s">
        <v>60</v>
      </c>
      <c r="Y314" t="s">
        <v>5</v>
      </c>
      <c r="Z314" t="s">
        <v>75</v>
      </c>
      <c r="AA314" t="s">
        <v>395</v>
      </c>
      <c r="AB314">
        <v>3</v>
      </c>
      <c r="AC314">
        <v>3</v>
      </c>
      <c r="AD314" t="s">
        <v>1085</v>
      </c>
      <c r="AE314">
        <v>0</v>
      </c>
      <c r="AF314">
        <v>3</v>
      </c>
      <c r="AG314" t="s">
        <v>1085</v>
      </c>
      <c r="AH314">
        <v>31350</v>
      </c>
      <c r="AI314">
        <v>2850</v>
      </c>
      <c r="AJ314">
        <v>5700</v>
      </c>
      <c r="AK314">
        <v>22800</v>
      </c>
      <c r="AL314" t="s">
        <v>118</v>
      </c>
      <c r="AM314" t="s">
        <v>141</v>
      </c>
      <c r="AN314">
        <v>2001</v>
      </c>
      <c r="AO314" t="s">
        <v>1077</v>
      </c>
    </row>
    <row r="315" spans="1:41" x14ac:dyDescent="0.25">
      <c r="A315">
        <v>278091</v>
      </c>
      <c r="B315" s="1">
        <v>41612</v>
      </c>
      <c r="C315">
        <v>158</v>
      </c>
      <c r="D315" t="s">
        <v>1273</v>
      </c>
      <c r="E315"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t="s">
        <v>1086</v>
      </c>
      <c r="M315" t="s">
        <v>29</v>
      </c>
      <c r="N315" t="s">
        <v>1107</v>
      </c>
      <c r="O315" t="s">
        <v>1101</v>
      </c>
      <c r="P315" t="s">
        <v>1161</v>
      </c>
      <c r="Q315">
        <v>0</v>
      </c>
      <c r="R315">
        <v>-38600</v>
      </c>
      <c r="S315">
        <v>-38600</v>
      </c>
      <c r="T315" s="1">
        <v>42008</v>
      </c>
      <c r="U315" t="s">
        <v>1</v>
      </c>
      <c r="V315" t="s">
        <v>2</v>
      </c>
      <c r="W315" t="s">
        <v>41</v>
      </c>
      <c r="X315" t="s">
        <v>49</v>
      </c>
      <c r="Y315" t="s">
        <v>5</v>
      </c>
      <c r="Z315" t="s">
        <v>51</v>
      </c>
      <c r="AA315" t="s">
        <v>396</v>
      </c>
      <c r="AB315">
        <v>0</v>
      </c>
      <c r="AC315">
        <v>1</v>
      </c>
      <c r="AD315" t="s">
        <v>1085</v>
      </c>
      <c r="AE315">
        <v>0</v>
      </c>
      <c r="AF315">
        <v>0</v>
      </c>
      <c r="AG315" t="s">
        <v>1085</v>
      </c>
      <c r="AH315">
        <v>35000</v>
      </c>
      <c r="AI315">
        <v>3500</v>
      </c>
      <c r="AJ315">
        <v>7000</v>
      </c>
      <c r="AK315">
        <v>24500</v>
      </c>
      <c r="AL315" t="s">
        <v>73</v>
      </c>
      <c r="AM315" t="s">
        <v>74</v>
      </c>
      <c r="AN315">
        <v>2012</v>
      </c>
      <c r="AO315" t="s">
        <v>1078</v>
      </c>
    </row>
    <row r="316" spans="1:41" x14ac:dyDescent="0.25">
      <c r="A316">
        <v>153154</v>
      </c>
      <c r="B316" s="1">
        <v>40411</v>
      </c>
      <c r="C316">
        <v>436</v>
      </c>
      <c r="D316" t="s">
        <v>1273</v>
      </c>
      <c r="E316"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t="s">
        <v>1079</v>
      </c>
      <c r="M316" t="s">
        <v>1141</v>
      </c>
      <c r="N316" t="s">
        <v>1102</v>
      </c>
      <c r="O316" t="s">
        <v>1088</v>
      </c>
      <c r="P316" t="s">
        <v>1160</v>
      </c>
      <c r="Q316">
        <v>39000</v>
      </c>
      <c r="R316">
        <v>0</v>
      </c>
      <c r="S316">
        <v>39000</v>
      </c>
      <c r="T316" s="1">
        <v>42016</v>
      </c>
      <c r="U316" t="s">
        <v>1089</v>
      </c>
      <c r="V316" t="s">
        <v>2</v>
      </c>
      <c r="W316" t="s">
        <v>41</v>
      </c>
      <c r="X316" t="s">
        <v>4</v>
      </c>
      <c r="Y316" t="s">
        <v>45</v>
      </c>
      <c r="Z316" t="s">
        <v>51</v>
      </c>
      <c r="AA316" t="s">
        <v>397</v>
      </c>
      <c r="AB316">
        <v>10</v>
      </c>
      <c r="AC316">
        <v>3</v>
      </c>
      <c r="AD316" t="s">
        <v>1085</v>
      </c>
      <c r="AE316">
        <v>2</v>
      </c>
      <c r="AF316">
        <v>2</v>
      </c>
      <c r="AG316" t="s">
        <v>1078</v>
      </c>
      <c r="AH316">
        <v>68000</v>
      </c>
      <c r="AI316">
        <v>13600</v>
      </c>
      <c r="AJ316">
        <v>6800</v>
      </c>
      <c r="AK316">
        <v>47600</v>
      </c>
      <c r="AL316" t="s">
        <v>47</v>
      </c>
      <c r="AM316" t="s">
        <v>94</v>
      </c>
      <c r="AN316">
        <v>2014</v>
      </c>
      <c r="AO316" t="s">
        <v>1078</v>
      </c>
    </row>
    <row r="317" spans="1:41" x14ac:dyDescent="0.25">
      <c r="A317">
        <v>515217</v>
      </c>
      <c r="B317" s="1">
        <v>40347</v>
      </c>
      <c r="C317">
        <v>91</v>
      </c>
      <c r="D317" t="s">
        <v>1272</v>
      </c>
      <c r="E317"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t="s">
        <v>1086</v>
      </c>
      <c r="M317" t="s">
        <v>1139</v>
      </c>
      <c r="N317" t="s">
        <v>1082</v>
      </c>
      <c r="O317" t="s">
        <v>1096</v>
      </c>
      <c r="P317" t="s">
        <v>1162</v>
      </c>
      <c r="Q317">
        <v>43900</v>
      </c>
      <c r="R317">
        <v>0</v>
      </c>
      <c r="S317">
        <v>43900</v>
      </c>
      <c r="T317" s="1">
        <v>42012</v>
      </c>
      <c r="U317" t="s">
        <v>1089</v>
      </c>
      <c r="V317" t="s">
        <v>2</v>
      </c>
      <c r="W317" t="s">
        <v>11</v>
      </c>
      <c r="X317" t="s">
        <v>49</v>
      </c>
      <c r="Y317" t="s">
        <v>5</v>
      </c>
      <c r="Z317" t="s">
        <v>53</v>
      </c>
      <c r="AA317" t="s">
        <v>398</v>
      </c>
      <c r="AB317">
        <v>13</v>
      </c>
      <c r="AC317">
        <v>3</v>
      </c>
      <c r="AD317" t="s">
        <v>1077</v>
      </c>
      <c r="AE317">
        <v>2</v>
      </c>
      <c r="AF317">
        <v>0</v>
      </c>
      <c r="AG317" t="s">
        <v>1085</v>
      </c>
      <c r="AH317">
        <v>84500</v>
      </c>
      <c r="AI317">
        <v>13000</v>
      </c>
      <c r="AJ317">
        <v>13000</v>
      </c>
      <c r="AK317">
        <v>58500</v>
      </c>
      <c r="AL317" t="s">
        <v>97</v>
      </c>
      <c r="AM317" t="s">
        <v>148</v>
      </c>
      <c r="AN317">
        <v>2009</v>
      </c>
      <c r="AO317" t="s">
        <v>1078</v>
      </c>
    </row>
    <row r="318" spans="1:41" x14ac:dyDescent="0.25">
      <c r="A318">
        <v>860497</v>
      </c>
      <c r="B318" s="1">
        <v>33704</v>
      </c>
      <c r="C318">
        <v>256</v>
      </c>
      <c r="D318" t="s">
        <v>1272</v>
      </c>
      <c r="E318"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t="s">
        <v>1086</v>
      </c>
      <c r="M318" t="s">
        <v>1140</v>
      </c>
      <c r="N318" t="s">
        <v>1103</v>
      </c>
      <c r="O318" t="s">
        <v>1092</v>
      </c>
      <c r="P318" t="s">
        <v>1159</v>
      </c>
      <c r="Q318">
        <v>0</v>
      </c>
      <c r="R318">
        <v>-39500</v>
      </c>
      <c r="S318">
        <v>-39500</v>
      </c>
      <c r="T318" s="1">
        <v>42026</v>
      </c>
      <c r="U318" t="s">
        <v>1</v>
      </c>
      <c r="V318" t="s">
        <v>18</v>
      </c>
      <c r="W318" t="s">
        <v>11</v>
      </c>
      <c r="X318" t="s">
        <v>4</v>
      </c>
      <c r="Y318" t="s">
        <v>45</v>
      </c>
      <c r="Z318" t="s">
        <v>53</v>
      </c>
      <c r="AA318" t="s">
        <v>399</v>
      </c>
      <c r="AB318">
        <v>14</v>
      </c>
      <c r="AC318">
        <v>1</v>
      </c>
      <c r="AD318" t="s">
        <v>1078</v>
      </c>
      <c r="AE318">
        <v>2</v>
      </c>
      <c r="AF318">
        <v>1</v>
      </c>
      <c r="AG318" t="s">
        <v>1085</v>
      </c>
      <c r="AH318">
        <v>75500</v>
      </c>
      <c r="AI318">
        <v>7550</v>
      </c>
      <c r="AJ318">
        <v>15100</v>
      </c>
      <c r="AK318">
        <v>52850</v>
      </c>
      <c r="AL318" t="s">
        <v>39</v>
      </c>
      <c r="AM318" t="s">
        <v>193</v>
      </c>
      <c r="AN318">
        <v>1998</v>
      </c>
      <c r="AO318" t="s">
        <v>1078</v>
      </c>
    </row>
    <row r="319" spans="1:41" x14ac:dyDescent="0.25">
      <c r="A319">
        <v>351741</v>
      </c>
      <c r="B319" s="1">
        <v>35464</v>
      </c>
      <c r="C319">
        <v>274</v>
      </c>
      <c r="D319" t="s">
        <v>1273</v>
      </c>
      <c r="E319"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t="s">
        <v>1079</v>
      </c>
      <c r="M319" t="s">
        <v>57</v>
      </c>
      <c r="N319" t="s">
        <v>1099</v>
      </c>
      <c r="O319" t="s">
        <v>1092</v>
      </c>
      <c r="P319" t="s">
        <v>1161</v>
      </c>
      <c r="Q319">
        <v>0</v>
      </c>
      <c r="R319">
        <v>0</v>
      </c>
      <c r="S319">
        <v>0</v>
      </c>
      <c r="T319" s="1">
        <v>42017</v>
      </c>
      <c r="U319" t="s">
        <v>1089</v>
      </c>
      <c r="V319" t="s">
        <v>2</v>
      </c>
      <c r="W319" t="s">
        <v>41</v>
      </c>
      <c r="X319" t="s">
        <v>49</v>
      </c>
      <c r="Y319" t="s">
        <v>45</v>
      </c>
      <c r="Z319" t="s">
        <v>13</v>
      </c>
      <c r="AA319" t="s">
        <v>400</v>
      </c>
      <c r="AB319">
        <v>22</v>
      </c>
      <c r="AC319">
        <v>3</v>
      </c>
      <c r="AD319" t="s">
        <v>1078</v>
      </c>
      <c r="AE319">
        <v>1</v>
      </c>
      <c r="AF319">
        <v>3</v>
      </c>
      <c r="AG319" t="s">
        <v>1085</v>
      </c>
      <c r="AH319">
        <v>90600</v>
      </c>
      <c r="AI319">
        <v>15100</v>
      </c>
      <c r="AJ319">
        <v>15100</v>
      </c>
      <c r="AK319">
        <v>60400</v>
      </c>
      <c r="AL319" t="s">
        <v>97</v>
      </c>
      <c r="AM319" t="s">
        <v>112</v>
      </c>
      <c r="AN319">
        <v>2009</v>
      </c>
      <c r="AO319" t="s">
        <v>1078</v>
      </c>
    </row>
    <row r="320" spans="1:41" x14ac:dyDescent="0.25">
      <c r="A320">
        <v>403737</v>
      </c>
      <c r="B320" s="1">
        <v>33578</v>
      </c>
      <c r="C320">
        <v>275</v>
      </c>
      <c r="D320" t="s">
        <v>1274</v>
      </c>
      <c r="E320"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t="s">
        <v>1086</v>
      </c>
      <c r="M320" t="s">
        <v>29</v>
      </c>
      <c r="N320" t="s">
        <v>1114</v>
      </c>
      <c r="O320" t="s">
        <v>1098</v>
      </c>
      <c r="P320" t="s">
        <v>1159</v>
      </c>
      <c r="Q320">
        <v>39400</v>
      </c>
      <c r="R320">
        <v>-63900</v>
      </c>
      <c r="S320">
        <v>-24500</v>
      </c>
      <c r="T320" s="1">
        <v>42022</v>
      </c>
      <c r="U320" t="s">
        <v>1089</v>
      </c>
      <c r="V320" t="s">
        <v>2</v>
      </c>
      <c r="W320" t="s">
        <v>41</v>
      </c>
      <c r="X320" t="s">
        <v>60</v>
      </c>
      <c r="Y320" t="s">
        <v>12</v>
      </c>
      <c r="Z320" t="s">
        <v>53</v>
      </c>
      <c r="AA320" t="s">
        <v>401</v>
      </c>
      <c r="AB320">
        <v>8</v>
      </c>
      <c r="AC320">
        <v>3</v>
      </c>
      <c r="AD320" t="s">
        <v>1077</v>
      </c>
      <c r="AE320">
        <v>1</v>
      </c>
      <c r="AF320">
        <v>1</v>
      </c>
      <c r="AG320" t="s">
        <v>1085</v>
      </c>
      <c r="AH320">
        <v>64320</v>
      </c>
      <c r="AI320">
        <v>5360</v>
      </c>
      <c r="AJ320">
        <v>10720</v>
      </c>
      <c r="AK320">
        <v>48240</v>
      </c>
      <c r="AL320" t="s">
        <v>32</v>
      </c>
      <c r="AM320" t="s">
        <v>69</v>
      </c>
      <c r="AN320">
        <v>1998</v>
      </c>
      <c r="AO320" t="s">
        <v>1078</v>
      </c>
    </row>
    <row r="321" spans="1:41" x14ac:dyDescent="0.25">
      <c r="A321">
        <v>162004</v>
      </c>
      <c r="B321" s="1">
        <v>34961</v>
      </c>
      <c r="C321">
        <v>1</v>
      </c>
      <c r="D321" t="s">
        <v>1272</v>
      </c>
      <c r="E321"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t="s">
        <v>1086</v>
      </c>
      <c r="M321" t="s">
        <v>57</v>
      </c>
      <c r="N321" t="s">
        <v>1103</v>
      </c>
      <c r="O321" t="s">
        <v>1106</v>
      </c>
      <c r="P321" t="s">
        <v>1161</v>
      </c>
      <c r="Q321">
        <v>0</v>
      </c>
      <c r="R321">
        <v>0</v>
      </c>
      <c r="S321">
        <v>0</v>
      </c>
      <c r="T321" s="1">
        <v>42023</v>
      </c>
      <c r="U321" t="s">
        <v>1089</v>
      </c>
      <c r="V321" t="s">
        <v>18</v>
      </c>
      <c r="W321" t="s">
        <v>11</v>
      </c>
      <c r="X321" t="s">
        <v>4</v>
      </c>
      <c r="Y321" t="s">
        <v>19</v>
      </c>
      <c r="Z321" t="s">
        <v>53</v>
      </c>
      <c r="AA321" t="s">
        <v>402</v>
      </c>
      <c r="AB321">
        <v>1</v>
      </c>
      <c r="AC321">
        <v>3</v>
      </c>
      <c r="AD321" t="s">
        <v>1085</v>
      </c>
      <c r="AE321">
        <v>1</v>
      </c>
      <c r="AF321">
        <v>0</v>
      </c>
      <c r="AG321" t="s">
        <v>1085</v>
      </c>
      <c r="AH321">
        <v>31700</v>
      </c>
      <c r="AI321">
        <v>6340</v>
      </c>
      <c r="AJ321">
        <v>3170</v>
      </c>
      <c r="AK321">
        <v>22190</v>
      </c>
      <c r="AL321" t="s">
        <v>47</v>
      </c>
      <c r="AM321" t="s">
        <v>64</v>
      </c>
      <c r="AN321">
        <v>2006</v>
      </c>
      <c r="AO321" t="s">
        <v>1078</v>
      </c>
    </row>
    <row r="322" spans="1:41" x14ac:dyDescent="0.25">
      <c r="A322">
        <v>740384</v>
      </c>
      <c r="B322" s="1">
        <v>34271</v>
      </c>
      <c r="C322">
        <v>85</v>
      </c>
      <c r="D322" t="s">
        <v>1274</v>
      </c>
      <c r="E32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t="s">
        <v>1079</v>
      </c>
      <c r="M322" t="s">
        <v>29</v>
      </c>
      <c r="N322" t="s">
        <v>1102</v>
      </c>
      <c r="O322" t="s">
        <v>1083</v>
      </c>
      <c r="P322" t="s">
        <v>1161</v>
      </c>
      <c r="Q322">
        <v>51600</v>
      </c>
      <c r="R322">
        <v>-73900</v>
      </c>
      <c r="S322">
        <v>-22300</v>
      </c>
      <c r="T322" s="1">
        <v>42035</v>
      </c>
      <c r="U322" t="s">
        <v>1</v>
      </c>
      <c r="V322" t="s">
        <v>2</v>
      </c>
      <c r="W322" t="s">
        <v>3</v>
      </c>
      <c r="X322" t="s">
        <v>49</v>
      </c>
      <c r="Y322" t="s">
        <v>19</v>
      </c>
      <c r="Z322" t="s">
        <v>37</v>
      </c>
      <c r="AA322" t="s">
        <v>403</v>
      </c>
      <c r="AB322">
        <v>19</v>
      </c>
      <c r="AC322">
        <v>1</v>
      </c>
      <c r="AD322" t="s">
        <v>1077</v>
      </c>
      <c r="AE322">
        <v>0</v>
      </c>
      <c r="AF322">
        <v>1</v>
      </c>
      <c r="AG322" t="s">
        <v>1077</v>
      </c>
      <c r="AH322">
        <v>74280</v>
      </c>
      <c r="AI322">
        <v>12380</v>
      </c>
      <c r="AJ322">
        <v>12380</v>
      </c>
      <c r="AK322">
        <v>49520</v>
      </c>
      <c r="AL322" t="s">
        <v>73</v>
      </c>
      <c r="AM322" t="s">
        <v>83</v>
      </c>
      <c r="AN322">
        <v>2006</v>
      </c>
      <c r="AO322" t="s">
        <v>1077</v>
      </c>
    </row>
    <row r="323" spans="1:41" x14ac:dyDescent="0.25">
      <c r="A323">
        <v>876714</v>
      </c>
      <c r="B323" s="1">
        <v>33545</v>
      </c>
      <c r="C323">
        <v>233</v>
      </c>
      <c r="D323" t="s">
        <v>1272</v>
      </c>
      <c r="E323"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t="s">
        <v>1086</v>
      </c>
      <c r="M323" t="s">
        <v>57</v>
      </c>
      <c r="N323" t="s">
        <v>1087</v>
      </c>
      <c r="O323" t="s">
        <v>1113</v>
      </c>
      <c r="P323" t="s">
        <v>1159</v>
      </c>
      <c r="Q323">
        <v>61600</v>
      </c>
      <c r="R323">
        <v>-30200</v>
      </c>
      <c r="S323">
        <v>31400</v>
      </c>
      <c r="T323" s="1">
        <v>42041</v>
      </c>
      <c r="U323" t="s">
        <v>1</v>
      </c>
      <c r="V323" t="s">
        <v>23</v>
      </c>
      <c r="W323" t="s">
        <v>41</v>
      </c>
      <c r="X323" t="s">
        <v>34</v>
      </c>
      <c r="Y323" t="s">
        <v>19</v>
      </c>
      <c r="Z323" t="s">
        <v>6</v>
      </c>
      <c r="AA323" t="s">
        <v>404</v>
      </c>
      <c r="AB323">
        <v>17</v>
      </c>
      <c r="AC323">
        <v>1</v>
      </c>
      <c r="AD323" t="s">
        <v>1077</v>
      </c>
      <c r="AE323">
        <v>0</v>
      </c>
      <c r="AF323">
        <v>2</v>
      </c>
      <c r="AG323" t="s">
        <v>1077</v>
      </c>
      <c r="AH323">
        <v>80520</v>
      </c>
      <c r="AI323">
        <v>13420</v>
      </c>
      <c r="AJ323">
        <v>6710</v>
      </c>
      <c r="AK323">
        <v>60390</v>
      </c>
      <c r="AL323" t="s">
        <v>47</v>
      </c>
      <c r="AM323" t="s">
        <v>94</v>
      </c>
      <c r="AN323">
        <v>2005</v>
      </c>
      <c r="AO323" t="s">
        <v>1078</v>
      </c>
    </row>
    <row r="324" spans="1:41" x14ac:dyDescent="0.25">
      <c r="A324">
        <v>951543</v>
      </c>
      <c r="B324" s="1">
        <v>37446</v>
      </c>
      <c r="C324">
        <v>142</v>
      </c>
      <c r="D324" t="s">
        <v>1274</v>
      </c>
      <c r="E324"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t="s">
        <v>1079</v>
      </c>
      <c r="M324" t="s">
        <v>1142</v>
      </c>
      <c r="N324" t="s">
        <v>1114</v>
      </c>
      <c r="O324" t="s">
        <v>1111</v>
      </c>
      <c r="P324" t="s">
        <v>1159</v>
      </c>
      <c r="Q324">
        <v>58500</v>
      </c>
      <c r="R324">
        <v>-46800</v>
      </c>
      <c r="S324">
        <v>11700</v>
      </c>
      <c r="T324" s="1">
        <v>42039</v>
      </c>
      <c r="U324" t="s">
        <v>1089</v>
      </c>
      <c r="V324" t="s">
        <v>18</v>
      </c>
      <c r="W324" t="s">
        <v>3</v>
      </c>
      <c r="X324" t="s">
        <v>49</v>
      </c>
      <c r="Y324" t="s">
        <v>5</v>
      </c>
      <c r="Z324" t="s">
        <v>51</v>
      </c>
      <c r="AA324" t="s">
        <v>405</v>
      </c>
      <c r="AB324">
        <v>13</v>
      </c>
      <c r="AC324">
        <v>3</v>
      </c>
      <c r="AD324" t="s">
        <v>1077</v>
      </c>
      <c r="AE324">
        <v>0</v>
      </c>
      <c r="AF324">
        <v>3</v>
      </c>
      <c r="AG324" t="s">
        <v>1077</v>
      </c>
      <c r="AH324">
        <v>63600</v>
      </c>
      <c r="AI324">
        <v>6360</v>
      </c>
      <c r="AJ324">
        <v>12720</v>
      </c>
      <c r="AK324">
        <v>44520</v>
      </c>
      <c r="AL324" t="s">
        <v>21</v>
      </c>
      <c r="AM324" t="s">
        <v>22</v>
      </c>
      <c r="AN324">
        <v>2010</v>
      </c>
      <c r="AO324" t="s">
        <v>1078</v>
      </c>
    </row>
    <row r="325" spans="1:41" x14ac:dyDescent="0.25">
      <c r="A325">
        <v>576723</v>
      </c>
      <c r="B325" s="1">
        <v>36501</v>
      </c>
      <c r="C325">
        <v>266</v>
      </c>
      <c r="D325" t="s">
        <v>1272</v>
      </c>
      <c r="E325"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t="s">
        <v>1079</v>
      </c>
      <c r="M325" t="s">
        <v>57</v>
      </c>
      <c r="N325" t="s">
        <v>1107</v>
      </c>
      <c r="O325" t="s">
        <v>1104</v>
      </c>
      <c r="P325" t="s">
        <v>1159</v>
      </c>
      <c r="Q325">
        <v>0</v>
      </c>
      <c r="R325">
        <v>0</v>
      </c>
      <c r="S325">
        <v>0</v>
      </c>
      <c r="T325" s="1">
        <v>42006</v>
      </c>
      <c r="U325" t="s">
        <v>1</v>
      </c>
      <c r="V325" t="s">
        <v>23</v>
      </c>
      <c r="W325" t="s">
        <v>41</v>
      </c>
      <c r="X325" t="s">
        <v>4</v>
      </c>
      <c r="Y325" t="s">
        <v>45</v>
      </c>
      <c r="Z325" t="s">
        <v>13</v>
      </c>
      <c r="AA325" t="s">
        <v>406</v>
      </c>
      <c r="AB325">
        <v>4</v>
      </c>
      <c r="AC325">
        <v>1</v>
      </c>
      <c r="AD325" t="s">
        <v>1085</v>
      </c>
      <c r="AE325">
        <v>1</v>
      </c>
      <c r="AF325">
        <v>2</v>
      </c>
      <c r="AG325" t="s">
        <v>1077</v>
      </c>
      <c r="AH325">
        <v>32800</v>
      </c>
      <c r="AI325">
        <v>3280</v>
      </c>
      <c r="AJ325">
        <v>3280</v>
      </c>
      <c r="AK325">
        <v>26240</v>
      </c>
      <c r="AL325" t="s">
        <v>97</v>
      </c>
      <c r="AM325" t="s">
        <v>98</v>
      </c>
      <c r="AN325">
        <v>2012</v>
      </c>
      <c r="AO325" t="s">
        <v>1078</v>
      </c>
    </row>
    <row r="326" spans="1:41" x14ac:dyDescent="0.25">
      <c r="A326">
        <v>391003</v>
      </c>
      <c r="B326" s="1">
        <v>38534</v>
      </c>
      <c r="C326">
        <v>350</v>
      </c>
      <c r="D326" t="s">
        <v>1273</v>
      </c>
      <c r="E326"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t="s">
        <v>1086</v>
      </c>
      <c r="M326" t="s">
        <v>1139</v>
      </c>
      <c r="N326" t="s">
        <v>1097</v>
      </c>
      <c r="O326" t="s">
        <v>1088</v>
      </c>
      <c r="P326" t="s">
        <v>1161</v>
      </c>
      <c r="Q326">
        <v>0</v>
      </c>
      <c r="R326">
        <v>0</v>
      </c>
      <c r="S326">
        <v>0</v>
      </c>
      <c r="T326" s="1">
        <v>42061</v>
      </c>
      <c r="U326" t="s">
        <v>1089</v>
      </c>
      <c r="V326" t="s">
        <v>18</v>
      </c>
      <c r="W326" t="s">
        <v>41</v>
      </c>
      <c r="X326" t="s">
        <v>4</v>
      </c>
      <c r="Y326" t="s">
        <v>88</v>
      </c>
      <c r="Z326" t="s">
        <v>53</v>
      </c>
      <c r="AA326" t="s">
        <v>407</v>
      </c>
      <c r="AB326">
        <v>14</v>
      </c>
      <c r="AC326">
        <v>3</v>
      </c>
      <c r="AD326" t="s">
        <v>1078</v>
      </c>
      <c r="AE326">
        <v>0</v>
      </c>
      <c r="AF326">
        <v>2</v>
      </c>
      <c r="AG326" t="s">
        <v>1078</v>
      </c>
      <c r="AH326">
        <v>44190</v>
      </c>
      <c r="AI326">
        <v>9820</v>
      </c>
      <c r="AJ326">
        <v>4910</v>
      </c>
      <c r="AK326">
        <v>29460</v>
      </c>
      <c r="AL326" t="s">
        <v>43</v>
      </c>
      <c r="AM326" t="s">
        <v>59</v>
      </c>
      <c r="AN326">
        <v>2015</v>
      </c>
      <c r="AO326" t="s">
        <v>1078</v>
      </c>
    </row>
    <row r="327" spans="1:41" x14ac:dyDescent="0.25">
      <c r="A327">
        <v>225865</v>
      </c>
      <c r="B327" s="1">
        <v>33546</v>
      </c>
      <c r="C327">
        <v>97</v>
      </c>
      <c r="D327" t="s">
        <v>1272</v>
      </c>
      <c r="E327"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t="s">
        <v>1079</v>
      </c>
      <c r="M327" t="s">
        <v>65</v>
      </c>
      <c r="N327" t="s">
        <v>1099</v>
      </c>
      <c r="O327" t="s">
        <v>1081</v>
      </c>
      <c r="P327" t="s">
        <v>1161</v>
      </c>
      <c r="Q327">
        <v>0</v>
      </c>
      <c r="R327">
        <v>0</v>
      </c>
      <c r="S327">
        <v>0</v>
      </c>
      <c r="T327" s="1">
        <v>42043</v>
      </c>
      <c r="U327" t="s">
        <v>1089</v>
      </c>
      <c r="V327" t="s">
        <v>18</v>
      </c>
      <c r="W327" t="s">
        <v>3</v>
      </c>
      <c r="X327" t="s">
        <v>49</v>
      </c>
      <c r="Y327" t="s">
        <v>12</v>
      </c>
      <c r="Z327" t="s">
        <v>37</v>
      </c>
      <c r="AA327" t="s">
        <v>408</v>
      </c>
      <c r="AB327">
        <v>4</v>
      </c>
      <c r="AC327">
        <v>2</v>
      </c>
      <c r="AD327" t="s">
        <v>1077</v>
      </c>
      <c r="AE327">
        <v>2</v>
      </c>
      <c r="AF327">
        <v>2</v>
      </c>
      <c r="AG327" t="s">
        <v>1078</v>
      </c>
      <c r="AH327">
        <v>50400</v>
      </c>
      <c r="AI327">
        <v>10080</v>
      </c>
      <c r="AJ327">
        <v>5040</v>
      </c>
      <c r="AK327">
        <v>35280</v>
      </c>
      <c r="AL327" t="s">
        <v>118</v>
      </c>
      <c r="AM327" t="s">
        <v>134</v>
      </c>
      <c r="AN327">
        <v>2000</v>
      </c>
      <c r="AO327" t="s">
        <v>1077</v>
      </c>
    </row>
    <row r="328" spans="1:41" x14ac:dyDescent="0.25">
      <c r="A328">
        <v>984948</v>
      </c>
      <c r="B328" s="1">
        <v>34073</v>
      </c>
      <c r="C328">
        <v>399</v>
      </c>
      <c r="D328" t="s">
        <v>1272</v>
      </c>
      <c r="E328"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t="s">
        <v>1079</v>
      </c>
      <c r="M328" t="s">
        <v>1142</v>
      </c>
      <c r="N328" t="s">
        <v>1091</v>
      </c>
      <c r="O328" t="s">
        <v>1081</v>
      </c>
      <c r="P328" t="s">
        <v>1161</v>
      </c>
      <c r="Q328">
        <v>0</v>
      </c>
      <c r="R328">
        <v>-65400</v>
      </c>
      <c r="S328">
        <v>-65400</v>
      </c>
      <c r="T328" s="1">
        <v>42042</v>
      </c>
      <c r="U328" t="s">
        <v>1089</v>
      </c>
      <c r="V328" t="s">
        <v>2</v>
      </c>
      <c r="W328" t="s">
        <v>41</v>
      </c>
      <c r="X328" t="s">
        <v>4</v>
      </c>
      <c r="Y328" t="s">
        <v>19</v>
      </c>
      <c r="Z328" t="s">
        <v>53</v>
      </c>
      <c r="AA328" t="s">
        <v>409</v>
      </c>
      <c r="AB328">
        <v>23</v>
      </c>
      <c r="AC328">
        <v>3</v>
      </c>
      <c r="AD328" t="s">
        <v>1077</v>
      </c>
      <c r="AE328">
        <v>1</v>
      </c>
      <c r="AF328">
        <v>1</v>
      </c>
      <c r="AG328" t="s">
        <v>1077</v>
      </c>
      <c r="AH328">
        <v>88400</v>
      </c>
      <c r="AI328">
        <v>17680</v>
      </c>
      <c r="AJ328">
        <v>8840</v>
      </c>
      <c r="AK328">
        <v>61880</v>
      </c>
      <c r="AL328" t="s">
        <v>39</v>
      </c>
      <c r="AM328" t="s">
        <v>40</v>
      </c>
      <c r="AN328">
        <v>2010</v>
      </c>
      <c r="AO328" t="s">
        <v>1078</v>
      </c>
    </row>
    <row r="329" spans="1:41" x14ac:dyDescent="0.25">
      <c r="A329">
        <v>890328</v>
      </c>
      <c r="B329" s="1">
        <v>40048</v>
      </c>
      <c r="C329">
        <v>305</v>
      </c>
      <c r="D329" t="s">
        <v>1272</v>
      </c>
      <c r="E329"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t="s">
        <v>1086</v>
      </c>
      <c r="M329" t="s">
        <v>57</v>
      </c>
      <c r="N329" t="s">
        <v>1115</v>
      </c>
      <c r="O329" t="s">
        <v>1092</v>
      </c>
      <c r="P329" t="s">
        <v>1160</v>
      </c>
      <c r="Q329">
        <v>0</v>
      </c>
      <c r="R329">
        <v>-42100</v>
      </c>
      <c r="S329">
        <v>-42100</v>
      </c>
      <c r="T329" s="1">
        <v>42052</v>
      </c>
      <c r="U329" t="s">
        <v>1089</v>
      </c>
      <c r="V329" t="s">
        <v>23</v>
      </c>
      <c r="W329" t="s">
        <v>41</v>
      </c>
      <c r="X329" t="s">
        <v>34</v>
      </c>
      <c r="Y329" t="s">
        <v>19</v>
      </c>
      <c r="Z329" t="s">
        <v>51</v>
      </c>
      <c r="AA329" t="s">
        <v>410</v>
      </c>
      <c r="AB329">
        <v>21</v>
      </c>
      <c r="AC329">
        <v>3</v>
      </c>
      <c r="AD329" t="s">
        <v>1077</v>
      </c>
      <c r="AE329">
        <v>0</v>
      </c>
      <c r="AF329">
        <v>2</v>
      </c>
      <c r="AG329" t="s">
        <v>1085</v>
      </c>
      <c r="AH329">
        <v>66550</v>
      </c>
      <c r="AI329">
        <v>12100</v>
      </c>
      <c r="AJ329">
        <v>6050</v>
      </c>
      <c r="AK329">
        <v>48400</v>
      </c>
      <c r="AL329" t="s">
        <v>123</v>
      </c>
      <c r="AM329" t="s">
        <v>166</v>
      </c>
      <c r="AN329">
        <v>2003</v>
      </c>
      <c r="AO329" t="s">
        <v>1078</v>
      </c>
    </row>
    <row r="330" spans="1:41" x14ac:dyDescent="0.25">
      <c r="A330">
        <v>803294</v>
      </c>
      <c r="B330" s="1">
        <v>34138</v>
      </c>
      <c r="C330">
        <v>276</v>
      </c>
      <c r="D330" t="s">
        <v>1274</v>
      </c>
      <c r="E330"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t="s">
        <v>1079</v>
      </c>
      <c r="M330" t="s">
        <v>1141</v>
      </c>
      <c r="N330" t="s">
        <v>1080</v>
      </c>
      <c r="O330" t="s">
        <v>1106</v>
      </c>
      <c r="P330" t="s">
        <v>1160</v>
      </c>
      <c r="Q330">
        <v>0</v>
      </c>
      <c r="R330">
        <v>0</v>
      </c>
      <c r="S330">
        <v>0</v>
      </c>
      <c r="T330" s="1">
        <v>42016</v>
      </c>
      <c r="U330" t="s">
        <v>1089</v>
      </c>
      <c r="V330" t="s">
        <v>18</v>
      </c>
      <c r="W330" t="s">
        <v>11</v>
      </c>
      <c r="X330" t="s">
        <v>4</v>
      </c>
      <c r="Y330" t="s">
        <v>19</v>
      </c>
      <c r="Z330" t="s">
        <v>24</v>
      </c>
      <c r="AA330" t="s">
        <v>411</v>
      </c>
      <c r="AB330">
        <v>23</v>
      </c>
      <c r="AC330">
        <v>3</v>
      </c>
      <c r="AD330" t="s">
        <v>1077</v>
      </c>
      <c r="AE330">
        <v>0</v>
      </c>
      <c r="AF330">
        <v>0</v>
      </c>
      <c r="AG330" t="s">
        <v>1085</v>
      </c>
      <c r="AH330">
        <v>65780</v>
      </c>
      <c r="AI330">
        <v>5980</v>
      </c>
      <c r="AJ330">
        <v>11960</v>
      </c>
      <c r="AK330">
        <v>47840</v>
      </c>
      <c r="AL330" t="s">
        <v>26</v>
      </c>
      <c r="AM330" t="s">
        <v>27</v>
      </c>
      <c r="AN330">
        <v>2014</v>
      </c>
      <c r="AO330" t="s">
        <v>1078</v>
      </c>
    </row>
    <row r="331" spans="1:41" x14ac:dyDescent="0.25">
      <c r="A331">
        <v>414913</v>
      </c>
      <c r="B331" s="1">
        <v>41107</v>
      </c>
      <c r="C331">
        <v>257</v>
      </c>
      <c r="D331" t="s">
        <v>1274</v>
      </c>
      <c r="E331"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t="s">
        <v>1079</v>
      </c>
      <c r="M331" t="s">
        <v>1140</v>
      </c>
      <c r="N331" t="s">
        <v>1090</v>
      </c>
      <c r="O331" t="s">
        <v>1094</v>
      </c>
      <c r="P331" t="s">
        <v>1159</v>
      </c>
      <c r="Q331">
        <v>0</v>
      </c>
      <c r="R331">
        <v>0</v>
      </c>
      <c r="S331">
        <v>0</v>
      </c>
      <c r="T331" s="1">
        <v>42036</v>
      </c>
      <c r="U331" t="s">
        <v>1089</v>
      </c>
      <c r="V331" t="s">
        <v>2</v>
      </c>
      <c r="W331" t="s">
        <v>3</v>
      </c>
      <c r="X331" t="s">
        <v>49</v>
      </c>
      <c r="Y331" t="s">
        <v>19</v>
      </c>
      <c r="Z331" t="s">
        <v>6</v>
      </c>
      <c r="AA331" t="s">
        <v>412</v>
      </c>
      <c r="AB331">
        <v>6</v>
      </c>
      <c r="AC331">
        <v>3</v>
      </c>
      <c r="AD331" t="s">
        <v>1085</v>
      </c>
      <c r="AE331">
        <v>0</v>
      </c>
      <c r="AF331">
        <v>2</v>
      </c>
      <c r="AG331" t="s">
        <v>1077</v>
      </c>
      <c r="AH331">
        <v>51810</v>
      </c>
      <c r="AI331">
        <v>9420</v>
      </c>
      <c r="AJ331">
        <v>4710</v>
      </c>
      <c r="AK331">
        <v>37680</v>
      </c>
      <c r="AL331" t="s">
        <v>43</v>
      </c>
      <c r="AM331" t="s">
        <v>59</v>
      </c>
      <c r="AN331">
        <v>2002</v>
      </c>
      <c r="AO331" t="s">
        <v>1077</v>
      </c>
    </row>
    <row r="332" spans="1:41" x14ac:dyDescent="0.25">
      <c r="A332">
        <v>414519</v>
      </c>
      <c r="B332" s="1">
        <v>36185</v>
      </c>
      <c r="C332">
        <v>78</v>
      </c>
      <c r="D332" t="s">
        <v>1274</v>
      </c>
      <c r="E33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t="s">
        <v>1079</v>
      </c>
      <c r="M332" t="s">
        <v>1141</v>
      </c>
      <c r="N332" t="s">
        <v>1102</v>
      </c>
      <c r="O332" t="s">
        <v>1088</v>
      </c>
      <c r="P332" t="s">
        <v>1160</v>
      </c>
      <c r="Q332">
        <v>0</v>
      </c>
      <c r="R332">
        <v>-27900</v>
      </c>
      <c r="S332">
        <v>-27900</v>
      </c>
      <c r="T332" s="1">
        <v>42038</v>
      </c>
      <c r="U332" t="s">
        <v>1</v>
      </c>
      <c r="V332" t="s">
        <v>23</v>
      </c>
      <c r="W332" t="s">
        <v>3</v>
      </c>
      <c r="X332" t="s">
        <v>49</v>
      </c>
      <c r="Y332" t="s">
        <v>45</v>
      </c>
      <c r="Z332" t="s">
        <v>37</v>
      </c>
      <c r="AA332" t="s">
        <v>413</v>
      </c>
      <c r="AB332">
        <v>21</v>
      </c>
      <c r="AC332">
        <v>1</v>
      </c>
      <c r="AD332" t="s">
        <v>1078</v>
      </c>
      <c r="AE332">
        <v>1</v>
      </c>
      <c r="AF332">
        <v>0</v>
      </c>
      <c r="AG332" t="s">
        <v>1078</v>
      </c>
      <c r="AH332">
        <v>55660</v>
      </c>
      <c r="AI332">
        <v>5060</v>
      </c>
      <c r="AJ332">
        <v>10120</v>
      </c>
      <c r="AK332">
        <v>40480</v>
      </c>
      <c r="AL332" t="s">
        <v>118</v>
      </c>
      <c r="AM332" t="s">
        <v>134</v>
      </c>
      <c r="AN332">
        <v>2009</v>
      </c>
      <c r="AO332" t="s">
        <v>1077</v>
      </c>
    </row>
    <row r="333" spans="1:41" x14ac:dyDescent="0.25">
      <c r="A333">
        <v>818413</v>
      </c>
      <c r="B333" s="1">
        <v>32927</v>
      </c>
      <c r="C333">
        <v>129</v>
      </c>
      <c r="D333" t="s">
        <v>1273</v>
      </c>
      <c r="E333"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t="s">
        <v>1079</v>
      </c>
      <c r="M333" t="s">
        <v>1139</v>
      </c>
      <c r="N333" t="s">
        <v>1082</v>
      </c>
      <c r="O333" t="s">
        <v>1094</v>
      </c>
      <c r="P333" t="s">
        <v>1161</v>
      </c>
      <c r="Q333">
        <v>0</v>
      </c>
      <c r="R333">
        <v>0</v>
      </c>
      <c r="S333">
        <v>0</v>
      </c>
      <c r="T333" s="1">
        <v>42056</v>
      </c>
      <c r="U333" t="s">
        <v>1</v>
      </c>
      <c r="V333" t="s">
        <v>2</v>
      </c>
      <c r="W333" t="s">
        <v>3</v>
      </c>
      <c r="X333" t="s">
        <v>34</v>
      </c>
      <c r="Y333" t="s">
        <v>19</v>
      </c>
      <c r="Z333" t="s">
        <v>37</v>
      </c>
      <c r="AA333" t="s">
        <v>414</v>
      </c>
      <c r="AB333">
        <v>23</v>
      </c>
      <c r="AC333">
        <v>1</v>
      </c>
      <c r="AD333" t="s">
        <v>1085</v>
      </c>
      <c r="AE333">
        <v>2</v>
      </c>
      <c r="AF333">
        <v>3</v>
      </c>
      <c r="AG333" t="s">
        <v>1085</v>
      </c>
      <c r="AH333">
        <v>44640</v>
      </c>
      <c r="AI333">
        <v>9920</v>
      </c>
      <c r="AJ333">
        <v>4960</v>
      </c>
      <c r="AK333">
        <v>29760</v>
      </c>
      <c r="AL333" t="s">
        <v>47</v>
      </c>
      <c r="AM333" t="s">
        <v>48</v>
      </c>
      <c r="AN333">
        <v>2005</v>
      </c>
      <c r="AO333" t="s">
        <v>1078</v>
      </c>
    </row>
    <row r="334" spans="1:41" x14ac:dyDescent="0.25">
      <c r="A334">
        <v>487356</v>
      </c>
      <c r="B334" s="1">
        <v>36768</v>
      </c>
      <c r="C334">
        <v>283</v>
      </c>
      <c r="D334" t="s">
        <v>1272</v>
      </c>
      <c r="E334"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t="s">
        <v>1086</v>
      </c>
      <c r="M334" t="s">
        <v>1141</v>
      </c>
      <c r="N334" t="s">
        <v>1103</v>
      </c>
      <c r="O334" t="s">
        <v>1083</v>
      </c>
      <c r="P334" t="s">
        <v>1159</v>
      </c>
      <c r="Q334">
        <v>53500</v>
      </c>
      <c r="R334">
        <v>-73600</v>
      </c>
      <c r="S334">
        <v>-20100</v>
      </c>
      <c r="T334" s="1">
        <v>42013</v>
      </c>
      <c r="U334" t="s">
        <v>1089</v>
      </c>
      <c r="V334" t="s">
        <v>23</v>
      </c>
      <c r="W334" t="s">
        <v>3</v>
      </c>
      <c r="X334" t="s">
        <v>60</v>
      </c>
      <c r="Y334" t="s">
        <v>19</v>
      </c>
      <c r="Z334" t="s">
        <v>13</v>
      </c>
      <c r="AA334" t="s">
        <v>415</v>
      </c>
      <c r="AB334">
        <v>3</v>
      </c>
      <c r="AC334">
        <v>3</v>
      </c>
      <c r="AD334" t="s">
        <v>1085</v>
      </c>
      <c r="AE334">
        <v>1</v>
      </c>
      <c r="AF334">
        <v>3</v>
      </c>
      <c r="AG334" t="s">
        <v>1078</v>
      </c>
      <c r="AH334">
        <v>77660</v>
      </c>
      <c r="AI334">
        <v>7060</v>
      </c>
      <c r="AJ334">
        <v>14120</v>
      </c>
      <c r="AK334">
        <v>56480</v>
      </c>
      <c r="AL334" t="s">
        <v>39</v>
      </c>
      <c r="AM334" t="s">
        <v>71</v>
      </c>
      <c r="AN334">
        <v>2004</v>
      </c>
      <c r="AO334" t="s">
        <v>1077</v>
      </c>
    </row>
    <row r="335" spans="1:41" x14ac:dyDescent="0.25">
      <c r="A335">
        <v>159768</v>
      </c>
      <c r="B335" s="1">
        <v>39694</v>
      </c>
      <c r="C335">
        <v>85</v>
      </c>
      <c r="D335" t="s">
        <v>1274</v>
      </c>
      <c r="E335"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t="s">
        <v>1086</v>
      </c>
      <c r="M335" t="s">
        <v>1142</v>
      </c>
      <c r="N335" t="s">
        <v>1091</v>
      </c>
      <c r="O335" t="s">
        <v>1094</v>
      </c>
      <c r="P335" t="s">
        <v>1162</v>
      </c>
      <c r="Q335">
        <v>67000</v>
      </c>
      <c r="R335">
        <v>-53600</v>
      </c>
      <c r="S335">
        <v>13400</v>
      </c>
      <c r="T335" s="1">
        <v>42051</v>
      </c>
      <c r="U335" t="s">
        <v>62</v>
      </c>
      <c r="V335" t="s">
        <v>1084</v>
      </c>
      <c r="W335" t="s">
        <v>121</v>
      </c>
      <c r="X335" t="s">
        <v>30</v>
      </c>
      <c r="Y335" t="s">
        <v>5</v>
      </c>
      <c r="Z335" t="s">
        <v>53</v>
      </c>
      <c r="AA335" t="s">
        <v>416</v>
      </c>
      <c r="AB335">
        <v>8</v>
      </c>
      <c r="AC335">
        <v>1</v>
      </c>
      <c r="AD335" t="s">
        <v>1078</v>
      </c>
      <c r="AE335">
        <v>2</v>
      </c>
      <c r="AF335">
        <v>2</v>
      </c>
      <c r="AG335" t="s">
        <v>1085</v>
      </c>
      <c r="AH335">
        <v>5640</v>
      </c>
      <c r="AI335">
        <v>940</v>
      </c>
      <c r="AJ335">
        <v>940</v>
      </c>
      <c r="AK335">
        <v>3760</v>
      </c>
      <c r="AL335" t="s">
        <v>39</v>
      </c>
      <c r="AM335" t="s">
        <v>193</v>
      </c>
      <c r="AN335">
        <v>2005</v>
      </c>
      <c r="AO335" t="s">
        <v>1078</v>
      </c>
    </row>
    <row r="336" spans="1:41" x14ac:dyDescent="0.25">
      <c r="A336">
        <v>865839</v>
      </c>
      <c r="B336" s="1">
        <v>33452</v>
      </c>
      <c r="C336">
        <v>101</v>
      </c>
      <c r="D336" t="s">
        <v>1272</v>
      </c>
      <c r="E336"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t="s">
        <v>1086</v>
      </c>
      <c r="M336" t="s">
        <v>1140</v>
      </c>
      <c r="N336" t="s">
        <v>1093</v>
      </c>
      <c r="O336" t="s">
        <v>1083</v>
      </c>
      <c r="P336" t="s">
        <v>1159</v>
      </c>
      <c r="Q336">
        <v>0</v>
      </c>
      <c r="R336">
        <v>0</v>
      </c>
      <c r="S336">
        <v>0</v>
      </c>
      <c r="T336" s="1">
        <v>42039</v>
      </c>
      <c r="U336" t="s">
        <v>62</v>
      </c>
      <c r="V336" t="s">
        <v>1084</v>
      </c>
      <c r="W336" t="s">
        <v>121</v>
      </c>
      <c r="X336" t="s">
        <v>30</v>
      </c>
      <c r="Y336" t="s">
        <v>12</v>
      </c>
      <c r="Z336" t="s">
        <v>24</v>
      </c>
      <c r="AA336" t="s">
        <v>417</v>
      </c>
      <c r="AB336">
        <v>4</v>
      </c>
      <c r="AC336">
        <v>1</v>
      </c>
      <c r="AD336" t="s">
        <v>1085</v>
      </c>
      <c r="AE336">
        <v>2</v>
      </c>
      <c r="AF336">
        <v>2</v>
      </c>
      <c r="AG336" t="s">
        <v>1085</v>
      </c>
      <c r="AH336">
        <v>3190</v>
      </c>
      <c r="AI336">
        <v>580</v>
      </c>
      <c r="AJ336">
        <v>580</v>
      </c>
      <c r="AK336">
        <v>2030</v>
      </c>
      <c r="AL336" t="s">
        <v>73</v>
      </c>
      <c r="AM336" t="s">
        <v>74</v>
      </c>
      <c r="AN336">
        <v>1995</v>
      </c>
      <c r="AO336" t="s">
        <v>1078</v>
      </c>
    </row>
    <row r="337" spans="1:41" x14ac:dyDescent="0.25">
      <c r="A337">
        <v>406567</v>
      </c>
      <c r="B337" s="1">
        <v>37159</v>
      </c>
      <c r="C337">
        <v>96</v>
      </c>
      <c r="D337" t="s">
        <v>1273</v>
      </c>
      <c r="E337"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t="s">
        <v>1079</v>
      </c>
      <c r="M337" t="s">
        <v>65</v>
      </c>
      <c r="N337" t="s">
        <v>1093</v>
      </c>
      <c r="O337" t="s">
        <v>1105</v>
      </c>
      <c r="P337" t="s">
        <v>1159</v>
      </c>
      <c r="Q337">
        <v>38900</v>
      </c>
      <c r="R337">
        <v>-48700</v>
      </c>
      <c r="S337">
        <v>-9800</v>
      </c>
      <c r="T337" s="1">
        <v>42059</v>
      </c>
      <c r="U337" t="s">
        <v>1</v>
      </c>
      <c r="V337" t="s">
        <v>2</v>
      </c>
      <c r="W337" t="s">
        <v>41</v>
      </c>
      <c r="X337" t="s">
        <v>34</v>
      </c>
      <c r="Y337" t="s">
        <v>50</v>
      </c>
      <c r="Z337" t="s">
        <v>24</v>
      </c>
      <c r="AA337" t="s">
        <v>418</v>
      </c>
      <c r="AB337">
        <v>22</v>
      </c>
      <c r="AC337">
        <v>1</v>
      </c>
      <c r="AD337" t="s">
        <v>1085</v>
      </c>
      <c r="AE337">
        <v>0</v>
      </c>
      <c r="AF337">
        <v>0</v>
      </c>
      <c r="AG337" t="s">
        <v>1077</v>
      </c>
      <c r="AH337">
        <v>53440</v>
      </c>
      <c r="AI337">
        <v>0</v>
      </c>
      <c r="AJ337">
        <v>6680</v>
      </c>
      <c r="AK337">
        <v>46760</v>
      </c>
      <c r="AL337" t="s">
        <v>55</v>
      </c>
      <c r="AM337" t="s">
        <v>86</v>
      </c>
      <c r="AN337">
        <v>2004</v>
      </c>
      <c r="AO337" t="s">
        <v>1078</v>
      </c>
    </row>
    <row r="338" spans="1:41" x14ac:dyDescent="0.25">
      <c r="A338">
        <v>623032</v>
      </c>
      <c r="B338" s="1">
        <v>39152</v>
      </c>
      <c r="C338">
        <v>121</v>
      </c>
      <c r="D338" t="s">
        <v>1272</v>
      </c>
      <c r="E338"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t="s">
        <v>1086</v>
      </c>
      <c r="M338" t="s">
        <v>1142</v>
      </c>
      <c r="N338" t="s">
        <v>1090</v>
      </c>
      <c r="O338" t="s">
        <v>1098</v>
      </c>
      <c r="P338" t="s">
        <v>1162</v>
      </c>
      <c r="Q338">
        <v>0</v>
      </c>
      <c r="R338">
        <v>0</v>
      </c>
      <c r="S338">
        <v>0</v>
      </c>
      <c r="T338" s="1">
        <v>42036</v>
      </c>
      <c r="U338" t="s">
        <v>1</v>
      </c>
      <c r="V338" t="s">
        <v>18</v>
      </c>
      <c r="W338" t="s">
        <v>11</v>
      </c>
      <c r="X338" t="s">
        <v>4</v>
      </c>
      <c r="Y338" t="s">
        <v>45</v>
      </c>
      <c r="Z338" t="s">
        <v>51</v>
      </c>
      <c r="AA338" t="s">
        <v>419</v>
      </c>
      <c r="AB338">
        <v>16</v>
      </c>
      <c r="AC338">
        <v>1</v>
      </c>
      <c r="AD338" t="s">
        <v>1078</v>
      </c>
      <c r="AE338">
        <v>0</v>
      </c>
      <c r="AF338">
        <v>1</v>
      </c>
      <c r="AG338" t="s">
        <v>1077</v>
      </c>
      <c r="AH338">
        <v>65250</v>
      </c>
      <c r="AI338">
        <v>7250</v>
      </c>
      <c r="AJ338">
        <v>7250</v>
      </c>
      <c r="AK338">
        <v>50750</v>
      </c>
      <c r="AL338" t="s">
        <v>97</v>
      </c>
      <c r="AM338" t="s">
        <v>98</v>
      </c>
      <c r="AN338">
        <v>2002</v>
      </c>
      <c r="AO338" t="s">
        <v>1078</v>
      </c>
    </row>
    <row r="339" spans="1:41" x14ac:dyDescent="0.25">
      <c r="A339">
        <v>935442</v>
      </c>
      <c r="B339" s="1">
        <v>40502</v>
      </c>
      <c r="C339">
        <v>176</v>
      </c>
      <c r="D339" t="s">
        <v>1273</v>
      </c>
      <c r="E339"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t="s">
        <v>1079</v>
      </c>
      <c r="M339" t="s">
        <v>65</v>
      </c>
      <c r="N339" t="s">
        <v>1090</v>
      </c>
      <c r="O339" t="s">
        <v>1081</v>
      </c>
      <c r="P339" t="s">
        <v>1162</v>
      </c>
      <c r="Q339">
        <v>0</v>
      </c>
      <c r="R339">
        <v>-56600</v>
      </c>
      <c r="S339">
        <v>-56600</v>
      </c>
      <c r="T339" s="1">
        <v>42040</v>
      </c>
      <c r="U339" t="s">
        <v>1089</v>
      </c>
      <c r="V339" t="s">
        <v>2</v>
      </c>
      <c r="W339" t="s">
        <v>11</v>
      </c>
      <c r="X339" t="s">
        <v>34</v>
      </c>
      <c r="Y339" t="s">
        <v>5</v>
      </c>
      <c r="Z339" t="s">
        <v>6</v>
      </c>
      <c r="AA339" t="s">
        <v>420</v>
      </c>
      <c r="AB339">
        <v>14</v>
      </c>
      <c r="AC339">
        <v>3</v>
      </c>
      <c r="AD339" t="s">
        <v>1078</v>
      </c>
      <c r="AE339">
        <v>2</v>
      </c>
      <c r="AF339">
        <v>1</v>
      </c>
      <c r="AG339" t="s">
        <v>1078</v>
      </c>
      <c r="AH339">
        <v>44280</v>
      </c>
      <c r="AI339">
        <v>4920</v>
      </c>
      <c r="AJ339">
        <v>4920</v>
      </c>
      <c r="AK339">
        <v>34440</v>
      </c>
      <c r="AL339" t="s">
        <v>26</v>
      </c>
      <c r="AM339" t="s">
        <v>132</v>
      </c>
      <c r="AN339">
        <v>2008</v>
      </c>
      <c r="AO339" t="s">
        <v>1078</v>
      </c>
    </row>
    <row r="340" spans="1:41" x14ac:dyDescent="0.25">
      <c r="A340">
        <v>106873</v>
      </c>
      <c r="B340" s="1">
        <v>36035</v>
      </c>
      <c r="C340">
        <v>159</v>
      </c>
      <c r="D340" t="s">
        <v>1272</v>
      </c>
      <c r="E340"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t="s">
        <v>1079</v>
      </c>
      <c r="M340" t="s">
        <v>29</v>
      </c>
      <c r="N340" t="s">
        <v>1091</v>
      </c>
      <c r="O340" t="s">
        <v>1098</v>
      </c>
      <c r="P340" t="s">
        <v>1159</v>
      </c>
      <c r="Q340">
        <v>0</v>
      </c>
      <c r="R340">
        <v>-53700</v>
      </c>
      <c r="S340">
        <v>-53700</v>
      </c>
      <c r="T340" s="1">
        <v>42011</v>
      </c>
      <c r="U340" t="s">
        <v>1</v>
      </c>
      <c r="V340" t="s">
        <v>18</v>
      </c>
      <c r="W340" t="s">
        <v>41</v>
      </c>
      <c r="X340" t="s">
        <v>4</v>
      </c>
      <c r="Y340" t="s">
        <v>19</v>
      </c>
      <c r="Z340" t="s">
        <v>37</v>
      </c>
      <c r="AA340" t="s">
        <v>421</v>
      </c>
      <c r="AB340">
        <v>13</v>
      </c>
      <c r="AC340">
        <v>1</v>
      </c>
      <c r="AD340" t="s">
        <v>1077</v>
      </c>
      <c r="AE340">
        <v>2</v>
      </c>
      <c r="AF340">
        <v>0</v>
      </c>
      <c r="AG340" t="s">
        <v>1078</v>
      </c>
      <c r="AH340">
        <v>70290</v>
      </c>
      <c r="AI340">
        <v>7810</v>
      </c>
      <c r="AJ340">
        <v>7810</v>
      </c>
      <c r="AK340">
        <v>54670</v>
      </c>
      <c r="AL340" t="s">
        <v>21</v>
      </c>
      <c r="AM340" t="s">
        <v>22</v>
      </c>
      <c r="AN340">
        <v>1999</v>
      </c>
      <c r="AO340" t="s">
        <v>1078</v>
      </c>
    </row>
    <row r="341" spans="1:41" x14ac:dyDescent="0.25">
      <c r="A341">
        <v>563878</v>
      </c>
      <c r="B341" s="1">
        <v>37453</v>
      </c>
      <c r="C341">
        <v>120</v>
      </c>
      <c r="D341" t="s">
        <v>1274</v>
      </c>
      <c r="E341"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t="s">
        <v>1086</v>
      </c>
      <c r="M341" t="s">
        <v>29</v>
      </c>
      <c r="N341" t="s">
        <v>1097</v>
      </c>
      <c r="O341" t="s">
        <v>1104</v>
      </c>
      <c r="P341" t="s">
        <v>1159</v>
      </c>
      <c r="Q341">
        <v>39600</v>
      </c>
      <c r="R341">
        <v>-64300</v>
      </c>
      <c r="S341">
        <v>-24700</v>
      </c>
      <c r="T341" s="1">
        <v>42041</v>
      </c>
      <c r="U341" t="s">
        <v>1</v>
      </c>
      <c r="V341" t="s">
        <v>23</v>
      </c>
      <c r="W341" t="s">
        <v>11</v>
      </c>
      <c r="X341" t="s">
        <v>49</v>
      </c>
      <c r="Y341" t="s">
        <v>19</v>
      </c>
      <c r="Z341" t="s">
        <v>51</v>
      </c>
      <c r="AA341" t="s">
        <v>422</v>
      </c>
      <c r="AB341">
        <v>20</v>
      </c>
      <c r="AC341">
        <v>1</v>
      </c>
      <c r="AD341" t="s">
        <v>1085</v>
      </c>
      <c r="AE341">
        <v>1</v>
      </c>
      <c r="AF341">
        <v>1</v>
      </c>
      <c r="AG341" t="s">
        <v>1077</v>
      </c>
      <c r="AH341">
        <v>87100</v>
      </c>
      <c r="AI341">
        <v>8710</v>
      </c>
      <c r="AJ341">
        <v>8710</v>
      </c>
      <c r="AK341">
        <v>69680</v>
      </c>
      <c r="AL341" t="s">
        <v>8</v>
      </c>
      <c r="AM341" t="s">
        <v>9</v>
      </c>
      <c r="AN341">
        <v>2000</v>
      </c>
      <c r="AO341" t="s">
        <v>1078</v>
      </c>
    </row>
    <row r="342" spans="1:41" x14ac:dyDescent="0.25">
      <c r="A342">
        <v>620855</v>
      </c>
      <c r="B342" s="1">
        <v>32992</v>
      </c>
      <c r="C342">
        <v>212</v>
      </c>
      <c r="D342" t="s">
        <v>1274</v>
      </c>
      <c r="E34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t="s">
        <v>1079</v>
      </c>
      <c r="M342" t="s">
        <v>1140</v>
      </c>
      <c r="N342" t="s">
        <v>1097</v>
      </c>
      <c r="O342" t="s">
        <v>1113</v>
      </c>
      <c r="P342" t="s">
        <v>1162</v>
      </c>
      <c r="Q342">
        <v>35400</v>
      </c>
      <c r="R342">
        <v>-49200</v>
      </c>
      <c r="S342">
        <v>-13800</v>
      </c>
      <c r="T342" s="1">
        <v>42025</v>
      </c>
      <c r="U342" t="s">
        <v>1089</v>
      </c>
      <c r="V342" t="s">
        <v>23</v>
      </c>
      <c r="W342" t="s">
        <v>41</v>
      </c>
      <c r="X342" t="s">
        <v>34</v>
      </c>
      <c r="Y342" t="s">
        <v>19</v>
      </c>
      <c r="Z342" t="s">
        <v>6</v>
      </c>
      <c r="AA342" t="s">
        <v>423</v>
      </c>
      <c r="AB342">
        <v>0</v>
      </c>
      <c r="AC342">
        <v>3</v>
      </c>
      <c r="AD342" t="s">
        <v>1085</v>
      </c>
      <c r="AE342">
        <v>1</v>
      </c>
      <c r="AF342">
        <v>3</v>
      </c>
      <c r="AG342" t="s">
        <v>1085</v>
      </c>
      <c r="AH342">
        <v>50380</v>
      </c>
      <c r="AI342">
        <v>4580</v>
      </c>
      <c r="AJ342">
        <v>4580</v>
      </c>
      <c r="AK342">
        <v>41220</v>
      </c>
      <c r="AL342" t="s">
        <v>73</v>
      </c>
      <c r="AM342" t="s">
        <v>83</v>
      </c>
      <c r="AN342">
        <v>1996</v>
      </c>
      <c r="AO342" t="s">
        <v>1078</v>
      </c>
    </row>
    <row r="343" spans="1:41" x14ac:dyDescent="0.25">
      <c r="A343">
        <v>337677</v>
      </c>
      <c r="B343" s="1">
        <v>39649</v>
      </c>
      <c r="C343">
        <v>299</v>
      </c>
      <c r="D343" t="s">
        <v>1273</v>
      </c>
      <c r="E343"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t="s">
        <v>1086</v>
      </c>
      <c r="M343" t="s">
        <v>29</v>
      </c>
      <c r="N343" t="s">
        <v>1080</v>
      </c>
      <c r="O343" t="s">
        <v>1104</v>
      </c>
      <c r="P343" t="s">
        <v>1159</v>
      </c>
      <c r="Q343">
        <v>25000</v>
      </c>
      <c r="R343">
        <v>0</v>
      </c>
      <c r="S343">
        <v>25000</v>
      </c>
      <c r="T343" s="1">
        <v>42059</v>
      </c>
      <c r="U343" t="s">
        <v>1</v>
      </c>
      <c r="V343" t="s">
        <v>18</v>
      </c>
      <c r="W343" t="s">
        <v>11</v>
      </c>
      <c r="X343" t="s">
        <v>49</v>
      </c>
      <c r="Y343" t="s">
        <v>5</v>
      </c>
      <c r="Z343" t="s">
        <v>6</v>
      </c>
      <c r="AA343" t="s">
        <v>424</v>
      </c>
      <c r="AB343">
        <v>13</v>
      </c>
      <c r="AC343">
        <v>1</v>
      </c>
      <c r="AD343" t="s">
        <v>1077</v>
      </c>
      <c r="AE343">
        <v>1</v>
      </c>
      <c r="AF343">
        <v>3</v>
      </c>
      <c r="AG343" t="s">
        <v>1078</v>
      </c>
      <c r="AH343">
        <v>70400</v>
      </c>
      <c r="AI343">
        <v>12800</v>
      </c>
      <c r="AJ343">
        <v>12800</v>
      </c>
      <c r="AK343">
        <v>44800</v>
      </c>
      <c r="AL343" t="s">
        <v>97</v>
      </c>
      <c r="AM343" t="s">
        <v>98</v>
      </c>
      <c r="AN343">
        <v>2000</v>
      </c>
      <c r="AO343" t="s">
        <v>1078</v>
      </c>
    </row>
    <row r="344" spans="1:41" x14ac:dyDescent="0.25">
      <c r="A344">
        <v>445973</v>
      </c>
      <c r="B344" s="1">
        <v>36112</v>
      </c>
      <c r="C344">
        <v>66</v>
      </c>
      <c r="D344" t="s">
        <v>1272</v>
      </c>
      <c r="E344"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t="s">
        <v>1079</v>
      </c>
      <c r="M344" t="s">
        <v>65</v>
      </c>
      <c r="N344" t="s">
        <v>1090</v>
      </c>
      <c r="O344" t="s">
        <v>1101</v>
      </c>
      <c r="P344" t="s">
        <v>1160</v>
      </c>
      <c r="Q344">
        <v>0</v>
      </c>
      <c r="R344">
        <v>0</v>
      </c>
      <c r="S344">
        <v>0</v>
      </c>
      <c r="T344" s="1">
        <v>42037</v>
      </c>
      <c r="U344" t="s">
        <v>1</v>
      </c>
      <c r="V344" t="s">
        <v>18</v>
      </c>
      <c r="W344" t="s">
        <v>3</v>
      </c>
      <c r="X344" t="s">
        <v>4</v>
      </c>
      <c r="Y344" t="s">
        <v>19</v>
      </c>
      <c r="Z344" t="s">
        <v>53</v>
      </c>
      <c r="AA344" t="s">
        <v>425</v>
      </c>
      <c r="AB344">
        <v>8</v>
      </c>
      <c r="AC344">
        <v>1</v>
      </c>
      <c r="AD344" t="s">
        <v>1085</v>
      </c>
      <c r="AE344">
        <v>2</v>
      </c>
      <c r="AF344">
        <v>2</v>
      </c>
      <c r="AG344" t="s">
        <v>1077</v>
      </c>
      <c r="AH344">
        <v>57860</v>
      </c>
      <c r="AI344">
        <v>0</v>
      </c>
      <c r="AJ344">
        <v>10520</v>
      </c>
      <c r="AK344">
        <v>47340</v>
      </c>
      <c r="AL344" t="s">
        <v>73</v>
      </c>
      <c r="AM344" t="s">
        <v>80</v>
      </c>
      <c r="AN344">
        <v>2008</v>
      </c>
      <c r="AO344" t="s">
        <v>1077</v>
      </c>
    </row>
    <row r="345" spans="1:41" x14ac:dyDescent="0.25">
      <c r="A345">
        <v>156694</v>
      </c>
      <c r="B345" s="1">
        <v>37035</v>
      </c>
      <c r="C345">
        <v>334</v>
      </c>
      <c r="D345" t="s">
        <v>1272</v>
      </c>
      <c r="E345"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t="s">
        <v>1079</v>
      </c>
      <c r="M345" t="s">
        <v>1139</v>
      </c>
      <c r="N345" t="s">
        <v>1102</v>
      </c>
      <c r="O345" t="s">
        <v>1081</v>
      </c>
      <c r="P345" t="s">
        <v>1161</v>
      </c>
      <c r="Q345">
        <v>0</v>
      </c>
      <c r="R345">
        <v>0</v>
      </c>
      <c r="S345">
        <v>0</v>
      </c>
      <c r="T345" s="1">
        <v>42035</v>
      </c>
      <c r="U345" t="s">
        <v>10</v>
      </c>
      <c r="V345" t="s">
        <v>1084</v>
      </c>
      <c r="W345" t="s">
        <v>11</v>
      </c>
      <c r="X345" t="s">
        <v>30</v>
      </c>
      <c r="Y345" t="s">
        <v>45</v>
      </c>
      <c r="Z345" t="s">
        <v>53</v>
      </c>
      <c r="AA345" t="s">
        <v>426</v>
      </c>
      <c r="AB345">
        <v>3</v>
      </c>
      <c r="AC345">
        <v>1</v>
      </c>
      <c r="AD345" t="s">
        <v>1085</v>
      </c>
      <c r="AE345">
        <v>0</v>
      </c>
      <c r="AF345">
        <v>3</v>
      </c>
      <c r="AG345" t="s">
        <v>1078</v>
      </c>
      <c r="AH345">
        <v>6240</v>
      </c>
      <c r="AI345">
        <v>960</v>
      </c>
      <c r="AJ345">
        <v>960</v>
      </c>
      <c r="AK345">
        <v>4320</v>
      </c>
      <c r="AL345" t="s">
        <v>55</v>
      </c>
      <c r="AM345" t="s">
        <v>157</v>
      </c>
      <c r="AN345">
        <v>2011</v>
      </c>
      <c r="AO345" t="s">
        <v>1078</v>
      </c>
    </row>
    <row r="346" spans="1:41" x14ac:dyDescent="0.25">
      <c r="A346">
        <v>421940</v>
      </c>
      <c r="B346" s="1">
        <v>41793</v>
      </c>
      <c r="C346">
        <v>216</v>
      </c>
      <c r="D346" t="s">
        <v>1274</v>
      </c>
      <c r="E346"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t="s">
        <v>1086</v>
      </c>
      <c r="M346" t="s">
        <v>29</v>
      </c>
      <c r="N346" t="s">
        <v>1091</v>
      </c>
      <c r="O346" t="s">
        <v>1088</v>
      </c>
      <c r="P346" t="s">
        <v>1162</v>
      </c>
      <c r="Q346">
        <v>0</v>
      </c>
      <c r="R346">
        <v>0</v>
      </c>
      <c r="S346">
        <v>0</v>
      </c>
      <c r="T346" s="1">
        <v>42013</v>
      </c>
      <c r="U346" t="s">
        <v>1</v>
      </c>
      <c r="V346" t="s">
        <v>18</v>
      </c>
      <c r="W346" t="s">
        <v>41</v>
      </c>
      <c r="X346" t="s">
        <v>4</v>
      </c>
      <c r="Y346" t="s">
        <v>12</v>
      </c>
      <c r="Z346" t="s">
        <v>6</v>
      </c>
      <c r="AA346" t="s">
        <v>427</v>
      </c>
      <c r="AB346">
        <v>16</v>
      </c>
      <c r="AC346">
        <v>1</v>
      </c>
      <c r="AD346" t="s">
        <v>1085</v>
      </c>
      <c r="AE346">
        <v>2</v>
      </c>
      <c r="AF346">
        <v>3</v>
      </c>
      <c r="AG346" t="s">
        <v>1078</v>
      </c>
      <c r="AH346">
        <v>66600</v>
      </c>
      <c r="AI346">
        <v>16650</v>
      </c>
      <c r="AJ346">
        <v>11100</v>
      </c>
      <c r="AK346">
        <v>38850</v>
      </c>
      <c r="AL346" t="s">
        <v>106</v>
      </c>
      <c r="AM346" t="s">
        <v>280</v>
      </c>
      <c r="AN346">
        <v>2012</v>
      </c>
      <c r="AO346" t="s">
        <v>1077</v>
      </c>
    </row>
    <row r="347" spans="1:41" x14ac:dyDescent="0.25">
      <c r="A347">
        <v>613226</v>
      </c>
      <c r="B347" s="1">
        <v>33472</v>
      </c>
      <c r="C347">
        <v>86</v>
      </c>
      <c r="D347" t="s">
        <v>1274</v>
      </c>
      <c r="E347"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t="s">
        <v>1079</v>
      </c>
      <c r="M347" t="s">
        <v>1141</v>
      </c>
      <c r="N347" t="s">
        <v>1103</v>
      </c>
      <c r="O347" t="s">
        <v>1105</v>
      </c>
      <c r="P347" t="s">
        <v>1162</v>
      </c>
      <c r="Q347">
        <v>75800</v>
      </c>
      <c r="R347">
        <v>0</v>
      </c>
      <c r="S347">
        <v>75800</v>
      </c>
      <c r="T347" s="1">
        <v>42058</v>
      </c>
      <c r="U347" t="s">
        <v>1</v>
      </c>
      <c r="V347" t="s">
        <v>2</v>
      </c>
      <c r="W347" t="s">
        <v>11</v>
      </c>
      <c r="X347" t="s">
        <v>4</v>
      </c>
      <c r="Y347" t="s">
        <v>12</v>
      </c>
      <c r="Z347" t="s">
        <v>51</v>
      </c>
      <c r="AA347" t="s">
        <v>428</v>
      </c>
      <c r="AB347">
        <v>19</v>
      </c>
      <c r="AC347">
        <v>1</v>
      </c>
      <c r="AD347" t="s">
        <v>1077</v>
      </c>
      <c r="AE347">
        <v>0</v>
      </c>
      <c r="AF347">
        <v>2</v>
      </c>
      <c r="AG347" t="s">
        <v>1077</v>
      </c>
      <c r="AH347">
        <v>70920</v>
      </c>
      <c r="AI347">
        <v>11820</v>
      </c>
      <c r="AJ347">
        <v>11820</v>
      </c>
      <c r="AK347">
        <v>47280</v>
      </c>
      <c r="AL347" t="s">
        <v>106</v>
      </c>
      <c r="AM347" t="s">
        <v>107</v>
      </c>
      <c r="AN347">
        <v>2002</v>
      </c>
      <c r="AO347" t="s">
        <v>1078</v>
      </c>
    </row>
    <row r="348" spans="1:41" x14ac:dyDescent="0.25">
      <c r="A348">
        <v>804410</v>
      </c>
      <c r="B348" s="1">
        <v>36141</v>
      </c>
      <c r="C348">
        <v>429</v>
      </c>
      <c r="D348" t="s">
        <v>1273</v>
      </c>
      <c r="E348"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t="s">
        <v>1079</v>
      </c>
      <c r="M348" t="s">
        <v>29</v>
      </c>
      <c r="N348" t="s">
        <v>1082</v>
      </c>
      <c r="O348" t="s">
        <v>1101</v>
      </c>
      <c r="P348" t="s">
        <v>1160</v>
      </c>
      <c r="Q348">
        <v>67400</v>
      </c>
      <c r="R348">
        <v>-43800</v>
      </c>
      <c r="S348">
        <v>23600</v>
      </c>
      <c r="T348" s="1">
        <v>42032</v>
      </c>
      <c r="U348" t="s">
        <v>1</v>
      </c>
      <c r="V348" t="s">
        <v>18</v>
      </c>
      <c r="W348" t="s">
        <v>11</v>
      </c>
      <c r="X348" t="s">
        <v>60</v>
      </c>
      <c r="Y348" t="s">
        <v>45</v>
      </c>
      <c r="Z348" t="s">
        <v>37</v>
      </c>
      <c r="AA348" t="s">
        <v>429</v>
      </c>
      <c r="AB348">
        <v>0</v>
      </c>
      <c r="AC348">
        <v>1</v>
      </c>
      <c r="AD348" t="s">
        <v>1077</v>
      </c>
      <c r="AE348">
        <v>2</v>
      </c>
      <c r="AF348">
        <v>0</v>
      </c>
      <c r="AG348" t="s">
        <v>1077</v>
      </c>
      <c r="AH348">
        <v>39480</v>
      </c>
      <c r="AI348">
        <v>6580</v>
      </c>
      <c r="AJ348">
        <v>6580</v>
      </c>
      <c r="AK348">
        <v>26320</v>
      </c>
      <c r="AL348" t="s">
        <v>73</v>
      </c>
      <c r="AM348" t="s">
        <v>83</v>
      </c>
      <c r="AN348">
        <v>2002</v>
      </c>
      <c r="AO348" t="s">
        <v>1078</v>
      </c>
    </row>
    <row r="349" spans="1:41" x14ac:dyDescent="0.25">
      <c r="A349">
        <v>553565</v>
      </c>
      <c r="B349" s="1">
        <v>36209</v>
      </c>
      <c r="C349">
        <v>257</v>
      </c>
      <c r="D349" t="s">
        <v>1274</v>
      </c>
      <c r="E349"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t="s">
        <v>1086</v>
      </c>
      <c r="M349" t="s">
        <v>1141</v>
      </c>
      <c r="N349" t="s">
        <v>1107</v>
      </c>
      <c r="O349" t="s">
        <v>1094</v>
      </c>
      <c r="P349" t="s">
        <v>1159</v>
      </c>
      <c r="Q349">
        <v>46400</v>
      </c>
      <c r="R349">
        <v>-74300</v>
      </c>
      <c r="S349">
        <v>-27900</v>
      </c>
      <c r="T349" s="1">
        <v>42018</v>
      </c>
      <c r="U349" t="s">
        <v>1</v>
      </c>
      <c r="V349" t="s">
        <v>23</v>
      </c>
      <c r="W349" t="s">
        <v>41</v>
      </c>
      <c r="X349" t="s">
        <v>49</v>
      </c>
      <c r="Y349" t="s">
        <v>12</v>
      </c>
      <c r="Z349" t="s">
        <v>24</v>
      </c>
      <c r="AA349" t="s">
        <v>430</v>
      </c>
      <c r="AB349">
        <v>12</v>
      </c>
      <c r="AC349">
        <v>1</v>
      </c>
      <c r="AD349" t="s">
        <v>1085</v>
      </c>
      <c r="AE349">
        <v>2</v>
      </c>
      <c r="AF349">
        <v>2</v>
      </c>
      <c r="AG349" t="s">
        <v>1077</v>
      </c>
      <c r="AH349">
        <v>63240</v>
      </c>
      <c r="AI349">
        <v>10540</v>
      </c>
      <c r="AJ349">
        <v>5270</v>
      </c>
      <c r="AK349">
        <v>47430</v>
      </c>
      <c r="AL349" t="s">
        <v>15</v>
      </c>
      <c r="AM349" t="s">
        <v>16</v>
      </c>
      <c r="AN349">
        <v>2005</v>
      </c>
      <c r="AO349" t="s">
        <v>1078</v>
      </c>
    </row>
    <row r="350" spans="1:41" x14ac:dyDescent="0.25">
      <c r="A350">
        <v>399524</v>
      </c>
      <c r="B350" s="1">
        <v>35733</v>
      </c>
      <c r="C350">
        <v>15</v>
      </c>
      <c r="D350" t="s">
        <v>1272</v>
      </c>
      <c r="E350"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t="s">
        <v>1079</v>
      </c>
      <c r="M350" t="s">
        <v>1142</v>
      </c>
      <c r="N350" t="s">
        <v>1091</v>
      </c>
      <c r="O350" t="s">
        <v>1116</v>
      </c>
      <c r="P350" t="s">
        <v>1161</v>
      </c>
      <c r="Q350">
        <v>56700</v>
      </c>
      <c r="R350">
        <v>0</v>
      </c>
      <c r="S350">
        <v>56700</v>
      </c>
      <c r="T350" s="1">
        <v>42038</v>
      </c>
      <c r="U350" t="s">
        <v>1089</v>
      </c>
      <c r="V350" t="s">
        <v>2</v>
      </c>
      <c r="W350" t="s">
        <v>41</v>
      </c>
      <c r="X350" t="s">
        <v>49</v>
      </c>
      <c r="Y350" t="s">
        <v>5</v>
      </c>
      <c r="Z350" t="s">
        <v>24</v>
      </c>
      <c r="AA350" t="s">
        <v>431</v>
      </c>
      <c r="AB350">
        <v>21</v>
      </c>
      <c r="AC350">
        <v>3</v>
      </c>
      <c r="AD350" t="s">
        <v>1077</v>
      </c>
      <c r="AE350">
        <v>1</v>
      </c>
      <c r="AF350">
        <v>0</v>
      </c>
      <c r="AG350" t="s">
        <v>1085</v>
      </c>
      <c r="AH350">
        <v>67650</v>
      </c>
      <c r="AI350">
        <v>12300</v>
      </c>
      <c r="AJ350">
        <v>6150</v>
      </c>
      <c r="AK350">
        <v>49200</v>
      </c>
      <c r="AL350" t="s">
        <v>43</v>
      </c>
      <c r="AM350" t="s">
        <v>44</v>
      </c>
      <c r="AN350">
        <v>2009</v>
      </c>
      <c r="AO350" t="s">
        <v>1078</v>
      </c>
    </row>
    <row r="351" spans="1:41" x14ac:dyDescent="0.25">
      <c r="A351">
        <v>331595</v>
      </c>
      <c r="B351" s="1">
        <v>36493</v>
      </c>
      <c r="C351">
        <v>230</v>
      </c>
      <c r="D351" t="s">
        <v>1272</v>
      </c>
      <c r="E351"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t="s">
        <v>1086</v>
      </c>
      <c r="M351" t="s">
        <v>1140</v>
      </c>
      <c r="N351" t="s">
        <v>1080</v>
      </c>
      <c r="O351" t="s">
        <v>1092</v>
      </c>
      <c r="P351" t="s">
        <v>1162</v>
      </c>
      <c r="Q351">
        <v>68600</v>
      </c>
      <c r="R351">
        <v>-22300</v>
      </c>
      <c r="S351">
        <v>46300</v>
      </c>
      <c r="T351" s="1">
        <v>42052</v>
      </c>
      <c r="U351" t="s">
        <v>1</v>
      </c>
      <c r="V351" t="s">
        <v>23</v>
      </c>
      <c r="W351" t="s">
        <v>3</v>
      </c>
      <c r="X351" t="s">
        <v>34</v>
      </c>
      <c r="Y351" t="s">
        <v>5</v>
      </c>
      <c r="Z351" t="s">
        <v>13</v>
      </c>
      <c r="AA351" t="s">
        <v>432</v>
      </c>
      <c r="AB351">
        <v>0</v>
      </c>
      <c r="AC351">
        <v>1</v>
      </c>
      <c r="AD351" t="s">
        <v>1085</v>
      </c>
      <c r="AE351">
        <v>1</v>
      </c>
      <c r="AF351">
        <v>3</v>
      </c>
      <c r="AG351" t="s">
        <v>1078</v>
      </c>
      <c r="AH351">
        <v>74200</v>
      </c>
      <c r="AI351">
        <v>14840</v>
      </c>
      <c r="AJ351">
        <v>14840</v>
      </c>
      <c r="AK351">
        <v>44520</v>
      </c>
      <c r="AL351" t="s">
        <v>32</v>
      </c>
      <c r="AM351" t="s">
        <v>77</v>
      </c>
      <c r="AN351">
        <v>2002</v>
      </c>
      <c r="AO351" t="s">
        <v>1077</v>
      </c>
    </row>
    <row r="352" spans="1:41" x14ac:dyDescent="0.25">
      <c r="A352">
        <v>380067</v>
      </c>
      <c r="B352" s="1">
        <v>41462</v>
      </c>
      <c r="C352">
        <v>250</v>
      </c>
      <c r="D352" t="s">
        <v>1273</v>
      </c>
      <c r="E35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t="s">
        <v>1086</v>
      </c>
      <c r="M352" t="s">
        <v>1142</v>
      </c>
      <c r="N352" t="s">
        <v>1091</v>
      </c>
      <c r="O352" t="s">
        <v>1111</v>
      </c>
      <c r="P352" t="s">
        <v>1160</v>
      </c>
      <c r="Q352">
        <v>47900</v>
      </c>
      <c r="R352">
        <v>-73400</v>
      </c>
      <c r="S352">
        <v>-25500</v>
      </c>
      <c r="T352" s="1">
        <v>42034</v>
      </c>
      <c r="U352" t="s">
        <v>1</v>
      </c>
      <c r="V352" t="s">
        <v>2</v>
      </c>
      <c r="W352" t="s">
        <v>11</v>
      </c>
      <c r="X352" t="s">
        <v>49</v>
      </c>
      <c r="Y352" t="s">
        <v>12</v>
      </c>
      <c r="Z352" t="s">
        <v>6</v>
      </c>
      <c r="AA352" t="s">
        <v>433</v>
      </c>
      <c r="AB352">
        <v>22</v>
      </c>
      <c r="AC352">
        <v>1</v>
      </c>
      <c r="AD352" t="s">
        <v>1077</v>
      </c>
      <c r="AE352">
        <v>1</v>
      </c>
      <c r="AF352">
        <v>3</v>
      </c>
      <c r="AG352" t="s">
        <v>1078</v>
      </c>
      <c r="AH352">
        <v>64900</v>
      </c>
      <c r="AI352">
        <v>12980</v>
      </c>
      <c r="AJ352">
        <v>12980</v>
      </c>
      <c r="AK352">
        <v>38940</v>
      </c>
      <c r="AL352" t="s">
        <v>123</v>
      </c>
      <c r="AM352" t="s">
        <v>166</v>
      </c>
      <c r="AN352">
        <v>2011</v>
      </c>
      <c r="AO352" t="s">
        <v>1078</v>
      </c>
    </row>
    <row r="353" spans="1:41" x14ac:dyDescent="0.25">
      <c r="A353">
        <v>701521</v>
      </c>
      <c r="B353" s="1">
        <v>37807</v>
      </c>
      <c r="C353">
        <v>270</v>
      </c>
      <c r="D353" t="s">
        <v>1272</v>
      </c>
      <c r="E353"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t="s">
        <v>1086</v>
      </c>
      <c r="M353" t="s">
        <v>29</v>
      </c>
      <c r="N353" t="s">
        <v>1082</v>
      </c>
      <c r="O353" t="s">
        <v>1108</v>
      </c>
      <c r="P353" t="s">
        <v>1161</v>
      </c>
      <c r="Q353">
        <v>47200</v>
      </c>
      <c r="R353">
        <v>0</v>
      </c>
      <c r="S353">
        <v>47200</v>
      </c>
      <c r="T353" s="1">
        <v>42038</v>
      </c>
      <c r="U353" t="s">
        <v>1089</v>
      </c>
      <c r="V353" t="s">
        <v>18</v>
      </c>
      <c r="W353" t="s">
        <v>3</v>
      </c>
      <c r="X353" t="s">
        <v>60</v>
      </c>
      <c r="Y353" t="s">
        <v>50</v>
      </c>
      <c r="Z353" t="s">
        <v>53</v>
      </c>
      <c r="AA353" t="s">
        <v>434</v>
      </c>
      <c r="AB353">
        <v>20</v>
      </c>
      <c r="AC353">
        <v>3</v>
      </c>
      <c r="AD353" t="s">
        <v>1085</v>
      </c>
      <c r="AE353">
        <v>1</v>
      </c>
      <c r="AF353">
        <v>0</v>
      </c>
      <c r="AG353" t="s">
        <v>1078</v>
      </c>
      <c r="AH353">
        <v>35900</v>
      </c>
      <c r="AI353">
        <v>7180</v>
      </c>
      <c r="AJ353">
        <v>3590</v>
      </c>
      <c r="AK353">
        <v>25130</v>
      </c>
      <c r="AL353" t="s">
        <v>43</v>
      </c>
      <c r="AM353" t="s">
        <v>59</v>
      </c>
      <c r="AN353">
        <v>2007</v>
      </c>
      <c r="AO353" t="s">
        <v>1077</v>
      </c>
    </row>
    <row r="354" spans="1:41" x14ac:dyDescent="0.25">
      <c r="A354">
        <v>360770</v>
      </c>
      <c r="B354" s="1">
        <v>38616</v>
      </c>
      <c r="C354">
        <v>65</v>
      </c>
      <c r="D354" t="s">
        <v>1274</v>
      </c>
      <c r="E354"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t="s">
        <v>1086</v>
      </c>
      <c r="M354" t="s">
        <v>57</v>
      </c>
      <c r="N354" t="s">
        <v>1080</v>
      </c>
      <c r="O354" t="s">
        <v>1098</v>
      </c>
      <c r="P354" t="s">
        <v>1162</v>
      </c>
      <c r="Q354">
        <v>0</v>
      </c>
      <c r="R354">
        <v>-41500</v>
      </c>
      <c r="S354">
        <v>-41500</v>
      </c>
      <c r="T354" s="1">
        <v>42038</v>
      </c>
      <c r="U354" t="s">
        <v>1</v>
      </c>
      <c r="V354" t="s">
        <v>18</v>
      </c>
      <c r="W354" t="s">
        <v>11</v>
      </c>
      <c r="X354" t="s">
        <v>34</v>
      </c>
      <c r="Y354" t="s">
        <v>12</v>
      </c>
      <c r="Z354" t="s">
        <v>13</v>
      </c>
      <c r="AA354" t="s">
        <v>435</v>
      </c>
      <c r="AB354">
        <v>0</v>
      </c>
      <c r="AC354">
        <v>1</v>
      </c>
      <c r="AD354" t="s">
        <v>1078</v>
      </c>
      <c r="AE354">
        <v>1</v>
      </c>
      <c r="AF354">
        <v>3</v>
      </c>
      <c r="AG354" t="s">
        <v>1085</v>
      </c>
      <c r="AH354">
        <v>52200</v>
      </c>
      <c r="AI354">
        <v>5220</v>
      </c>
      <c r="AJ354">
        <v>10440</v>
      </c>
      <c r="AK354">
        <v>36540</v>
      </c>
      <c r="AL354" t="s">
        <v>118</v>
      </c>
      <c r="AM354" t="s">
        <v>134</v>
      </c>
      <c r="AN354">
        <v>2011</v>
      </c>
      <c r="AO354" t="s">
        <v>1078</v>
      </c>
    </row>
    <row r="355" spans="1:41" x14ac:dyDescent="0.25">
      <c r="A355">
        <v>958785</v>
      </c>
      <c r="B355" s="1">
        <v>34748</v>
      </c>
      <c r="C355">
        <v>475</v>
      </c>
      <c r="D355" t="s">
        <v>1273</v>
      </c>
      <c r="E355"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t="s">
        <v>1079</v>
      </c>
      <c r="M355" t="s">
        <v>1139</v>
      </c>
      <c r="N355" t="s">
        <v>1114</v>
      </c>
      <c r="O355" t="s">
        <v>1101</v>
      </c>
      <c r="P355" t="s">
        <v>1160</v>
      </c>
      <c r="Q355">
        <v>67400</v>
      </c>
      <c r="R355">
        <v>-83200</v>
      </c>
      <c r="S355">
        <v>-15800</v>
      </c>
      <c r="T355" s="1">
        <v>42035</v>
      </c>
      <c r="U355" t="s">
        <v>1</v>
      </c>
      <c r="V355" t="s">
        <v>23</v>
      </c>
      <c r="W355" t="s">
        <v>11</v>
      </c>
      <c r="X355" t="s">
        <v>4</v>
      </c>
      <c r="Y355" t="s">
        <v>5</v>
      </c>
      <c r="Z355" t="s">
        <v>51</v>
      </c>
      <c r="AA355" t="s">
        <v>436</v>
      </c>
      <c r="AB355">
        <v>20</v>
      </c>
      <c r="AC355">
        <v>1</v>
      </c>
      <c r="AD355" t="s">
        <v>1085</v>
      </c>
      <c r="AE355">
        <v>0</v>
      </c>
      <c r="AF355">
        <v>2</v>
      </c>
      <c r="AG355" t="s">
        <v>1078</v>
      </c>
      <c r="AH355">
        <v>78000</v>
      </c>
      <c r="AI355">
        <v>6500</v>
      </c>
      <c r="AJ355">
        <v>13000</v>
      </c>
      <c r="AK355">
        <v>58500</v>
      </c>
      <c r="AL355" t="s">
        <v>73</v>
      </c>
      <c r="AM355" t="s">
        <v>83</v>
      </c>
      <c r="AN355">
        <v>2000</v>
      </c>
      <c r="AO355" t="s">
        <v>1078</v>
      </c>
    </row>
    <row r="356" spans="1:41" x14ac:dyDescent="0.25">
      <c r="A356">
        <v>797934</v>
      </c>
      <c r="B356" s="1">
        <v>36257</v>
      </c>
      <c r="C356">
        <v>77</v>
      </c>
      <c r="D356" t="s">
        <v>1274</v>
      </c>
      <c r="E356"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t="s">
        <v>1086</v>
      </c>
      <c r="M356" t="s">
        <v>57</v>
      </c>
      <c r="N356" t="s">
        <v>1114</v>
      </c>
      <c r="O356" t="s">
        <v>1094</v>
      </c>
      <c r="P356" t="s">
        <v>1160</v>
      </c>
      <c r="Q356">
        <v>56400</v>
      </c>
      <c r="R356">
        <v>-32800</v>
      </c>
      <c r="S356">
        <v>23600</v>
      </c>
      <c r="T356" s="1">
        <v>42041</v>
      </c>
      <c r="U356" t="s">
        <v>1089</v>
      </c>
      <c r="V356" t="s">
        <v>23</v>
      </c>
      <c r="W356" t="s">
        <v>11</v>
      </c>
      <c r="X356" t="s">
        <v>60</v>
      </c>
      <c r="Y356" t="s">
        <v>19</v>
      </c>
      <c r="Z356" t="s">
        <v>37</v>
      </c>
      <c r="AA356" t="s">
        <v>437</v>
      </c>
      <c r="AB356">
        <v>1</v>
      </c>
      <c r="AC356">
        <v>3</v>
      </c>
      <c r="AD356" t="s">
        <v>1077</v>
      </c>
      <c r="AE356">
        <v>0</v>
      </c>
      <c r="AF356">
        <v>0</v>
      </c>
      <c r="AG356" t="s">
        <v>1085</v>
      </c>
      <c r="AH356">
        <v>67200</v>
      </c>
      <c r="AI356">
        <v>6720</v>
      </c>
      <c r="AJ356">
        <v>6720</v>
      </c>
      <c r="AK356">
        <v>53760</v>
      </c>
      <c r="AL356" t="s">
        <v>123</v>
      </c>
      <c r="AM356" t="s">
        <v>124</v>
      </c>
      <c r="AN356">
        <v>1995</v>
      </c>
      <c r="AO356" t="s">
        <v>1078</v>
      </c>
    </row>
    <row r="357" spans="1:41" x14ac:dyDescent="0.25">
      <c r="A357">
        <v>883980</v>
      </c>
      <c r="B357" s="1">
        <v>41986</v>
      </c>
      <c r="C357">
        <v>256</v>
      </c>
      <c r="D357" t="s">
        <v>1273</v>
      </c>
      <c r="E357"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t="s">
        <v>1086</v>
      </c>
      <c r="M357" t="s">
        <v>1140</v>
      </c>
      <c r="N357" t="s">
        <v>1093</v>
      </c>
      <c r="O357" t="s">
        <v>1096</v>
      </c>
      <c r="P357" t="s">
        <v>1162</v>
      </c>
      <c r="Q357">
        <v>56700</v>
      </c>
      <c r="R357">
        <v>-65600</v>
      </c>
      <c r="S357">
        <v>-8900</v>
      </c>
      <c r="T357" s="1">
        <v>42041</v>
      </c>
      <c r="U357" t="s">
        <v>1</v>
      </c>
      <c r="V357" t="s">
        <v>18</v>
      </c>
      <c r="W357" t="s">
        <v>41</v>
      </c>
      <c r="X357" t="s">
        <v>34</v>
      </c>
      <c r="Y357" t="s">
        <v>45</v>
      </c>
      <c r="Z357" t="s">
        <v>51</v>
      </c>
      <c r="AA357" t="s">
        <v>438</v>
      </c>
      <c r="AB357">
        <v>11</v>
      </c>
      <c r="AC357">
        <v>1</v>
      </c>
      <c r="AD357" t="s">
        <v>1078</v>
      </c>
      <c r="AE357">
        <v>0</v>
      </c>
      <c r="AF357">
        <v>0</v>
      </c>
      <c r="AG357" t="s">
        <v>1085</v>
      </c>
      <c r="AH357">
        <v>63250</v>
      </c>
      <c r="AI357">
        <v>11500</v>
      </c>
      <c r="AJ357">
        <v>5750</v>
      </c>
      <c r="AK357">
        <v>46000</v>
      </c>
      <c r="AL357" t="s">
        <v>39</v>
      </c>
      <c r="AM357" t="s">
        <v>193</v>
      </c>
      <c r="AN357">
        <v>1997</v>
      </c>
      <c r="AO357" t="s">
        <v>1078</v>
      </c>
    </row>
    <row r="358" spans="1:41" x14ac:dyDescent="0.25">
      <c r="A358">
        <v>340614</v>
      </c>
      <c r="B358" s="1">
        <v>35582</v>
      </c>
      <c r="C358">
        <v>229</v>
      </c>
      <c r="D358" t="s">
        <v>1272</v>
      </c>
      <c r="E358"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t="s">
        <v>1086</v>
      </c>
      <c r="M358" t="s">
        <v>1140</v>
      </c>
      <c r="N358" t="s">
        <v>1080</v>
      </c>
      <c r="O358" t="s">
        <v>1108</v>
      </c>
      <c r="P358" t="s">
        <v>1161</v>
      </c>
      <c r="Q358">
        <v>65600</v>
      </c>
      <c r="R358">
        <v>0</v>
      </c>
      <c r="S358">
        <v>65600</v>
      </c>
      <c r="T358" s="1">
        <v>42033</v>
      </c>
      <c r="U358" t="s">
        <v>1089</v>
      </c>
      <c r="V358" t="s">
        <v>2</v>
      </c>
      <c r="W358" t="s">
        <v>3</v>
      </c>
      <c r="X358" t="s">
        <v>49</v>
      </c>
      <c r="Y358" t="s">
        <v>45</v>
      </c>
      <c r="Z358" t="s">
        <v>6</v>
      </c>
      <c r="AA358" t="s">
        <v>439</v>
      </c>
      <c r="AB358">
        <v>14</v>
      </c>
      <c r="AC358">
        <v>3</v>
      </c>
      <c r="AD358" t="s">
        <v>1077</v>
      </c>
      <c r="AE358">
        <v>1</v>
      </c>
      <c r="AF358">
        <v>1</v>
      </c>
      <c r="AG358" t="s">
        <v>1077</v>
      </c>
      <c r="AH358">
        <v>68760</v>
      </c>
      <c r="AI358">
        <v>11460</v>
      </c>
      <c r="AJ358">
        <v>5730</v>
      </c>
      <c r="AK358">
        <v>51570</v>
      </c>
      <c r="AL358" t="s">
        <v>55</v>
      </c>
      <c r="AM358" t="s">
        <v>157</v>
      </c>
      <c r="AN358">
        <v>1995</v>
      </c>
      <c r="AO358" t="s">
        <v>1078</v>
      </c>
    </row>
    <row r="359" spans="1:41" x14ac:dyDescent="0.25">
      <c r="A359">
        <v>435784</v>
      </c>
      <c r="B359" s="1">
        <v>41468</v>
      </c>
      <c r="C359">
        <v>110</v>
      </c>
      <c r="D359" t="s">
        <v>1273</v>
      </c>
      <c r="E359"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t="s">
        <v>1079</v>
      </c>
      <c r="M359" t="s">
        <v>65</v>
      </c>
      <c r="N359" t="s">
        <v>1095</v>
      </c>
      <c r="O359" t="s">
        <v>1104</v>
      </c>
      <c r="P359" t="s">
        <v>1161</v>
      </c>
      <c r="Q359">
        <v>30400</v>
      </c>
      <c r="R359">
        <v>0</v>
      </c>
      <c r="S359">
        <v>30400</v>
      </c>
      <c r="T359" s="1">
        <v>42011</v>
      </c>
      <c r="U359" t="s">
        <v>1089</v>
      </c>
      <c r="V359" t="s">
        <v>2</v>
      </c>
      <c r="W359" t="s">
        <v>11</v>
      </c>
      <c r="X359" t="s">
        <v>4</v>
      </c>
      <c r="Y359" t="s">
        <v>19</v>
      </c>
      <c r="Z359" t="s">
        <v>37</v>
      </c>
      <c r="AA359" t="s">
        <v>440</v>
      </c>
      <c r="AB359">
        <v>20</v>
      </c>
      <c r="AC359">
        <v>3</v>
      </c>
      <c r="AD359" t="s">
        <v>1077</v>
      </c>
      <c r="AE359">
        <v>0</v>
      </c>
      <c r="AF359">
        <v>2</v>
      </c>
      <c r="AG359" t="s">
        <v>1085</v>
      </c>
      <c r="AH359">
        <v>65040</v>
      </c>
      <c r="AI359">
        <v>10840</v>
      </c>
      <c r="AJ359">
        <v>10840</v>
      </c>
      <c r="AK359">
        <v>43360</v>
      </c>
      <c r="AL359" t="s">
        <v>73</v>
      </c>
      <c r="AM359" t="s">
        <v>80</v>
      </c>
      <c r="AN359">
        <v>2010</v>
      </c>
      <c r="AO359" t="s">
        <v>1078</v>
      </c>
    </row>
    <row r="360" spans="1:41" x14ac:dyDescent="0.25">
      <c r="A360">
        <v>563837</v>
      </c>
      <c r="B360" s="1">
        <v>37620</v>
      </c>
      <c r="C360">
        <v>177</v>
      </c>
      <c r="D360" t="s">
        <v>1272</v>
      </c>
      <c r="E360"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t="s">
        <v>1079</v>
      </c>
      <c r="M360" t="s">
        <v>65</v>
      </c>
      <c r="N360" t="s">
        <v>1114</v>
      </c>
      <c r="O360" t="s">
        <v>1106</v>
      </c>
      <c r="P360" t="s">
        <v>1159</v>
      </c>
      <c r="Q360">
        <v>0</v>
      </c>
      <c r="R360">
        <v>-13200</v>
      </c>
      <c r="S360">
        <v>-13200</v>
      </c>
      <c r="T360" s="1">
        <v>42024</v>
      </c>
      <c r="U360" t="s">
        <v>1</v>
      </c>
      <c r="V360" t="s">
        <v>2</v>
      </c>
      <c r="W360" t="s">
        <v>3</v>
      </c>
      <c r="X360" t="s">
        <v>60</v>
      </c>
      <c r="Y360" t="s">
        <v>5</v>
      </c>
      <c r="Z360" t="s">
        <v>37</v>
      </c>
      <c r="AA360" t="s">
        <v>441</v>
      </c>
      <c r="AB360">
        <v>22</v>
      </c>
      <c r="AC360">
        <v>1</v>
      </c>
      <c r="AD360" t="s">
        <v>1085</v>
      </c>
      <c r="AE360">
        <v>1</v>
      </c>
      <c r="AF360">
        <v>3</v>
      </c>
      <c r="AG360" t="s">
        <v>1085</v>
      </c>
      <c r="AH360">
        <v>82800</v>
      </c>
      <c r="AI360">
        <v>20700</v>
      </c>
      <c r="AJ360">
        <v>13800</v>
      </c>
      <c r="AK360">
        <v>48300</v>
      </c>
      <c r="AL360" t="s">
        <v>106</v>
      </c>
      <c r="AM360" t="s">
        <v>280</v>
      </c>
      <c r="AN360">
        <v>2004</v>
      </c>
      <c r="AO360" t="s">
        <v>1077</v>
      </c>
    </row>
    <row r="361" spans="1:41" x14ac:dyDescent="0.25">
      <c r="A361">
        <v>200827</v>
      </c>
      <c r="B361" s="1">
        <v>35489</v>
      </c>
      <c r="C361">
        <v>292</v>
      </c>
      <c r="D361" t="s">
        <v>1273</v>
      </c>
      <c r="E361"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t="s">
        <v>1079</v>
      </c>
      <c r="M361" t="s">
        <v>1141</v>
      </c>
      <c r="N361" t="s">
        <v>1097</v>
      </c>
      <c r="O361" t="s">
        <v>1112</v>
      </c>
      <c r="P361" t="s">
        <v>1162</v>
      </c>
      <c r="Q361">
        <v>0</v>
      </c>
      <c r="R361">
        <v>0</v>
      </c>
      <c r="S361">
        <v>0</v>
      </c>
      <c r="T361" s="1">
        <v>42063</v>
      </c>
      <c r="U361" t="s">
        <v>1</v>
      </c>
      <c r="V361" t="s">
        <v>2</v>
      </c>
      <c r="W361" t="s">
        <v>41</v>
      </c>
      <c r="X361" t="s">
        <v>49</v>
      </c>
      <c r="Y361" t="s">
        <v>5</v>
      </c>
      <c r="Z361" t="s">
        <v>6</v>
      </c>
      <c r="AA361" t="s">
        <v>442</v>
      </c>
      <c r="AB361">
        <v>12</v>
      </c>
      <c r="AC361">
        <v>1</v>
      </c>
      <c r="AD361" t="s">
        <v>1078</v>
      </c>
      <c r="AE361">
        <v>1</v>
      </c>
      <c r="AF361">
        <v>0</v>
      </c>
      <c r="AG361" t="s">
        <v>1077</v>
      </c>
      <c r="AH361">
        <v>61700</v>
      </c>
      <c r="AI361">
        <v>6170</v>
      </c>
      <c r="AJ361">
        <v>6170</v>
      </c>
      <c r="AK361">
        <v>49360</v>
      </c>
      <c r="AL361" t="s">
        <v>8</v>
      </c>
      <c r="AM361" t="s">
        <v>137</v>
      </c>
      <c r="AN361">
        <v>2005</v>
      </c>
      <c r="AO361" t="s">
        <v>1078</v>
      </c>
    </row>
    <row r="362" spans="1:41" x14ac:dyDescent="0.25">
      <c r="A362">
        <v>533941</v>
      </c>
      <c r="B362" s="1">
        <v>35964</v>
      </c>
      <c r="C362">
        <v>451</v>
      </c>
      <c r="D362" t="s">
        <v>1274</v>
      </c>
      <c r="E36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t="s">
        <v>1086</v>
      </c>
      <c r="M362" t="s">
        <v>29</v>
      </c>
      <c r="N362" t="s">
        <v>1103</v>
      </c>
      <c r="O362" t="s">
        <v>1111</v>
      </c>
      <c r="P362" t="s">
        <v>1162</v>
      </c>
      <c r="Q362">
        <v>0</v>
      </c>
      <c r="R362">
        <v>-42600</v>
      </c>
      <c r="S362">
        <v>-42600</v>
      </c>
      <c r="T362" s="1">
        <v>42039</v>
      </c>
      <c r="U362" t="s">
        <v>1089</v>
      </c>
      <c r="V362" t="s">
        <v>18</v>
      </c>
      <c r="W362" t="s">
        <v>3</v>
      </c>
      <c r="X362" t="s">
        <v>60</v>
      </c>
      <c r="Y362" t="s">
        <v>1273</v>
      </c>
      <c r="Z362" t="s">
        <v>6</v>
      </c>
      <c r="AA362" t="s">
        <v>443</v>
      </c>
      <c r="AB362">
        <v>3</v>
      </c>
      <c r="AC362">
        <v>3</v>
      </c>
      <c r="AD362" t="s">
        <v>1077</v>
      </c>
      <c r="AE362">
        <v>2</v>
      </c>
      <c r="AF362">
        <v>1</v>
      </c>
      <c r="AG362" t="s">
        <v>1077</v>
      </c>
      <c r="AH362">
        <v>78100</v>
      </c>
      <c r="AI362">
        <v>15620</v>
      </c>
      <c r="AJ362">
        <v>7810</v>
      </c>
      <c r="AK362">
        <v>54670</v>
      </c>
      <c r="AL362" t="s">
        <v>26</v>
      </c>
      <c r="AM362" t="s">
        <v>27</v>
      </c>
      <c r="AN362">
        <v>1997</v>
      </c>
      <c r="AO362" t="s">
        <v>1077</v>
      </c>
    </row>
    <row r="363" spans="1:41" x14ac:dyDescent="0.25">
      <c r="A363">
        <v>265026</v>
      </c>
      <c r="B363" s="1">
        <v>35103</v>
      </c>
      <c r="C363">
        <v>61</v>
      </c>
      <c r="D363" t="s">
        <v>1274</v>
      </c>
      <c r="E363"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t="s">
        <v>1086</v>
      </c>
      <c r="M363" t="s">
        <v>65</v>
      </c>
      <c r="N363" t="s">
        <v>1097</v>
      </c>
      <c r="O363" t="s">
        <v>1108</v>
      </c>
      <c r="P363" t="s">
        <v>1161</v>
      </c>
      <c r="Q363">
        <v>47400</v>
      </c>
      <c r="R363">
        <v>0</v>
      </c>
      <c r="S363">
        <v>47400</v>
      </c>
      <c r="T363" s="1">
        <v>42016</v>
      </c>
      <c r="U363" t="s">
        <v>1089</v>
      </c>
      <c r="V363" t="s">
        <v>18</v>
      </c>
      <c r="W363" t="s">
        <v>3</v>
      </c>
      <c r="X363" t="s">
        <v>60</v>
      </c>
      <c r="Y363" t="s">
        <v>5</v>
      </c>
      <c r="Z363" t="s">
        <v>53</v>
      </c>
      <c r="AA363" t="s">
        <v>444</v>
      </c>
      <c r="AB363">
        <v>15</v>
      </c>
      <c r="AC363">
        <v>3</v>
      </c>
      <c r="AD363" t="s">
        <v>1077</v>
      </c>
      <c r="AE363">
        <v>2</v>
      </c>
      <c r="AF363">
        <v>1</v>
      </c>
      <c r="AG363" t="s">
        <v>1085</v>
      </c>
      <c r="AH363">
        <v>65520</v>
      </c>
      <c r="AI363">
        <v>9360</v>
      </c>
      <c r="AJ363">
        <v>9360</v>
      </c>
      <c r="AK363">
        <v>46800</v>
      </c>
      <c r="AL363" t="s">
        <v>47</v>
      </c>
      <c r="AM363" t="s">
        <v>64</v>
      </c>
      <c r="AN363">
        <v>2011</v>
      </c>
      <c r="AO363" t="s">
        <v>1077</v>
      </c>
    </row>
    <row r="364" spans="1:41" x14ac:dyDescent="0.25">
      <c r="A364">
        <v>354481</v>
      </c>
      <c r="B364" s="1">
        <v>38308</v>
      </c>
      <c r="C364">
        <v>150</v>
      </c>
      <c r="D364" t="s">
        <v>1274</v>
      </c>
      <c r="E364"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t="s">
        <v>1079</v>
      </c>
      <c r="M364" t="s">
        <v>1140</v>
      </c>
      <c r="N364" t="s">
        <v>1093</v>
      </c>
      <c r="O364" t="s">
        <v>1111</v>
      </c>
      <c r="P364" t="s">
        <v>1160</v>
      </c>
      <c r="Q364">
        <v>0</v>
      </c>
      <c r="R364">
        <v>0</v>
      </c>
      <c r="S364">
        <v>0</v>
      </c>
      <c r="T364" s="1">
        <v>42063</v>
      </c>
      <c r="U364" t="s">
        <v>62</v>
      </c>
      <c r="V364" t="s">
        <v>1084</v>
      </c>
      <c r="W364" t="s">
        <v>121</v>
      </c>
      <c r="X364" t="s">
        <v>30</v>
      </c>
      <c r="Y364" t="s">
        <v>12</v>
      </c>
      <c r="Z364" t="s">
        <v>24</v>
      </c>
      <c r="AA364" t="s">
        <v>445</v>
      </c>
      <c r="AB364">
        <v>8</v>
      </c>
      <c r="AC364">
        <v>1</v>
      </c>
      <c r="AD364" t="s">
        <v>1077</v>
      </c>
      <c r="AE364">
        <v>0</v>
      </c>
      <c r="AF364">
        <v>2</v>
      </c>
      <c r="AG364" t="s">
        <v>1078</v>
      </c>
      <c r="AH364">
        <v>4500</v>
      </c>
      <c r="AI364">
        <v>450</v>
      </c>
      <c r="AJ364">
        <v>450</v>
      </c>
      <c r="AK364">
        <v>3600</v>
      </c>
      <c r="AL364" t="s">
        <v>8</v>
      </c>
      <c r="AM364" t="s">
        <v>137</v>
      </c>
      <c r="AN364">
        <v>1999</v>
      </c>
      <c r="AO364" t="s">
        <v>1078</v>
      </c>
    </row>
    <row r="365" spans="1:41" x14ac:dyDescent="0.25">
      <c r="A365">
        <v>566720</v>
      </c>
      <c r="B365" s="1">
        <v>41207</v>
      </c>
      <c r="C365">
        <v>283</v>
      </c>
      <c r="D365" t="s">
        <v>1273</v>
      </c>
      <c r="E365"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t="s">
        <v>1086</v>
      </c>
      <c r="M365" t="s">
        <v>29</v>
      </c>
      <c r="N365" t="s">
        <v>1087</v>
      </c>
      <c r="O365" t="s">
        <v>1083</v>
      </c>
      <c r="P365" t="s">
        <v>1160</v>
      </c>
      <c r="Q365">
        <v>60700</v>
      </c>
      <c r="R365">
        <v>-54300</v>
      </c>
      <c r="S365">
        <v>6400</v>
      </c>
      <c r="T365" s="1">
        <v>42012</v>
      </c>
      <c r="U365" t="s">
        <v>1089</v>
      </c>
      <c r="V365" t="s">
        <v>2</v>
      </c>
      <c r="W365" t="s">
        <v>3</v>
      </c>
      <c r="X365" t="s">
        <v>49</v>
      </c>
      <c r="Y365" t="s">
        <v>45</v>
      </c>
      <c r="Z365" t="s">
        <v>53</v>
      </c>
      <c r="AA365" t="s">
        <v>446</v>
      </c>
      <c r="AB365">
        <v>13</v>
      </c>
      <c r="AC365">
        <v>3</v>
      </c>
      <c r="AD365" t="s">
        <v>1078</v>
      </c>
      <c r="AE365">
        <v>0</v>
      </c>
      <c r="AF365">
        <v>2</v>
      </c>
      <c r="AG365" t="s">
        <v>1085</v>
      </c>
      <c r="AH365">
        <v>42700</v>
      </c>
      <c r="AI365">
        <v>0</v>
      </c>
      <c r="AJ365">
        <v>6100</v>
      </c>
      <c r="AK365">
        <v>36600</v>
      </c>
      <c r="AL365" t="s">
        <v>15</v>
      </c>
      <c r="AM365" t="s">
        <v>178</v>
      </c>
      <c r="AN365">
        <v>2011</v>
      </c>
      <c r="AO365" t="s">
        <v>1077</v>
      </c>
    </row>
    <row r="366" spans="1:41" x14ac:dyDescent="0.25">
      <c r="A366">
        <v>832746</v>
      </c>
      <c r="B366" s="1">
        <v>38820</v>
      </c>
      <c r="C366">
        <v>291</v>
      </c>
      <c r="D366" t="s">
        <v>1273</v>
      </c>
      <c r="E366"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t="s">
        <v>1086</v>
      </c>
      <c r="M366" t="s">
        <v>57</v>
      </c>
      <c r="N366" t="s">
        <v>1114</v>
      </c>
      <c r="O366" t="s">
        <v>1111</v>
      </c>
      <c r="P366" t="s">
        <v>1160</v>
      </c>
      <c r="Q366">
        <v>0</v>
      </c>
      <c r="R366">
        <v>-55300</v>
      </c>
      <c r="S366">
        <v>-55300</v>
      </c>
      <c r="T366" s="1">
        <v>42029</v>
      </c>
      <c r="U366" t="s">
        <v>62</v>
      </c>
      <c r="V366" t="s">
        <v>1084</v>
      </c>
      <c r="W366" t="s">
        <v>11</v>
      </c>
      <c r="X366" t="s">
        <v>4</v>
      </c>
      <c r="Y366" t="s">
        <v>5</v>
      </c>
      <c r="Z366" t="s">
        <v>51</v>
      </c>
      <c r="AA366" t="s">
        <v>447</v>
      </c>
      <c r="AB366">
        <v>8</v>
      </c>
      <c r="AC366">
        <v>1</v>
      </c>
      <c r="AD366" t="s">
        <v>1078</v>
      </c>
      <c r="AE366">
        <v>2</v>
      </c>
      <c r="AF366">
        <v>2</v>
      </c>
      <c r="AG366" t="s">
        <v>1077</v>
      </c>
      <c r="AH366">
        <v>5580</v>
      </c>
      <c r="AI366">
        <v>620</v>
      </c>
      <c r="AJ366">
        <v>620</v>
      </c>
      <c r="AK366">
        <v>4340</v>
      </c>
      <c r="AL366" t="s">
        <v>123</v>
      </c>
      <c r="AM366" t="s">
        <v>124</v>
      </c>
      <c r="AN366">
        <v>2005</v>
      </c>
      <c r="AO366" t="s">
        <v>1077</v>
      </c>
    </row>
    <row r="367" spans="1:41" x14ac:dyDescent="0.25">
      <c r="A367">
        <v>386690</v>
      </c>
      <c r="B367" s="1">
        <v>38769</v>
      </c>
      <c r="C367">
        <v>162</v>
      </c>
      <c r="D367" t="s">
        <v>1274</v>
      </c>
      <c r="E367"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t="s">
        <v>1086</v>
      </c>
      <c r="M367" t="s">
        <v>1139</v>
      </c>
      <c r="N367" t="s">
        <v>1114</v>
      </c>
      <c r="O367" t="s">
        <v>1109</v>
      </c>
      <c r="P367" t="s">
        <v>1159</v>
      </c>
      <c r="Q367">
        <v>30700</v>
      </c>
      <c r="R367">
        <v>0</v>
      </c>
      <c r="S367">
        <v>30700</v>
      </c>
      <c r="T367" s="1">
        <v>42061</v>
      </c>
      <c r="U367" t="s">
        <v>62</v>
      </c>
      <c r="V367" t="s">
        <v>1084</v>
      </c>
      <c r="W367" t="s">
        <v>11</v>
      </c>
      <c r="X367" t="s">
        <v>30</v>
      </c>
      <c r="Y367" t="s">
        <v>50</v>
      </c>
      <c r="Z367" t="s">
        <v>24</v>
      </c>
      <c r="AA367" t="s">
        <v>448</v>
      </c>
      <c r="AB367">
        <v>7</v>
      </c>
      <c r="AC367">
        <v>1</v>
      </c>
      <c r="AD367" t="s">
        <v>1085</v>
      </c>
      <c r="AE367">
        <v>0</v>
      </c>
      <c r="AF367">
        <v>0</v>
      </c>
      <c r="AG367" t="s">
        <v>1078</v>
      </c>
      <c r="AH367">
        <v>3600</v>
      </c>
      <c r="AI367">
        <v>360</v>
      </c>
      <c r="AJ367">
        <v>720</v>
      </c>
      <c r="AK367">
        <v>2520</v>
      </c>
      <c r="AL367" t="s">
        <v>97</v>
      </c>
      <c r="AM367" t="s">
        <v>112</v>
      </c>
      <c r="AN367">
        <v>2013</v>
      </c>
      <c r="AO367" t="s">
        <v>1077</v>
      </c>
    </row>
    <row r="368" spans="1:41" x14ac:dyDescent="0.25">
      <c r="A368">
        <v>979285</v>
      </c>
      <c r="B368" s="1">
        <v>37972</v>
      </c>
      <c r="C368">
        <v>154</v>
      </c>
      <c r="D368" t="s">
        <v>1272</v>
      </c>
      <c r="E368"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t="s">
        <v>1086</v>
      </c>
      <c r="M368" t="s">
        <v>1139</v>
      </c>
      <c r="N368" t="s">
        <v>1099</v>
      </c>
      <c r="O368" t="s">
        <v>1100</v>
      </c>
      <c r="P368" t="s">
        <v>1160</v>
      </c>
      <c r="Q368">
        <v>68500</v>
      </c>
      <c r="R368">
        <v>0</v>
      </c>
      <c r="S368">
        <v>68500</v>
      </c>
      <c r="T368" s="1">
        <v>42038</v>
      </c>
      <c r="U368" t="s">
        <v>10</v>
      </c>
      <c r="V368" t="s">
        <v>1084</v>
      </c>
      <c r="W368" t="s">
        <v>121</v>
      </c>
      <c r="X368" t="s">
        <v>30</v>
      </c>
      <c r="Y368" t="s">
        <v>5</v>
      </c>
      <c r="Z368" t="s">
        <v>75</v>
      </c>
      <c r="AA368" t="s">
        <v>449</v>
      </c>
      <c r="AB368">
        <v>9</v>
      </c>
      <c r="AC368">
        <v>1</v>
      </c>
      <c r="AD368" t="s">
        <v>1085</v>
      </c>
      <c r="AE368">
        <v>2</v>
      </c>
      <c r="AF368">
        <v>0</v>
      </c>
      <c r="AG368" t="s">
        <v>1085</v>
      </c>
      <c r="AH368">
        <v>2800</v>
      </c>
      <c r="AI368">
        <v>280</v>
      </c>
      <c r="AJ368">
        <v>280</v>
      </c>
      <c r="AK368">
        <v>2240</v>
      </c>
      <c r="AL368" t="s">
        <v>123</v>
      </c>
      <c r="AM368" t="s">
        <v>124</v>
      </c>
      <c r="AN368">
        <v>2015</v>
      </c>
      <c r="AO368" t="s">
        <v>1078</v>
      </c>
    </row>
    <row r="369" spans="1:41" x14ac:dyDescent="0.25">
      <c r="A369">
        <v>594722</v>
      </c>
      <c r="B369" s="1">
        <v>36372</v>
      </c>
      <c r="C369">
        <v>289</v>
      </c>
      <c r="D369" t="s">
        <v>1273</v>
      </c>
      <c r="E369"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t="s">
        <v>1086</v>
      </c>
      <c r="M369" t="s">
        <v>29</v>
      </c>
      <c r="N369" t="s">
        <v>1114</v>
      </c>
      <c r="O369" t="s">
        <v>1105</v>
      </c>
      <c r="P369" t="s">
        <v>1160</v>
      </c>
      <c r="Q369">
        <v>73000</v>
      </c>
      <c r="R369">
        <v>-37900</v>
      </c>
      <c r="S369">
        <v>35100</v>
      </c>
      <c r="T369" s="1">
        <v>42035</v>
      </c>
      <c r="U369" t="s">
        <v>1</v>
      </c>
      <c r="V369" t="s">
        <v>23</v>
      </c>
      <c r="W369" t="s">
        <v>11</v>
      </c>
      <c r="X369" t="s">
        <v>60</v>
      </c>
      <c r="Y369" t="s">
        <v>12</v>
      </c>
      <c r="Z369" t="s">
        <v>53</v>
      </c>
      <c r="AA369" t="s">
        <v>450</v>
      </c>
      <c r="AB369">
        <v>15</v>
      </c>
      <c r="AC369">
        <v>1</v>
      </c>
      <c r="AD369" t="s">
        <v>1078</v>
      </c>
      <c r="AE369">
        <v>1</v>
      </c>
      <c r="AF369">
        <v>0</v>
      </c>
      <c r="AG369" t="s">
        <v>1077</v>
      </c>
      <c r="AH369">
        <v>54000</v>
      </c>
      <c r="AI369">
        <v>6000</v>
      </c>
      <c r="AJ369">
        <v>6000</v>
      </c>
      <c r="AK369">
        <v>42000</v>
      </c>
      <c r="AL369" t="s">
        <v>47</v>
      </c>
      <c r="AM369" t="s">
        <v>64</v>
      </c>
      <c r="AN369">
        <v>1996</v>
      </c>
      <c r="AO369" t="s">
        <v>1078</v>
      </c>
    </row>
    <row r="370" spans="1:41" x14ac:dyDescent="0.25">
      <c r="A370">
        <v>216738</v>
      </c>
      <c r="B370" s="1">
        <v>41856</v>
      </c>
      <c r="C370">
        <v>10</v>
      </c>
      <c r="D370" t="s">
        <v>1274</v>
      </c>
      <c r="E370"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t="s">
        <v>1086</v>
      </c>
      <c r="M370" t="s">
        <v>1142</v>
      </c>
      <c r="N370" t="s">
        <v>1080</v>
      </c>
      <c r="O370" t="s">
        <v>1106</v>
      </c>
      <c r="P370" t="s">
        <v>1159</v>
      </c>
      <c r="Q370">
        <v>0</v>
      </c>
      <c r="R370">
        <v>-60700</v>
      </c>
      <c r="S370">
        <v>-60700</v>
      </c>
      <c r="T370" s="1">
        <v>42036</v>
      </c>
      <c r="U370" t="s">
        <v>1</v>
      </c>
      <c r="V370" t="s">
        <v>2</v>
      </c>
      <c r="W370" t="s">
        <v>11</v>
      </c>
      <c r="X370" t="s">
        <v>4</v>
      </c>
      <c r="Y370" t="s">
        <v>50</v>
      </c>
      <c r="Z370" t="s">
        <v>53</v>
      </c>
      <c r="AA370" t="s">
        <v>451</v>
      </c>
      <c r="AB370">
        <v>5</v>
      </c>
      <c r="AC370">
        <v>1</v>
      </c>
      <c r="AD370" t="s">
        <v>1085</v>
      </c>
      <c r="AE370">
        <v>0</v>
      </c>
      <c r="AF370">
        <v>2</v>
      </c>
      <c r="AG370" t="s">
        <v>1085</v>
      </c>
      <c r="AH370">
        <v>48950</v>
      </c>
      <c r="AI370">
        <v>4450</v>
      </c>
      <c r="AJ370">
        <v>8900</v>
      </c>
      <c r="AK370">
        <v>35600</v>
      </c>
      <c r="AL370" t="s">
        <v>32</v>
      </c>
      <c r="AM370" t="s">
        <v>77</v>
      </c>
      <c r="AN370">
        <v>2011</v>
      </c>
      <c r="AO370" t="s">
        <v>1077</v>
      </c>
    </row>
    <row r="371" spans="1:41" x14ac:dyDescent="0.25">
      <c r="A371">
        <v>369048</v>
      </c>
      <c r="B371" s="1">
        <v>40699</v>
      </c>
      <c r="C371">
        <v>309</v>
      </c>
      <c r="D371" t="s">
        <v>1272</v>
      </c>
      <c r="E371"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t="s">
        <v>1079</v>
      </c>
      <c r="M371" t="s">
        <v>1141</v>
      </c>
      <c r="N371" t="s">
        <v>1099</v>
      </c>
      <c r="O371" t="s">
        <v>1105</v>
      </c>
      <c r="P371" t="s">
        <v>1161</v>
      </c>
      <c r="Q371">
        <v>69400</v>
      </c>
      <c r="R371">
        <v>0</v>
      </c>
      <c r="S371">
        <v>69400</v>
      </c>
      <c r="T371" s="1">
        <v>42056</v>
      </c>
      <c r="U371" t="s">
        <v>1089</v>
      </c>
      <c r="V371" t="s">
        <v>18</v>
      </c>
      <c r="W371" t="s">
        <v>3</v>
      </c>
      <c r="X371" t="s">
        <v>49</v>
      </c>
      <c r="Y371" t="s">
        <v>45</v>
      </c>
      <c r="Z371" t="s">
        <v>53</v>
      </c>
      <c r="AA371" t="s">
        <v>452</v>
      </c>
      <c r="AB371">
        <v>15</v>
      </c>
      <c r="AC371">
        <v>4</v>
      </c>
      <c r="AD371" t="s">
        <v>1077</v>
      </c>
      <c r="AE371">
        <v>0</v>
      </c>
      <c r="AF371">
        <v>1</v>
      </c>
      <c r="AG371" t="s">
        <v>1085</v>
      </c>
      <c r="AH371">
        <v>77800</v>
      </c>
      <c r="AI371">
        <v>15560</v>
      </c>
      <c r="AJ371">
        <v>15560</v>
      </c>
      <c r="AK371">
        <v>46680</v>
      </c>
      <c r="AL371" t="s">
        <v>21</v>
      </c>
      <c r="AM371" t="s">
        <v>22</v>
      </c>
      <c r="AN371">
        <v>2002</v>
      </c>
      <c r="AO371" t="s">
        <v>1078</v>
      </c>
    </row>
    <row r="372" spans="1:41" x14ac:dyDescent="0.25">
      <c r="A372">
        <v>514424</v>
      </c>
      <c r="B372" s="1">
        <v>33888</v>
      </c>
      <c r="C372">
        <v>396</v>
      </c>
      <c r="D372" t="s">
        <v>1274</v>
      </c>
      <c r="E37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t="s">
        <v>1079</v>
      </c>
      <c r="M372" t="s">
        <v>57</v>
      </c>
      <c r="N372" t="s">
        <v>1102</v>
      </c>
      <c r="O372" t="s">
        <v>1117</v>
      </c>
      <c r="P372" t="s">
        <v>1161</v>
      </c>
      <c r="Q372">
        <v>0</v>
      </c>
      <c r="R372">
        <v>-22400</v>
      </c>
      <c r="S372">
        <v>-22400</v>
      </c>
      <c r="T372" s="1">
        <v>42034</v>
      </c>
      <c r="U372" t="s">
        <v>1089</v>
      </c>
      <c r="V372" t="s">
        <v>23</v>
      </c>
      <c r="W372" t="s">
        <v>3</v>
      </c>
      <c r="X372" t="s">
        <v>49</v>
      </c>
      <c r="Y372" t="s">
        <v>50</v>
      </c>
      <c r="Z372" t="s">
        <v>6</v>
      </c>
      <c r="AA372" t="s">
        <v>453</v>
      </c>
      <c r="AB372">
        <v>22</v>
      </c>
      <c r="AC372">
        <v>3</v>
      </c>
      <c r="AD372" t="s">
        <v>1077</v>
      </c>
      <c r="AE372">
        <v>2</v>
      </c>
      <c r="AF372">
        <v>1</v>
      </c>
      <c r="AG372" t="s">
        <v>1078</v>
      </c>
      <c r="AH372">
        <v>52560</v>
      </c>
      <c r="AI372">
        <v>11680</v>
      </c>
      <c r="AJ372">
        <v>5840</v>
      </c>
      <c r="AK372">
        <v>35040</v>
      </c>
      <c r="AL372" t="s">
        <v>8</v>
      </c>
      <c r="AM372" t="s">
        <v>137</v>
      </c>
      <c r="AN372">
        <v>1995</v>
      </c>
      <c r="AO372" t="s">
        <v>1078</v>
      </c>
    </row>
    <row r="373" spans="1:41" x14ac:dyDescent="0.25">
      <c r="A373">
        <v>954191</v>
      </c>
      <c r="B373" s="1">
        <v>40226</v>
      </c>
      <c r="C373">
        <v>273</v>
      </c>
      <c r="D373" t="s">
        <v>1273</v>
      </c>
      <c r="E373"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t="s">
        <v>1086</v>
      </c>
      <c r="M373" t="s">
        <v>1141</v>
      </c>
      <c r="N373" t="s">
        <v>1115</v>
      </c>
      <c r="O373" t="s">
        <v>1100</v>
      </c>
      <c r="P373" t="s">
        <v>1160</v>
      </c>
      <c r="Q373">
        <v>0</v>
      </c>
      <c r="R373">
        <v>0</v>
      </c>
      <c r="S373">
        <v>0</v>
      </c>
      <c r="T373" s="1">
        <v>42035</v>
      </c>
      <c r="U373" t="s">
        <v>1089</v>
      </c>
      <c r="V373" t="s">
        <v>2</v>
      </c>
      <c r="W373" t="s">
        <v>41</v>
      </c>
      <c r="X373" t="s">
        <v>4</v>
      </c>
      <c r="Y373" t="s">
        <v>12</v>
      </c>
      <c r="Z373" t="s">
        <v>13</v>
      </c>
      <c r="AA373" t="s">
        <v>454</v>
      </c>
      <c r="AB373">
        <v>16</v>
      </c>
      <c r="AC373">
        <v>2</v>
      </c>
      <c r="AD373" t="s">
        <v>1085</v>
      </c>
      <c r="AE373">
        <v>1</v>
      </c>
      <c r="AF373">
        <v>2</v>
      </c>
      <c r="AG373" t="s">
        <v>1077</v>
      </c>
      <c r="AH373">
        <v>44110</v>
      </c>
      <c r="AI373">
        <v>4010</v>
      </c>
      <c r="AJ373">
        <v>8020</v>
      </c>
      <c r="AK373">
        <v>32080</v>
      </c>
      <c r="AL373" t="s">
        <v>118</v>
      </c>
      <c r="AM373" t="s">
        <v>141</v>
      </c>
      <c r="AN373">
        <v>2015</v>
      </c>
      <c r="AO373" t="s">
        <v>1078</v>
      </c>
    </row>
    <row r="374" spans="1:41" x14ac:dyDescent="0.25">
      <c r="A374">
        <v>150181</v>
      </c>
      <c r="B374" s="1">
        <v>39208</v>
      </c>
      <c r="C374">
        <v>129</v>
      </c>
      <c r="D374" t="s">
        <v>1272</v>
      </c>
      <c r="E374"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t="s">
        <v>1086</v>
      </c>
      <c r="M374" t="s">
        <v>1141</v>
      </c>
      <c r="N374" t="s">
        <v>1087</v>
      </c>
      <c r="O374" t="s">
        <v>1113</v>
      </c>
      <c r="P374" t="s">
        <v>1159</v>
      </c>
      <c r="Q374">
        <v>51500</v>
      </c>
      <c r="R374">
        <v>0</v>
      </c>
      <c r="S374">
        <v>51500</v>
      </c>
      <c r="T374" s="1">
        <v>42017</v>
      </c>
      <c r="U374" t="s">
        <v>1</v>
      </c>
      <c r="V374" t="s">
        <v>23</v>
      </c>
      <c r="W374" t="s">
        <v>41</v>
      </c>
      <c r="X374" t="s">
        <v>49</v>
      </c>
      <c r="Y374" t="s">
        <v>5</v>
      </c>
      <c r="Z374" t="s">
        <v>51</v>
      </c>
      <c r="AA374" t="s">
        <v>455</v>
      </c>
      <c r="AB374">
        <v>7</v>
      </c>
      <c r="AC374">
        <v>1</v>
      </c>
      <c r="AD374" t="s">
        <v>1078</v>
      </c>
      <c r="AE374">
        <v>1</v>
      </c>
      <c r="AF374">
        <v>3</v>
      </c>
      <c r="AG374" t="s">
        <v>1085</v>
      </c>
      <c r="AH374">
        <v>74360</v>
      </c>
      <c r="AI374">
        <v>13520</v>
      </c>
      <c r="AJ374">
        <v>6760</v>
      </c>
      <c r="AK374">
        <v>54080</v>
      </c>
      <c r="AL374" t="s">
        <v>73</v>
      </c>
      <c r="AM374" t="s">
        <v>83</v>
      </c>
      <c r="AN374">
        <v>2009</v>
      </c>
      <c r="AO374" t="s">
        <v>1078</v>
      </c>
    </row>
    <row r="375" spans="1:41" x14ac:dyDescent="0.25">
      <c r="A375">
        <v>388671</v>
      </c>
      <c r="B375" s="1">
        <v>35551</v>
      </c>
      <c r="C375">
        <v>140</v>
      </c>
      <c r="D375" t="s">
        <v>1273</v>
      </c>
      <c r="E375"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t="s">
        <v>1086</v>
      </c>
      <c r="M375" t="s">
        <v>1142</v>
      </c>
      <c r="N375" t="s">
        <v>1090</v>
      </c>
      <c r="O375" t="s">
        <v>1094</v>
      </c>
      <c r="P375" t="s">
        <v>1159</v>
      </c>
      <c r="Q375">
        <v>59000</v>
      </c>
      <c r="R375">
        <v>0</v>
      </c>
      <c r="S375">
        <v>59000</v>
      </c>
      <c r="T375" s="1">
        <v>42051</v>
      </c>
      <c r="U375" t="s">
        <v>62</v>
      </c>
      <c r="V375" t="s">
        <v>1084</v>
      </c>
      <c r="W375" t="s">
        <v>11</v>
      </c>
      <c r="X375" t="s">
        <v>30</v>
      </c>
      <c r="Y375" t="s">
        <v>45</v>
      </c>
      <c r="Z375" t="s">
        <v>24</v>
      </c>
      <c r="AA375" t="s">
        <v>456</v>
      </c>
      <c r="AB375">
        <v>2</v>
      </c>
      <c r="AC375">
        <v>1</v>
      </c>
      <c r="AD375" t="s">
        <v>1077</v>
      </c>
      <c r="AE375">
        <v>1</v>
      </c>
      <c r="AF375">
        <v>2</v>
      </c>
      <c r="AG375" t="s">
        <v>1085</v>
      </c>
      <c r="AH375">
        <v>6120</v>
      </c>
      <c r="AI375">
        <v>680</v>
      </c>
      <c r="AJ375">
        <v>680</v>
      </c>
      <c r="AK375">
        <v>4760</v>
      </c>
      <c r="AL375" t="s">
        <v>118</v>
      </c>
      <c r="AM375" t="s">
        <v>119</v>
      </c>
      <c r="AN375">
        <v>2002</v>
      </c>
      <c r="AO375" t="s">
        <v>1077</v>
      </c>
    </row>
    <row r="376" spans="1:41" x14ac:dyDescent="0.25">
      <c r="A376">
        <v>457244</v>
      </c>
      <c r="B376" s="1">
        <v>35823</v>
      </c>
      <c r="C376">
        <v>419</v>
      </c>
      <c r="D376" t="s">
        <v>1272</v>
      </c>
      <c r="E376"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t="s">
        <v>1079</v>
      </c>
      <c r="M376" t="s">
        <v>65</v>
      </c>
      <c r="N376" t="s">
        <v>1103</v>
      </c>
      <c r="O376" t="s">
        <v>1109</v>
      </c>
      <c r="P376" t="s">
        <v>1162</v>
      </c>
      <c r="Q376">
        <v>45700</v>
      </c>
      <c r="R376">
        <v>0</v>
      </c>
      <c r="S376">
        <v>45700</v>
      </c>
      <c r="T376" s="1">
        <v>42039</v>
      </c>
      <c r="U376" t="s">
        <v>1089</v>
      </c>
      <c r="V376" t="s">
        <v>2</v>
      </c>
      <c r="W376" t="s">
        <v>11</v>
      </c>
      <c r="X376" t="s">
        <v>4</v>
      </c>
      <c r="Y376" t="s">
        <v>5</v>
      </c>
      <c r="Z376" t="s">
        <v>53</v>
      </c>
      <c r="AA376" t="s">
        <v>457</v>
      </c>
      <c r="AB376">
        <v>17</v>
      </c>
      <c r="AC376">
        <v>4</v>
      </c>
      <c r="AD376" t="s">
        <v>1085</v>
      </c>
      <c r="AE376">
        <v>0</v>
      </c>
      <c r="AF376">
        <v>0</v>
      </c>
      <c r="AG376" t="s">
        <v>1077</v>
      </c>
      <c r="AH376">
        <v>62280</v>
      </c>
      <c r="AI376">
        <v>5190</v>
      </c>
      <c r="AJ376">
        <v>10380</v>
      </c>
      <c r="AK376">
        <v>46710</v>
      </c>
      <c r="AL376" t="s">
        <v>73</v>
      </c>
      <c r="AM376" t="s">
        <v>83</v>
      </c>
      <c r="AN376">
        <v>2012</v>
      </c>
      <c r="AO376" t="s">
        <v>1078</v>
      </c>
    </row>
    <row r="377" spans="1:41" x14ac:dyDescent="0.25">
      <c r="A377">
        <v>206667</v>
      </c>
      <c r="B377" s="1">
        <v>34094</v>
      </c>
      <c r="C377">
        <v>315</v>
      </c>
      <c r="D377" t="s">
        <v>1272</v>
      </c>
      <c r="E377"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t="s">
        <v>1086</v>
      </c>
      <c r="M377" t="s">
        <v>1139</v>
      </c>
      <c r="N377" t="s">
        <v>1087</v>
      </c>
      <c r="O377" t="s">
        <v>1083</v>
      </c>
      <c r="P377" t="s">
        <v>1161</v>
      </c>
      <c r="Q377">
        <v>0</v>
      </c>
      <c r="R377">
        <v>-56800</v>
      </c>
      <c r="S377">
        <v>-56800</v>
      </c>
      <c r="T377" s="1">
        <v>42042</v>
      </c>
      <c r="U377" t="s">
        <v>1089</v>
      </c>
      <c r="V377" t="s">
        <v>23</v>
      </c>
      <c r="W377" t="s">
        <v>41</v>
      </c>
      <c r="X377" t="s">
        <v>49</v>
      </c>
      <c r="Y377" t="s">
        <v>19</v>
      </c>
      <c r="Z377" t="s">
        <v>37</v>
      </c>
      <c r="AA377" t="s">
        <v>458</v>
      </c>
      <c r="AB377">
        <v>12</v>
      </c>
      <c r="AC377">
        <v>3</v>
      </c>
      <c r="AD377" t="s">
        <v>1085</v>
      </c>
      <c r="AE377">
        <v>1</v>
      </c>
      <c r="AF377">
        <v>0</v>
      </c>
      <c r="AG377" t="s">
        <v>1077</v>
      </c>
      <c r="AH377">
        <v>26730</v>
      </c>
      <c r="AI377">
        <v>4860</v>
      </c>
      <c r="AJ377">
        <v>4860</v>
      </c>
      <c r="AK377">
        <v>17010</v>
      </c>
      <c r="AL377" t="s">
        <v>123</v>
      </c>
      <c r="AM377" t="s">
        <v>166</v>
      </c>
      <c r="AN377">
        <v>2006</v>
      </c>
      <c r="AO377" t="s">
        <v>1078</v>
      </c>
    </row>
    <row r="378" spans="1:41" x14ac:dyDescent="0.25">
      <c r="A378">
        <v>745200</v>
      </c>
      <c r="B378" s="1">
        <v>34552</v>
      </c>
      <c r="C378">
        <v>72</v>
      </c>
      <c r="D378" t="s">
        <v>1273</v>
      </c>
      <c r="E378"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t="s">
        <v>1086</v>
      </c>
      <c r="M378" t="s">
        <v>29</v>
      </c>
      <c r="N378" t="s">
        <v>1080</v>
      </c>
      <c r="O378" t="s">
        <v>1117</v>
      </c>
      <c r="P378" t="s">
        <v>1160</v>
      </c>
      <c r="Q378">
        <v>0</v>
      </c>
      <c r="R378">
        <v>-85900</v>
      </c>
      <c r="S378">
        <v>-85900</v>
      </c>
      <c r="T378" s="1">
        <v>42020</v>
      </c>
      <c r="U378" t="s">
        <v>1</v>
      </c>
      <c r="V378" t="s">
        <v>18</v>
      </c>
      <c r="W378" t="s">
        <v>3</v>
      </c>
      <c r="X378" t="s">
        <v>60</v>
      </c>
      <c r="Y378" t="s">
        <v>45</v>
      </c>
      <c r="Z378" t="s">
        <v>24</v>
      </c>
      <c r="AA378" t="s">
        <v>459</v>
      </c>
      <c r="AB378">
        <v>9</v>
      </c>
      <c r="AC378">
        <v>1</v>
      </c>
      <c r="AD378" t="s">
        <v>1085</v>
      </c>
      <c r="AE378">
        <v>1</v>
      </c>
      <c r="AF378">
        <v>0</v>
      </c>
      <c r="AG378" t="s">
        <v>1078</v>
      </c>
      <c r="AH378">
        <v>66200</v>
      </c>
      <c r="AI378">
        <v>6620</v>
      </c>
      <c r="AJ378">
        <v>6620</v>
      </c>
      <c r="AK378">
        <v>52960</v>
      </c>
      <c r="AL378" t="s">
        <v>21</v>
      </c>
      <c r="AM378" t="s">
        <v>67</v>
      </c>
      <c r="AN378">
        <v>2013</v>
      </c>
      <c r="AO378" t="s">
        <v>1078</v>
      </c>
    </row>
    <row r="379" spans="1:41" x14ac:dyDescent="0.25">
      <c r="A379">
        <v>412703</v>
      </c>
      <c r="B379" s="1">
        <v>41957</v>
      </c>
      <c r="C379">
        <v>32</v>
      </c>
      <c r="D379" t="s">
        <v>1273</v>
      </c>
      <c r="E379"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t="s">
        <v>1079</v>
      </c>
      <c r="M379" t="s">
        <v>1142</v>
      </c>
      <c r="N379" t="s">
        <v>1095</v>
      </c>
      <c r="O379" t="s">
        <v>1111</v>
      </c>
      <c r="P379" t="s">
        <v>1161</v>
      </c>
      <c r="Q379">
        <v>0</v>
      </c>
      <c r="R379">
        <v>-79800</v>
      </c>
      <c r="S379">
        <v>-79800</v>
      </c>
      <c r="T379" s="1">
        <v>42063</v>
      </c>
      <c r="U379" t="s">
        <v>1</v>
      </c>
      <c r="V379" t="s">
        <v>2</v>
      </c>
      <c r="W379" t="s">
        <v>41</v>
      </c>
      <c r="X379" t="s">
        <v>34</v>
      </c>
      <c r="Y379" t="s">
        <v>12</v>
      </c>
      <c r="Z379" t="s">
        <v>75</v>
      </c>
      <c r="AA379" t="s">
        <v>460</v>
      </c>
      <c r="AB379">
        <v>16</v>
      </c>
      <c r="AC379">
        <v>1</v>
      </c>
      <c r="AD379" t="s">
        <v>1085</v>
      </c>
      <c r="AE379">
        <v>1</v>
      </c>
      <c r="AF379">
        <v>2</v>
      </c>
      <c r="AG379" t="s">
        <v>1085</v>
      </c>
      <c r="AH379">
        <v>45500</v>
      </c>
      <c r="AI379">
        <v>9100</v>
      </c>
      <c r="AJ379">
        <v>4550</v>
      </c>
      <c r="AK379">
        <v>31850</v>
      </c>
      <c r="AL379" t="s">
        <v>47</v>
      </c>
      <c r="AM379" t="s">
        <v>94</v>
      </c>
      <c r="AN379">
        <v>2009</v>
      </c>
      <c r="AO379" t="s">
        <v>1078</v>
      </c>
    </row>
    <row r="380" spans="1:41" x14ac:dyDescent="0.25">
      <c r="A380">
        <v>736771</v>
      </c>
      <c r="B380" s="1">
        <v>33586</v>
      </c>
      <c r="C380">
        <v>230</v>
      </c>
      <c r="D380" t="s">
        <v>1274</v>
      </c>
      <c r="E380"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t="s">
        <v>1079</v>
      </c>
      <c r="M380" t="s">
        <v>1142</v>
      </c>
      <c r="N380" t="s">
        <v>1103</v>
      </c>
      <c r="O380" t="s">
        <v>1081</v>
      </c>
      <c r="P380" t="s">
        <v>1160</v>
      </c>
      <c r="Q380">
        <v>0</v>
      </c>
      <c r="R380">
        <v>0</v>
      </c>
      <c r="S380">
        <v>0</v>
      </c>
      <c r="T380" s="1">
        <v>42043</v>
      </c>
      <c r="U380" t="s">
        <v>1089</v>
      </c>
      <c r="V380" t="s">
        <v>2</v>
      </c>
      <c r="W380" t="s">
        <v>11</v>
      </c>
      <c r="X380" t="s">
        <v>60</v>
      </c>
      <c r="Y380" t="s">
        <v>19</v>
      </c>
      <c r="Z380" t="s">
        <v>37</v>
      </c>
      <c r="AA380" t="s">
        <v>461</v>
      </c>
      <c r="AB380">
        <v>19</v>
      </c>
      <c r="AC380">
        <v>3</v>
      </c>
      <c r="AD380" t="s">
        <v>1085</v>
      </c>
      <c r="AE380">
        <v>2</v>
      </c>
      <c r="AF380">
        <v>0</v>
      </c>
      <c r="AG380" t="s">
        <v>1085</v>
      </c>
      <c r="AH380">
        <v>53040</v>
      </c>
      <c r="AI380">
        <v>4420</v>
      </c>
      <c r="AJ380">
        <v>4420</v>
      </c>
      <c r="AK380">
        <v>44200</v>
      </c>
      <c r="AL380" t="s">
        <v>43</v>
      </c>
      <c r="AM380" t="s">
        <v>59</v>
      </c>
      <c r="AN380">
        <v>2006</v>
      </c>
      <c r="AO380" t="s">
        <v>1078</v>
      </c>
    </row>
    <row r="381" spans="1:41" x14ac:dyDescent="0.25">
      <c r="A381">
        <v>347984</v>
      </c>
      <c r="B381" s="1">
        <v>40107</v>
      </c>
      <c r="C381">
        <v>157</v>
      </c>
      <c r="D381" t="s">
        <v>1273</v>
      </c>
      <c r="E381"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t="s">
        <v>1079</v>
      </c>
      <c r="M381" t="s">
        <v>65</v>
      </c>
      <c r="N381" t="s">
        <v>1095</v>
      </c>
      <c r="O381" t="s">
        <v>1083</v>
      </c>
      <c r="P381" t="s">
        <v>1161</v>
      </c>
      <c r="Q381">
        <v>0</v>
      </c>
      <c r="R381">
        <v>-54100</v>
      </c>
      <c r="S381">
        <v>-54100</v>
      </c>
      <c r="T381" s="1">
        <v>42006</v>
      </c>
      <c r="U381" t="s">
        <v>1089</v>
      </c>
      <c r="V381" t="s">
        <v>23</v>
      </c>
      <c r="W381" t="s">
        <v>3</v>
      </c>
      <c r="X381" t="s">
        <v>49</v>
      </c>
      <c r="Y381" t="s">
        <v>12</v>
      </c>
      <c r="Z381" t="s">
        <v>6</v>
      </c>
      <c r="AA381" t="s">
        <v>462</v>
      </c>
      <c r="AB381">
        <v>14</v>
      </c>
      <c r="AC381">
        <v>3</v>
      </c>
      <c r="AD381" t="s">
        <v>1085</v>
      </c>
      <c r="AE381">
        <v>1</v>
      </c>
      <c r="AF381">
        <v>2</v>
      </c>
      <c r="AG381" t="s">
        <v>1078</v>
      </c>
      <c r="AH381">
        <v>50800</v>
      </c>
      <c r="AI381">
        <v>10160</v>
      </c>
      <c r="AJ381">
        <v>5080</v>
      </c>
      <c r="AK381">
        <v>35560</v>
      </c>
      <c r="AL381" t="s">
        <v>15</v>
      </c>
      <c r="AM381" t="s">
        <v>16</v>
      </c>
      <c r="AN381">
        <v>2013</v>
      </c>
      <c r="AO381" t="s">
        <v>1077</v>
      </c>
    </row>
    <row r="382" spans="1:41" x14ac:dyDescent="0.25">
      <c r="A382">
        <v>626074</v>
      </c>
      <c r="B382" s="1">
        <v>35702</v>
      </c>
      <c r="C382">
        <v>265</v>
      </c>
      <c r="D382" t="s">
        <v>1274</v>
      </c>
      <c r="E38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t="s">
        <v>1086</v>
      </c>
      <c r="M382" t="s">
        <v>29</v>
      </c>
      <c r="N382" t="s">
        <v>1080</v>
      </c>
      <c r="O382" t="s">
        <v>1081</v>
      </c>
      <c r="P382" t="s">
        <v>1160</v>
      </c>
      <c r="Q382">
        <v>81800</v>
      </c>
      <c r="R382">
        <v>0</v>
      </c>
      <c r="S382">
        <v>81800</v>
      </c>
      <c r="T382" s="1">
        <v>42017</v>
      </c>
      <c r="U382" t="s">
        <v>1089</v>
      </c>
      <c r="V382" t="s">
        <v>2</v>
      </c>
      <c r="W382" t="s">
        <v>41</v>
      </c>
      <c r="X382" t="s">
        <v>4</v>
      </c>
      <c r="Y382" t="s">
        <v>5</v>
      </c>
      <c r="Z382" t="s">
        <v>53</v>
      </c>
      <c r="AA382" t="s">
        <v>463</v>
      </c>
      <c r="AB382">
        <v>18</v>
      </c>
      <c r="AC382">
        <v>3</v>
      </c>
      <c r="AD382" t="s">
        <v>1085</v>
      </c>
      <c r="AE382">
        <v>1</v>
      </c>
      <c r="AF382">
        <v>3</v>
      </c>
      <c r="AG382" t="s">
        <v>1085</v>
      </c>
      <c r="AH382">
        <v>44200</v>
      </c>
      <c r="AI382">
        <v>4420</v>
      </c>
      <c r="AJ382">
        <v>4420</v>
      </c>
      <c r="AK382">
        <v>35360</v>
      </c>
      <c r="AL382" t="s">
        <v>43</v>
      </c>
      <c r="AM382" t="s">
        <v>44</v>
      </c>
      <c r="AN382">
        <v>2014</v>
      </c>
      <c r="AO382" t="s">
        <v>1078</v>
      </c>
    </row>
    <row r="383" spans="1:41" x14ac:dyDescent="0.25">
      <c r="A383">
        <v>218109</v>
      </c>
      <c r="B383" s="1">
        <v>37986</v>
      </c>
      <c r="C383">
        <v>47</v>
      </c>
      <c r="D383" t="s">
        <v>1272</v>
      </c>
      <c r="E383"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t="s">
        <v>1086</v>
      </c>
      <c r="M383" t="s">
        <v>1141</v>
      </c>
      <c r="N383" t="s">
        <v>1099</v>
      </c>
      <c r="O383" t="s">
        <v>1094</v>
      </c>
      <c r="P383" t="s">
        <v>1161</v>
      </c>
      <c r="Q383">
        <v>64800</v>
      </c>
      <c r="R383">
        <v>-24300</v>
      </c>
      <c r="S383">
        <v>40500</v>
      </c>
      <c r="T383" s="1">
        <v>42011</v>
      </c>
      <c r="U383" t="s">
        <v>1</v>
      </c>
      <c r="V383" t="s">
        <v>23</v>
      </c>
      <c r="W383" t="s">
        <v>11</v>
      </c>
      <c r="X383" t="s">
        <v>4</v>
      </c>
      <c r="Y383" t="s">
        <v>5</v>
      </c>
      <c r="Z383" t="s">
        <v>37</v>
      </c>
      <c r="AA383" t="s">
        <v>464</v>
      </c>
      <c r="AB383">
        <v>23</v>
      </c>
      <c r="AC383">
        <v>1</v>
      </c>
      <c r="AD383" t="s">
        <v>1077</v>
      </c>
      <c r="AE383">
        <v>1</v>
      </c>
      <c r="AF383">
        <v>3</v>
      </c>
      <c r="AG383" t="s">
        <v>1085</v>
      </c>
      <c r="AH383">
        <v>62920</v>
      </c>
      <c r="AI383">
        <v>11440</v>
      </c>
      <c r="AJ383">
        <v>5720</v>
      </c>
      <c r="AK383">
        <v>45760</v>
      </c>
      <c r="AL383" t="s">
        <v>26</v>
      </c>
      <c r="AM383" t="s">
        <v>154</v>
      </c>
      <c r="AN383">
        <v>2012</v>
      </c>
      <c r="AO383" t="s">
        <v>1078</v>
      </c>
    </row>
    <row r="384" spans="1:41" x14ac:dyDescent="0.25">
      <c r="A384">
        <v>999435</v>
      </c>
      <c r="B384" s="1">
        <v>39448</v>
      </c>
      <c r="C384">
        <v>113</v>
      </c>
      <c r="D384" t="s">
        <v>1273</v>
      </c>
      <c r="E384"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t="s">
        <v>1079</v>
      </c>
      <c r="M384" t="s">
        <v>1141</v>
      </c>
      <c r="N384" t="s">
        <v>1099</v>
      </c>
      <c r="O384" t="s">
        <v>1096</v>
      </c>
      <c r="P384" t="s">
        <v>1161</v>
      </c>
      <c r="Q384">
        <v>36100</v>
      </c>
      <c r="R384">
        <v>-42300</v>
      </c>
      <c r="S384">
        <v>-6200</v>
      </c>
      <c r="T384" s="1">
        <v>42009</v>
      </c>
      <c r="U384" t="s">
        <v>1089</v>
      </c>
      <c r="V384" t="s">
        <v>18</v>
      </c>
      <c r="W384" t="s">
        <v>11</v>
      </c>
      <c r="X384" t="s">
        <v>49</v>
      </c>
      <c r="Y384" t="s">
        <v>19</v>
      </c>
      <c r="Z384" t="s">
        <v>37</v>
      </c>
      <c r="AA384" t="s">
        <v>465</v>
      </c>
      <c r="AB384">
        <v>15</v>
      </c>
      <c r="AC384">
        <v>3</v>
      </c>
      <c r="AD384" t="s">
        <v>1085</v>
      </c>
      <c r="AE384">
        <v>0</v>
      </c>
      <c r="AF384">
        <v>2</v>
      </c>
      <c r="AG384" t="s">
        <v>1077</v>
      </c>
      <c r="AH384">
        <v>49950</v>
      </c>
      <c r="AI384">
        <v>5550</v>
      </c>
      <c r="AJ384">
        <v>5550</v>
      </c>
      <c r="AK384">
        <v>38850</v>
      </c>
      <c r="AL384" t="s">
        <v>39</v>
      </c>
      <c r="AM384" t="s">
        <v>193</v>
      </c>
      <c r="AN384">
        <v>2004</v>
      </c>
      <c r="AO384" t="s">
        <v>1077</v>
      </c>
    </row>
    <row r="385" spans="1:41" x14ac:dyDescent="0.25">
      <c r="A385">
        <v>858060</v>
      </c>
      <c r="B385" s="1">
        <v>38138</v>
      </c>
      <c r="C385">
        <v>289</v>
      </c>
      <c r="D385" t="s">
        <v>1272</v>
      </c>
      <c r="E385"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t="s">
        <v>1079</v>
      </c>
      <c r="M385" t="s">
        <v>1142</v>
      </c>
      <c r="N385" t="s">
        <v>1090</v>
      </c>
      <c r="O385" t="s">
        <v>1109</v>
      </c>
      <c r="P385" t="s">
        <v>1162</v>
      </c>
      <c r="Q385">
        <v>0</v>
      </c>
      <c r="R385">
        <v>0</v>
      </c>
      <c r="S385">
        <v>0</v>
      </c>
      <c r="T385" s="1">
        <v>42063</v>
      </c>
      <c r="U385" t="s">
        <v>1</v>
      </c>
      <c r="V385" t="s">
        <v>18</v>
      </c>
      <c r="W385" t="s">
        <v>11</v>
      </c>
      <c r="X385" t="s">
        <v>60</v>
      </c>
      <c r="Y385" t="s">
        <v>50</v>
      </c>
      <c r="Z385" t="s">
        <v>24</v>
      </c>
      <c r="AA385" t="s">
        <v>466</v>
      </c>
      <c r="AB385">
        <v>18</v>
      </c>
      <c r="AC385">
        <v>1</v>
      </c>
      <c r="AD385" t="s">
        <v>1077</v>
      </c>
      <c r="AE385">
        <v>0</v>
      </c>
      <c r="AF385">
        <v>1</v>
      </c>
      <c r="AG385" t="s">
        <v>1077</v>
      </c>
      <c r="AH385">
        <v>56430</v>
      </c>
      <c r="AI385">
        <v>6270</v>
      </c>
      <c r="AJ385">
        <v>6270</v>
      </c>
      <c r="AK385">
        <v>43890</v>
      </c>
      <c r="AL385" t="s">
        <v>97</v>
      </c>
      <c r="AM385" t="s">
        <v>98</v>
      </c>
      <c r="AN385">
        <v>1995</v>
      </c>
      <c r="AO385" t="s">
        <v>1077</v>
      </c>
    </row>
    <row r="386" spans="1:41" x14ac:dyDescent="0.25">
      <c r="A386">
        <v>500384</v>
      </c>
      <c r="B386" s="1">
        <v>41626</v>
      </c>
      <c r="C386">
        <v>254</v>
      </c>
      <c r="D386" t="s">
        <v>1272</v>
      </c>
      <c r="E386"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t="s">
        <v>1086</v>
      </c>
      <c r="M386" t="s">
        <v>1139</v>
      </c>
      <c r="N386" t="s">
        <v>1102</v>
      </c>
      <c r="O386" t="s">
        <v>1088</v>
      </c>
      <c r="P386" t="s">
        <v>1160</v>
      </c>
      <c r="Q386">
        <v>0</v>
      </c>
      <c r="R386">
        <v>0</v>
      </c>
      <c r="S386">
        <v>0</v>
      </c>
      <c r="T386" s="1">
        <v>42008</v>
      </c>
      <c r="U386" t="s">
        <v>1</v>
      </c>
      <c r="V386" t="s">
        <v>23</v>
      </c>
      <c r="W386" t="s">
        <v>11</v>
      </c>
      <c r="X386" t="s">
        <v>4</v>
      </c>
      <c r="Y386" t="s">
        <v>19</v>
      </c>
      <c r="Z386" t="s">
        <v>13</v>
      </c>
      <c r="AA386" t="s">
        <v>467</v>
      </c>
      <c r="AB386">
        <v>16</v>
      </c>
      <c r="AC386">
        <v>1</v>
      </c>
      <c r="AD386" t="s">
        <v>1078</v>
      </c>
      <c r="AE386">
        <v>2</v>
      </c>
      <c r="AF386">
        <v>2</v>
      </c>
      <c r="AG386" t="s">
        <v>1077</v>
      </c>
      <c r="AH386">
        <v>100210</v>
      </c>
      <c r="AI386">
        <v>18220</v>
      </c>
      <c r="AJ386">
        <v>18220</v>
      </c>
      <c r="AK386">
        <v>63770</v>
      </c>
      <c r="AL386" t="s">
        <v>43</v>
      </c>
      <c r="AM386" t="s">
        <v>44</v>
      </c>
      <c r="AN386">
        <v>2014</v>
      </c>
      <c r="AO386" t="s">
        <v>1078</v>
      </c>
    </row>
    <row r="387" spans="1:41" x14ac:dyDescent="0.25">
      <c r="A387">
        <v>903785</v>
      </c>
      <c r="B387" s="1">
        <v>36762</v>
      </c>
      <c r="C387">
        <v>115</v>
      </c>
      <c r="D387" t="s">
        <v>1273</v>
      </c>
      <c r="E387"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t="s">
        <v>1079</v>
      </c>
      <c r="M387" t="s">
        <v>57</v>
      </c>
      <c r="N387" t="s">
        <v>1093</v>
      </c>
      <c r="O387" t="s">
        <v>1094</v>
      </c>
      <c r="P387" t="s">
        <v>1159</v>
      </c>
      <c r="Q387">
        <v>46400</v>
      </c>
      <c r="R387">
        <v>0</v>
      </c>
      <c r="S387">
        <v>46400</v>
      </c>
      <c r="T387" s="1">
        <v>42037</v>
      </c>
      <c r="U387" t="s">
        <v>1089</v>
      </c>
      <c r="V387" t="s">
        <v>23</v>
      </c>
      <c r="W387" t="s">
        <v>11</v>
      </c>
      <c r="X387" t="s">
        <v>34</v>
      </c>
      <c r="Y387" t="s">
        <v>19</v>
      </c>
      <c r="Z387" t="s">
        <v>53</v>
      </c>
      <c r="AA387" t="s">
        <v>468</v>
      </c>
      <c r="AB387">
        <v>12</v>
      </c>
      <c r="AC387">
        <v>3</v>
      </c>
      <c r="AD387" t="s">
        <v>1078</v>
      </c>
      <c r="AE387">
        <v>1</v>
      </c>
      <c r="AF387">
        <v>0</v>
      </c>
      <c r="AG387" t="s">
        <v>1077</v>
      </c>
      <c r="AH387">
        <v>49140</v>
      </c>
      <c r="AI387">
        <v>5460</v>
      </c>
      <c r="AJ387">
        <v>5460</v>
      </c>
      <c r="AK387">
        <v>38220</v>
      </c>
      <c r="AL387" t="s">
        <v>55</v>
      </c>
      <c r="AM387" t="s">
        <v>56</v>
      </c>
      <c r="AN387">
        <v>2007</v>
      </c>
      <c r="AO387" t="s">
        <v>1078</v>
      </c>
    </row>
    <row r="388" spans="1:41" x14ac:dyDescent="0.25">
      <c r="A388">
        <v>873859</v>
      </c>
      <c r="B388" s="1">
        <v>33891</v>
      </c>
      <c r="C388">
        <v>236</v>
      </c>
      <c r="D388" t="s">
        <v>1273</v>
      </c>
      <c r="E388"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t="s">
        <v>1086</v>
      </c>
      <c r="M388" t="s">
        <v>65</v>
      </c>
      <c r="N388" t="s">
        <v>1095</v>
      </c>
      <c r="O388" t="s">
        <v>1108</v>
      </c>
      <c r="P388" t="s">
        <v>1161</v>
      </c>
      <c r="Q388">
        <v>0</v>
      </c>
      <c r="R388">
        <v>-62500</v>
      </c>
      <c r="S388">
        <v>-62500</v>
      </c>
      <c r="T388" s="1">
        <v>42058</v>
      </c>
      <c r="U388" t="s">
        <v>1</v>
      </c>
      <c r="V388" t="s">
        <v>2</v>
      </c>
      <c r="W388" t="s">
        <v>3</v>
      </c>
      <c r="X388" t="s">
        <v>60</v>
      </c>
      <c r="Y388" t="s">
        <v>45</v>
      </c>
      <c r="Z388" t="s">
        <v>75</v>
      </c>
      <c r="AA388" t="s">
        <v>469</v>
      </c>
      <c r="AB388">
        <v>16</v>
      </c>
      <c r="AC388">
        <v>1</v>
      </c>
      <c r="AD388" t="s">
        <v>1078</v>
      </c>
      <c r="AE388">
        <v>0</v>
      </c>
      <c r="AF388">
        <v>1</v>
      </c>
      <c r="AG388" t="s">
        <v>1085</v>
      </c>
      <c r="AH388">
        <v>66840</v>
      </c>
      <c r="AI388">
        <v>16710</v>
      </c>
      <c r="AJ388">
        <v>5570</v>
      </c>
      <c r="AK388">
        <v>44560</v>
      </c>
      <c r="AL388" t="s">
        <v>15</v>
      </c>
      <c r="AM388" t="s">
        <v>16</v>
      </c>
      <c r="AN388">
        <v>2014</v>
      </c>
      <c r="AO388" t="s">
        <v>1078</v>
      </c>
    </row>
    <row r="389" spans="1:41" x14ac:dyDescent="0.25">
      <c r="A389">
        <v>204294</v>
      </c>
      <c r="B389" s="1">
        <v>33558</v>
      </c>
      <c r="C389">
        <v>7</v>
      </c>
      <c r="D389" t="s">
        <v>1274</v>
      </c>
      <c r="E389"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t="s">
        <v>1079</v>
      </c>
      <c r="M389" t="s">
        <v>29</v>
      </c>
      <c r="N389" t="s">
        <v>1082</v>
      </c>
      <c r="O389" t="s">
        <v>1098</v>
      </c>
      <c r="P389" t="s">
        <v>1159</v>
      </c>
      <c r="Q389">
        <v>0</v>
      </c>
      <c r="R389">
        <v>-45300</v>
      </c>
      <c r="S389">
        <v>-45300</v>
      </c>
      <c r="T389" s="1">
        <v>42045</v>
      </c>
      <c r="U389" t="s">
        <v>1</v>
      </c>
      <c r="V389" t="s">
        <v>23</v>
      </c>
      <c r="W389" t="s">
        <v>41</v>
      </c>
      <c r="X389" t="s">
        <v>49</v>
      </c>
      <c r="Y389" t="s">
        <v>19</v>
      </c>
      <c r="Z389" t="s">
        <v>51</v>
      </c>
      <c r="AA389" t="s">
        <v>470</v>
      </c>
      <c r="AB389">
        <v>21</v>
      </c>
      <c r="AC389">
        <v>1</v>
      </c>
      <c r="AD389" t="s">
        <v>1085</v>
      </c>
      <c r="AE389">
        <v>1</v>
      </c>
      <c r="AF389">
        <v>2</v>
      </c>
      <c r="AG389" t="s">
        <v>1085</v>
      </c>
      <c r="AH389">
        <v>62460</v>
      </c>
      <c r="AI389">
        <v>6940</v>
      </c>
      <c r="AJ389">
        <v>6940</v>
      </c>
      <c r="AK389">
        <v>48580</v>
      </c>
      <c r="AL389" t="s">
        <v>118</v>
      </c>
      <c r="AM389" t="s">
        <v>141</v>
      </c>
      <c r="AN389">
        <v>2003</v>
      </c>
      <c r="AO389" t="s">
        <v>1078</v>
      </c>
    </row>
    <row r="390" spans="1:41" x14ac:dyDescent="0.25">
      <c r="A390">
        <v>467106</v>
      </c>
      <c r="B390" s="1">
        <v>34980</v>
      </c>
      <c r="C390">
        <v>208</v>
      </c>
      <c r="D390" t="s">
        <v>1273</v>
      </c>
      <c r="E390"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t="s">
        <v>1079</v>
      </c>
      <c r="M390" t="s">
        <v>1142</v>
      </c>
      <c r="N390" t="s">
        <v>1082</v>
      </c>
      <c r="O390" t="s">
        <v>1094</v>
      </c>
      <c r="P390" t="s">
        <v>1159</v>
      </c>
      <c r="Q390">
        <v>0</v>
      </c>
      <c r="R390">
        <v>0</v>
      </c>
      <c r="S390">
        <v>0</v>
      </c>
      <c r="T390" s="1">
        <v>42051</v>
      </c>
      <c r="U390" t="s">
        <v>1089</v>
      </c>
      <c r="V390" t="s">
        <v>2</v>
      </c>
      <c r="W390" t="s">
        <v>41</v>
      </c>
      <c r="X390" t="s">
        <v>49</v>
      </c>
      <c r="Y390" t="s">
        <v>19</v>
      </c>
      <c r="Z390" t="s">
        <v>6</v>
      </c>
      <c r="AA390" t="s">
        <v>471</v>
      </c>
      <c r="AB390">
        <v>15</v>
      </c>
      <c r="AC390">
        <v>3</v>
      </c>
      <c r="AD390" t="s">
        <v>1077</v>
      </c>
      <c r="AE390">
        <v>0</v>
      </c>
      <c r="AF390">
        <v>1</v>
      </c>
      <c r="AG390" t="s">
        <v>1085</v>
      </c>
      <c r="AH390">
        <v>62810</v>
      </c>
      <c r="AI390">
        <v>11420</v>
      </c>
      <c r="AJ390">
        <v>11420</v>
      </c>
      <c r="AK390">
        <v>39970</v>
      </c>
      <c r="AL390" t="s">
        <v>39</v>
      </c>
      <c r="AM390" t="s">
        <v>193</v>
      </c>
      <c r="AN390">
        <v>1999</v>
      </c>
      <c r="AO390" t="s">
        <v>1078</v>
      </c>
    </row>
    <row r="391" spans="1:41" x14ac:dyDescent="0.25">
      <c r="A391">
        <v>357713</v>
      </c>
      <c r="B391" s="1">
        <v>39383</v>
      </c>
      <c r="C391">
        <v>126</v>
      </c>
      <c r="D391" t="s">
        <v>1273</v>
      </c>
      <c r="E391"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t="s">
        <v>1086</v>
      </c>
      <c r="M391" t="s">
        <v>1142</v>
      </c>
      <c r="N391" t="s">
        <v>1097</v>
      </c>
      <c r="O391" t="s">
        <v>1081</v>
      </c>
      <c r="P391" t="s">
        <v>1160</v>
      </c>
      <c r="Q391">
        <v>36700</v>
      </c>
      <c r="R391">
        <v>-73400</v>
      </c>
      <c r="S391">
        <v>-36700</v>
      </c>
      <c r="T391" s="1">
        <v>42008</v>
      </c>
      <c r="U391" t="s">
        <v>1</v>
      </c>
      <c r="V391" t="s">
        <v>23</v>
      </c>
      <c r="W391" t="s">
        <v>3</v>
      </c>
      <c r="X391" t="s">
        <v>60</v>
      </c>
      <c r="Y391" t="s">
        <v>45</v>
      </c>
      <c r="Z391" t="s">
        <v>75</v>
      </c>
      <c r="AA391" t="s">
        <v>472</v>
      </c>
      <c r="AB391">
        <v>21</v>
      </c>
      <c r="AC391">
        <v>1</v>
      </c>
      <c r="AD391" t="s">
        <v>1077</v>
      </c>
      <c r="AE391">
        <v>1</v>
      </c>
      <c r="AF391">
        <v>2</v>
      </c>
      <c r="AG391" t="s">
        <v>1085</v>
      </c>
      <c r="AH391">
        <v>54160</v>
      </c>
      <c r="AI391">
        <v>6770</v>
      </c>
      <c r="AJ391">
        <v>6770</v>
      </c>
      <c r="AK391">
        <v>40620</v>
      </c>
      <c r="AL391" t="s">
        <v>73</v>
      </c>
      <c r="AM391" t="s">
        <v>74</v>
      </c>
      <c r="AN391">
        <v>2009</v>
      </c>
      <c r="AO391" t="s">
        <v>1078</v>
      </c>
    </row>
    <row r="392" spans="1:41" x14ac:dyDescent="0.25">
      <c r="A392">
        <v>890026</v>
      </c>
      <c r="B392" s="1">
        <v>39584</v>
      </c>
      <c r="C392">
        <v>48</v>
      </c>
      <c r="D392" t="s">
        <v>1272</v>
      </c>
      <c r="E39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t="s">
        <v>1086</v>
      </c>
      <c r="M392" t="s">
        <v>1142</v>
      </c>
      <c r="N392" t="s">
        <v>1099</v>
      </c>
      <c r="O392" t="s">
        <v>1096</v>
      </c>
      <c r="P392" t="s">
        <v>1162</v>
      </c>
      <c r="Q392">
        <v>0</v>
      </c>
      <c r="R392">
        <v>-51000</v>
      </c>
      <c r="S392">
        <v>-51000</v>
      </c>
      <c r="T392" s="1">
        <v>42034</v>
      </c>
      <c r="U392" t="s">
        <v>1</v>
      </c>
      <c r="V392" t="s">
        <v>18</v>
      </c>
      <c r="W392" t="s">
        <v>3</v>
      </c>
      <c r="X392" t="s">
        <v>60</v>
      </c>
      <c r="Y392" t="s">
        <v>45</v>
      </c>
      <c r="Z392" t="s">
        <v>24</v>
      </c>
      <c r="AA392" t="s">
        <v>473</v>
      </c>
      <c r="AB392">
        <v>1</v>
      </c>
      <c r="AC392">
        <v>1</v>
      </c>
      <c r="AD392" t="s">
        <v>1077</v>
      </c>
      <c r="AE392">
        <v>0</v>
      </c>
      <c r="AF392">
        <v>2</v>
      </c>
      <c r="AG392" t="s">
        <v>1078</v>
      </c>
      <c r="AH392">
        <v>48400</v>
      </c>
      <c r="AI392">
        <v>9680</v>
      </c>
      <c r="AJ392">
        <v>4840</v>
      </c>
      <c r="AK392">
        <v>33880</v>
      </c>
      <c r="AL392" t="s">
        <v>8</v>
      </c>
      <c r="AM392" t="s">
        <v>9</v>
      </c>
      <c r="AN392">
        <v>2005</v>
      </c>
      <c r="AO392" t="s">
        <v>1078</v>
      </c>
    </row>
    <row r="393" spans="1:41" x14ac:dyDescent="0.25">
      <c r="A393">
        <v>751612</v>
      </c>
      <c r="B393" s="1">
        <v>39986</v>
      </c>
      <c r="C393">
        <v>297</v>
      </c>
      <c r="D393" t="s">
        <v>1274</v>
      </c>
      <c r="E393"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t="s">
        <v>1079</v>
      </c>
      <c r="M393" t="s">
        <v>1141</v>
      </c>
      <c r="N393" t="s">
        <v>1099</v>
      </c>
      <c r="O393" t="s">
        <v>1096</v>
      </c>
      <c r="P393" t="s">
        <v>1161</v>
      </c>
      <c r="Q393">
        <v>54900</v>
      </c>
      <c r="R393">
        <v>-36700</v>
      </c>
      <c r="S393">
        <v>18200</v>
      </c>
      <c r="T393" s="1">
        <v>42029</v>
      </c>
      <c r="U393" t="s">
        <v>1089</v>
      </c>
      <c r="V393" t="s">
        <v>2</v>
      </c>
      <c r="W393" t="s">
        <v>41</v>
      </c>
      <c r="X393" t="s">
        <v>34</v>
      </c>
      <c r="Y393" t="s">
        <v>19</v>
      </c>
      <c r="Z393" t="s">
        <v>24</v>
      </c>
      <c r="AA393" t="s">
        <v>474</v>
      </c>
      <c r="AB393">
        <v>17</v>
      </c>
      <c r="AC393">
        <v>3</v>
      </c>
      <c r="AD393" t="s">
        <v>1085</v>
      </c>
      <c r="AE393">
        <v>0</v>
      </c>
      <c r="AF393">
        <v>0</v>
      </c>
      <c r="AG393" t="s">
        <v>1078</v>
      </c>
      <c r="AH393">
        <v>51480</v>
      </c>
      <c r="AI393">
        <v>5720</v>
      </c>
      <c r="AJ393">
        <v>5720</v>
      </c>
      <c r="AK393">
        <v>40040</v>
      </c>
      <c r="AL393" t="s">
        <v>47</v>
      </c>
      <c r="AM393" t="s">
        <v>64</v>
      </c>
      <c r="AN393">
        <v>2013</v>
      </c>
      <c r="AO393" t="s">
        <v>1078</v>
      </c>
    </row>
    <row r="394" spans="1:41" x14ac:dyDescent="0.25">
      <c r="A394">
        <v>876680</v>
      </c>
      <c r="B394" s="1">
        <v>41039</v>
      </c>
      <c r="C394">
        <v>160</v>
      </c>
      <c r="D394" t="s">
        <v>1273</v>
      </c>
      <c r="E394"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t="s">
        <v>1086</v>
      </c>
      <c r="M394" t="s">
        <v>57</v>
      </c>
      <c r="N394" t="s">
        <v>1093</v>
      </c>
      <c r="O394" t="s">
        <v>1088</v>
      </c>
      <c r="P394" t="s">
        <v>1159</v>
      </c>
      <c r="Q394">
        <v>0</v>
      </c>
      <c r="R394">
        <v>-36600</v>
      </c>
      <c r="S394">
        <v>-36600</v>
      </c>
      <c r="T394" s="1">
        <v>42026</v>
      </c>
      <c r="U394" t="s">
        <v>1089</v>
      </c>
      <c r="V394" t="s">
        <v>18</v>
      </c>
      <c r="W394" t="s">
        <v>41</v>
      </c>
      <c r="X394" t="s">
        <v>34</v>
      </c>
      <c r="Y394" t="s">
        <v>19</v>
      </c>
      <c r="Z394" t="s">
        <v>6</v>
      </c>
      <c r="AA394" t="s">
        <v>475</v>
      </c>
      <c r="AB394">
        <v>5</v>
      </c>
      <c r="AC394">
        <v>3</v>
      </c>
      <c r="AD394" t="s">
        <v>1078</v>
      </c>
      <c r="AE394">
        <v>2</v>
      </c>
      <c r="AF394">
        <v>1</v>
      </c>
      <c r="AG394" t="s">
        <v>1078</v>
      </c>
      <c r="AH394">
        <v>51700</v>
      </c>
      <c r="AI394">
        <v>5170</v>
      </c>
      <c r="AJ394">
        <v>10340</v>
      </c>
      <c r="AK394">
        <v>36190</v>
      </c>
      <c r="AL394" t="s">
        <v>8</v>
      </c>
      <c r="AM394" t="s">
        <v>36</v>
      </c>
      <c r="AN394">
        <v>2003</v>
      </c>
      <c r="AO394" t="s">
        <v>1078</v>
      </c>
    </row>
    <row r="395" spans="1:41" x14ac:dyDescent="0.25">
      <c r="A395">
        <v>756981</v>
      </c>
      <c r="B395" s="1">
        <v>37896</v>
      </c>
      <c r="C395">
        <v>406</v>
      </c>
      <c r="D395" t="s">
        <v>1273</v>
      </c>
      <c r="E395"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t="s">
        <v>1079</v>
      </c>
      <c r="M395" t="s">
        <v>1140</v>
      </c>
      <c r="N395" t="s">
        <v>1099</v>
      </c>
      <c r="O395" t="s">
        <v>1113</v>
      </c>
      <c r="P395" t="s">
        <v>1160</v>
      </c>
      <c r="Q395">
        <v>0</v>
      </c>
      <c r="R395">
        <v>-42700</v>
      </c>
      <c r="S395">
        <v>-42700</v>
      </c>
      <c r="T395" s="1">
        <v>42005</v>
      </c>
      <c r="U395" t="s">
        <v>1089</v>
      </c>
      <c r="V395" t="s">
        <v>23</v>
      </c>
      <c r="W395" t="s">
        <v>41</v>
      </c>
      <c r="X395" t="s">
        <v>49</v>
      </c>
      <c r="Y395" t="s">
        <v>45</v>
      </c>
      <c r="Z395" t="s">
        <v>53</v>
      </c>
      <c r="AA395" t="s">
        <v>476</v>
      </c>
      <c r="AB395">
        <v>15</v>
      </c>
      <c r="AC395">
        <v>3</v>
      </c>
      <c r="AD395" t="s">
        <v>1085</v>
      </c>
      <c r="AE395">
        <v>1</v>
      </c>
      <c r="AF395">
        <v>2</v>
      </c>
      <c r="AG395" t="s">
        <v>1085</v>
      </c>
      <c r="AH395">
        <v>65520</v>
      </c>
      <c r="AI395">
        <v>10920</v>
      </c>
      <c r="AJ395">
        <v>5460</v>
      </c>
      <c r="AK395">
        <v>49140</v>
      </c>
      <c r="AL395" t="s">
        <v>123</v>
      </c>
      <c r="AM395" t="s">
        <v>166</v>
      </c>
      <c r="AN395">
        <v>2009</v>
      </c>
      <c r="AO395" t="s">
        <v>1078</v>
      </c>
    </row>
    <row r="396" spans="1:41" x14ac:dyDescent="0.25">
      <c r="A396">
        <v>121439</v>
      </c>
      <c r="B396" s="1">
        <v>33087</v>
      </c>
      <c r="C396">
        <v>157</v>
      </c>
      <c r="D396" t="s">
        <v>1274</v>
      </c>
      <c r="E396"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t="s">
        <v>1079</v>
      </c>
      <c r="M396" t="s">
        <v>57</v>
      </c>
      <c r="N396" t="s">
        <v>1115</v>
      </c>
      <c r="O396" t="s">
        <v>1083</v>
      </c>
      <c r="P396" t="s">
        <v>1160</v>
      </c>
      <c r="Q396">
        <v>40700</v>
      </c>
      <c r="R396">
        <v>-41600</v>
      </c>
      <c r="S396">
        <v>-900</v>
      </c>
      <c r="T396" s="1">
        <v>42049</v>
      </c>
      <c r="U396" t="s">
        <v>1089</v>
      </c>
      <c r="V396" t="s">
        <v>18</v>
      </c>
      <c r="W396" t="s">
        <v>3</v>
      </c>
      <c r="X396" t="s">
        <v>49</v>
      </c>
      <c r="Y396" t="s">
        <v>1273</v>
      </c>
      <c r="Z396" t="s">
        <v>24</v>
      </c>
      <c r="AA396" t="s">
        <v>477</v>
      </c>
      <c r="AB396">
        <v>2</v>
      </c>
      <c r="AC396">
        <v>4</v>
      </c>
      <c r="AD396" t="s">
        <v>1078</v>
      </c>
      <c r="AE396">
        <v>2</v>
      </c>
      <c r="AF396">
        <v>2</v>
      </c>
      <c r="AG396" t="s">
        <v>1078</v>
      </c>
      <c r="AH396">
        <v>47700</v>
      </c>
      <c r="AI396">
        <v>4770</v>
      </c>
      <c r="AJ396">
        <v>9540</v>
      </c>
      <c r="AK396">
        <v>33390</v>
      </c>
      <c r="AL396" t="s">
        <v>32</v>
      </c>
      <c r="AM396" t="s">
        <v>77</v>
      </c>
      <c r="AN396">
        <v>2011</v>
      </c>
      <c r="AO396" t="s">
        <v>1077</v>
      </c>
    </row>
    <row r="397" spans="1:41" x14ac:dyDescent="0.25">
      <c r="A397">
        <v>411289</v>
      </c>
      <c r="B397" s="1">
        <v>35689</v>
      </c>
      <c r="C397">
        <v>146</v>
      </c>
      <c r="D397" t="s">
        <v>1273</v>
      </c>
      <c r="E397"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t="s">
        <v>1086</v>
      </c>
      <c r="M397" t="s">
        <v>1141</v>
      </c>
      <c r="N397" t="s">
        <v>1082</v>
      </c>
      <c r="O397" t="s">
        <v>1113</v>
      </c>
      <c r="P397" t="s">
        <v>1161</v>
      </c>
      <c r="Q397">
        <v>61400</v>
      </c>
      <c r="R397">
        <v>-57500</v>
      </c>
      <c r="S397">
        <v>3900</v>
      </c>
      <c r="T397" s="1">
        <v>42019</v>
      </c>
      <c r="U397" t="s">
        <v>10</v>
      </c>
      <c r="V397" t="s">
        <v>1084</v>
      </c>
      <c r="W397" t="s">
        <v>11</v>
      </c>
      <c r="X397" t="s">
        <v>30</v>
      </c>
      <c r="Y397" t="s">
        <v>5</v>
      </c>
      <c r="Z397" t="s">
        <v>53</v>
      </c>
      <c r="AA397" t="s">
        <v>478</v>
      </c>
      <c r="AB397">
        <v>3</v>
      </c>
      <c r="AC397">
        <v>1</v>
      </c>
      <c r="AD397" t="s">
        <v>1077</v>
      </c>
      <c r="AE397">
        <v>2</v>
      </c>
      <c r="AF397">
        <v>0</v>
      </c>
      <c r="AG397" t="s">
        <v>1078</v>
      </c>
      <c r="AH397">
        <v>5220</v>
      </c>
      <c r="AI397">
        <v>580</v>
      </c>
      <c r="AJ397">
        <v>580</v>
      </c>
      <c r="AK397">
        <v>4060</v>
      </c>
      <c r="AL397" t="s">
        <v>32</v>
      </c>
      <c r="AM397" t="s">
        <v>69</v>
      </c>
      <c r="AN397">
        <v>2015</v>
      </c>
      <c r="AO397" t="s">
        <v>1078</v>
      </c>
    </row>
    <row r="398" spans="1:41" x14ac:dyDescent="0.25">
      <c r="A398">
        <v>538466</v>
      </c>
      <c r="B398" s="1">
        <v>34909</v>
      </c>
      <c r="C398">
        <v>409</v>
      </c>
      <c r="D398" t="s">
        <v>1274</v>
      </c>
      <c r="E398"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t="s">
        <v>1079</v>
      </c>
      <c r="M398" t="s">
        <v>57</v>
      </c>
      <c r="N398" t="s">
        <v>1102</v>
      </c>
      <c r="O398" t="s">
        <v>1117</v>
      </c>
      <c r="P398" t="s">
        <v>1162</v>
      </c>
      <c r="Q398">
        <v>55600</v>
      </c>
      <c r="R398">
        <v>0</v>
      </c>
      <c r="S398">
        <v>55600</v>
      </c>
      <c r="T398" s="1">
        <v>42010</v>
      </c>
      <c r="U398" t="s">
        <v>1</v>
      </c>
      <c r="V398" t="s">
        <v>2</v>
      </c>
      <c r="W398" t="s">
        <v>3</v>
      </c>
      <c r="X398" t="s">
        <v>49</v>
      </c>
      <c r="Y398" t="s">
        <v>19</v>
      </c>
      <c r="Z398" t="s">
        <v>13</v>
      </c>
      <c r="AA398" t="s">
        <v>479</v>
      </c>
      <c r="AB398">
        <v>19</v>
      </c>
      <c r="AC398">
        <v>1</v>
      </c>
      <c r="AD398" t="s">
        <v>1078</v>
      </c>
      <c r="AE398">
        <v>1</v>
      </c>
      <c r="AF398">
        <v>0</v>
      </c>
      <c r="AG398" t="s">
        <v>1085</v>
      </c>
      <c r="AH398">
        <v>73320</v>
      </c>
      <c r="AI398">
        <v>6110</v>
      </c>
      <c r="AJ398">
        <v>12220</v>
      </c>
      <c r="AK398">
        <v>54990</v>
      </c>
      <c r="AL398" t="s">
        <v>55</v>
      </c>
      <c r="AM398" t="s">
        <v>157</v>
      </c>
      <c r="AN398">
        <v>2012</v>
      </c>
      <c r="AO398" t="s">
        <v>1078</v>
      </c>
    </row>
    <row r="399" spans="1:41" x14ac:dyDescent="0.25">
      <c r="A399">
        <v>932097</v>
      </c>
      <c r="B399" s="1">
        <v>38601</v>
      </c>
      <c r="C399">
        <v>252</v>
      </c>
      <c r="D399" t="s">
        <v>1274</v>
      </c>
      <c r="E399"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t="s">
        <v>1079</v>
      </c>
      <c r="M399" t="s">
        <v>1139</v>
      </c>
      <c r="N399" t="s">
        <v>1114</v>
      </c>
      <c r="O399" t="s">
        <v>1100</v>
      </c>
      <c r="P399" t="s">
        <v>1159</v>
      </c>
      <c r="Q399">
        <v>0</v>
      </c>
      <c r="R399">
        <v>-28800</v>
      </c>
      <c r="S399">
        <v>-28800</v>
      </c>
      <c r="T399" s="1">
        <v>42043</v>
      </c>
      <c r="U399" t="s">
        <v>1</v>
      </c>
      <c r="V399" t="s">
        <v>23</v>
      </c>
      <c r="W399" t="s">
        <v>11</v>
      </c>
      <c r="X399" t="s">
        <v>34</v>
      </c>
      <c r="Y399" t="s">
        <v>12</v>
      </c>
      <c r="Z399" t="s">
        <v>51</v>
      </c>
      <c r="AA399" t="s">
        <v>480</v>
      </c>
      <c r="AB399">
        <v>17</v>
      </c>
      <c r="AC399">
        <v>1</v>
      </c>
      <c r="AD399" t="s">
        <v>1077</v>
      </c>
      <c r="AE399">
        <v>0</v>
      </c>
      <c r="AF399">
        <v>2</v>
      </c>
      <c r="AG399" t="s">
        <v>1077</v>
      </c>
      <c r="AH399">
        <v>74900</v>
      </c>
      <c r="AI399">
        <v>14980</v>
      </c>
      <c r="AJ399">
        <v>7490</v>
      </c>
      <c r="AK399">
        <v>52430</v>
      </c>
      <c r="AL399" t="s">
        <v>106</v>
      </c>
      <c r="AM399" t="s">
        <v>280</v>
      </c>
      <c r="AN399">
        <v>2003</v>
      </c>
      <c r="AO399" t="s">
        <v>1078</v>
      </c>
    </row>
    <row r="400" spans="1:41" x14ac:dyDescent="0.25">
      <c r="A400">
        <v>463727</v>
      </c>
      <c r="B400" s="1">
        <v>33821</v>
      </c>
      <c r="C400">
        <v>6</v>
      </c>
      <c r="D400" t="s">
        <v>1273</v>
      </c>
      <c r="E400"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t="s">
        <v>1086</v>
      </c>
      <c r="M400" t="s">
        <v>57</v>
      </c>
      <c r="N400" t="s">
        <v>1093</v>
      </c>
      <c r="O400" t="s">
        <v>1100</v>
      </c>
      <c r="P400" t="s">
        <v>1162</v>
      </c>
      <c r="Q400">
        <v>0</v>
      </c>
      <c r="R400">
        <v>-47400</v>
      </c>
      <c r="S400">
        <v>-47400</v>
      </c>
      <c r="T400" s="1">
        <v>42052</v>
      </c>
      <c r="U400" t="s">
        <v>10</v>
      </c>
      <c r="V400" t="s">
        <v>1084</v>
      </c>
      <c r="W400" t="s">
        <v>121</v>
      </c>
      <c r="X400" t="s">
        <v>4</v>
      </c>
      <c r="Y400" t="s">
        <v>45</v>
      </c>
      <c r="Z400" t="s">
        <v>6</v>
      </c>
      <c r="AA400" t="s">
        <v>481</v>
      </c>
      <c r="AB400">
        <v>7</v>
      </c>
      <c r="AC400">
        <v>1</v>
      </c>
      <c r="AD400" t="s">
        <v>1085</v>
      </c>
      <c r="AE400">
        <v>0</v>
      </c>
      <c r="AF400">
        <v>1</v>
      </c>
      <c r="AG400" t="s">
        <v>1077</v>
      </c>
      <c r="AH400">
        <v>3190</v>
      </c>
      <c r="AI400">
        <v>580</v>
      </c>
      <c r="AJ400">
        <v>290</v>
      </c>
      <c r="AK400">
        <v>2320</v>
      </c>
      <c r="AL400" t="s">
        <v>8</v>
      </c>
      <c r="AM400" t="s">
        <v>36</v>
      </c>
      <c r="AN400">
        <v>2015</v>
      </c>
      <c r="AO400" t="s">
        <v>1078</v>
      </c>
    </row>
    <row r="401" spans="1:41" x14ac:dyDescent="0.25">
      <c r="A401">
        <v>552618</v>
      </c>
      <c r="B401" s="1">
        <v>33991</v>
      </c>
      <c r="C401">
        <v>103</v>
      </c>
      <c r="D401" t="s">
        <v>1274</v>
      </c>
      <c r="E401"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t="s">
        <v>1079</v>
      </c>
      <c r="M401" t="s">
        <v>1140</v>
      </c>
      <c r="N401" t="s">
        <v>1090</v>
      </c>
      <c r="O401" t="s">
        <v>1117</v>
      </c>
      <c r="P401" t="s">
        <v>1160</v>
      </c>
      <c r="Q401">
        <v>0</v>
      </c>
      <c r="R401">
        <v>0</v>
      </c>
      <c r="S401">
        <v>0</v>
      </c>
      <c r="T401" s="1">
        <v>42025</v>
      </c>
      <c r="U401" t="s">
        <v>1</v>
      </c>
      <c r="V401" t="s">
        <v>18</v>
      </c>
      <c r="W401" t="s">
        <v>11</v>
      </c>
      <c r="X401" t="s">
        <v>60</v>
      </c>
      <c r="Y401" t="s">
        <v>19</v>
      </c>
      <c r="Z401" t="s">
        <v>6</v>
      </c>
      <c r="AA401" t="s">
        <v>482</v>
      </c>
      <c r="AB401">
        <v>21</v>
      </c>
      <c r="AC401">
        <v>1</v>
      </c>
      <c r="AD401" t="s">
        <v>1078</v>
      </c>
      <c r="AE401">
        <v>1</v>
      </c>
      <c r="AF401">
        <v>0</v>
      </c>
      <c r="AG401" t="s">
        <v>1077</v>
      </c>
      <c r="AH401">
        <v>76920</v>
      </c>
      <c r="AI401">
        <v>12820</v>
      </c>
      <c r="AJ401">
        <v>6410</v>
      </c>
      <c r="AK401">
        <v>57690</v>
      </c>
      <c r="AL401" t="s">
        <v>26</v>
      </c>
      <c r="AM401" t="s">
        <v>154</v>
      </c>
      <c r="AN401">
        <v>2002</v>
      </c>
      <c r="AO401" t="s">
        <v>1078</v>
      </c>
    </row>
    <row r="402" spans="1:41" x14ac:dyDescent="0.25">
      <c r="A402">
        <v>936638</v>
      </c>
      <c r="B402" s="1">
        <v>34839</v>
      </c>
      <c r="C402">
        <v>369</v>
      </c>
      <c r="D402" t="s">
        <v>1273</v>
      </c>
      <c r="E40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t="s">
        <v>1086</v>
      </c>
      <c r="M402" t="s">
        <v>1139</v>
      </c>
      <c r="N402" t="s">
        <v>1097</v>
      </c>
      <c r="O402" t="s">
        <v>1113</v>
      </c>
      <c r="P402" t="s">
        <v>1161</v>
      </c>
      <c r="Q402">
        <v>0</v>
      </c>
      <c r="R402">
        <v>0</v>
      </c>
      <c r="S402">
        <v>0</v>
      </c>
      <c r="T402" s="1">
        <v>42044</v>
      </c>
      <c r="U402" t="s">
        <v>1089</v>
      </c>
      <c r="V402" t="s">
        <v>23</v>
      </c>
      <c r="W402" t="s">
        <v>41</v>
      </c>
      <c r="X402" t="s">
        <v>4</v>
      </c>
      <c r="Y402" t="s">
        <v>45</v>
      </c>
      <c r="Z402" t="s">
        <v>37</v>
      </c>
      <c r="AA402" t="s">
        <v>483</v>
      </c>
      <c r="AB402">
        <v>10</v>
      </c>
      <c r="AC402">
        <v>2</v>
      </c>
      <c r="AD402" t="s">
        <v>1077</v>
      </c>
      <c r="AE402">
        <v>1</v>
      </c>
      <c r="AF402">
        <v>3</v>
      </c>
      <c r="AG402" t="s">
        <v>1078</v>
      </c>
      <c r="AH402">
        <v>77990</v>
      </c>
      <c r="AI402">
        <v>7090</v>
      </c>
      <c r="AJ402">
        <v>14180</v>
      </c>
      <c r="AK402">
        <v>56720</v>
      </c>
      <c r="AL402" t="s">
        <v>106</v>
      </c>
      <c r="AM402" t="s">
        <v>107</v>
      </c>
      <c r="AN402">
        <v>2012</v>
      </c>
      <c r="AO402" t="s">
        <v>1078</v>
      </c>
    </row>
    <row r="403" spans="1:41" x14ac:dyDescent="0.25">
      <c r="A403">
        <v>348814</v>
      </c>
      <c r="B403" s="1">
        <v>33871</v>
      </c>
      <c r="C403">
        <v>261</v>
      </c>
      <c r="D403" t="s">
        <v>1272</v>
      </c>
      <c r="E403"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t="s">
        <v>1079</v>
      </c>
      <c r="M403" t="s">
        <v>1140</v>
      </c>
      <c r="N403" t="s">
        <v>1103</v>
      </c>
      <c r="O403" t="s">
        <v>1094</v>
      </c>
      <c r="P403" t="s">
        <v>1160</v>
      </c>
      <c r="Q403">
        <v>0</v>
      </c>
      <c r="R403">
        <v>0</v>
      </c>
      <c r="S403">
        <v>0</v>
      </c>
      <c r="T403" s="1">
        <v>42047</v>
      </c>
      <c r="U403" t="s">
        <v>1</v>
      </c>
      <c r="V403" t="s">
        <v>23</v>
      </c>
      <c r="W403" t="s">
        <v>41</v>
      </c>
      <c r="X403" t="s">
        <v>34</v>
      </c>
      <c r="Y403" t="s">
        <v>19</v>
      </c>
      <c r="Z403" t="s">
        <v>6</v>
      </c>
      <c r="AA403" t="s">
        <v>484</v>
      </c>
      <c r="AB403">
        <v>11</v>
      </c>
      <c r="AC403">
        <v>1</v>
      </c>
      <c r="AD403" t="s">
        <v>1077</v>
      </c>
      <c r="AE403">
        <v>1</v>
      </c>
      <c r="AF403">
        <v>0</v>
      </c>
      <c r="AG403" t="s">
        <v>1085</v>
      </c>
      <c r="AH403">
        <v>59670</v>
      </c>
      <c r="AI403">
        <v>9180</v>
      </c>
      <c r="AJ403">
        <v>9180</v>
      </c>
      <c r="AK403">
        <v>41310</v>
      </c>
      <c r="AL403" t="s">
        <v>55</v>
      </c>
      <c r="AM403" t="s">
        <v>86</v>
      </c>
      <c r="AN403">
        <v>2008</v>
      </c>
      <c r="AO403" t="s">
        <v>1078</v>
      </c>
    </row>
    <row r="404" spans="1:41" x14ac:dyDescent="0.25">
      <c r="A404">
        <v>944102</v>
      </c>
      <c r="B404" s="1">
        <v>39283</v>
      </c>
      <c r="C404">
        <v>159</v>
      </c>
      <c r="D404" t="s">
        <v>1274</v>
      </c>
      <c r="E404"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t="s">
        <v>1086</v>
      </c>
      <c r="M404" t="s">
        <v>65</v>
      </c>
      <c r="N404" t="s">
        <v>1080</v>
      </c>
      <c r="O404" t="s">
        <v>1101</v>
      </c>
      <c r="P404" t="s">
        <v>1159</v>
      </c>
      <c r="Q404">
        <v>69200</v>
      </c>
      <c r="R404">
        <v>-36900</v>
      </c>
      <c r="S404">
        <v>32300</v>
      </c>
      <c r="T404" s="1">
        <v>42059</v>
      </c>
      <c r="U404" t="s">
        <v>1089</v>
      </c>
      <c r="V404" t="s">
        <v>18</v>
      </c>
      <c r="W404" t="s">
        <v>3</v>
      </c>
      <c r="X404" t="s">
        <v>60</v>
      </c>
      <c r="Y404" t="s">
        <v>19</v>
      </c>
      <c r="Z404" t="s">
        <v>6</v>
      </c>
      <c r="AA404" t="s">
        <v>485</v>
      </c>
      <c r="AB404">
        <v>23</v>
      </c>
      <c r="AC404">
        <v>3</v>
      </c>
      <c r="AD404" t="s">
        <v>1077</v>
      </c>
      <c r="AE404">
        <v>2</v>
      </c>
      <c r="AF404">
        <v>0</v>
      </c>
      <c r="AG404" t="s">
        <v>1078</v>
      </c>
      <c r="AH404">
        <v>44880</v>
      </c>
      <c r="AI404">
        <v>8160</v>
      </c>
      <c r="AJ404">
        <v>4080</v>
      </c>
      <c r="AK404">
        <v>32640</v>
      </c>
      <c r="AL404" t="s">
        <v>15</v>
      </c>
      <c r="AM404" t="s">
        <v>102</v>
      </c>
      <c r="AN404">
        <v>2004</v>
      </c>
      <c r="AO404" t="s">
        <v>1077</v>
      </c>
    </row>
    <row r="405" spans="1:41" x14ac:dyDescent="0.25">
      <c r="A405">
        <v>689901</v>
      </c>
      <c r="B405" s="1">
        <v>33722</v>
      </c>
      <c r="C405">
        <v>344</v>
      </c>
      <c r="D405" t="s">
        <v>1274</v>
      </c>
      <c r="E405"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t="s">
        <v>1079</v>
      </c>
      <c r="M405" t="s">
        <v>29</v>
      </c>
      <c r="N405" t="s">
        <v>1087</v>
      </c>
      <c r="O405" t="s">
        <v>1101</v>
      </c>
      <c r="P405" t="s">
        <v>1161</v>
      </c>
      <c r="Q405">
        <v>0</v>
      </c>
      <c r="R405">
        <v>0</v>
      </c>
      <c r="S405">
        <v>0</v>
      </c>
      <c r="T405" s="1">
        <v>42037</v>
      </c>
      <c r="U405" t="s">
        <v>1</v>
      </c>
      <c r="V405" t="s">
        <v>2</v>
      </c>
      <c r="W405" t="s">
        <v>11</v>
      </c>
      <c r="X405" t="s">
        <v>60</v>
      </c>
      <c r="Y405" t="s">
        <v>50</v>
      </c>
      <c r="Z405" t="s">
        <v>53</v>
      </c>
      <c r="AA405" t="s">
        <v>486</v>
      </c>
      <c r="AB405">
        <v>14</v>
      </c>
      <c r="AC405">
        <v>1</v>
      </c>
      <c r="AD405" t="s">
        <v>1085</v>
      </c>
      <c r="AE405">
        <v>0</v>
      </c>
      <c r="AF405">
        <v>2</v>
      </c>
      <c r="AG405" t="s">
        <v>1078</v>
      </c>
      <c r="AH405">
        <v>82830</v>
      </c>
      <c r="AI405">
        <v>7530</v>
      </c>
      <c r="AJ405">
        <v>15060</v>
      </c>
      <c r="AK405">
        <v>60240</v>
      </c>
      <c r="AL405" t="s">
        <v>43</v>
      </c>
      <c r="AM405" t="s">
        <v>44</v>
      </c>
      <c r="AN405">
        <v>2004</v>
      </c>
      <c r="AO405" t="s">
        <v>1078</v>
      </c>
    </row>
    <row r="406" spans="1:41" x14ac:dyDescent="0.25">
      <c r="A406">
        <v>901083</v>
      </c>
      <c r="B406" s="1">
        <v>35814</v>
      </c>
      <c r="C406">
        <v>437</v>
      </c>
      <c r="D406" t="s">
        <v>1273</v>
      </c>
      <c r="E406"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t="s">
        <v>1086</v>
      </c>
      <c r="M406" t="s">
        <v>65</v>
      </c>
      <c r="N406" t="s">
        <v>1090</v>
      </c>
      <c r="O406" t="s">
        <v>1116</v>
      </c>
      <c r="P406" t="s">
        <v>1162</v>
      </c>
      <c r="Q406">
        <v>48800</v>
      </c>
      <c r="R406">
        <v>0</v>
      </c>
      <c r="S406">
        <v>48800</v>
      </c>
      <c r="T406" s="1">
        <v>42049</v>
      </c>
      <c r="U406" t="s">
        <v>1</v>
      </c>
      <c r="V406" t="s">
        <v>23</v>
      </c>
      <c r="W406" t="s">
        <v>11</v>
      </c>
      <c r="X406" t="s">
        <v>49</v>
      </c>
      <c r="Y406" t="s">
        <v>5</v>
      </c>
      <c r="Z406" t="s">
        <v>13</v>
      </c>
      <c r="AA406" t="s">
        <v>487</v>
      </c>
      <c r="AB406">
        <v>10</v>
      </c>
      <c r="AC406">
        <v>1</v>
      </c>
      <c r="AD406" t="s">
        <v>1078</v>
      </c>
      <c r="AE406">
        <v>1</v>
      </c>
      <c r="AF406">
        <v>3</v>
      </c>
      <c r="AG406" t="s">
        <v>1078</v>
      </c>
      <c r="AH406">
        <v>84480</v>
      </c>
      <c r="AI406">
        <v>7680</v>
      </c>
      <c r="AJ406">
        <v>15360</v>
      </c>
      <c r="AK406">
        <v>61440</v>
      </c>
      <c r="AL406" t="s">
        <v>26</v>
      </c>
      <c r="AM406" t="s">
        <v>132</v>
      </c>
      <c r="AN406">
        <v>2012</v>
      </c>
      <c r="AO406" t="s">
        <v>1077</v>
      </c>
    </row>
    <row r="407" spans="1:41" x14ac:dyDescent="0.25">
      <c r="A407">
        <v>396224</v>
      </c>
      <c r="B407" s="1">
        <v>40064</v>
      </c>
      <c r="C407">
        <v>65</v>
      </c>
      <c r="D407" t="s">
        <v>1274</v>
      </c>
      <c r="E407"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t="s">
        <v>1086</v>
      </c>
      <c r="M407" t="s">
        <v>65</v>
      </c>
      <c r="N407" t="s">
        <v>1103</v>
      </c>
      <c r="O407" t="s">
        <v>1101</v>
      </c>
      <c r="P407" t="s">
        <v>1159</v>
      </c>
      <c r="Q407">
        <v>0</v>
      </c>
      <c r="R407">
        <v>-66300</v>
      </c>
      <c r="S407">
        <v>-66300</v>
      </c>
      <c r="T407" s="1">
        <v>42050</v>
      </c>
      <c r="U407" t="s">
        <v>1089</v>
      </c>
      <c r="V407" t="s">
        <v>2</v>
      </c>
      <c r="W407" t="s">
        <v>41</v>
      </c>
      <c r="X407" t="s">
        <v>34</v>
      </c>
      <c r="Y407" t="s">
        <v>45</v>
      </c>
      <c r="Z407" t="s">
        <v>51</v>
      </c>
      <c r="AA407" t="s">
        <v>488</v>
      </c>
      <c r="AB407">
        <v>6</v>
      </c>
      <c r="AC407">
        <v>3</v>
      </c>
      <c r="AD407" t="s">
        <v>1085</v>
      </c>
      <c r="AE407">
        <v>2</v>
      </c>
      <c r="AF407">
        <v>3</v>
      </c>
      <c r="AG407" t="s">
        <v>1078</v>
      </c>
      <c r="AH407">
        <v>79800</v>
      </c>
      <c r="AI407">
        <v>15960</v>
      </c>
      <c r="AJ407">
        <v>7980</v>
      </c>
      <c r="AK407">
        <v>55860</v>
      </c>
      <c r="AL407" t="s">
        <v>118</v>
      </c>
      <c r="AM407" t="s">
        <v>119</v>
      </c>
      <c r="AN407">
        <v>1999</v>
      </c>
      <c r="AO407" t="s">
        <v>1078</v>
      </c>
    </row>
    <row r="408" spans="1:41" x14ac:dyDescent="0.25">
      <c r="A408">
        <v>682178</v>
      </c>
      <c r="B408" s="1">
        <v>34686</v>
      </c>
      <c r="C408">
        <v>280</v>
      </c>
      <c r="D408" t="s">
        <v>1273</v>
      </c>
      <c r="E408"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t="s">
        <v>1079</v>
      </c>
      <c r="M408" t="s">
        <v>1140</v>
      </c>
      <c r="N408" t="s">
        <v>1114</v>
      </c>
      <c r="O408" t="s">
        <v>1117</v>
      </c>
      <c r="P408" t="s">
        <v>1159</v>
      </c>
      <c r="Q408">
        <v>29300</v>
      </c>
      <c r="R408">
        <v>-64700</v>
      </c>
      <c r="S408">
        <v>-35400</v>
      </c>
      <c r="T408" s="1">
        <v>42063</v>
      </c>
      <c r="U408" t="s">
        <v>1089</v>
      </c>
      <c r="V408" t="s">
        <v>18</v>
      </c>
      <c r="W408" t="s">
        <v>11</v>
      </c>
      <c r="X408" t="s">
        <v>4</v>
      </c>
      <c r="Y408" t="s">
        <v>45</v>
      </c>
      <c r="Z408" t="s">
        <v>24</v>
      </c>
      <c r="AA408" t="s">
        <v>489</v>
      </c>
      <c r="AB408">
        <v>10</v>
      </c>
      <c r="AC408">
        <v>3</v>
      </c>
      <c r="AD408" t="s">
        <v>1085</v>
      </c>
      <c r="AE408">
        <v>0</v>
      </c>
      <c r="AF408">
        <v>3</v>
      </c>
      <c r="AG408" t="s">
        <v>1077</v>
      </c>
      <c r="AH408">
        <v>53020</v>
      </c>
      <c r="AI408">
        <v>9640</v>
      </c>
      <c r="AJ408">
        <v>9640</v>
      </c>
      <c r="AK408">
        <v>33740</v>
      </c>
      <c r="AL408" t="s">
        <v>47</v>
      </c>
      <c r="AM408" t="s">
        <v>94</v>
      </c>
      <c r="AN408">
        <v>1999</v>
      </c>
      <c r="AO408" t="s">
        <v>1078</v>
      </c>
    </row>
    <row r="409" spans="1:41" x14ac:dyDescent="0.25">
      <c r="A409">
        <v>596298</v>
      </c>
      <c r="B409" s="1">
        <v>35300</v>
      </c>
      <c r="C409">
        <v>269</v>
      </c>
      <c r="D409" t="s">
        <v>1274</v>
      </c>
      <c r="E409"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t="s">
        <v>1086</v>
      </c>
      <c r="M409" t="s">
        <v>57</v>
      </c>
      <c r="N409" t="s">
        <v>1082</v>
      </c>
      <c r="O409" t="s">
        <v>1081</v>
      </c>
      <c r="P409" t="s">
        <v>1159</v>
      </c>
      <c r="Q409">
        <v>54800</v>
      </c>
      <c r="R409">
        <v>-64100</v>
      </c>
      <c r="S409">
        <v>-9300</v>
      </c>
      <c r="T409" s="1">
        <v>42022</v>
      </c>
      <c r="U409" t="s">
        <v>1089</v>
      </c>
      <c r="V409" t="s">
        <v>2</v>
      </c>
      <c r="W409" t="s">
        <v>41</v>
      </c>
      <c r="X409" t="s">
        <v>4</v>
      </c>
      <c r="Y409" t="s">
        <v>12</v>
      </c>
      <c r="Z409" t="s">
        <v>51</v>
      </c>
      <c r="AA409" t="s">
        <v>490</v>
      </c>
      <c r="AB409">
        <v>5</v>
      </c>
      <c r="AC409">
        <v>3</v>
      </c>
      <c r="AD409" t="s">
        <v>1085</v>
      </c>
      <c r="AE409">
        <v>0</v>
      </c>
      <c r="AF409">
        <v>0</v>
      </c>
      <c r="AG409" t="s">
        <v>1078</v>
      </c>
      <c r="AH409">
        <v>24200</v>
      </c>
      <c r="AI409">
        <v>2200</v>
      </c>
      <c r="AJ409">
        <v>4400</v>
      </c>
      <c r="AK409">
        <v>17600</v>
      </c>
      <c r="AL409" t="s">
        <v>73</v>
      </c>
      <c r="AM409" t="s">
        <v>83</v>
      </c>
      <c r="AN409">
        <v>2008</v>
      </c>
      <c r="AO409" t="s">
        <v>1078</v>
      </c>
    </row>
    <row r="410" spans="1:41" x14ac:dyDescent="0.25">
      <c r="A410">
        <v>253005</v>
      </c>
      <c r="B410" s="1">
        <v>33562</v>
      </c>
      <c r="C410">
        <v>275</v>
      </c>
      <c r="D410" t="s">
        <v>1273</v>
      </c>
      <c r="E410"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t="s">
        <v>1079</v>
      </c>
      <c r="M410" t="s">
        <v>1139</v>
      </c>
      <c r="N410" t="s">
        <v>1099</v>
      </c>
      <c r="O410" t="s">
        <v>1098</v>
      </c>
      <c r="P410" t="s">
        <v>1162</v>
      </c>
      <c r="Q410">
        <v>0</v>
      </c>
      <c r="R410">
        <v>-45300</v>
      </c>
      <c r="S410">
        <v>-45300</v>
      </c>
      <c r="T410" s="1">
        <v>42010</v>
      </c>
      <c r="U410" t="s">
        <v>1</v>
      </c>
      <c r="V410" t="s">
        <v>18</v>
      </c>
      <c r="W410" t="s">
        <v>11</v>
      </c>
      <c r="X410" t="s">
        <v>34</v>
      </c>
      <c r="Y410" t="s">
        <v>1273</v>
      </c>
      <c r="Z410" t="s">
        <v>13</v>
      </c>
      <c r="AA410" t="s">
        <v>491</v>
      </c>
      <c r="AB410">
        <v>17</v>
      </c>
      <c r="AC410">
        <v>1</v>
      </c>
      <c r="AD410" t="s">
        <v>1085</v>
      </c>
      <c r="AE410">
        <v>1</v>
      </c>
      <c r="AF410">
        <v>3</v>
      </c>
      <c r="AG410" t="s">
        <v>1077</v>
      </c>
      <c r="AH410">
        <v>43230</v>
      </c>
      <c r="AI410">
        <v>7860</v>
      </c>
      <c r="AJ410">
        <v>7860</v>
      </c>
      <c r="AK410">
        <v>27510</v>
      </c>
      <c r="AL410" t="s">
        <v>26</v>
      </c>
      <c r="AM410" t="s">
        <v>132</v>
      </c>
      <c r="AN410">
        <v>2001</v>
      </c>
      <c r="AO410" t="s">
        <v>1078</v>
      </c>
    </row>
    <row r="411" spans="1:41" x14ac:dyDescent="0.25">
      <c r="A411">
        <v>985924</v>
      </c>
      <c r="B411" s="1">
        <v>36096</v>
      </c>
      <c r="C411">
        <v>265</v>
      </c>
      <c r="D411" t="s">
        <v>1273</v>
      </c>
      <c r="E411"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t="s">
        <v>1086</v>
      </c>
      <c r="M411" t="s">
        <v>65</v>
      </c>
      <c r="N411" t="s">
        <v>1099</v>
      </c>
      <c r="O411" t="s">
        <v>1116</v>
      </c>
      <c r="P411" t="s">
        <v>1162</v>
      </c>
      <c r="Q411">
        <v>0</v>
      </c>
      <c r="R411">
        <v>0</v>
      </c>
      <c r="S411">
        <v>0</v>
      </c>
      <c r="T411" s="1">
        <v>42023</v>
      </c>
      <c r="U411" t="s">
        <v>10</v>
      </c>
      <c r="V411" t="s">
        <v>1084</v>
      </c>
      <c r="W411" t="s">
        <v>121</v>
      </c>
      <c r="X411" t="s">
        <v>30</v>
      </c>
      <c r="Y411" t="s">
        <v>50</v>
      </c>
      <c r="Z411" t="s">
        <v>37</v>
      </c>
      <c r="AA411" t="s">
        <v>492</v>
      </c>
      <c r="AB411">
        <v>3</v>
      </c>
      <c r="AC411">
        <v>1</v>
      </c>
      <c r="AD411" t="s">
        <v>1078</v>
      </c>
      <c r="AE411">
        <v>2</v>
      </c>
      <c r="AF411">
        <v>3</v>
      </c>
      <c r="AG411" t="s">
        <v>1078</v>
      </c>
      <c r="AH411">
        <v>3190</v>
      </c>
      <c r="AI411">
        <v>290</v>
      </c>
      <c r="AJ411">
        <v>580</v>
      </c>
      <c r="AK411">
        <v>2320</v>
      </c>
      <c r="AL411" t="s">
        <v>55</v>
      </c>
      <c r="AM411" t="s">
        <v>86</v>
      </c>
      <c r="AN411">
        <v>1995</v>
      </c>
      <c r="AO411" t="s">
        <v>1078</v>
      </c>
    </row>
    <row r="412" spans="1:41" x14ac:dyDescent="0.25">
      <c r="A412">
        <v>631565</v>
      </c>
      <c r="B412" s="1">
        <v>35625</v>
      </c>
      <c r="C412">
        <v>283</v>
      </c>
      <c r="D412" t="s">
        <v>1274</v>
      </c>
      <c r="E41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t="s">
        <v>1086</v>
      </c>
      <c r="M412" t="s">
        <v>29</v>
      </c>
      <c r="N412" t="s">
        <v>1114</v>
      </c>
      <c r="O412" t="s">
        <v>1111</v>
      </c>
      <c r="P412" t="s">
        <v>1161</v>
      </c>
      <c r="Q412">
        <v>0</v>
      </c>
      <c r="R412">
        <v>-50400</v>
      </c>
      <c r="S412">
        <v>-50400</v>
      </c>
      <c r="T412" s="1">
        <v>42021</v>
      </c>
      <c r="U412" t="s">
        <v>62</v>
      </c>
      <c r="V412" t="s">
        <v>1084</v>
      </c>
      <c r="W412" t="s">
        <v>11</v>
      </c>
      <c r="X412" t="s">
        <v>30</v>
      </c>
      <c r="Y412" t="s">
        <v>45</v>
      </c>
      <c r="Z412" t="s">
        <v>75</v>
      </c>
      <c r="AA412" t="s">
        <v>493</v>
      </c>
      <c r="AB412">
        <v>9</v>
      </c>
      <c r="AC412">
        <v>1</v>
      </c>
      <c r="AD412" t="s">
        <v>1085</v>
      </c>
      <c r="AE412">
        <v>0</v>
      </c>
      <c r="AF412">
        <v>3</v>
      </c>
      <c r="AG412" t="s">
        <v>1078</v>
      </c>
      <c r="AH412">
        <v>5850</v>
      </c>
      <c r="AI412">
        <v>1300</v>
      </c>
      <c r="AJ412">
        <v>650</v>
      </c>
      <c r="AK412">
        <v>3900</v>
      </c>
      <c r="AL412" t="s">
        <v>97</v>
      </c>
      <c r="AM412" t="s">
        <v>110</v>
      </c>
      <c r="AN412">
        <v>2006</v>
      </c>
      <c r="AO412" t="s">
        <v>1078</v>
      </c>
    </row>
    <row r="413" spans="1:41" x14ac:dyDescent="0.25">
      <c r="A413">
        <v>630998</v>
      </c>
      <c r="B413" s="1">
        <v>37720</v>
      </c>
      <c r="C413">
        <v>84</v>
      </c>
      <c r="D413" t="s">
        <v>1273</v>
      </c>
      <c r="E413"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t="s">
        <v>1086</v>
      </c>
      <c r="M413" t="s">
        <v>57</v>
      </c>
      <c r="N413" t="s">
        <v>1082</v>
      </c>
      <c r="O413" t="s">
        <v>1113</v>
      </c>
      <c r="P413" t="s">
        <v>1161</v>
      </c>
      <c r="Q413">
        <v>0</v>
      </c>
      <c r="R413">
        <v>-29900</v>
      </c>
      <c r="S413">
        <v>-29900</v>
      </c>
      <c r="T413" s="1">
        <v>42047</v>
      </c>
      <c r="U413" t="s">
        <v>62</v>
      </c>
      <c r="V413" t="s">
        <v>1084</v>
      </c>
      <c r="W413" t="s">
        <v>121</v>
      </c>
      <c r="X413" t="s">
        <v>4</v>
      </c>
      <c r="Y413" t="s">
        <v>5</v>
      </c>
      <c r="Z413" t="s">
        <v>24</v>
      </c>
      <c r="AA413" t="s">
        <v>494</v>
      </c>
      <c r="AB413">
        <v>6</v>
      </c>
      <c r="AC413">
        <v>1</v>
      </c>
      <c r="AD413" t="s">
        <v>1077</v>
      </c>
      <c r="AE413">
        <v>2</v>
      </c>
      <c r="AF413">
        <v>0</v>
      </c>
      <c r="AG413" t="s">
        <v>1077</v>
      </c>
      <c r="AH413">
        <v>6820</v>
      </c>
      <c r="AI413">
        <v>620</v>
      </c>
      <c r="AJ413">
        <v>1240</v>
      </c>
      <c r="AK413">
        <v>4960</v>
      </c>
      <c r="AL413" t="s">
        <v>97</v>
      </c>
      <c r="AM413" t="s">
        <v>98</v>
      </c>
      <c r="AN413">
        <v>2005</v>
      </c>
      <c r="AO413" t="s">
        <v>1078</v>
      </c>
    </row>
    <row r="414" spans="1:41" x14ac:dyDescent="0.25">
      <c r="A414">
        <v>926665</v>
      </c>
      <c r="B414" s="1">
        <v>33638</v>
      </c>
      <c r="C414">
        <v>247</v>
      </c>
      <c r="D414" t="s">
        <v>1273</v>
      </c>
      <c r="E414"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t="s">
        <v>1086</v>
      </c>
      <c r="M414" t="s">
        <v>65</v>
      </c>
      <c r="N414" t="s">
        <v>1115</v>
      </c>
      <c r="O414" t="s">
        <v>1098</v>
      </c>
      <c r="P414" t="s">
        <v>1161</v>
      </c>
      <c r="Q414">
        <v>64000</v>
      </c>
      <c r="R414">
        <v>0</v>
      </c>
      <c r="S414">
        <v>64000</v>
      </c>
      <c r="T414" s="1">
        <v>42046</v>
      </c>
      <c r="U414" t="s">
        <v>1089</v>
      </c>
      <c r="V414" t="s">
        <v>23</v>
      </c>
      <c r="W414" t="s">
        <v>11</v>
      </c>
      <c r="X414" t="s">
        <v>34</v>
      </c>
      <c r="Y414" t="s">
        <v>19</v>
      </c>
      <c r="Z414" t="s">
        <v>13</v>
      </c>
      <c r="AA414" t="s">
        <v>495</v>
      </c>
      <c r="AB414">
        <v>22</v>
      </c>
      <c r="AC414">
        <v>3</v>
      </c>
      <c r="AD414" t="s">
        <v>1078</v>
      </c>
      <c r="AE414">
        <v>2</v>
      </c>
      <c r="AF414">
        <v>2</v>
      </c>
      <c r="AG414" t="s">
        <v>1078</v>
      </c>
      <c r="AH414">
        <v>69480</v>
      </c>
      <c r="AI414">
        <v>11580</v>
      </c>
      <c r="AJ414">
        <v>11580</v>
      </c>
      <c r="AK414">
        <v>46320</v>
      </c>
      <c r="AL414" t="s">
        <v>26</v>
      </c>
      <c r="AM414" t="s">
        <v>27</v>
      </c>
      <c r="AN414">
        <v>2008</v>
      </c>
      <c r="AO414" t="s">
        <v>1078</v>
      </c>
    </row>
    <row r="415" spans="1:41" x14ac:dyDescent="0.25">
      <c r="A415">
        <v>302669</v>
      </c>
      <c r="B415" s="1">
        <v>38897</v>
      </c>
      <c r="C415">
        <v>56</v>
      </c>
      <c r="D415" t="s">
        <v>1272</v>
      </c>
      <c r="E415"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t="s">
        <v>1079</v>
      </c>
      <c r="M415" t="s">
        <v>1139</v>
      </c>
      <c r="N415" t="s">
        <v>1093</v>
      </c>
      <c r="O415" t="s">
        <v>1104</v>
      </c>
      <c r="P415" t="s">
        <v>1160</v>
      </c>
      <c r="Q415">
        <v>0</v>
      </c>
      <c r="R415">
        <v>0</v>
      </c>
      <c r="S415">
        <v>0</v>
      </c>
      <c r="T415" s="1">
        <v>42056</v>
      </c>
      <c r="U415" t="s">
        <v>1089</v>
      </c>
      <c r="V415" t="s">
        <v>23</v>
      </c>
      <c r="W415" t="s">
        <v>3</v>
      </c>
      <c r="X415" t="s">
        <v>34</v>
      </c>
      <c r="Y415" t="s">
        <v>88</v>
      </c>
      <c r="Z415" t="s">
        <v>53</v>
      </c>
      <c r="AA415" t="s">
        <v>496</v>
      </c>
      <c r="AB415">
        <v>10</v>
      </c>
      <c r="AC415">
        <v>3</v>
      </c>
      <c r="AD415" t="s">
        <v>1085</v>
      </c>
      <c r="AE415">
        <v>1</v>
      </c>
      <c r="AF415">
        <v>2</v>
      </c>
      <c r="AG415" t="s">
        <v>1077</v>
      </c>
      <c r="AH415">
        <v>94560</v>
      </c>
      <c r="AI415">
        <v>7880</v>
      </c>
      <c r="AJ415">
        <v>15760</v>
      </c>
      <c r="AK415">
        <v>70920</v>
      </c>
      <c r="AL415" t="s">
        <v>106</v>
      </c>
      <c r="AM415" t="s">
        <v>280</v>
      </c>
      <c r="AN415">
        <v>1995</v>
      </c>
      <c r="AO415" t="s">
        <v>1078</v>
      </c>
    </row>
    <row r="416" spans="1:41" x14ac:dyDescent="0.25">
      <c r="A416">
        <v>620020</v>
      </c>
      <c r="B416" s="1">
        <v>35602</v>
      </c>
      <c r="C416">
        <v>210</v>
      </c>
      <c r="D416" t="s">
        <v>1273</v>
      </c>
      <c r="E416"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t="s">
        <v>1079</v>
      </c>
      <c r="M416" t="s">
        <v>29</v>
      </c>
      <c r="N416" t="s">
        <v>1090</v>
      </c>
      <c r="O416" t="s">
        <v>1108</v>
      </c>
      <c r="P416" t="s">
        <v>1162</v>
      </c>
      <c r="Q416">
        <v>0</v>
      </c>
      <c r="R416">
        <v>0</v>
      </c>
      <c r="S416">
        <v>0</v>
      </c>
      <c r="T416" s="1">
        <v>42006</v>
      </c>
      <c r="U416" t="s">
        <v>10</v>
      </c>
      <c r="V416" t="s">
        <v>1084</v>
      </c>
      <c r="W416" t="s">
        <v>11</v>
      </c>
      <c r="X416" t="s">
        <v>30</v>
      </c>
      <c r="Y416" t="s">
        <v>50</v>
      </c>
      <c r="Z416" t="s">
        <v>13</v>
      </c>
      <c r="AA416" t="s">
        <v>497</v>
      </c>
      <c r="AB416">
        <v>4</v>
      </c>
      <c r="AC416">
        <v>1</v>
      </c>
      <c r="AD416" t="s">
        <v>1077</v>
      </c>
      <c r="AE416">
        <v>1</v>
      </c>
      <c r="AF416">
        <v>2</v>
      </c>
      <c r="AG416" t="s">
        <v>1085</v>
      </c>
      <c r="AH416">
        <v>7800</v>
      </c>
      <c r="AI416">
        <v>780</v>
      </c>
      <c r="AJ416">
        <v>780</v>
      </c>
      <c r="AK416">
        <v>6240</v>
      </c>
      <c r="AL416" t="s">
        <v>21</v>
      </c>
      <c r="AM416" t="s">
        <v>22</v>
      </c>
      <c r="AN416">
        <v>1997</v>
      </c>
      <c r="AO416" t="s">
        <v>1078</v>
      </c>
    </row>
    <row r="417" spans="1:41" x14ac:dyDescent="0.25">
      <c r="A417">
        <v>439828</v>
      </c>
      <c r="B417" s="1">
        <v>38967</v>
      </c>
      <c r="C417">
        <v>108</v>
      </c>
      <c r="D417" t="s">
        <v>1273</v>
      </c>
      <c r="E417"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t="s">
        <v>1086</v>
      </c>
      <c r="M417" t="s">
        <v>57</v>
      </c>
      <c r="N417" t="s">
        <v>1082</v>
      </c>
      <c r="O417" t="s">
        <v>1112</v>
      </c>
      <c r="P417" t="s">
        <v>1162</v>
      </c>
      <c r="Q417">
        <v>63900</v>
      </c>
      <c r="R417">
        <v>-43700</v>
      </c>
      <c r="S417">
        <v>20200</v>
      </c>
      <c r="T417" s="1">
        <v>42015</v>
      </c>
      <c r="U417" t="s">
        <v>1</v>
      </c>
      <c r="V417" t="s">
        <v>23</v>
      </c>
      <c r="W417" t="s">
        <v>41</v>
      </c>
      <c r="X417" t="s">
        <v>49</v>
      </c>
      <c r="Y417" t="s">
        <v>45</v>
      </c>
      <c r="Z417" t="s">
        <v>75</v>
      </c>
      <c r="AA417" t="s">
        <v>498</v>
      </c>
      <c r="AB417">
        <v>23</v>
      </c>
      <c r="AC417">
        <v>1</v>
      </c>
      <c r="AD417" t="s">
        <v>1078</v>
      </c>
      <c r="AE417">
        <v>1</v>
      </c>
      <c r="AF417">
        <v>3</v>
      </c>
      <c r="AG417" t="s">
        <v>1078</v>
      </c>
      <c r="AH417">
        <v>61270</v>
      </c>
      <c r="AI417">
        <v>5570</v>
      </c>
      <c r="AJ417">
        <v>11140</v>
      </c>
      <c r="AK417">
        <v>44560</v>
      </c>
      <c r="AL417" t="s">
        <v>73</v>
      </c>
      <c r="AM417" t="s">
        <v>74</v>
      </c>
      <c r="AN417">
        <v>1999</v>
      </c>
      <c r="AO417" t="s">
        <v>1078</v>
      </c>
    </row>
    <row r="418" spans="1:41" x14ac:dyDescent="0.25">
      <c r="A418">
        <v>971295</v>
      </c>
      <c r="B418" s="1">
        <v>37165</v>
      </c>
      <c r="C418">
        <v>328</v>
      </c>
      <c r="D418" t="s">
        <v>1273</v>
      </c>
      <c r="E418"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t="s">
        <v>1086</v>
      </c>
      <c r="M418" t="s">
        <v>1139</v>
      </c>
      <c r="N418" t="s">
        <v>1103</v>
      </c>
      <c r="O418" t="s">
        <v>1092</v>
      </c>
      <c r="P418" t="s">
        <v>1159</v>
      </c>
      <c r="Q418">
        <v>0</v>
      </c>
      <c r="R418">
        <v>0</v>
      </c>
      <c r="S418">
        <v>0</v>
      </c>
      <c r="T418" s="1">
        <v>42058</v>
      </c>
      <c r="U418" t="s">
        <v>1</v>
      </c>
      <c r="V418" t="s">
        <v>18</v>
      </c>
      <c r="W418" t="s">
        <v>41</v>
      </c>
      <c r="X418" t="s">
        <v>4</v>
      </c>
      <c r="Y418" t="s">
        <v>19</v>
      </c>
      <c r="Z418" t="s">
        <v>13</v>
      </c>
      <c r="AA418" t="s">
        <v>499</v>
      </c>
      <c r="AB418">
        <v>19</v>
      </c>
      <c r="AC418">
        <v>1</v>
      </c>
      <c r="AD418" t="s">
        <v>1085</v>
      </c>
      <c r="AE418">
        <v>0</v>
      </c>
      <c r="AF418">
        <v>2</v>
      </c>
      <c r="AG418" t="s">
        <v>1077</v>
      </c>
      <c r="AH418">
        <v>71440</v>
      </c>
      <c r="AI418">
        <v>8930</v>
      </c>
      <c r="AJ418">
        <v>8930</v>
      </c>
      <c r="AK418">
        <v>53580</v>
      </c>
      <c r="AL418" t="s">
        <v>15</v>
      </c>
      <c r="AM418" t="s">
        <v>178</v>
      </c>
      <c r="AN418">
        <v>2005</v>
      </c>
      <c r="AO418" t="s">
        <v>1078</v>
      </c>
    </row>
    <row r="419" spans="1:41" x14ac:dyDescent="0.25">
      <c r="A419">
        <v>165565</v>
      </c>
      <c r="B419" s="1">
        <v>39864</v>
      </c>
      <c r="C419">
        <v>186</v>
      </c>
      <c r="D419" t="s">
        <v>1273</v>
      </c>
      <c r="E419"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t="s">
        <v>1086</v>
      </c>
      <c r="M419" t="s">
        <v>1142</v>
      </c>
      <c r="N419" t="s">
        <v>1097</v>
      </c>
      <c r="O419" t="s">
        <v>1117</v>
      </c>
      <c r="P419" t="s">
        <v>1162</v>
      </c>
      <c r="Q419">
        <v>0</v>
      </c>
      <c r="R419">
        <v>0</v>
      </c>
      <c r="S419">
        <v>0</v>
      </c>
      <c r="T419" s="1">
        <v>42032</v>
      </c>
      <c r="U419" t="s">
        <v>1</v>
      </c>
      <c r="V419" t="s">
        <v>18</v>
      </c>
      <c r="W419" t="s">
        <v>41</v>
      </c>
      <c r="X419" t="s">
        <v>60</v>
      </c>
      <c r="Y419" t="s">
        <v>19</v>
      </c>
      <c r="Z419" t="s">
        <v>51</v>
      </c>
      <c r="AA419" t="s">
        <v>500</v>
      </c>
      <c r="AB419">
        <v>22</v>
      </c>
      <c r="AC419">
        <v>1</v>
      </c>
      <c r="AD419" t="s">
        <v>1077</v>
      </c>
      <c r="AE419">
        <v>1</v>
      </c>
      <c r="AF419">
        <v>2</v>
      </c>
      <c r="AG419" t="s">
        <v>1077</v>
      </c>
      <c r="AH419">
        <v>55600</v>
      </c>
      <c r="AI419">
        <v>11120</v>
      </c>
      <c r="AJ419">
        <v>5560</v>
      </c>
      <c r="AK419">
        <v>38920</v>
      </c>
      <c r="AL419" t="s">
        <v>106</v>
      </c>
      <c r="AM419" t="s">
        <v>280</v>
      </c>
      <c r="AN419">
        <v>2009</v>
      </c>
      <c r="AO419" t="s">
        <v>1078</v>
      </c>
    </row>
    <row r="420" spans="1:41" x14ac:dyDescent="0.25">
      <c r="A420">
        <v>936543</v>
      </c>
      <c r="B420" s="1">
        <v>37068</v>
      </c>
      <c r="C420">
        <v>277</v>
      </c>
      <c r="D420" t="s">
        <v>1274</v>
      </c>
      <c r="E420"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t="s">
        <v>1079</v>
      </c>
      <c r="M420" t="s">
        <v>57</v>
      </c>
      <c r="N420" t="s">
        <v>1097</v>
      </c>
      <c r="O420" t="s">
        <v>1088</v>
      </c>
      <c r="P420" t="s">
        <v>1162</v>
      </c>
      <c r="Q420">
        <v>0</v>
      </c>
      <c r="R420">
        <v>0</v>
      </c>
      <c r="S420">
        <v>0</v>
      </c>
      <c r="T420" s="1">
        <v>42036</v>
      </c>
      <c r="U420" t="s">
        <v>10</v>
      </c>
      <c r="V420" t="s">
        <v>1084</v>
      </c>
      <c r="W420" t="s">
        <v>121</v>
      </c>
      <c r="X420" t="s">
        <v>4</v>
      </c>
      <c r="Y420" t="s">
        <v>50</v>
      </c>
      <c r="Z420" t="s">
        <v>13</v>
      </c>
      <c r="AA420" t="s">
        <v>501</v>
      </c>
      <c r="AB420">
        <v>6</v>
      </c>
      <c r="AC420">
        <v>1</v>
      </c>
      <c r="AD420" t="s">
        <v>1078</v>
      </c>
      <c r="AE420">
        <v>1</v>
      </c>
      <c r="AF420">
        <v>3</v>
      </c>
      <c r="AG420" t="s">
        <v>1078</v>
      </c>
      <c r="AH420">
        <v>5000</v>
      </c>
      <c r="AI420">
        <v>1000</v>
      </c>
      <c r="AJ420">
        <v>500</v>
      </c>
      <c r="AK420">
        <v>3500</v>
      </c>
      <c r="AL420" t="s">
        <v>106</v>
      </c>
      <c r="AM420" t="s">
        <v>107</v>
      </c>
      <c r="AN420">
        <v>2005</v>
      </c>
      <c r="AO420" t="s">
        <v>1078</v>
      </c>
    </row>
    <row r="421" spans="1:41" x14ac:dyDescent="0.25">
      <c r="A421">
        <v>296960</v>
      </c>
      <c r="B421" s="1">
        <v>35448</v>
      </c>
      <c r="C421">
        <v>138</v>
      </c>
      <c r="D421" t="s">
        <v>1272</v>
      </c>
      <c r="E421"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t="s">
        <v>1086</v>
      </c>
      <c r="M421" t="s">
        <v>1142</v>
      </c>
      <c r="N421" t="s">
        <v>1099</v>
      </c>
      <c r="O421" t="s">
        <v>1108</v>
      </c>
      <c r="P421" t="s">
        <v>1160</v>
      </c>
      <c r="Q421">
        <v>56900</v>
      </c>
      <c r="R421">
        <v>-56900</v>
      </c>
      <c r="S421">
        <v>0</v>
      </c>
      <c r="T421" s="1">
        <v>42059</v>
      </c>
      <c r="U421" t="s">
        <v>1</v>
      </c>
      <c r="V421" t="s">
        <v>2</v>
      </c>
      <c r="W421" t="s">
        <v>11</v>
      </c>
      <c r="X421" t="s">
        <v>49</v>
      </c>
      <c r="Y421" t="s">
        <v>19</v>
      </c>
      <c r="Z421" t="s">
        <v>37</v>
      </c>
      <c r="AA421" t="s">
        <v>502</v>
      </c>
      <c r="AB421">
        <v>6</v>
      </c>
      <c r="AC421">
        <v>1</v>
      </c>
      <c r="AD421" t="s">
        <v>1078</v>
      </c>
      <c r="AE421">
        <v>2</v>
      </c>
      <c r="AF421">
        <v>0</v>
      </c>
      <c r="AG421" t="s">
        <v>1085</v>
      </c>
      <c r="AH421">
        <v>95810</v>
      </c>
      <c r="AI421">
        <v>14740</v>
      </c>
      <c r="AJ421">
        <v>14740</v>
      </c>
      <c r="AK421">
        <v>66330</v>
      </c>
      <c r="AL421" t="s">
        <v>97</v>
      </c>
      <c r="AM421" t="s">
        <v>112</v>
      </c>
      <c r="AN421">
        <v>2007</v>
      </c>
      <c r="AO421" t="s">
        <v>1078</v>
      </c>
    </row>
    <row r="422" spans="1:41" x14ac:dyDescent="0.25">
      <c r="A422">
        <v>501692</v>
      </c>
      <c r="B422" s="1">
        <v>41814</v>
      </c>
      <c r="C422">
        <v>208</v>
      </c>
      <c r="D422" t="s">
        <v>1274</v>
      </c>
      <c r="E42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t="s">
        <v>1086</v>
      </c>
      <c r="M422" t="s">
        <v>65</v>
      </c>
      <c r="N422" t="s">
        <v>1091</v>
      </c>
      <c r="O422" t="s">
        <v>1109</v>
      </c>
      <c r="P422" t="s">
        <v>1159</v>
      </c>
      <c r="Q422">
        <v>0</v>
      </c>
      <c r="R422">
        <v>0</v>
      </c>
      <c r="S422">
        <v>0</v>
      </c>
      <c r="T422" s="1">
        <v>42024</v>
      </c>
      <c r="U422" t="s">
        <v>1</v>
      </c>
      <c r="V422" t="s">
        <v>18</v>
      </c>
      <c r="W422" t="s">
        <v>3</v>
      </c>
      <c r="X422" t="s">
        <v>60</v>
      </c>
      <c r="Y422" t="s">
        <v>5</v>
      </c>
      <c r="Z422" t="s">
        <v>53</v>
      </c>
      <c r="AA422" t="s">
        <v>503</v>
      </c>
      <c r="AB422">
        <v>18</v>
      </c>
      <c r="AC422">
        <v>1</v>
      </c>
      <c r="AD422" t="s">
        <v>1078</v>
      </c>
      <c r="AE422">
        <v>2</v>
      </c>
      <c r="AF422">
        <v>2</v>
      </c>
      <c r="AG422" t="s">
        <v>1085</v>
      </c>
      <c r="AH422">
        <v>69300</v>
      </c>
      <c r="AI422">
        <v>6930</v>
      </c>
      <c r="AJ422">
        <v>13860</v>
      </c>
      <c r="AK422">
        <v>48510</v>
      </c>
      <c r="AL422" t="s">
        <v>123</v>
      </c>
      <c r="AM422" t="s">
        <v>166</v>
      </c>
      <c r="AN422">
        <v>1996</v>
      </c>
      <c r="AO422" t="s">
        <v>1078</v>
      </c>
    </row>
    <row r="423" spans="1:41" x14ac:dyDescent="0.25">
      <c r="A423">
        <v>525224</v>
      </c>
      <c r="B423" s="1">
        <v>33879</v>
      </c>
      <c r="C423">
        <v>147</v>
      </c>
      <c r="D423" t="s">
        <v>1274</v>
      </c>
      <c r="E423"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t="s">
        <v>1079</v>
      </c>
      <c r="M423" t="s">
        <v>1140</v>
      </c>
      <c r="N423" t="s">
        <v>1093</v>
      </c>
      <c r="O423" t="s">
        <v>1113</v>
      </c>
      <c r="P423" t="s">
        <v>1161</v>
      </c>
      <c r="Q423">
        <v>0</v>
      </c>
      <c r="R423">
        <v>0</v>
      </c>
      <c r="S423">
        <v>0</v>
      </c>
      <c r="T423" s="1">
        <v>42018</v>
      </c>
      <c r="U423" t="s">
        <v>1</v>
      </c>
      <c r="V423" t="s">
        <v>23</v>
      </c>
      <c r="W423" t="s">
        <v>41</v>
      </c>
      <c r="X423" t="s">
        <v>60</v>
      </c>
      <c r="Y423" t="s">
        <v>5</v>
      </c>
      <c r="Z423" t="s">
        <v>53</v>
      </c>
      <c r="AA423" t="s">
        <v>504</v>
      </c>
      <c r="AB423">
        <v>22</v>
      </c>
      <c r="AC423">
        <v>1</v>
      </c>
      <c r="AD423" t="s">
        <v>1085</v>
      </c>
      <c r="AE423">
        <v>1</v>
      </c>
      <c r="AF423">
        <v>0</v>
      </c>
      <c r="AG423" t="s">
        <v>1078</v>
      </c>
      <c r="AH423">
        <v>81120</v>
      </c>
      <c r="AI423">
        <v>13520</v>
      </c>
      <c r="AJ423">
        <v>20280</v>
      </c>
      <c r="AK423">
        <v>47320</v>
      </c>
      <c r="AL423" t="s">
        <v>47</v>
      </c>
      <c r="AM423" t="s">
        <v>48</v>
      </c>
      <c r="AN423">
        <v>1995</v>
      </c>
      <c r="AO423" t="s">
        <v>1078</v>
      </c>
    </row>
    <row r="424" spans="1:41" x14ac:dyDescent="0.25">
      <c r="A424">
        <v>355085</v>
      </c>
      <c r="B424" s="1">
        <v>41191</v>
      </c>
      <c r="C424">
        <v>8</v>
      </c>
      <c r="D424" t="s">
        <v>1274</v>
      </c>
      <c r="E424"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t="s">
        <v>1079</v>
      </c>
      <c r="M424" t="s">
        <v>57</v>
      </c>
      <c r="N424" t="s">
        <v>1107</v>
      </c>
      <c r="O424" t="s">
        <v>1105</v>
      </c>
      <c r="P424" t="s">
        <v>1159</v>
      </c>
      <c r="Q424">
        <v>0</v>
      </c>
      <c r="R424">
        <v>0</v>
      </c>
      <c r="S424">
        <v>0</v>
      </c>
      <c r="T424" s="1">
        <v>42040</v>
      </c>
      <c r="U424" t="s">
        <v>1</v>
      </c>
      <c r="V424" t="s">
        <v>23</v>
      </c>
      <c r="W424" t="s">
        <v>3</v>
      </c>
      <c r="X424" t="s">
        <v>49</v>
      </c>
      <c r="Y424" t="s">
        <v>45</v>
      </c>
      <c r="Z424" t="s">
        <v>6</v>
      </c>
      <c r="AA424" t="s">
        <v>505</v>
      </c>
      <c r="AB424">
        <v>21</v>
      </c>
      <c r="AC424">
        <v>1</v>
      </c>
      <c r="AD424" t="s">
        <v>1085</v>
      </c>
      <c r="AE424">
        <v>0</v>
      </c>
      <c r="AF424">
        <v>0</v>
      </c>
      <c r="AG424" t="s">
        <v>1085</v>
      </c>
      <c r="AH424">
        <v>91260</v>
      </c>
      <c r="AI424">
        <v>14040</v>
      </c>
      <c r="AJ424">
        <v>14040</v>
      </c>
      <c r="AK424">
        <v>63180</v>
      </c>
      <c r="AL424" t="s">
        <v>47</v>
      </c>
      <c r="AM424" t="s">
        <v>94</v>
      </c>
      <c r="AN424">
        <v>2012</v>
      </c>
      <c r="AO424" t="s">
        <v>1078</v>
      </c>
    </row>
    <row r="425" spans="1:41" x14ac:dyDescent="0.25">
      <c r="A425">
        <v>830729</v>
      </c>
      <c r="B425" s="1">
        <v>34010</v>
      </c>
      <c r="C425">
        <v>297</v>
      </c>
      <c r="D425" t="s">
        <v>1274</v>
      </c>
      <c r="E425"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t="s">
        <v>1086</v>
      </c>
      <c r="M425" t="s">
        <v>1140</v>
      </c>
      <c r="N425" t="s">
        <v>1095</v>
      </c>
      <c r="O425" t="s">
        <v>1110</v>
      </c>
      <c r="P425" t="s">
        <v>1159</v>
      </c>
      <c r="Q425">
        <v>0</v>
      </c>
      <c r="R425">
        <v>-54700</v>
      </c>
      <c r="S425">
        <v>-54700</v>
      </c>
      <c r="T425" s="1">
        <v>42015</v>
      </c>
      <c r="U425" t="s">
        <v>1</v>
      </c>
      <c r="V425" t="s">
        <v>2</v>
      </c>
      <c r="W425" t="s">
        <v>11</v>
      </c>
      <c r="X425" t="s">
        <v>34</v>
      </c>
      <c r="Y425" t="s">
        <v>5</v>
      </c>
      <c r="Z425" t="s">
        <v>53</v>
      </c>
      <c r="AA425" t="s">
        <v>506</v>
      </c>
      <c r="AB425">
        <v>12</v>
      </c>
      <c r="AC425">
        <v>1</v>
      </c>
      <c r="AD425" t="s">
        <v>1085</v>
      </c>
      <c r="AE425">
        <v>0</v>
      </c>
      <c r="AF425">
        <v>0</v>
      </c>
      <c r="AG425" t="s">
        <v>1085</v>
      </c>
      <c r="AH425">
        <v>60600</v>
      </c>
      <c r="AI425">
        <v>6060</v>
      </c>
      <c r="AJ425">
        <v>12120</v>
      </c>
      <c r="AK425">
        <v>42420</v>
      </c>
      <c r="AL425" t="s">
        <v>55</v>
      </c>
      <c r="AM425" t="s">
        <v>157</v>
      </c>
      <c r="AN425">
        <v>2004</v>
      </c>
      <c r="AO425" t="s">
        <v>1078</v>
      </c>
    </row>
    <row r="426" spans="1:41" x14ac:dyDescent="0.25">
      <c r="A426">
        <v>651948</v>
      </c>
      <c r="B426" s="1">
        <v>34605</v>
      </c>
      <c r="C426">
        <v>150</v>
      </c>
      <c r="D426" t="s">
        <v>1274</v>
      </c>
      <c r="E426"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t="s">
        <v>1079</v>
      </c>
      <c r="M426" t="s">
        <v>1139</v>
      </c>
      <c r="N426" t="s">
        <v>1082</v>
      </c>
      <c r="O426" t="s">
        <v>1094</v>
      </c>
      <c r="P426" t="s">
        <v>1159</v>
      </c>
      <c r="Q426">
        <v>52800</v>
      </c>
      <c r="R426">
        <v>0</v>
      </c>
      <c r="S426">
        <v>52800</v>
      </c>
      <c r="T426" s="1">
        <v>42006</v>
      </c>
      <c r="U426" t="s">
        <v>1089</v>
      </c>
      <c r="V426" t="s">
        <v>23</v>
      </c>
      <c r="W426" t="s">
        <v>3</v>
      </c>
      <c r="X426" t="s">
        <v>60</v>
      </c>
      <c r="Y426" t="s">
        <v>19</v>
      </c>
      <c r="Z426" t="s">
        <v>24</v>
      </c>
      <c r="AA426" t="s">
        <v>507</v>
      </c>
      <c r="AB426">
        <v>6</v>
      </c>
      <c r="AC426">
        <v>3</v>
      </c>
      <c r="AD426" t="s">
        <v>1085</v>
      </c>
      <c r="AE426">
        <v>0</v>
      </c>
      <c r="AF426">
        <v>3</v>
      </c>
      <c r="AG426" t="s">
        <v>1077</v>
      </c>
      <c r="AH426">
        <v>64800</v>
      </c>
      <c r="AI426">
        <v>6480</v>
      </c>
      <c r="AJ426">
        <v>12960</v>
      </c>
      <c r="AK426">
        <v>45360</v>
      </c>
      <c r="AL426" t="s">
        <v>73</v>
      </c>
      <c r="AM426" t="s">
        <v>83</v>
      </c>
      <c r="AN426">
        <v>2000</v>
      </c>
      <c r="AO426" t="s">
        <v>1077</v>
      </c>
    </row>
    <row r="427" spans="1:41" x14ac:dyDescent="0.25">
      <c r="A427">
        <v>424358</v>
      </c>
      <c r="B427" s="1">
        <v>37765</v>
      </c>
      <c r="C427">
        <v>4</v>
      </c>
      <c r="D427" t="s">
        <v>1273</v>
      </c>
      <c r="E427"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t="s">
        <v>1086</v>
      </c>
      <c r="M427" t="s">
        <v>65</v>
      </c>
      <c r="N427" t="s">
        <v>1099</v>
      </c>
      <c r="O427" t="s">
        <v>1112</v>
      </c>
      <c r="P427" t="s">
        <v>1161</v>
      </c>
      <c r="Q427">
        <v>0</v>
      </c>
      <c r="R427">
        <v>0</v>
      </c>
      <c r="S427">
        <v>0</v>
      </c>
      <c r="T427" s="1">
        <v>42047</v>
      </c>
      <c r="U427" t="s">
        <v>1089</v>
      </c>
      <c r="V427" t="s">
        <v>2</v>
      </c>
      <c r="W427" t="s">
        <v>3</v>
      </c>
      <c r="X427" t="s">
        <v>4</v>
      </c>
      <c r="Y427" t="s">
        <v>45</v>
      </c>
      <c r="Z427" t="s">
        <v>75</v>
      </c>
      <c r="AA427" t="s">
        <v>508</v>
      </c>
      <c r="AB427">
        <v>0</v>
      </c>
      <c r="AC427">
        <v>4</v>
      </c>
      <c r="AD427" t="s">
        <v>1085</v>
      </c>
      <c r="AE427">
        <v>0</v>
      </c>
      <c r="AF427">
        <v>0</v>
      </c>
      <c r="AG427" t="s">
        <v>1085</v>
      </c>
      <c r="AH427">
        <v>66880</v>
      </c>
      <c r="AI427">
        <v>6080</v>
      </c>
      <c r="AJ427">
        <v>12160</v>
      </c>
      <c r="AK427">
        <v>48640</v>
      </c>
      <c r="AL427" t="s">
        <v>26</v>
      </c>
      <c r="AM427" t="s">
        <v>132</v>
      </c>
      <c r="AN427">
        <v>1996</v>
      </c>
      <c r="AO427" t="s">
        <v>1077</v>
      </c>
    </row>
    <row r="428" spans="1:41" x14ac:dyDescent="0.25">
      <c r="A428">
        <v>131478</v>
      </c>
      <c r="B428" s="1">
        <v>33597</v>
      </c>
      <c r="C428">
        <v>210</v>
      </c>
      <c r="D428" t="s">
        <v>1272</v>
      </c>
      <c r="E428"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t="s">
        <v>1079</v>
      </c>
      <c r="M428" t="s">
        <v>1139</v>
      </c>
      <c r="N428" t="s">
        <v>1115</v>
      </c>
      <c r="O428" t="s">
        <v>1116</v>
      </c>
      <c r="P428" t="s">
        <v>1161</v>
      </c>
      <c r="Q428">
        <v>44900</v>
      </c>
      <c r="R428">
        <v>-91400</v>
      </c>
      <c r="S428">
        <v>-46500</v>
      </c>
      <c r="T428" s="1">
        <v>42007</v>
      </c>
      <c r="U428" t="s">
        <v>1</v>
      </c>
      <c r="V428" t="s">
        <v>23</v>
      </c>
      <c r="W428" t="s">
        <v>41</v>
      </c>
      <c r="X428" t="s">
        <v>60</v>
      </c>
      <c r="Y428" t="s">
        <v>45</v>
      </c>
      <c r="Z428" t="s">
        <v>24</v>
      </c>
      <c r="AA428" t="s">
        <v>509</v>
      </c>
      <c r="AB428">
        <v>11</v>
      </c>
      <c r="AC428">
        <v>1</v>
      </c>
      <c r="AD428" t="s">
        <v>1078</v>
      </c>
      <c r="AE428">
        <v>0</v>
      </c>
      <c r="AF428">
        <v>2</v>
      </c>
      <c r="AG428" t="s">
        <v>1085</v>
      </c>
      <c r="AH428">
        <v>58200</v>
      </c>
      <c r="AI428">
        <v>5820</v>
      </c>
      <c r="AJ428">
        <v>5820</v>
      </c>
      <c r="AK428">
        <v>46560</v>
      </c>
      <c r="AL428" t="s">
        <v>97</v>
      </c>
      <c r="AM428" t="s">
        <v>112</v>
      </c>
      <c r="AN428">
        <v>2013</v>
      </c>
      <c r="AO428" t="s">
        <v>1078</v>
      </c>
    </row>
    <row r="429" spans="1:41" x14ac:dyDescent="0.25">
      <c r="A429">
        <v>268833</v>
      </c>
      <c r="B429" s="1">
        <v>36421</v>
      </c>
      <c r="C429">
        <v>91</v>
      </c>
      <c r="D429" t="s">
        <v>1274</v>
      </c>
      <c r="E429"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t="s">
        <v>1086</v>
      </c>
      <c r="M429" t="s">
        <v>57</v>
      </c>
      <c r="N429" t="s">
        <v>1097</v>
      </c>
      <c r="O429" t="s">
        <v>1111</v>
      </c>
      <c r="P429" t="s">
        <v>1160</v>
      </c>
      <c r="Q429">
        <v>63600</v>
      </c>
      <c r="R429">
        <v>0</v>
      </c>
      <c r="S429">
        <v>63600</v>
      </c>
      <c r="T429" s="1">
        <v>42060</v>
      </c>
      <c r="U429" t="s">
        <v>1</v>
      </c>
      <c r="V429" t="s">
        <v>2</v>
      </c>
      <c r="W429" t="s">
        <v>11</v>
      </c>
      <c r="X429" t="s">
        <v>4</v>
      </c>
      <c r="Y429" t="s">
        <v>50</v>
      </c>
      <c r="Z429" t="s">
        <v>51</v>
      </c>
      <c r="AA429" t="s">
        <v>510</v>
      </c>
      <c r="AB429">
        <v>19</v>
      </c>
      <c r="AC429">
        <v>1</v>
      </c>
      <c r="AD429" t="s">
        <v>1085</v>
      </c>
      <c r="AE429">
        <v>1</v>
      </c>
      <c r="AF429">
        <v>0</v>
      </c>
      <c r="AG429" t="s">
        <v>1078</v>
      </c>
      <c r="AH429">
        <v>60570</v>
      </c>
      <c r="AI429">
        <v>6730</v>
      </c>
      <c r="AJ429">
        <v>6730</v>
      </c>
      <c r="AK429">
        <v>47110</v>
      </c>
      <c r="AL429" t="s">
        <v>39</v>
      </c>
      <c r="AM429" t="s">
        <v>71</v>
      </c>
      <c r="AN429">
        <v>2011</v>
      </c>
      <c r="AO429" t="s">
        <v>1078</v>
      </c>
    </row>
    <row r="430" spans="1:41" x14ac:dyDescent="0.25">
      <c r="A430">
        <v>287489</v>
      </c>
      <c r="B430" s="1">
        <v>34368</v>
      </c>
      <c r="C430">
        <v>167</v>
      </c>
      <c r="D430" t="s">
        <v>1272</v>
      </c>
      <c r="E430"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t="s">
        <v>1086</v>
      </c>
      <c r="M430" t="s">
        <v>1139</v>
      </c>
      <c r="N430" t="s">
        <v>1099</v>
      </c>
      <c r="O430" t="s">
        <v>1098</v>
      </c>
      <c r="P430" t="s">
        <v>1161</v>
      </c>
      <c r="Q430">
        <v>0</v>
      </c>
      <c r="R430">
        <v>-38400</v>
      </c>
      <c r="S430">
        <v>-38400</v>
      </c>
      <c r="T430" s="1">
        <v>42023</v>
      </c>
      <c r="U430" t="s">
        <v>1089</v>
      </c>
      <c r="V430" t="s">
        <v>18</v>
      </c>
      <c r="W430" t="s">
        <v>3</v>
      </c>
      <c r="X430" t="s">
        <v>60</v>
      </c>
      <c r="Y430" t="s">
        <v>50</v>
      </c>
      <c r="Z430" t="s">
        <v>37</v>
      </c>
      <c r="AA430" t="s">
        <v>511</v>
      </c>
      <c r="AB430">
        <v>22</v>
      </c>
      <c r="AC430">
        <v>3</v>
      </c>
      <c r="AD430" t="s">
        <v>1085</v>
      </c>
      <c r="AE430">
        <v>0</v>
      </c>
      <c r="AF430">
        <v>0</v>
      </c>
      <c r="AG430" t="s">
        <v>1078</v>
      </c>
      <c r="AH430">
        <v>69680</v>
      </c>
      <c r="AI430">
        <v>8710</v>
      </c>
      <c r="AJ430">
        <v>8710</v>
      </c>
      <c r="AK430">
        <v>52260</v>
      </c>
      <c r="AL430" t="s">
        <v>15</v>
      </c>
      <c r="AM430" t="s">
        <v>178</v>
      </c>
      <c r="AN430">
        <v>2008</v>
      </c>
      <c r="AO430" t="s">
        <v>1077</v>
      </c>
    </row>
    <row r="431" spans="1:41" x14ac:dyDescent="0.25">
      <c r="A431">
        <v>808153</v>
      </c>
      <c r="B431" s="1">
        <v>37639</v>
      </c>
      <c r="C431">
        <v>467</v>
      </c>
      <c r="D431" t="s">
        <v>1274</v>
      </c>
      <c r="E431"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t="s">
        <v>1079</v>
      </c>
      <c r="M431" t="s">
        <v>1139</v>
      </c>
      <c r="N431" t="s">
        <v>1103</v>
      </c>
      <c r="O431" t="s">
        <v>1092</v>
      </c>
      <c r="P431" t="s">
        <v>1160</v>
      </c>
      <c r="Q431">
        <v>82200</v>
      </c>
      <c r="R431">
        <v>0</v>
      </c>
      <c r="S431">
        <v>82200</v>
      </c>
      <c r="T431" s="1">
        <v>42007</v>
      </c>
      <c r="U431" t="s">
        <v>1</v>
      </c>
      <c r="V431" t="s">
        <v>23</v>
      </c>
      <c r="W431" t="s">
        <v>41</v>
      </c>
      <c r="X431" t="s">
        <v>34</v>
      </c>
      <c r="Y431" t="s">
        <v>19</v>
      </c>
      <c r="Z431" t="s">
        <v>6</v>
      </c>
      <c r="AA431" t="s">
        <v>512</v>
      </c>
      <c r="AB431">
        <v>2</v>
      </c>
      <c r="AC431">
        <v>1</v>
      </c>
      <c r="AD431" t="s">
        <v>1077</v>
      </c>
      <c r="AE431">
        <v>2</v>
      </c>
      <c r="AF431">
        <v>3</v>
      </c>
      <c r="AG431" t="s">
        <v>1078</v>
      </c>
      <c r="AH431">
        <v>55700</v>
      </c>
      <c r="AI431">
        <v>5570</v>
      </c>
      <c r="AJ431">
        <v>11140</v>
      </c>
      <c r="AK431">
        <v>38990</v>
      </c>
      <c r="AL431" t="s">
        <v>39</v>
      </c>
      <c r="AM431" t="s">
        <v>71</v>
      </c>
      <c r="AN431">
        <v>2014</v>
      </c>
      <c r="AO431" t="s">
        <v>1078</v>
      </c>
    </row>
    <row r="432" spans="1:41" x14ac:dyDescent="0.25">
      <c r="A432">
        <v>687639</v>
      </c>
      <c r="B432" s="1">
        <v>38418</v>
      </c>
      <c r="C432">
        <v>264</v>
      </c>
      <c r="D432" t="s">
        <v>1274</v>
      </c>
      <c r="E43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t="s">
        <v>1086</v>
      </c>
      <c r="M432" t="s">
        <v>1142</v>
      </c>
      <c r="N432" t="s">
        <v>1103</v>
      </c>
      <c r="O432" t="s">
        <v>1081</v>
      </c>
      <c r="P432" t="s">
        <v>1161</v>
      </c>
      <c r="Q432">
        <v>0</v>
      </c>
      <c r="R432">
        <v>-67400</v>
      </c>
      <c r="S432">
        <v>-67400</v>
      </c>
      <c r="T432" s="1">
        <v>42047</v>
      </c>
      <c r="U432" t="s">
        <v>1089</v>
      </c>
      <c r="V432" t="s">
        <v>23</v>
      </c>
      <c r="W432" t="s">
        <v>41</v>
      </c>
      <c r="X432" t="s">
        <v>60</v>
      </c>
      <c r="Y432" t="s">
        <v>1273</v>
      </c>
      <c r="Z432" t="s">
        <v>24</v>
      </c>
      <c r="AA432" t="s">
        <v>513</v>
      </c>
      <c r="AB432">
        <v>16</v>
      </c>
      <c r="AC432">
        <v>4</v>
      </c>
      <c r="AD432" t="s">
        <v>1077</v>
      </c>
      <c r="AE432">
        <v>1</v>
      </c>
      <c r="AF432">
        <v>2</v>
      </c>
      <c r="AG432" t="s">
        <v>1077</v>
      </c>
      <c r="AH432">
        <v>62370</v>
      </c>
      <c r="AI432">
        <v>5670</v>
      </c>
      <c r="AJ432">
        <v>5670</v>
      </c>
      <c r="AK432">
        <v>51030</v>
      </c>
      <c r="AL432" t="s">
        <v>21</v>
      </c>
      <c r="AM432" t="s">
        <v>67</v>
      </c>
      <c r="AN432">
        <v>2001</v>
      </c>
      <c r="AO432" t="s">
        <v>1078</v>
      </c>
    </row>
    <row r="433" spans="1:41" x14ac:dyDescent="0.25">
      <c r="A433">
        <v>497347</v>
      </c>
      <c r="B433" s="1">
        <v>37856</v>
      </c>
      <c r="C433">
        <v>270</v>
      </c>
      <c r="D433" t="s">
        <v>1273</v>
      </c>
      <c r="E433"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t="s">
        <v>1086</v>
      </c>
      <c r="M433" t="s">
        <v>1141</v>
      </c>
      <c r="N433" t="s">
        <v>1097</v>
      </c>
      <c r="O433" t="s">
        <v>1106</v>
      </c>
      <c r="P433" t="s">
        <v>1161</v>
      </c>
      <c r="Q433">
        <v>83200</v>
      </c>
      <c r="R433">
        <v>-53300</v>
      </c>
      <c r="S433">
        <v>29900</v>
      </c>
      <c r="T433" s="1">
        <v>42059</v>
      </c>
      <c r="U433" t="s">
        <v>1089</v>
      </c>
      <c r="V433" t="s">
        <v>2</v>
      </c>
      <c r="W433" t="s">
        <v>41</v>
      </c>
      <c r="X433" t="s">
        <v>49</v>
      </c>
      <c r="Y433" t="s">
        <v>12</v>
      </c>
      <c r="Z433" t="s">
        <v>6</v>
      </c>
      <c r="AA433" t="s">
        <v>514</v>
      </c>
      <c r="AB433">
        <v>23</v>
      </c>
      <c r="AC433">
        <v>3</v>
      </c>
      <c r="AD433" t="s">
        <v>1085</v>
      </c>
      <c r="AE433">
        <v>0</v>
      </c>
      <c r="AF433">
        <v>0</v>
      </c>
      <c r="AG433" t="s">
        <v>1077</v>
      </c>
      <c r="AH433">
        <v>54340</v>
      </c>
      <c r="AI433">
        <v>9880</v>
      </c>
      <c r="AJ433">
        <v>0</v>
      </c>
      <c r="AK433">
        <v>44460</v>
      </c>
      <c r="AL433" t="s">
        <v>8</v>
      </c>
      <c r="AM433" t="s">
        <v>9</v>
      </c>
      <c r="AN433">
        <v>2005</v>
      </c>
      <c r="AO433" t="s">
        <v>1078</v>
      </c>
    </row>
    <row r="434" spans="1:41" x14ac:dyDescent="0.25">
      <c r="A434">
        <v>439660</v>
      </c>
      <c r="B434" s="1">
        <v>37448</v>
      </c>
      <c r="C434">
        <v>310</v>
      </c>
      <c r="D434" t="s">
        <v>1273</v>
      </c>
      <c r="E434"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t="s">
        <v>1086</v>
      </c>
      <c r="M434" t="s">
        <v>1139</v>
      </c>
      <c r="N434" t="s">
        <v>1097</v>
      </c>
      <c r="O434" t="s">
        <v>1094</v>
      </c>
      <c r="P434" t="s">
        <v>1161</v>
      </c>
      <c r="Q434">
        <v>0</v>
      </c>
      <c r="R434">
        <v>0</v>
      </c>
      <c r="S434">
        <v>0</v>
      </c>
      <c r="T434" s="1">
        <v>42060</v>
      </c>
      <c r="U434" t="s">
        <v>1</v>
      </c>
      <c r="V434" t="s">
        <v>23</v>
      </c>
      <c r="W434" t="s">
        <v>3</v>
      </c>
      <c r="X434" t="s">
        <v>4</v>
      </c>
      <c r="Y434" t="s">
        <v>50</v>
      </c>
      <c r="Z434" t="s">
        <v>53</v>
      </c>
      <c r="AA434" t="s">
        <v>515</v>
      </c>
      <c r="AB434">
        <v>21</v>
      </c>
      <c r="AC434">
        <v>1</v>
      </c>
      <c r="AD434" t="s">
        <v>1077</v>
      </c>
      <c r="AE434">
        <v>1</v>
      </c>
      <c r="AF434">
        <v>0</v>
      </c>
      <c r="AG434" t="s">
        <v>1078</v>
      </c>
      <c r="AH434">
        <v>55170</v>
      </c>
      <c r="AI434">
        <v>6130</v>
      </c>
      <c r="AJ434">
        <v>6130</v>
      </c>
      <c r="AK434">
        <v>42910</v>
      </c>
      <c r="AL434" t="s">
        <v>43</v>
      </c>
      <c r="AM434" t="s">
        <v>44</v>
      </c>
      <c r="AN434">
        <v>2005</v>
      </c>
      <c r="AO434" t="s">
        <v>1077</v>
      </c>
    </row>
    <row r="435" spans="1:41" x14ac:dyDescent="0.25">
      <c r="A435">
        <v>847123</v>
      </c>
      <c r="B435" s="1">
        <v>41717</v>
      </c>
      <c r="C435">
        <v>143</v>
      </c>
      <c r="D435" t="s">
        <v>1272</v>
      </c>
      <c r="E435"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t="s">
        <v>1079</v>
      </c>
      <c r="M435" t="s">
        <v>65</v>
      </c>
      <c r="N435" t="s">
        <v>1097</v>
      </c>
      <c r="O435" t="s">
        <v>1117</v>
      </c>
      <c r="P435" t="s">
        <v>1159</v>
      </c>
      <c r="Q435">
        <v>67900</v>
      </c>
      <c r="R435">
        <v>0</v>
      </c>
      <c r="S435">
        <v>67900</v>
      </c>
      <c r="T435" s="1">
        <v>42052</v>
      </c>
      <c r="U435" t="s">
        <v>1</v>
      </c>
      <c r="V435" t="s">
        <v>23</v>
      </c>
      <c r="W435" t="s">
        <v>11</v>
      </c>
      <c r="X435" t="s">
        <v>49</v>
      </c>
      <c r="Y435" t="s">
        <v>19</v>
      </c>
      <c r="Z435" t="s">
        <v>6</v>
      </c>
      <c r="AA435" t="s">
        <v>516</v>
      </c>
      <c r="AB435">
        <v>10</v>
      </c>
      <c r="AC435">
        <v>1</v>
      </c>
      <c r="AD435" t="s">
        <v>1085</v>
      </c>
      <c r="AE435">
        <v>2</v>
      </c>
      <c r="AF435">
        <v>3</v>
      </c>
      <c r="AG435" t="s">
        <v>1077</v>
      </c>
      <c r="AH435">
        <v>58500</v>
      </c>
      <c r="AI435">
        <v>11700</v>
      </c>
      <c r="AJ435">
        <v>5850</v>
      </c>
      <c r="AK435">
        <v>40950</v>
      </c>
      <c r="AL435" t="s">
        <v>21</v>
      </c>
      <c r="AM435" t="s">
        <v>22</v>
      </c>
      <c r="AN435">
        <v>1999</v>
      </c>
      <c r="AO435" t="s">
        <v>1078</v>
      </c>
    </row>
    <row r="436" spans="1:41" x14ac:dyDescent="0.25">
      <c r="A436">
        <v>172307</v>
      </c>
      <c r="B436" s="1">
        <v>34309</v>
      </c>
      <c r="C436">
        <v>146</v>
      </c>
      <c r="D436" t="s">
        <v>1273</v>
      </c>
      <c r="E436"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t="s">
        <v>1079</v>
      </c>
      <c r="M436" t="s">
        <v>29</v>
      </c>
      <c r="N436" t="s">
        <v>1097</v>
      </c>
      <c r="O436" t="s">
        <v>1101</v>
      </c>
      <c r="P436" t="s">
        <v>1160</v>
      </c>
      <c r="Q436">
        <v>0</v>
      </c>
      <c r="R436">
        <v>0</v>
      </c>
      <c r="S436">
        <v>0</v>
      </c>
      <c r="T436" s="1">
        <v>42044</v>
      </c>
      <c r="U436" t="s">
        <v>1</v>
      </c>
      <c r="V436" t="s">
        <v>18</v>
      </c>
      <c r="W436" t="s">
        <v>3</v>
      </c>
      <c r="X436" t="s">
        <v>34</v>
      </c>
      <c r="Y436" t="s">
        <v>50</v>
      </c>
      <c r="Z436" t="s">
        <v>13</v>
      </c>
      <c r="AA436" t="s">
        <v>517</v>
      </c>
      <c r="AB436">
        <v>12</v>
      </c>
      <c r="AC436">
        <v>1</v>
      </c>
      <c r="AD436" t="s">
        <v>1085</v>
      </c>
      <c r="AE436">
        <v>0</v>
      </c>
      <c r="AF436">
        <v>3</v>
      </c>
      <c r="AG436" t="s">
        <v>1085</v>
      </c>
      <c r="AH436">
        <v>59940</v>
      </c>
      <c r="AI436">
        <v>6660</v>
      </c>
      <c r="AJ436">
        <v>6660</v>
      </c>
      <c r="AK436">
        <v>46620</v>
      </c>
      <c r="AL436" t="s">
        <v>118</v>
      </c>
      <c r="AM436" t="s">
        <v>134</v>
      </c>
      <c r="AN436">
        <v>1995</v>
      </c>
      <c r="AO436" t="s">
        <v>1078</v>
      </c>
    </row>
    <row r="437" spans="1:41" x14ac:dyDescent="0.25">
      <c r="A437">
        <v>810189</v>
      </c>
      <c r="B437" s="1">
        <v>36401</v>
      </c>
      <c r="C437">
        <v>102</v>
      </c>
      <c r="D437" t="s">
        <v>1273</v>
      </c>
      <c r="E437"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t="s">
        <v>1079</v>
      </c>
      <c r="M437" t="s">
        <v>1140</v>
      </c>
      <c r="N437" t="s">
        <v>1082</v>
      </c>
      <c r="O437" t="s">
        <v>1083</v>
      </c>
      <c r="P437" t="s">
        <v>1159</v>
      </c>
      <c r="Q437">
        <v>55200</v>
      </c>
      <c r="R437">
        <v>0</v>
      </c>
      <c r="S437">
        <v>55200</v>
      </c>
      <c r="T437" s="1">
        <v>42050</v>
      </c>
      <c r="U437" t="s">
        <v>1</v>
      </c>
      <c r="V437" t="s">
        <v>2</v>
      </c>
      <c r="W437" t="s">
        <v>41</v>
      </c>
      <c r="X437" t="s">
        <v>4</v>
      </c>
      <c r="Y437" t="s">
        <v>88</v>
      </c>
      <c r="Z437" t="s">
        <v>53</v>
      </c>
      <c r="AA437" t="s">
        <v>518</v>
      </c>
      <c r="AB437">
        <v>6</v>
      </c>
      <c r="AC437">
        <v>1</v>
      </c>
      <c r="AD437" t="s">
        <v>1078</v>
      </c>
      <c r="AE437">
        <v>1</v>
      </c>
      <c r="AF437">
        <v>0</v>
      </c>
      <c r="AG437" t="s">
        <v>1078</v>
      </c>
      <c r="AH437">
        <v>73400</v>
      </c>
      <c r="AI437">
        <v>7340</v>
      </c>
      <c r="AJ437">
        <v>7340</v>
      </c>
      <c r="AK437">
        <v>58720</v>
      </c>
      <c r="AL437" t="s">
        <v>21</v>
      </c>
      <c r="AM437" t="s">
        <v>67</v>
      </c>
      <c r="AN437">
        <v>1996</v>
      </c>
      <c r="AO437" t="s">
        <v>1078</v>
      </c>
    </row>
    <row r="438" spans="1:41" x14ac:dyDescent="0.25">
      <c r="A438">
        <v>432068</v>
      </c>
      <c r="B438" s="1">
        <v>39150</v>
      </c>
      <c r="C438">
        <v>61</v>
      </c>
      <c r="D438" t="s">
        <v>1272</v>
      </c>
      <c r="E438"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t="s">
        <v>1079</v>
      </c>
      <c r="M438" t="s">
        <v>1142</v>
      </c>
      <c r="N438" t="s">
        <v>1099</v>
      </c>
      <c r="O438" t="s">
        <v>1092</v>
      </c>
      <c r="P438" t="s">
        <v>1161</v>
      </c>
      <c r="Q438">
        <v>54600</v>
      </c>
      <c r="R438">
        <v>0</v>
      </c>
      <c r="S438">
        <v>54600</v>
      </c>
      <c r="T438" s="1">
        <v>42060</v>
      </c>
      <c r="U438" t="s">
        <v>1</v>
      </c>
      <c r="V438" t="s">
        <v>2</v>
      </c>
      <c r="W438" t="s">
        <v>3</v>
      </c>
      <c r="X438" t="s">
        <v>34</v>
      </c>
      <c r="Y438" t="s">
        <v>88</v>
      </c>
      <c r="Z438" t="s">
        <v>13</v>
      </c>
      <c r="AA438" t="s">
        <v>519</v>
      </c>
      <c r="AB438">
        <v>6</v>
      </c>
      <c r="AC438">
        <v>1</v>
      </c>
      <c r="AD438" t="s">
        <v>1085</v>
      </c>
      <c r="AE438">
        <v>1</v>
      </c>
      <c r="AF438">
        <v>2</v>
      </c>
      <c r="AG438" t="s">
        <v>1085</v>
      </c>
      <c r="AH438">
        <v>41850</v>
      </c>
      <c r="AI438">
        <v>4650</v>
      </c>
      <c r="AJ438">
        <v>4650</v>
      </c>
      <c r="AK438">
        <v>32550</v>
      </c>
      <c r="AL438" t="s">
        <v>73</v>
      </c>
      <c r="AM438" t="s">
        <v>74</v>
      </c>
      <c r="AN438">
        <v>1997</v>
      </c>
      <c r="AO438" t="s">
        <v>1078</v>
      </c>
    </row>
    <row r="439" spans="1:41" x14ac:dyDescent="0.25">
      <c r="A439">
        <v>903203</v>
      </c>
      <c r="B439" s="1">
        <v>37989</v>
      </c>
      <c r="C439">
        <v>255</v>
      </c>
      <c r="D439" t="s">
        <v>1273</v>
      </c>
      <c r="E439"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t="s">
        <v>1086</v>
      </c>
      <c r="M439" t="s">
        <v>1141</v>
      </c>
      <c r="N439" t="s">
        <v>1097</v>
      </c>
      <c r="O439" t="s">
        <v>1109</v>
      </c>
      <c r="P439" t="s">
        <v>1161</v>
      </c>
      <c r="Q439">
        <v>68500</v>
      </c>
      <c r="R439">
        <v>0</v>
      </c>
      <c r="S439">
        <v>68500</v>
      </c>
      <c r="T439" s="1">
        <v>42040</v>
      </c>
      <c r="U439" t="s">
        <v>62</v>
      </c>
      <c r="V439" t="s">
        <v>1084</v>
      </c>
      <c r="W439" t="s">
        <v>121</v>
      </c>
      <c r="X439" t="s">
        <v>4</v>
      </c>
      <c r="Y439" t="s">
        <v>50</v>
      </c>
      <c r="Z439" t="s">
        <v>51</v>
      </c>
      <c r="AA439" t="s">
        <v>520</v>
      </c>
      <c r="AB439">
        <v>7</v>
      </c>
      <c r="AC439">
        <v>1</v>
      </c>
      <c r="AD439" t="s">
        <v>1085</v>
      </c>
      <c r="AE439">
        <v>2</v>
      </c>
      <c r="AF439">
        <v>2</v>
      </c>
      <c r="AG439" t="s">
        <v>1078</v>
      </c>
      <c r="AH439">
        <v>6400</v>
      </c>
      <c r="AI439">
        <v>640</v>
      </c>
      <c r="AJ439">
        <v>1280</v>
      </c>
      <c r="AK439">
        <v>4480</v>
      </c>
      <c r="AL439" t="s">
        <v>15</v>
      </c>
      <c r="AM439" t="s">
        <v>178</v>
      </c>
      <c r="AN439">
        <v>2005</v>
      </c>
      <c r="AO439" t="s">
        <v>1077</v>
      </c>
    </row>
    <row r="440" spans="1:41" x14ac:dyDescent="0.25">
      <c r="A440">
        <v>253085</v>
      </c>
      <c r="B440" s="1">
        <v>33353</v>
      </c>
      <c r="C440">
        <v>211</v>
      </c>
      <c r="D440" t="s">
        <v>1272</v>
      </c>
      <c r="E440"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t="s">
        <v>1086</v>
      </c>
      <c r="M440" t="s">
        <v>1141</v>
      </c>
      <c r="N440" t="s">
        <v>1095</v>
      </c>
      <c r="O440" t="s">
        <v>1081</v>
      </c>
      <c r="P440" t="s">
        <v>1160</v>
      </c>
      <c r="Q440">
        <v>0</v>
      </c>
      <c r="R440">
        <v>0</v>
      </c>
      <c r="S440">
        <v>0</v>
      </c>
      <c r="T440" s="1">
        <v>42016</v>
      </c>
      <c r="U440" t="s">
        <v>10</v>
      </c>
      <c r="V440" t="s">
        <v>1084</v>
      </c>
      <c r="W440" t="s">
        <v>121</v>
      </c>
      <c r="X440" t="s">
        <v>4</v>
      </c>
      <c r="Y440" t="s">
        <v>45</v>
      </c>
      <c r="Z440" t="s">
        <v>75</v>
      </c>
      <c r="AA440" t="s">
        <v>521</v>
      </c>
      <c r="AB440">
        <v>3</v>
      </c>
      <c r="AC440">
        <v>1</v>
      </c>
      <c r="AD440" t="s">
        <v>1078</v>
      </c>
      <c r="AE440">
        <v>1</v>
      </c>
      <c r="AF440">
        <v>1</v>
      </c>
      <c r="AG440" t="s">
        <v>1078</v>
      </c>
      <c r="AH440">
        <v>3190</v>
      </c>
      <c r="AI440">
        <v>580</v>
      </c>
      <c r="AJ440">
        <v>290</v>
      </c>
      <c r="AK440">
        <v>2320</v>
      </c>
      <c r="AL440" t="s">
        <v>43</v>
      </c>
      <c r="AM440" t="s">
        <v>44</v>
      </c>
      <c r="AN440">
        <v>2004</v>
      </c>
      <c r="AO440" t="s">
        <v>1078</v>
      </c>
    </row>
    <row r="441" spans="1:41" x14ac:dyDescent="0.25">
      <c r="A441">
        <v>180720</v>
      </c>
      <c r="B441" s="1">
        <v>34772</v>
      </c>
      <c r="C441">
        <v>61</v>
      </c>
      <c r="D441" t="s">
        <v>1274</v>
      </c>
      <c r="E441"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t="s">
        <v>1079</v>
      </c>
      <c r="M441" t="s">
        <v>1142</v>
      </c>
      <c r="N441" t="s">
        <v>1107</v>
      </c>
      <c r="O441" t="s">
        <v>1111</v>
      </c>
      <c r="P441" t="s">
        <v>1162</v>
      </c>
      <c r="Q441">
        <v>0</v>
      </c>
      <c r="R441">
        <v>-66000</v>
      </c>
      <c r="S441">
        <v>-66000</v>
      </c>
      <c r="T441" s="1">
        <v>42005</v>
      </c>
      <c r="U441" t="s">
        <v>62</v>
      </c>
      <c r="V441" t="s">
        <v>1084</v>
      </c>
      <c r="W441" t="s">
        <v>121</v>
      </c>
      <c r="X441" t="s">
        <v>30</v>
      </c>
      <c r="Y441" t="s">
        <v>12</v>
      </c>
      <c r="Z441" t="s">
        <v>51</v>
      </c>
      <c r="AA441" t="s">
        <v>522</v>
      </c>
      <c r="AB441">
        <v>10</v>
      </c>
      <c r="AC441">
        <v>1</v>
      </c>
      <c r="AD441" t="s">
        <v>1077</v>
      </c>
      <c r="AE441">
        <v>2</v>
      </c>
      <c r="AF441">
        <v>1</v>
      </c>
      <c r="AG441" t="s">
        <v>1077</v>
      </c>
      <c r="AH441">
        <v>5900</v>
      </c>
      <c r="AI441">
        <v>590</v>
      </c>
      <c r="AJ441">
        <v>590</v>
      </c>
      <c r="AK441">
        <v>4720</v>
      </c>
      <c r="AL441" t="s">
        <v>39</v>
      </c>
      <c r="AM441" t="s">
        <v>40</v>
      </c>
      <c r="AN441">
        <v>2010</v>
      </c>
      <c r="AO441" t="s">
        <v>1078</v>
      </c>
    </row>
    <row r="442" spans="1:41" x14ac:dyDescent="0.25">
      <c r="A442">
        <v>492224</v>
      </c>
      <c r="B442" s="1">
        <v>38695</v>
      </c>
      <c r="C442">
        <v>108</v>
      </c>
      <c r="D442" t="s">
        <v>1274</v>
      </c>
      <c r="E44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t="s">
        <v>1079</v>
      </c>
      <c r="M442" t="s">
        <v>1139</v>
      </c>
      <c r="N442" t="s">
        <v>1102</v>
      </c>
      <c r="O442" t="s">
        <v>1106</v>
      </c>
      <c r="P442" t="s">
        <v>1161</v>
      </c>
      <c r="Q442">
        <v>0</v>
      </c>
      <c r="R442">
        <v>0</v>
      </c>
      <c r="S442">
        <v>0</v>
      </c>
      <c r="T442" s="1">
        <v>42054</v>
      </c>
      <c r="U442" t="s">
        <v>1</v>
      </c>
      <c r="V442" t="s">
        <v>18</v>
      </c>
      <c r="W442" t="s">
        <v>41</v>
      </c>
      <c r="X442" t="s">
        <v>34</v>
      </c>
      <c r="Y442" t="s">
        <v>19</v>
      </c>
      <c r="Z442" t="s">
        <v>6</v>
      </c>
      <c r="AA442" t="s">
        <v>523</v>
      </c>
      <c r="AB442">
        <v>14</v>
      </c>
      <c r="AC442">
        <v>1</v>
      </c>
      <c r="AD442" t="s">
        <v>1078</v>
      </c>
      <c r="AE442">
        <v>0</v>
      </c>
      <c r="AF442">
        <v>2</v>
      </c>
      <c r="AG442" t="s">
        <v>1078</v>
      </c>
      <c r="AH442">
        <v>57330</v>
      </c>
      <c r="AI442">
        <v>6370</v>
      </c>
      <c r="AJ442">
        <v>6370</v>
      </c>
      <c r="AK442">
        <v>44590</v>
      </c>
      <c r="AL442" t="s">
        <v>21</v>
      </c>
      <c r="AM442" t="s">
        <v>67</v>
      </c>
      <c r="AN442">
        <v>2006</v>
      </c>
      <c r="AO442" t="s">
        <v>1078</v>
      </c>
    </row>
    <row r="443" spans="1:41" x14ac:dyDescent="0.25">
      <c r="A443">
        <v>411477</v>
      </c>
      <c r="B443" s="1">
        <v>37250</v>
      </c>
      <c r="C443">
        <v>303</v>
      </c>
      <c r="D443" t="s">
        <v>1273</v>
      </c>
      <c r="E443"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t="s">
        <v>1079</v>
      </c>
      <c r="M443" t="s">
        <v>1140</v>
      </c>
      <c r="N443" t="s">
        <v>1091</v>
      </c>
      <c r="O443" t="s">
        <v>1088</v>
      </c>
      <c r="P443" t="s">
        <v>1160</v>
      </c>
      <c r="Q443">
        <v>54600</v>
      </c>
      <c r="R443">
        <v>-45500</v>
      </c>
      <c r="S443">
        <v>9100</v>
      </c>
      <c r="T443" s="1">
        <v>42018</v>
      </c>
      <c r="U443" t="s">
        <v>1089</v>
      </c>
      <c r="V443" t="s">
        <v>23</v>
      </c>
      <c r="W443" t="s">
        <v>41</v>
      </c>
      <c r="X443" t="s">
        <v>49</v>
      </c>
      <c r="Y443" t="s">
        <v>45</v>
      </c>
      <c r="Z443" t="s">
        <v>51</v>
      </c>
      <c r="AA443" t="s">
        <v>524</v>
      </c>
      <c r="AB443">
        <v>17</v>
      </c>
      <c r="AC443">
        <v>3</v>
      </c>
      <c r="AD443" t="s">
        <v>1078</v>
      </c>
      <c r="AE443">
        <v>0</v>
      </c>
      <c r="AF443">
        <v>3</v>
      </c>
      <c r="AG443" t="s">
        <v>1078</v>
      </c>
      <c r="AH443">
        <v>81960</v>
      </c>
      <c r="AI443">
        <v>13660</v>
      </c>
      <c r="AJ443">
        <v>13660</v>
      </c>
      <c r="AK443">
        <v>54640</v>
      </c>
      <c r="AL443" t="s">
        <v>21</v>
      </c>
      <c r="AM443" t="s">
        <v>67</v>
      </c>
      <c r="AN443">
        <v>2008</v>
      </c>
      <c r="AO443" t="s">
        <v>1078</v>
      </c>
    </row>
    <row r="444" spans="1:41" x14ac:dyDescent="0.25">
      <c r="A444">
        <v>107181</v>
      </c>
      <c r="B444" s="1">
        <v>36478</v>
      </c>
      <c r="C444">
        <v>152</v>
      </c>
      <c r="D444" t="s">
        <v>1274</v>
      </c>
      <c r="E444"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t="s">
        <v>1086</v>
      </c>
      <c r="M444" t="s">
        <v>1141</v>
      </c>
      <c r="N444" t="s">
        <v>1103</v>
      </c>
      <c r="O444" t="s">
        <v>1117</v>
      </c>
      <c r="P444" t="s">
        <v>1159</v>
      </c>
      <c r="Q444">
        <v>0</v>
      </c>
      <c r="R444">
        <v>0</v>
      </c>
      <c r="S444">
        <v>0</v>
      </c>
      <c r="T444" s="1">
        <v>42034</v>
      </c>
      <c r="U444" t="s">
        <v>1</v>
      </c>
      <c r="V444" t="s">
        <v>2</v>
      </c>
      <c r="W444" t="s">
        <v>3</v>
      </c>
      <c r="X444" t="s">
        <v>34</v>
      </c>
      <c r="Y444" t="s">
        <v>5</v>
      </c>
      <c r="Z444" t="s">
        <v>51</v>
      </c>
      <c r="AA444" t="s">
        <v>525</v>
      </c>
      <c r="AB444">
        <v>16</v>
      </c>
      <c r="AC444">
        <v>1</v>
      </c>
      <c r="AD444" t="s">
        <v>1077</v>
      </c>
      <c r="AE444">
        <v>0</v>
      </c>
      <c r="AF444">
        <v>0</v>
      </c>
      <c r="AG444" t="s">
        <v>1085</v>
      </c>
      <c r="AH444">
        <v>70400</v>
      </c>
      <c r="AI444">
        <v>6400</v>
      </c>
      <c r="AJ444">
        <v>19200</v>
      </c>
      <c r="AK444">
        <v>44800</v>
      </c>
      <c r="AL444" t="s">
        <v>73</v>
      </c>
      <c r="AM444" t="s">
        <v>74</v>
      </c>
      <c r="AN444">
        <v>2001</v>
      </c>
      <c r="AO444" t="s">
        <v>1077</v>
      </c>
    </row>
    <row r="445" spans="1:41" x14ac:dyDescent="0.25">
      <c r="A445">
        <v>312940</v>
      </c>
      <c r="B445" s="1">
        <v>37191</v>
      </c>
      <c r="C445">
        <v>120</v>
      </c>
      <c r="D445" t="s">
        <v>1274</v>
      </c>
      <c r="E445"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t="s">
        <v>1086</v>
      </c>
      <c r="M445" t="s">
        <v>1142</v>
      </c>
      <c r="N445" t="s">
        <v>1102</v>
      </c>
      <c r="O445" t="s">
        <v>1108</v>
      </c>
      <c r="P445" t="s">
        <v>1161</v>
      </c>
      <c r="Q445">
        <v>77900</v>
      </c>
      <c r="R445">
        <v>0</v>
      </c>
      <c r="S445">
        <v>77900</v>
      </c>
      <c r="T445" s="1">
        <v>42024</v>
      </c>
      <c r="U445" t="s">
        <v>62</v>
      </c>
      <c r="V445" t="s">
        <v>1084</v>
      </c>
      <c r="W445" t="s">
        <v>11</v>
      </c>
      <c r="X445" t="s">
        <v>30</v>
      </c>
      <c r="Y445" t="s">
        <v>12</v>
      </c>
      <c r="Z445" t="s">
        <v>6</v>
      </c>
      <c r="AA445" t="s">
        <v>526</v>
      </c>
      <c r="AB445">
        <v>3</v>
      </c>
      <c r="AC445">
        <v>1</v>
      </c>
      <c r="AD445" t="s">
        <v>1078</v>
      </c>
      <c r="AE445">
        <v>2</v>
      </c>
      <c r="AF445">
        <v>1</v>
      </c>
      <c r="AG445" t="s">
        <v>1085</v>
      </c>
      <c r="AH445">
        <v>3770</v>
      </c>
      <c r="AI445">
        <v>580</v>
      </c>
      <c r="AJ445">
        <v>580</v>
      </c>
      <c r="AK445">
        <v>2610</v>
      </c>
      <c r="AL445" t="s">
        <v>106</v>
      </c>
      <c r="AM445" t="s">
        <v>280</v>
      </c>
      <c r="AN445">
        <v>2002</v>
      </c>
      <c r="AO445" t="s">
        <v>1078</v>
      </c>
    </row>
    <row r="446" spans="1:41" x14ac:dyDescent="0.25">
      <c r="A446">
        <v>855186</v>
      </c>
      <c r="B446" s="1">
        <v>34273</v>
      </c>
      <c r="C446">
        <v>144</v>
      </c>
      <c r="D446" t="s">
        <v>1274</v>
      </c>
      <c r="E446"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t="s">
        <v>1086</v>
      </c>
      <c r="M446" t="s">
        <v>29</v>
      </c>
      <c r="N446" t="s">
        <v>1087</v>
      </c>
      <c r="O446" t="s">
        <v>1083</v>
      </c>
      <c r="P446" t="s">
        <v>1161</v>
      </c>
      <c r="Q446">
        <v>23600</v>
      </c>
      <c r="R446">
        <v>-15600</v>
      </c>
      <c r="S446">
        <v>8000</v>
      </c>
      <c r="T446" s="1">
        <v>42053</v>
      </c>
      <c r="U446" t="s">
        <v>62</v>
      </c>
      <c r="V446" t="s">
        <v>1084</v>
      </c>
      <c r="W446" t="s">
        <v>11</v>
      </c>
      <c r="X446" t="s">
        <v>30</v>
      </c>
      <c r="Y446" t="s">
        <v>50</v>
      </c>
      <c r="Z446" t="s">
        <v>24</v>
      </c>
      <c r="AA446" t="s">
        <v>527</v>
      </c>
      <c r="AB446">
        <v>7</v>
      </c>
      <c r="AC446">
        <v>1</v>
      </c>
      <c r="AD446" t="s">
        <v>1078</v>
      </c>
      <c r="AE446">
        <v>0</v>
      </c>
      <c r="AF446">
        <v>0</v>
      </c>
      <c r="AG446" t="s">
        <v>1085</v>
      </c>
      <c r="AH446">
        <v>7400</v>
      </c>
      <c r="AI446">
        <v>740</v>
      </c>
      <c r="AJ446">
        <v>1480</v>
      </c>
      <c r="AK446">
        <v>5180</v>
      </c>
      <c r="AL446" t="s">
        <v>21</v>
      </c>
      <c r="AM446" t="s">
        <v>67</v>
      </c>
      <c r="AN446">
        <v>2014</v>
      </c>
      <c r="AO446" t="s">
        <v>1078</v>
      </c>
    </row>
    <row r="447" spans="1:41" x14ac:dyDescent="0.25">
      <c r="A447">
        <v>373935</v>
      </c>
      <c r="B447" s="1">
        <v>37665</v>
      </c>
      <c r="C447">
        <v>414</v>
      </c>
      <c r="D447" t="s">
        <v>1274</v>
      </c>
      <c r="E447"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t="s">
        <v>1086</v>
      </c>
      <c r="M447" t="s">
        <v>57</v>
      </c>
      <c r="N447" t="s">
        <v>1115</v>
      </c>
      <c r="O447" t="s">
        <v>1109</v>
      </c>
      <c r="P447" t="s">
        <v>1162</v>
      </c>
      <c r="Q447">
        <v>44000</v>
      </c>
      <c r="R447">
        <v>-71000</v>
      </c>
      <c r="S447">
        <v>-27000</v>
      </c>
      <c r="T447" s="1">
        <v>42011</v>
      </c>
      <c r="U447" t="s">
        <v>1</v>
      </c>
      <c r="V447" t="s">
        <v>18</v>
      </c>
      <c r="W447" t="s">
        <v>41</v>
      </c>
      <c r="X447" t="s">
        <v>4</v>
      </c>
      <c r="Y447" t="s">
        <v>5</v>
      </c>
      <c r="Z447" t="s">
        <v>53</v>
      </c>
      <c r="AA447" t="s">
        <v>528</v>
      </c>
      <c r="AB447">
        <v>13</v>
      </c>
      <c r="AC447">
        <v>1</v>
      </c>
      <c r="AD447" t="s">
        <v>1077</v>
      </c>
      <c r="AE447">
        <v>1</v>
      </c>
      <c r="AF447">
        <v>1</v>
      </c>
      <c r="AG447" t="s">
        <v>1085</v>
      </c>
      <c r="AH447">
        <v>54810</v>
      </c>
      <c r="AI447">
        <v>6090</v>
      </c>
      <c r="AJ447">
        <v>6090</v>
      </c>
      <c r="AK447">
        <v>42630</v>
      </c>
      <c r="AL447" t="s">
        <v>26</v>
      </c>
      <c r="AM447" t="s">
        <v>132</v>
      </c>
      <c r="AN447">
        <v>1999</v>
      </c>
      <c r="AO447" t="s">
        <v>1077</v>
      </c>
    </row>
    <row r="448" spans="1:41" x14ac:dyDescent="0.25">
      <c r="A448">
        <v>812989</v>
      </c>
      <c r="B448" s="1">
        <v>38052</v>
      </c>
      <c r="C448">
        <v>163</v>
      </c>
      <c r="D448" t="s">
        <v>1274</v>
      </c>
      <c r="E448"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t="s">
        <v>1086</v>
      </c>
      <c r="M448" t="s">
        <v>1142</v>
      </c>
      <c r="N448" t="s">
        <v>1097</v>
      </c>
      <c r="O448" t="s">
        <v>1100</v>
      </c>
      <c r="P448" t="s">
        <v>1160</v>
      </c>
      <c r="Q448">
        <v>0</v>
      </c>
      <c r="R448">
        <v>-67300</v>
      </c>
      <c r="S448">
        <v>-67300</v>
      </c>
      <c r="T448" s="1">
        <v>42020</v>
      </c>
      <c r="U448" t="s">
        <v>1</v>
      </c>
      <c r="V448" t="s">
        <v>18</v>
      </c>
      <c r="W448" t="s">
        <v>41</v>
      </c>
      <c r="X448" t="s">
        <v>34</v>
      </c>
      <c r="Y448" t="s">
        <v>19</v>
      </c>
      <c r="Z448" t="s">
        <v>37</v>
      </c>
      <c r="AA448" t="s">
        <v>529</v>
      </c>
      <c r="AB448">
        <v>20</v>
      </c>
      <c r="AC448">
        <v>1</v>
      </c>
      <c r="AD448" t="s">
        <v>1077</v>
      </c>
      <c r="AE448">
        <v>2</v>
      </c>
      <c r="AF448">
        <v>3</v>
      </c>
      <c r="AG448" t="s">
        <v>1077</v>
      </c>
      <c r="AH448">
        <v>49400</v>
      </c>
      <c r="AI448">
        <v>4940</v>
      </c>
      <c r="AJ448">
        <v>9880</v>
      </c>
      <c r="AK448">
        <v>34580</v>
      </c>
      <c r="AL448" t="s">
        <v>106</v>
      </c>
      <c r="AM448" t="s">
        <v>107</v>
      </c>
      <c r="AN448">
        <v>2005</v>
      </c>
      <c r="AO448" t="s">
        <v>1078</v>
      </c>
    </row>
    <row r="449" spans="1:41" x14ac:dyDescent="0.25">
      <c r="A449">
        <v>993840</v>
      </c>
      <c r="B449" s="1">
        <v>41467</v>
      </c>
      <c r="C449">
        <v>352</v>
      </c>
      <c r="D449" t="s">
        <v>1272</v>
      </c>
      <c r="E449"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t="s">
        <v>1079</v>
      </c>
      <c r="M449" t="s">
        <v>29</v>
      </c>
      <c r="N449" t="s">
        <v>1091</v>
      </c>
      <c r="O449" t="s">
        <v>1117</v>
      </c>
      <c r="P449" t="s">
        <v>1159</v>
      </c>
      <c r="Q449">
        <v>0</v>
      </c>
      <c r="R449">
        <v>0</v>
      </c>
      <c r="S449">
        <v>0</v>
      </c>
      <c r="T449" s="1">
        <v>42019</v>
      </c>
      <c r="U449" t="s">
        <v>1</v>
      </c>
      <c r="V449" t="s">
        <v>23</v>
      </c>
      <c r="W449" t="s">
        <v>11</v>
      </c>
      <c r="X449" t="s">
        <v>34</v>
      </c>
      <c r="Y449" t="s">
        <v>50</v>
      </c>
      <c r="Z449" t="s">
        <v>13</v>
      </c>
      <c r="AA449" t="s">
        <v>530</v>
      </c>
      <c r="AB449">
        <v>23</v>
      </c>
      <c r="AC449">
        <v>1</v>
      </c>
      <c r="AD449" t="s">
        <v>1077</v>
      </c>
      <c r="AE449">
        <v>2</v>
      </c>
      <c r="AF449">
        <v>2</v>
      </c>
      <c r="AG449" t="s">
        <v>1078</v>
      </c>
      <c r="AH449">
        <v>68750</v>
      </c>
      <c r="AI449">
        <v>12500</v>
      </c>
      <c r="AJ449">
        <v>6250</v>
      </c>
      <c r="AK449">
        <v>50000</v>
      </c>
      <c r="AL449" t="s">
        <v>26</v>
      </c>
      <c r="AM449" t="s">
        <v>154</v>
      </c>
      <c r="AN449">
        <v>2009</v>
      </c>
      <c r="AO449" t="s">
        <v>1078</v>
      </c>
    </row>
    <row r="450" spans="1:41" x14ac:dyDescent="0.25">
      <c r="A450">
        <v>327856</v>
      </c>
      <c r="B450" s="1">
        <v>41878</v>
      </c>
      <c r="C450">
        <v>27</v>
      </c>
      <c r="D450" t="s">
        <v>1273</v>
      </c>
      <c r="E450"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t="s">
        <v>1086</v>
      </c>
      <c r="M450" t="s">
        <v>1141</v>
      </c>
      <c r="N450" t="s">
        <v>1114</v>
      </c>
      <c r="O450" t="s">
        <v>1106</v>
      </c>
      <c r="P450" t="s">
        <v>1161</v>
      </c>
      <c r="Q450">
        <v>37900</v>
      </c>
      <c r="R450">
        <v>0</v>
      </c>
      <c r="S450">
        <v>37900</v>
      </c>
      <c r="T450" s="1">
        <v>42036</v>
      </c>
      <c r="U450" t="s">
        <v>1</v>
      </c>
      <c r="V450" t="s">
        <v>23</v>
      </c>
      <c r="W450" t="s">
        <v>41</v>
      </c>
      <c r="X450" t="s">
        <v>60</v>
      </c>
      <c r="Y450" t="s">
        <v>5</v>
      </c>
      <c r="Z450" t="s">
        <v>24</v>
      </c>
      <c r="AA450" t="s">
        <v>531</v>
      </c>
      <c r="AB450">
        <v>11</v>
      </c>
      <c r="AC450">
        <v>1</v>
      </c>
      <c r="AD450" t="s">
        <v>1078</v>
      </c>
      <c r="AE450">
        <v>1</v>
      </c>
      <c r="AF450">
        <v>0</v>
      </c>
      <c r="AG450" t="s">
        <v>1085</v>
      </c>
      <c r="AH450">
        <v>61500</v>
      </c>
      <c r="AI450">
        <v>12300</v>
      </c>
      <c r="AJ450">
        <v>6150</v>
      </c>
      <c r="AK450">
        <v>43050</v>
      </c>
      <c r="AL450" t="s">
        <v>21</v>
      </c>
      <c r="AM450" t="s">
        <v>67</v>
      </c>
      <c r="AN450">
        <v>2013</v>
      </c>
      <c r="AO450" t="s">
        <v>1078</v>
      </c>
    </row>
    <row r="451" spans="1:41" x14ac:dyDescent="0.25">
      <c r="A451">
        <v>506333</v>
      </c>
      <c r="B451" s="1">
        <v>33046</v>
      </c>
      <c r="C451">
        <v>239</v>
      </c>
      <c r="D451" t="s">
        <v>1272</v>
      </c>
      <c r="E451"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t="s">
        <v>1086</v>
      </c>
      <c r="M451" t="s">
        <v>1139</v>
      </c>
      <c r="N451" t="s">
        <v>1095</v>
      </c>
      <c r="O451" t="s">
        <v>1083</v>
      </c>
      <c r="P451" t="s">
        <v>1159</v>
      </c>
      <c r="Q451">
        <v>0</v>
      </c>
      <c r="R451">
        <v>0</v>
      </c>
      <c r="S451">
        <v>0</v>
      </c>
      <c r="T451" s="1">
        <v>42010</v>
      </c>
      <c r="U451" t="s">
        <v>1089</v>
      </c>
      <c r="V451" t="s">
        <v>18</v>
      </c>
      <c r="W451" t="s">
        <v>3</v>
      </c>
      <c r="X451" t="s">
        <v>60</v>
      </c>
      <c r="Y451" t="s">
        <v>45</v>
      </c>
      <c r="Z451" t="s">
        <v>53</v>
      </c>
      <c r="AA451" t="s">
        <v>532</v>
      </c>
      <c r="AB451">
        <v>0</v>
      </c>
      <c r="AC451">
        <v>4</v>
      </c>
      <c r="AD451" t="s">
        <v>1085</v>
      </c>
      <c r="AE451">
        <v>0</v>
      </c>
      <c r="AF451">
        <v>3</v>
      </c>
      <c r="AG451" t="s">
        <v>1078</v>
      </c>
      <c r="AH451">
        <v>76890</v>
      </c>
      <c r="AI451">
        <v>6990</v>
      </c>
      <c r="AJ451">
        <v>13980</v>
      </c>
      <c r="AK451">
        <v>55920</v>
      </c>
      <c r="AL451" t="s">
        <v>97</v>
      </c>
      <c r="AM451" t="s">
        <v>148</v>
      </c>
      <c r="AN451">
        <v>2007</v>
      </c>
      <c r="AO451" t="s">
        <v>1078</v>
      </c>
    </row>
    <row r="452" spans="1:41" x14ac:dyDescent="0.25">
      <c r="A452">
        <v>263159</v>
      </c>
      <c r="B452" s="1">
        <v>39514</v>
      </c>
      <c r="C452">
        <v>33</v>
      </c>
      <c r="D452" t="s">
        <v>1273</v>
      </c>
      <c r="E45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t="s">
        <v>1086</v>
      </c>
      <c r="M452" t="s">
        <v>1141</v>
      </c>
      <c r="N452" t="s">
        <v>1095</v>
      </c>
      <c r="O452" t="s">
        <v>1094</v>
      </c>
      <c r="P452" t="s">
        <v>1159</v>
      </c>
      <c r="Q452">
        <v>70300</v>
      </c>
      <c r="R452">
        <v>-50300</v>
      </c>
      <c r="S452">
        <v>20000</v>
      </c>
      <c r="T452" s="1">
        <v>42037</v>
      </c>
      <c r="U452" t="s">
        <v>1</v>
      </c>
      <c r="V452" t="s">
        <v>18</v>
      </c>
      <c r="W452" t="s">
        <v>11</v>
      </c>
      <c r="X452" t="s">
        <v>60</v>
      </c>
      <c r="Y452" t="s">
        <v>19</v>
      </c>
      <c r="Z452" t="s">
        <v>75</v>
      </c>
      <c r="AA452" t="s">
        <v>533</v>
      </c>
      <c r="AB452">
        <v>2</v>
      </c>
      <c r="AC452">
        <v>1</v>
      </c>
      <c r="AD452" t="s">
        <v>1077</v>
      </c>
      <c r="AE452">
        <v>0</v>
      </c>
      <c r="AF452">
        <v>1</v>
      </c>
      <c r="AG452" t="s">
        <v>1085</v>
      </c>
      <c r="AH452">
        <v>56070</v>
      </c>
      <c r="AI452">
        <v>6230</v>
      </c>
      <c r="AJ452">
        <v>12460</v>
      </c>
      <c r="AK452">
        <v>37380</v>
      </c>
      <c r="AL452" t="s">
        <v>47</v>
      </c>
      <c r="AM452" t="s">
        <v>48</v>
      </c>
      <c r="AN452">
        <v>2012</v>
      </c>
      <c r="AO452" t="s">
        <v>1078</v>
      </c>
    </row>
    <row r="453" spans="1:41" x14ac:dyDescent="0.25">
      <c r="A453">
        <v>372912</v>
      </c>
      <c r="B453" s="1">
        <v>33821</v>
      </c>
      <c r="C453">
        <v>88</v>
      </c>
      <c r="D453" t="s">
        <v>1274</v>
      </c>
      <c r="E453"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t="s">
        <v>1086</v>
      </c>
      <c r="M453" t="s">
        <v>65</v>
      </c>
      <c r="N453" t="s">
        <v>1103</v>
      </c>
      <c r="O453" t="s">
        <v>1083</v>
      </c>
      <c r="P453" t="s">
        <v>1159</v>
      </c>
      <c r="Q453">
        <v>42800</v>
      </c>
      <c r="R453">
        <v>-51200</v>
      </c>
      <c r="S453">
        <v>-8400</v>
      </c>
      <c r="T453" s="1">
        <v>42060</v>
      </c>
      <c r="U453" t="s">
        <v>1</v>
      </c>
      <c r="V453" t="s">
        <v>2</v>
      </c>
      <c r="W453" t="s">
        <v>41</v>
      </c>
      <c r="X453" t="s">
        <v>34</v>
      </c>
      <c r="Y453" t="s">
        <v>5</v>
      </c>
      <c r="Z453" t="s">
        <v>75</v>
      </c>
      <c r="AA453" t="s">
        <v>534</v>
      </c>
      <c r="AB453">
        <v>3</v>
      </c>
      <c r="AC453">
        <v>1</v>
      </c>
      <c r="AD453" t="s">
        <v>1078</v>
      </c>
      <c r="AE453">
        <v>2</v>
      </c>
      <c r="AF453">
        <v>0</v>
      </c>
      <c r="AG453" t="s">
        <v>1077</v>
      </c>
      <c r="AH453">
        <v>56000</v>
      </c>
      <c r="AI453">
        <v>14000</v>
      </c>
      <c r="AJ453">
        <v>0</v>
      </c>
      <c r="AK453">
        <v>42000</v>
      </c>
      <c r="AL453" t="s">
        <v>26</v>
      </c>
      <c r="AM453" t="s">
        <v>154</v>
      </c>
      <c r="AN453">
        <v>2003</v>
      </c>
      <c r="AO453" t="s">
        <v>1078</v>
      </c>
    </row>
    <row r="454" spans="1:41" x14ac:dyDescent="0.25">
      <c r="A454">
        <v>552788</v>
      </c>
      <c r="B454" s="1">
        <v>33484</v>
      </c>
      <c r="C454">
        <v>101</v>
      </c>
      <c r="D454" t="s">
        <v>1272</v>
      </c>
      <c r="E454"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t="s">
        <v>1086</v>
      </c>
      <c r="M454" t="s">
        <v>65</v>
      </c>
      <c r="N454" t="s">
        <v>1097</v>
      </c>
      <c r="O454" t="s">
        <v>1088</v>
      </c>
      <c r="P454" t="s">
        <v>1162</v>
      </c>
      <c r="Q454">
        <v>12100</v>
      </c>
      <c r="R454">
        <v>0</v>
      </c>
      <c r="S454">
        <v>12100</v>
      </c>
      <c r="T454" s="1">
        <v>42045</v>
      </c>
      <c r="U454" t="s">
        <v>62</v>
      </c>
      <c r="V454" t="s">
        <v>1084</v>
      </c>
      <c r="W454" t="s">
        <v>121</v>
      </c>
      <c r="X454" t="s">
        <v>30</v>
      </c>
      <c r="Y454" t="s">
        <v>19</v>
      </c>
      <c r="Z454" t="s">
        <v>51</v>
      </c>
      <c r="AA454" t="s">
        <v>535</v>
      </c>
      <c r="AB454">
        <v>3</v>
      </c>
      <c r="AC454">
        <v>1</v>
      </c>
      <c r="AD454" t="s">
        <v>1077</v>
      </c>
      <c r="AE454">
        <v>1</v>
      </c>
      <c r="AF454">
        <v>0</v>
      </c>
      <c r="AG454" t="s">
        <v>1078</v>
      </c>
      <c r="AH454">
        <v>4290</v>
      </c>
      <c r="AI454">
        <v>780</v>
      </c>
      <c r="AJ454">
        <v>390</v>
      </c>
      <c r="AK454">
        <v>3120</v>
      </c>
      <c r="AL454" t="s">
        <v>43</v>
      </c>
      <c r="AM454" t="s">
        <v>59</v>
      </c>
      <c r="AN454">
        <v>1997</v>
      </c>
      <c r="AO454" t="s">
        <v>1078</v>
      </c>
    </row>
    <row r="455" spans="1:41" x14ac:dyDescent="0.25">
      <c r="A455">
        <v>722747</v>
      </c>
      <c r="B455" s="1">
        <v>40788</v>
      </c>
      <c r="C455">
        <v>20</v>
      </c>
      <c r="D455" t="s">
        <v>1272</v>
      </c>
      <c r="E455"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t="s">
        <v>1086</v>
      </c>
      <c r="M455" t="s">
        <v>29</v>
      </c>
      <c r="N455" t="s">
        <v>1103</v>
      </c>
      <c r="O455" t="s">
        <v>1083</v>
      </c>
      <c r="P455" t="s">
        <v>1159</v>
      </c>
      <c r="Q455">
        <v>33000</v>
      </c>
      <c r="R455">
        <v>-43600</v>
      </c>
      <c r="S455">
        <v>-10600</v>
      </c>
      <c r="T455" s="1">
        <v>42057</v>
      </c>
      <c r="U455" t="s">
        <v>1089</v>
      </c>
      <c r="V455" t="s">
        <v>18</v>
      </c>
      <c r="W455" t="s">
        <v>41</v>
      </c>
      <c r="X455" t="s">
        <v>49</v>
      </c>
      <c r="Y455" t="s">
        <v>19</v>
      </c>
      <c r="Z455" t="s">
        <v>24</v>
      </c>
      <c r="AA455" t="s">
        <v>536</v>
      </c>
      <c r="AB455">
        <v>15</v>
      </c>
      <c r="AC455">
        <v>3</v>
      </c>
      <c r="AD455" t="s">
        <v>1085</v>
      </c>
      <c r="AE455">
        <v>2</v>
      </c>
      <c r="AF455">
        <v>1</v>
      </c>
      <c r="AG455" t="s">
        <v>1078</v>
      </c>
      <c r="AH455">
        <v>60750</v>
      </c>
      <c r="AI455">
        <v>6750</v>
      </c>
      <c r="AJ455">
        <v>6750</v>
      </c>
      <c r="AK455">
        <v>47250</v>
      </c>
      <c r="AL455" t="s">
        <v>73</v>
      </c>
      <c r="AM455" t="s">
        <v>83</v>
      </c>
      <c r="AN455">
        <v>2003</v>
      </c>
      <c r="AO455" t="s">
        <v>1078</v>
      </c>
    </row>
    <row r="456" spans="1:41" x14ac:dyDescent="0.25">
      <c r="A456">
        <v>248467</v>
      </c>
      <c r="B456" s="1">
        <v>41188</v>
      </c>
      <c r="C456">
        <v>126</v>
      </c>
      <c r="D456" t="s">
        <v>1272</v>
      </c>
      <c r="E456"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t="s">
        <v>1086</v>
      </c>
      <c r="M456" t="s">
        <v>29</v>
      </c>
      <c r="N456" t="s">
        <v>1082</v>
      </c>
      <c r="O456" t="s">
        <v>1088</v>
      </c>
      <c r="P456" t="s">
        <v>1161</v>
      </c>
      <c r="Q456">
        <v>46500</v>
      </c>
      <c r="R456">
        <v>-42700</v>
      </c>
      <c r="S456">
        <v>3800</v>
      </c>
      <c r="T456" s="1">
        <v>42035</v>
      </c>
      <c r="U456" t="s">
        <v>1</v>
      </c>
      <c r="V456" t="s">
        <v>2</v>
      </c>
      <c r="W456" t="s">
        <v>11</v>
      </c>
      <c r="X456" t="s">
        <v>49</v>
      </c>
      <c r="Y456" t="s">
        <v>19</v>
      </c>
      <c r="Z456" t="s">
        <v>53</v>
      </c>
      <c r="AA456" t="s">
        <v>537</v>
      </c>
      <c r="AB456">
        <v>23</v>
      </c>
      <c r="AC456">
        <v>1</v>
      </c>
      <c r="AD456" t="s">
        <v>1085</v>
      </c>
      <c r="AE456">
        <v>2</v>
      </c>
      <c r="AF456">
        <v>3</v>
      </c>
      <c r="AG456" t="s">
        <v>1078</v>
      </c>
      <c r="AH456">
        <v>48730</v>
      </c>
      <c r="AI456">
        <v>4430</v>
      </c>
      <c r="AJ456">
        <v>4430</v>
      </c>
      <c r="AK456">
        <v>39870</v>
      </c>
      <c r="AL456" t="s">
        <v>26</v>
      </c>
      <c r="AM456" t="s">
        <v>154</v>
      </c>
      <c r="AN456">
        <v>2011</v>
      </c>
      <c r="AO456" t="s">
        <v>1078</v>
      </c>
    </row>
    <row r="457" spans="1:41" x14ac:dyDescent="0.25">
      <c r="A457">
        <v>955953</v>
      </c>
      <c r="B457" s="1">
        <v>41657</v>
      </c>
      <c r="C457">
        <v>264</v>
      </c>
      <c r="D457" t="s">
        <v>1272</v>
      </c>
      <c r="E457"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t="s">
        <v>1079</v>
      </c>
      <c r="M457" t="s">
        <v>29</v>
      </c>
      <c r="N457" t="s">
        <v>1114</v>
      </c>
      <c r="O457" t="s">
        <v>1113</v>
      </c>
      <c r="P457" t="s">
        <v>1161</v>
      </c>
      <c r="Q457">
        <v>0</v>
      </c>
      <c r="R457">
        <v>-8500</v>
      </c>
      <c r="S457">
        <v>-8500</v>
      </c>
      <c r="T457" s="1">
        <v>42047</v>
      </c>
      <c r="U457" t="s">
        <v>1089</v>
      </c>
      <c r="V457" t="s">
        <v>23</v>
      </c>
      <c r="W457" t="s">
        <v>11</v>
      </c>
      <c r="X457" t="s">
        <v>4</v>
      </c>
      <c r="Y457" t="s">
        <v>45</v>
      </c>
      <c r="Z457" t="s">
        <v>37</v>
      </c>
      <c r="AA457" t="s">
        <v>538</v>
      </c>
      <c r="AB457">
        <v>9</v>
      </c>
      <c r="AC457">
        <v>3</v>
      </c>
      <c r="AD457" t="s">
        <v>1077</v>
      </c>
      <c r="AE457">
        <v>2</v>
      </c>
      <c r="AF457">
        <v>0</v>
      </c>
      <c r="AG457" t="s">
        <v>1078</v>
      </c>
      <c r="AH457">
        <v>95150</v>
      </c>
      <c r="AI457">
        <v>17300</v>
      </c>
      <c r="AJ457">
        <v>17300</v>
      </c>
      <c r="AK457">
        <v>60550</v>
      </c>
      <c r="AL457" t="s">
        <v>55</v>
      </c>
      <c r="AM457" t="s">
        <v>86</v>
      </c>
      <c r="AN457">
        <v>2007</v>
      </c>
      <c r="AO457" t="s">
        <v>1078</v>
      </c>
    </row>
    <row r="458" spans="1:41" x14ac:dyDescent="0.25">
      <c r="A458">
        <v>910622</v>
      </c>
      <c r="B458" s="1">
        <v>33685</v>
      </c>
      <c r="C458">
        <v>78</v>
      </c>
      <c r="D458" t="s">
        <v>1274</v>
      </c>
      <c r="E458"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t="s">
        <v>1079</v>
      </c>
      <c r="M458" t="s">
        <v>1139</v>
      </c>
      <c r="N458" t="s">
        <v>1080</v>
      </c>
      <c r="O458" t="s">
        <v>1106</v>
      </c>
      <c r="P458" t="s">
        <v>1159</v>
      </c>
      <c r="Q458">
        <v>0</v>
      </c>
      <c r="R458">
        <v>0</v>
      </c>
      <c r="S458">
        <v>0</v>
      </c>
      <c r="T458" s="1">
        <v>42010</v>
      </c>
      <c r="U458" t="s">
        <v>10</v>
      </c>
      <c r="V458" t="s">
        <v>1084</v>
      </c>
      <c r="W458" t="s">
        <v>11</v>
      </c>
      <c r="X458" t="s">
        <v>4</v>
      </c>
      <c r="Y458" t="s">
        <v>19</v>
      </c>
      <c r="Z458" t="s">
        <v>6</v>
      </c>
      <c r="AA458" t="s">
        <v>539</v>
      </c>
      <c r="AB458">
        <v>20</v>
      </c>
      <c r="AC458">
        <v>1</v>
      </c>
      <c r="AD458" t="s">
        <v>1085</v>
      </c>
      <c r="AE458">
        <v>0</v>
      </c>
      <c r="AF458">
        <v>1</v>
      </c>
      <c r="AG458" t="s">
        <v>1077</v>
      </c>
      <c r="AH458">
        <v>7480</v>
      </c>
      <c r="AI458">
        <v>680</v>
      </c>
      <c r="AJ458">
        <v>680</v>
      </c>
      <c r="AK458">
        <v>6120</v>
      </c>
      <c r="AL458" t="s">
        <v>21</v>
      </c>
      <c r="AM458" t="s">
        <v>67</v>
      </c>
      <c r="AN458">
        <v>2003</v>
      </c>
      <c r="AO458" t="s">
        <v>1078</v>
      </c>
    </row>
    <row r="459" spans="1:41" x14ac:dyDescent="0.25">
      <c r="A459">
        <v>137675</v>
      </c>
      <c r="B459" s="1">
        <v>41246</v>
      </c>
      <c r="C459">
        <v>123</v>
      </c>
      <c r="D459" t="s">
        <v>1272</v>
      </c>
      <c r="E459"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t="s">
        <v>1079</v>
      </c>
      <c r="M459" t="s">
        <v>1139</v>
      </c>
      <c r="N459" t="s">
        <v>1103</v>
      </c>
      <c r="O459" t="s">
        <v>1104</v>
      </c>
      <c r="P459" t="s">
        <v>1160</v>
      </c>
      <c r="Q459">
        <v>38000</v>
      </c>
      <c r="R459">
        <v>-41200</v>
      </c>
      <c r="S459">
        <v>-3200</v>
      </c>
      <c r="T459" s="1">
        <v>42005</v>
      </c>
      <c r="U459" t="s">
        <v>1</v>
      </c>
      <c r="V459" t="s">
        <v>2</v>
      </c>
      <c r="W459" t="s">
        <v>3</v>
      </c>
      <c r="X459" t="s">
        <v>60</v>
      </c>
      <c r="Y459" t="s">
        <v>50</v>
      </c>
      <c r="Z459" t="s">
        <v>13</v>
      </c>
      <c r="AA459" t="s">
        <v>540</v>
      </c>
      <c r="AB459">
        <v>5</v>
      </c>
      <c r="AC459">
        <v>1</v>
      </c>
      <c r="AD459" t="s">
        <v>1085</v>
      </c>
      <c r="AE459">
        <v>2</v>
      </c>
      <c r="AF459">
        <v>1</v>
      </c>
      <c r="AG459" t="s">
        <v>1077</v>
      </c>
      <c r="AH459">
        <v>79800</v>
      </c>
      <c r="AI459">
        <v>13300</v>
      </c>
      <c r="AJ459">
        <v>6650</v>
      </c>
      <c r="AK459">
        <v>59850</v>
      </c>
      <c r="AL459" t="s">
        <v>123</v>
      </c>
      <c r="AM459" t="s">
        <v>124</v>
      </c>
      <c r="AN459">
        <v>2011</v>
      </c>
      <c r="AO459" t="s">
        <v>1077</v>
      </c>
    </row>
    <row r="460" spans="1:41" x14ac:dyDescent="0.25">
      <c r="A460">
        <v>343421</v>
      </c>
      <c r="B460" s="1">
        <v>35356</v>
      </c>
      <c r="C460">
        <v>347</v>
      </c>
      <c r="D460" t="s">
        <v>1273</v>
      </c>
      <c r="E460"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t="s">
        <v>1086</v>
      </c>
      <c r="M460" t="s">
        <v>1140</v>
      </c>
      <c r="N460" t="s">
        <v>1097</v>
      </c>
      <c r="O460" t="s">
        <v>1088</v>
      </c>
      <c r="P460" t="s">
        <v>1162</v>
      </c>
      <c r="Q460">
        <v>0</v>
      </c>
      <c r="R460">
        <v>-12100</v>
      </c>
      <c r="S460">
        <v>-12100</v>
      </c>
      <c r="T460" s="1">
        <v>42011</v>
      </c>
      <c r="U460" t="s">
        <v>1</v>
      </c>
      <c r="V460" t="s">
        <v>2</v>
      </c>
      <c r="W460" t="s">
        <v>41</v>
      </c>
      <c r="X460" t="s">
        <v>49</v>
      </c>
      <c r="Y460" t="s">
        <v>50</v>
      </c>
      <c r="Z460" t="s">
        <v>51</v>
      </c>
      <c r="AA460" t="s">
        <v>541</v>
      </c>
      <c r="AB460">
        <v>15</v>
      </c>
      <c r="AC460">
        <v>1</v>
      </c>
      <c r="AD460" t="s">
        <v>1077</v>
      </c>
      <c r="AE460">
        <v>0</v>
      </c>
      <c r="AF460">
        <v>2</v>
      </c>
      <c r="AG460" t="s">
        <v>1085</v>
      </c>
      <c r="AH460">
        <v>103560</v>
      </c>
      <c r="AI460">
        <v>8630</v>
      </c>
      <c r="AJ460">
        <v>17260</v>
      </c>
      <c r="AK460">
        <v>77670</v>
      </c>
      <c r="AL460" t="s">
        <v>106</v>
      </c>
      <c r="AM460" t="s">
        <v>107</v>
      </c>
      <c r="AN460">
        <v>1997</v>
      </c>
      <c r="AO460" t="s">
        <v>1078</v>
      </c>
    </row>
    <row r="461" spans="1:41" x14ac:dyDescent="0.25">
      <c r="A461">
        <v>413192</v>
      </c>
      <c r="B461" s="1">
        <v>35705</v>
      </c>
      <c r="C461">
        <v>163</v>
      </c>
      <c r="D461" t="s">
        <v>1274</v>
      </c>
      <c r="E461"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t="s">
        <v>1086</v>
      </c>
      <c r="M461" t="s">
        <v>1141</v>
      </c>
      <c r="N461" t="s">
        <v>1095</v>
      </c>
      <c r="O461" t="s">
        <v>1106</v>
      </c>
      <c r="P461" t="s">
        <v>1161</v>
      </c>
      <c r="Q461">
        <v>51700</v>
      </c>
      <c r="R461">
        <v>0</v>
      </c>
      <c r="S461">
        <v>51700</v>
      </c>
      <c r="T461" s="1">
        <v>42056</v>
      </c>
      <c r="U461" t="s">
        <v>1</v>
      </c>
      <c r="V461" t="s">
        <v>2</v>
      </c>
      <c r="W461" t="s">
        <v>11</v>
      </c>
      <c r="X461" t="s">
        <v>60</v>
      </c>
      <c r="Y461" t="s">
        <v>19</v>
      </c>
      <c r="Z461" t="s">
        <v>51</v>
      </c>
      <c r="AA461" t="s">
        <v>542</v>
      </c>
      <c r="AB461">
        <v>13</v>
      </c>
      <c r="AC461">
        <v>1</v>
      </c>
      <c r="AD461" t="s">
        <v>1077</v>
      </c>
      <c r="AE461">
        <v>2</v>
      </c>
      <c r="AF461">
        <v>3</v>
      </c>
      <c r="AG461" t="s">
        <v>1085</v>
      </c>
      <c r="AH461">
        <v>79500</v>
      </c>
      <c r="AI461">
        <v>15900</v>
      </c>
      <c r="AJ461">
        <v>7950</v>
      </c>
      <c r="AK461">
        <v>55650</v>
      </c>
      <c r="AL461" t="s">
        <v>32</v>
      </c>
      <c r="AM461" t="s">
        <v>69</v>
      </c>
      <c r="AN461">
        <v>1995</v>
      </c>
      <c r="AO461" t="s">
        <v>1078</v>
      </c>
    </row>
    <row r="462" spans="1:41" x14ac:dyDescent="0.25">
      <c r="A462">
        <v>247801</v>
      </c>
      <c r="B462" s="1">
        <v>39525</v>
      </c>
      <c r="C462">
        <v>271</v>
      </c>
      <c r="D462" t="s">
        <v>1273</v>
      </c>
      <c r="E46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t="s">
        <v>1086</v>
      </c>
      <c r="M462" t="s">
        <v>57</v>
      </c>
      <c r="N462" t="s">
        <v>1091</v>
      </c>
      <c r="O462" t="s">
        <v>1094</v>
      </c>
      <c r="P462" t="s">
        <v>1161</v>
      </c>
      <c r="Q462">
        <v>0</v>
      </c>
      <c r="R462">
        <v>0</v>
      </c>
      <c r="S462">
        <v>0</v>
      </c>
      <c r="T462" s="1">
        <v>42049</v>
      </c>
      <c r="U462" t="s">
        <v>1</v>
      </c>
      <c r="V462" t="s">
        <v>18</v>
      </c>
      <c r="W462" t="s">
        <v>11</v>
      </c>
      <c r="X462" t="s">
        <v>49</v>
      </c>
      <c r="Y462" t="s">
        <v>5</v>
      </c>
      <c r="Z462" t="s">
        <v>13</v>
      </c>
      <c r="AA462" t="s">
        <v>543</v>
      </c>
      <c r="AB462">
        <v>16</v>
      </c>
      <c r="AC462">
        <v>1</v>
      </c>
      <c r="AD462" t="s">
        <v>1078</v>
      </c>
      <c r="AE462">
        <v>2</v>
      </c>
      <c r="AF462">
        <v>2</v>
      </c>
      <c r="AG462" t="s">
        <v>1078</v>
      </c>
      <c r="AH462">
        <v>76230</v>
      </c>
      <c r="AI462">
        <v>6930</v>
      </c>
      <c r="AJ462">
        <v>13860</v>
      </c>
      <c r="AK462">
        <v>55440</v>
      </c>
      <c r="AL462" t="s">
        <v>123</v>
      </c>
      <c r="AM462" t="s">
        <v>124</v>
      </c>
      <c r="AN462">
        <v>1997</v>
      </c>
      <c r="AO462" t="s">
        <v>1077</v>
      </c>
    </row>
    <row r="463" spans="1:41" x14ac:dyDescent="0.25">
      <c r="A463">
        <v>171147</v>
      </c>
      <c r="B463" s="1">
        <v>40419</v>
      </c>
      <c r="C463">
        <v>410</v>
      </c>
      <c r="D463" t="s">
        <v>1272</v>
      </c>
      <c r="E463"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t="s">
        <v>1079</v>
      </c>
      <c r="M463" t="s">
        <v>1140</v>
      </c>
      <c r="N463" t="s">
        <v>1102</v>
      </c>
      <c r="O463" t="s">
        <v>1088</v>
      </c>
      <c r="P463" t="s">
        <v>1160</v>
      </c>
      <c r="Q463">
        <v>0</v>
      </c>
      <c r="R463">
        <v>-17000</v>
      </c>
      <c r="S463">
        <v>-17000</v>
      </c>
      <c r="T463" s="1">
        <v>42051</v>
      </c>
      <c r="U463" t="s">
        <v>1</v>
      </c>
      <c r="V463" t="s">
        <v>2</v>
      </c>
      <c r="W463" t="s">
        <v>11</v>
      </c>
      <c r="X463" t="s">
        <v>60</v>
      </c>
      <c r="Y463" t="s">
        <v>45</v>
      </c>
      <c r="Z463" t="s">
        <v>53</v>
      </c>
      <c r="AA463" t="s">
        <v>544</v>
      </c>
      <c r="AB463">
        <v>0</v>
      </c>
      <c r="AC463">
        <v>1</v>
      </c>
      <c r="AD463" t="s">
        <v>1077</v>
      </c>
      <c r="AE463">
        <v>0</v>
      </c>
      <c r="AF463">
        <v>2</v>
      </c>
      <c r="AG463" t="s">
        <v>1078</v>
      </c>
      <c r="AH463">
        <v>59520</v>
      </c>
      <c r="AI463">
        <v>9920</v>
      </c>
      <c r="AJ463">
        <v>9920</v>
      </c>
      <c r="AK463">
        <v>39680</v>
      </c>
      <c r="AL463" t="s">
        <v>118</v>
      </c>
      <c r="AM463" t="s">
        <v>141</v>
      </c>
      <c r="AN463">
        <v>2001</v>
      </c>
      <c r="AO463" t="s">
        <v>1078</v>
      </c>
    </row>
    <row r="464" spans="1:41" x14ac:dyDescent="0.25">
      <c r="A464">
        <v>431283</v>
      </c>
      <c r="B464" s="1">
        <v>38442</v>
      </c>
      <c r="C464">
        <v>448</v>
      </c>
      <c r="D464" t="s">
        <v>1272</v>
      </c>
      <c r="E464"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t="s">
        <v>1086</v>
      </c>
      <c r="M464" t="s">
        <v>1141</v>
      </c>
      <c r="N464" t="s">
        <v>1091</v>
      </c>
      <c r="O464" t="s">
        <v>1105</v>
      </c>
      <c r="P464" t="s">
        <v>1160</v>
      </c>
      <c r="Q464">
        <v>38600</v>
      </c>
      <c r="R464">
        <v>-50300</v>
      </c>
      <c r="S464">
        <v>-11700</v>
      </c>
      <c r="T464" s="1">
        <v>42039</v>
      </c>
      <c r="U464" t="s">
        <v>1089</v>
      </c>
      <c r="V464" t="s">
        <v>23</v>
      </c>
      <c r="W464" t="s">
        <v>3</v>
      </c>
      <c r="X464" t="s">
        <v>4</v>
      </c>
      <c r="Y464" t="s">
        <v>5</v>
      </c>
      <c r="Z464" t="s">
        <v>24</v>
      </c>
      <c r="AA464" t="s">
        <v>545</v>
      </c>
      <c r="AB464">
        <v>10</v>
      </c>
      <c r="AC464">
        <v>3</v>
      </c>
      <c r="AD464" t="s">
        <v>1078</v>
      </c>
      <c r="AE464">
        <v>2</v>
      </c>
      <c r="AF464">
        <v>1</v>
      </c>
      <c r="AG464" t="s">
        <v>1085</v>
      </c>
      <c r="AH464">
        <v>47760</v>
      </c>
      <c r="AI464">
        <v>5970</v>
      </c>
      <c r="AJ464">
        <v>5970</v>
      </c>
      <c r="AK464">
        <v>35820</v>
      </c>
      <c r="AL464" t="s">
        <v>73</v>
      </c>
      <c r="AM464" t="s">
        <v>80</v>
      </c>
      <c r="AN464">
        <v>2013</v>
      </c>
      <c r="AO464" t="s">
        <v>1077</v>
      </c>
    </row>
    <row r="465" spans="1:41" x14ac:dyDescent="0.25">
      <c r="A465">
        <v>461962</v>
      </c>
      <c r="B465" s="1">
        <v>41633</v>
      </c>
      <c r="C465">
        <v>218</v>
      </c>
      <c r="D465" t="s">
        <v>1272</v>
      </c>
      <c r="E465"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t="s">
        <v>1079</v>
      </c>
      <c r="M465" t="s">
        <v>1142</v>
      </c>
      <c r="N465" t="s">
        <v>1093</v>
      </c>
      <c r="O465" t="s">
        <v>1096</v>
      </c>
      <c r="P465" t="s">
        <v>1159</v>
      </c>
      <c r="Q465">
        <v>37900</v>
      </c>
      <c r="R465">
        <v>-72900</v>
      </c>
      <c r="S465">
        <v>-35000</v>
      </c>
      <c r="T465" s="1">
        <v>42026</v>
      </c>
      <c r="U465" t="s">
        <v>1089</v>
      </c>
      <c r="V465" t="s">
        <v>2</v>
      </c>
      <c r="W465" t="s">
        <v>41</v>
      </c>
      <c r="X465" t="s">
        <v>4</v>
      </c>
      <c r="Y465" t="s">
        <v>19</v>
      </c>
      <c r="Z465" t="s">
        <v>37</v>
      </c>
      <c r="AA465" t="s">
        <v>546</v>
      </c>
      <c r="AB465">
        <v>14</v>
      </c>
      <c r="AC465">
        <v>3</v>
      </c>
      <c r="AD465" t="s">
        <v>1078</v>
      </c>
      <c r="AE465">
        <v>2</v>
      </c>
      <c r="AF465">
        <v>0</v>
      </c>
      <c r="AG465" t="s">
        <v>1078</v>
      </c>
      <c r="AH465">
        <v>84590</v>
      </c>
      <c r="AI465">
        <v>15380</v>
      </c>
      <c r="AJ465">
        <v>7690</v>
      </c>
      <c r="AK465">
        <v>61520</v>
      </c>
      <c r="AL465" t="s">
        <v>8</v>
      </c>
      <c r="AM465" t="s">
        <v>137</v>
      </c>
      <c r="AN465">
        <v>2013</v>
      </c>
      <c r="AO465" t="s">
        <v>1078</v>
      </c>
    </row>
    <row r="466" spans="1:41" x14ac:dyDescent="0.25">
      <c r="A466">
        <v>149467</v>
      </c>
      <c r="B466" s="1">
        <v>41709</v>
      </c>
      <c r="C466">
        <v>43</v>
      </c>
      <c r="D466" t="s">
        <v>1273</v>
      </c>
      <c r="E466"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t="s">
        <v>1079</v>
      </c>
      <c r="M466" t="s">
        <v>1141</v>
      </c>
      <c r="N466" t="s">
        <v>1107</v>
      </c>
      <c r="O466" t="s">
        <v>1101</v>
      </c>
      <c r="P466" t="s">
        <v>1161</v>
      </c>
      <c r="Q466">
        <v>64400</v>
      </c>
      <c r="R466">
        <v>0</v>
      </c>
      <c r="S466">
        <v>64400</v>
      </c>
      <c r="T466" s="1">
        <v>42050</v>
      </c>
      <c r="U466" t="s">
        <v>1089</v>
      </c>
      <c r="V466" t="s">
        <v>23</v>
      </c>
      <c r="W466" t="s">
        <v>41</v>
      </c>
      <c r="X466" t="s">
        <v>49</v>
      </c>
      <c r="Y466" t="s">
        <v>5</v>
      </c>
      <c r="Z466" t="s">
        <v>6</v>
      </c>
      <c r="AA466" t="s">
        <v>547</v>
      </c>
      <c r="AB466">
        <v>1</v>
      </c>
      <c r="AC466">
        <v>3</v>
      </c>
      <c r="AD466" t="s">
        <v>1077</v>
      </c>
      <c r="AE466">
        <v>2</v>
      </c>
      <c r="AF466">
        <v>2</v>
      </c>
      <c r="AG466" t="s">
        <v>1085</v>
      </c>
      <c r="AH466">
        <v>61650</v>
      </c>
      <c r="AI466">
        <v>6850</v>
      </c>
      <c r="AJ466">
        <v>6850</v>
      </c>
      <c r="AK466">
        <v>47950</v>
      </c>
      <c r="AL466" t="s">
        <v>39</v>
      </c>
      <c r="AM466" t="s">
        <v>193</v>
      </c>
      <c r="AN466">
        <v>2006</v>
      </c>
      <c r="AO466" t="s">
        <v>1078</v>
      </c>
    </row>
    <row r="467" spans="1:41" x14ac:dyDescent="0.25">
      <c r="A467">
        <v>758740</v>
      </c>
      <c r="B467" s="1">
        <v>35646</v>
      </c>
      <c r="C467">
        <v>33</v>
      </c>
      <c r="D467" t="s">
        <v>1272</v>
      </c>
      <c r="E467"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t="s">
        <v>1086</v>
      </c>
      <c r="M467" t="s">
        <v>29</v>
      </c>
      <c r="N467" t="s">
        <v>1107</v>
      </c>
      <c r="O467" t="s">
        <v>1100</v>
      </c>
      <c r="P467" t="s">
        <v>1162</v>
      </c>
      <c r="Q467">
        <v>45500</v>
      </c>
      <c r="R467">
        <v>-60600</v>
      </c>
      <c r="S467">
        <v>-15100</v>
      </c>
      <c r="T467" s="1">
        <v>42011</v>
      </c>
      <c r="U467" t="s">
        <v>1</v>
      </c>
      <c r="V467" t="s">
        <v>18</v>
      </c>
      <c r="W467" t="s">
        <v>3</v>
      </c>
      <c r="X467" t="s">
        <v>4</v>
      </c>
      <c r="Y467" t="s">
        <v>12</v>
      </c>
      <c r="Z467" t="s">
        <v>37</v>
      </c>
      <c r="AA467" t="s">
        <v>548</v>
      </c>
      <c r="AB467">
        <v>16</v>
      </c>
      <c r="AC467">
        <v>1</v>
      </c>
      <c r="AD467" t="s">
        <v>1085</v>
      </c>
      <c r="AE467">
        <v>2</v>
      </c>
      <c r="AF467">
        <v>1</v>
      </c>
      <c r="AG467" t="s">
        <v>1085</v>
      </c>
      <c r="AH467">
        <v>81400</v>
      </c>
      <c r="AI467">
        <v>8140</v>
      </c>
      <c r="AJ467">
        <v>8140</v>
      </c>
      <c r="AK467">
        <v>65120</v>
      </c>
      <c r="AL467" t="s">
        <v>97</v>
      </c>
      <c r="AM467" t="s">
        <v>110</v>
      </c>
      <c r="AN467">
        <v>1998</v>
      </c>
      <c r="AO467" t="s">
        <v>1078</v>
      </c>
    </row>
    <row r="468" spans="1:41" x14ac:dyDescent="0.25">
      <c r="A468">
        <v>628337</v>
      </c>
      <c r="B468" s="1">
        <v>39400</v>
      </c>
      <c r="C468">
        <v>126</v>
      </c>
      <c r="D468" t="s">
        <v>1274</v>
      </c>
      <c r="E468"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t="s">
        <v>1086</v>
      </c>
      <c r="M468" t="s">
        <v>1139</v>
      </c>
      <c r="N468" t="s">
        <v>1103</v>
      </c>
      <c r="O468" t="s">
        <v>1098</v>
      </c>
      <c r="P468" t="s">
        <v>1159</v>
      </c>
      <c r="Q468">
        <v>54500</v>
      </c>
      <c r="R468">
        <v>0</v>
      </c>
      <c r="S468">
        <v>54500</v>
      </c>
      <c r="T468" s="1">
        <v>42058</v>
      </c>
      <c r="U468" t="s">
        <v>1089</v>
      </c>
      <c r="V468" t="s">
        <v>2</v>
      </c>
      <c r="W468" t="s">
        <v>3</v>
      </c>
      <c r="X468" t="s">
        <v>34</v>
      </c>
      <c r="Y468" t="s">
        <v>5</v>
      </c>
      <c r="Z468" t="s">
        <v>53</v>
      </c>
      <c r="AA468" t="s">
        <v>549</v>
      </c>
      <c r="AB468">
        <v>2</v>
      </c>
      <c r="AC468">
        <v>3</v>
      </c>
      <c r="AD468" t="s">
        <v>1078</v>
      </c>
      <c r="AE468">
        <v>0</v>
      </c>
      <c r="AF468">
        <v>1</v>
      </c>
      <c r="AG468" t="s">
        <v>1077</v>
      </c>
      <c r="AH468">
        <v>58410</v>
      </c>
      <c r="AI468">
        <v>10620</v>
      </c>
      <c r="AJ468">
        <v>5310</v>
      </c>
      <c r="AK468">
        <v>42480</v>
      </c>
      <c r="AL468" t="s">
        <v>26</v>
      </c>
      <c r="AM468" t="s">
        <v>27</v>
      </c>
      <c r="AN468">
        <v>2007</v>
      </c>
      <c r="AO468" t="s">
        <v>1078</v>
      </c>
    </row>
    <row r="469" spans="1:41" x14ac:dyDescent="0.25">
      <c r="A469">
        <v>574637</v>
      </c>
      <c r="B469" s="1">
        <v>33815</v>
      </c>
      <c r="C469">
        <v>411</v>
      </c>
      <c r="D469" t="s">
        <v>1272</v>
      </c>
      <c r="E469"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t="s">
        <v>1086</v>
      </c>
      <c r="M469" t="s">
        <v>65</v>
      </c>
      <c r="N469" t="s">
        <v>1102</v>
      </c>
      <c r="O469" t="s">
        <v>1117</v>
      </c>
      <c r="P469" t="s">
        <v>1161</v>
      </c>
      <c r="Q469">
        <v>0</v>
      </c>
      <c r="R469">
        <v>0</v>
      </c>
      <c r="S469">
        <v>0</v>
      </c>
      <c r="T469" s="1">
        <v>42010</v>
      </c>
      <c r="U469" t="s">
        <v>1089</v>
      </c>
      <c r="V469" t="s">
        <v>2</v>
      </c>
      <c r="W469" t="s">
        <v>3</v>
      </c>
      <c r="X469" t="s">
        <v>60</v>
      </c>
      <c r="Y469" t="s">
        <v>12</v>
      </c>
      <c r="Z469" t="s">
        <v>37</v>
      </c>
      <c r="AA469" t="s">
        <v>550</v>
      </c>
      <c r="AB469">
        <v>23</v>
      </c>
      <c r="AC469">
        <v>3</v>
      </c>
      <c r="AD469" t="s">
        <v>1085</v>
      </c>
      <c r="AE469">
        <v>0</v>
      </c>
      <c r="AF469">
        <v>0</v>
      </c>
      <c r="AG469" t="s">
        <v>1085</v>
      </c>
      <c r="AH469">
        <v>38610</v>
      </c>
      <c r="AI469">
        <v>3510</v>
      </c>
      <c r="AJ469">
        <v>3510</v>
      </c>
      <c r="AK469">
        <v>31590</v>
      </c>
      <c r="AL469" t="s">
        <v>123</v>
      </c>
      <c r="AM469" t="s">
        <v>124</v>
      </c>
      <c r="AN469">
        <v>2007</v>
      </c>
      <c r="AO469" t="s">
        <v>1078</v>
      </c>
    </row>
    <row r="470" spans="1:41" x14ac:dyDescent="0.25">
      <c r="A470">
        <v>373600</v>
      </c>
      <c r="B470" s="1">
        <v>36861</v>
      </c>
      <c r="C470">
        <v>225</v>
      </c>
      <c r="D470" t="s">
        <v>1273</v>
      </c>
      <c r="E470"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t="s">
        <v>1086</v>
      </c>
      <c r="M470" t="s">
        <v>57</v>
      </c>
      <c r="N470" t="s">
        <v>1115</v>
      </c>
      <c r="O470" t="s">
        <v>1106</v>
      </c>
      <c r="P470" t="s">
        <v>1161</v>
      </c>
      <c r="Q470">
        <v>49600</v>
      </c>
      <c r="R470">
        <v>0</v>
      </c>
      <c r="S470">
        <v>49600</v>
      </c>
      <c r="T470" s="1">
        <v>42042</v>
      </c>
      <c r="U470" t="s">
        <v>1089</v>
      </c>
      <c r="V470" t="s">
        <v>23</v>
      </c>
      <c r="W470" t="s">
        <v>11</v>
      </c>
      <c r="X470" t="s">
        <v>34</v>
      </c>
      <c r="Y470" t="s">
        <v>45</v>
      </c>
      <c r="Z470" t="s">
        <v>75</v>
      </c>
      <c r="AA470" t="s">
        <v>551</v>
      </c>
      <c r="AB470">
        <v>19</v>
      </c>
      <c r="AC470">
        <v>3</v>
      </c>
      <c r="AD470" t="s">
        <v>1085</v>
      </c>
      <c r="AE470">
        <v>2</v>
      </c>
      <c r="AF470">
        <v>2</v>
      </c>
      <c r="AG470" t="s">
        <v>1078</v>
      </c>
      <c r="AH470">
        <v>57600</v>
      </c>
      <c r="AI470">
        <v>9600</v>
      </c>
      <c r="AJ470">
        <v>9600</v>
      </c>
      <c r="AK470">
        <v>38400</v>
      </c>
      <c r="AL470" t="s">
        <v>123</v>
      </c>
      <c r="AM470" t="s">
        <v>124</v>
      </c>
      <c r="AN470">
        <v>2015</v>
      </c>
      <c r="AO470" t="s">
        <v>1078</v>
      </c>
    </row>
    <row r="471" spans="1:41" x14ac:dyDescent="0.25">
      <c r="A471">
        <v>930032</v>
      </c>
      <c r="B471" s="1">
        <v>37509</v>
      </c>
      <c r="C471">
        <v>35</v>
      </c>
      <c r="D471" t="s">
        <v>1272</v>
      </c>
      <c r="E471"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t="s">
        <v>1086</v>
      </c>
      <c r="M471" t="s">
        <v>1141</v>
      </c>
      <c r="N471" t="s">
        <v>1102</v>
      </c>
      <c r="O471" t="s">
        <v>1110</v>
      </c>
      <c r="P471" t="s">
        <v>1161</v>
      </c>
      <c r="Q471">
        <v>0</v>
      </c>
      <c r="R471">
        <v>-51900</v>
      </c>
      <c r="S471">
        <v>-51900</v>
      </c>
      <c r="T471" s="1">
        <v>42049</v>
      </c>
      <c r="U471" t="s">
        <v>1089</v>
      </c>
      <c r="V471" t="s">
        <v>2</v>
      </c>
      <c r="W471" t="s">
        <v>11</v>
      </c>
      <c r="X471" t="s">
        <v>34</v>
      </c>
      <c r="Y471" t="s">
        <v>50</v>
      </c>
      <c r="Z471" t="s">
        <v>51</v>
      </c>
      <c r="AA471" t="s">
        <v>552</v>
      </c>
      <c r="AB471">
        <v>23</v>
      </c>
      <c r="AC471">
        <v>3</v>
      </c>
      <c r="AD471" t="s">
        <v>1078</v>
      </c>
      <c r="AE471">
        <v>2</v>
      </c>
      <c r="AF471">
        <v>2</v>
      </c>
      <c r="AG471" t="s">
        <v>1078</v>
      </c>
      <c r="AH471">
        <v>53190</v>
      </c>
      <c r="AI471">
        <v>5910</v>
      </c>
      <c r="AJ471">
        <v>11820</v>
      </c>
      <c r="AK471">
        <v>35460</v>
      </c>
      <c r="AL471" t="s">
        <v>123</v>
      </c>
      <c r="AM471" t="s">
        <v>166</v>
      </c>
      <c r="AN471">
        <v>1996</v>
      </c>
      <c r="AO471" t="s">
        <v>1078</v>
      </c>
    </row>
    <row r="472" spans="1:41" x14ac:dyDescent="0.25">
      <c r="A472">
        <v>396590</v>
      </c>
      <c r="B472" s="1">
        <v>35741</v>
      </c>
      <c r="C472">
        <v>460</v>
      </c>
      <c r="D472" t="s">
        <v>1273</v>
      </c>
      <c r="E47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t="s">
        <v>1086</v>
      </c>
      <c r="M472" t="s">
        <v>1142</v>
      </c>
      <c r="N472" t="s">
        <v>1080</v>
      </c>
      <c r="O472" t="s">
        <v>1101</v>
      </c>
      <c r="P472" t="s">
        <v>1159</v>
      </c>
      <c r="Q472">
        <v>62500</v>
      </c>
      <c r="R472">
        <v>0</v>
      </c>
      <c r="S472">
        <v>62500</v>
      </c>
      <c r="T472" s="1">
        <v>42050</v>
      </c>
      <c r="U472" t="s">
        <v>1</v>
      </c>
      <c r="V472" t="s">
        <v>23</v>
      </c>
      <c r="W472" t="s">
        <v>3</v>
      </c>
      <c r="X472" t="s">
        <v>49</v>
      </c>
      <c r="Y472" t="s">
        <v>19</v>
      </c>
      <c r="Z472" t="s">
        <v>13</v>
      </c>
      <c r="AA472" t="s">
        <v>553</v>
      </c>
      <c r="AB472">
        <v>10</v>
      </c>
      <c r="AC472">
        <v>1</v>
      </c>
      <c r="AD472" t="s">
        <v>1085</v>
      </c>
      <c r="AE472">
        <v>2</v>
      </c>
      <c r="AF472">
        <v>3</v>
      </c>
      <c r="AG472" t="s">
        <v>1078</v>
      </c>
      <c r="AH472">
        <v>58300</v>
      </c>
      <c r="AI472">
        <v>5830</v>
      </c>
      <c r="AJ472">
        <v>11660</v>
      </c>
      <c r="AK472">
        <v>40810</v>
      </c>
      <c r="AL472" t="s">
        <v>39</v>
      </c>
      <c r="AM472" t="s">
        <v>71</v>
      </c>
      <c r="AN472">
        <v>2014</v>
      </c>
      <c r="AO472" t="s">
        <v>1077</v>
      </c>
    </row>
    <row r="473" spans="1:41" x14ac:dyDescent="0.25">
      <c r="A473">
        <v>238412</v>
      </c>
      <c r="B473" s="1">
        <v>34107</v>
      </c>
      <c r="C473">
        <v>195</v>
      </c>
      <c r="D473" t="s">
        <v>1272</v>
      </c>
      <c r="E473"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t="s">
        <v>1079</v>
      </c>
      <c r="M473" t="s">
        <v>1140</v>
      </c>
      <c r="N473" t="s">
        <v>1091</v>
      </c>
      <c r="O473" t="s">
        <v>1113</v>
      </c>
      <c r="P473" t="s">
        <v>1162</v>
      </c>
      <c r="Q473">
        <v>38000</v>
      </c>
      <c r="R473">
        <v>-50300</v>
      </c>
      <c r="S473">
        <v>-12300</v>
      </c>
      <c r="T473" s="1">
        <v>42049</v>
      </c>
      <c r="U473" t="s">
        <v>1089</v>
      </c>
      <c r="V473" t="s">
        <v>23</v>
      </c>
      <c r="W473" t="s">
        <v>11</v>
      </c>
      <c r="X473" t="s">
        <v>60</v>
      </c>
      <c r="Y473" t="s">
        <v>45</v>
      </c>
      <c r="Z473" t="s">
        <v>37</v>
      </c>
      <c r="AA473" t="s">
        <v>554</v>
      </c>
      <c r="AB473">
        <v>12</v>
      </c>
      <c r="AC473">
        <v>3</v>
      </c>
      <c r="AD473" t="s">
        <v>1077</v>
      </c>
      <c r="AE473">
        <v>1</v>
      </c>
      <c r="AF473">
        <v>2</v>
      </c>
      <c r="AG473" t="s">
        <v>1078</v>
      </c>
      <c r="AH473">
        <v>64620</v>
      </c>
      <c r="AI473">
        <v>7180</v>
      </c>
      <c r="AJ473">
        <v>0</v>
      </c>
      <c r="AK473">
        <v>57440</v>
      </c>
      <c r="AL473" t="s">
        <v>21</v>
      </c>
      <c r="AM473" t="s">
        <v>67</v>
      </c>
      <c r="AN473">
        <v>2003</v>
      </c>
      <c r="AO473" t="s">
        <v>1078</v>
      </c>
    </row>
    <row r="474" spans="1:41" x14ac:dyDescent="0.25">
      <c r="A474">
        <v>484321</v>
      </c>
      <c r="B474" s="1">
        <v>35257</v>
      </c>
      <c r="C474">
        <v>360</v>
      </c>
      <c r="D474" t="s">
        <v>1272</v>
      </c>
      <c r="E474"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t="s">
        <v>1079</v>
      </c>
      <c r="M474" t="s">
        <v>1141</v>
      </c>
      <c r="N474" t="s">
        <v>1090</v>
      </c>
      <c r="O474" t="s">
        <v>1105</v>
      </c>
      <c r="P474" t="s">
        <v>1161</v>
      </c>
      <c r="Q474">
        <v>0</v>
      </c>
      <c r="R474">
        <v>-62400</v>
      </c>
      <c r="S474">
        <v>-62400</v>
      </c>
      <c r="T474" s="1">
        <v>42040</v>
      </c>
      <c r="U474" t="s">
        <v>1089</v>
      </c>
      <c r="V474" t="s">
        <v>2</v>
      </c>
      <c r="W474" t="s">
        <v>41</v>
      </c>
      <c r="X474" t="s">
        <v>60</v>
      </c>
      <c r="Y474" t="s">
        <v>45</v>
      </c>
      <c r="Z474" t="s">
        <v>13</v>
      </c>
      <c r="AA474" t="s">
        <v>555</v>
      </c>
      <c r="AB474">
        <v>15</v>
      </c>
      <c r="AC474">
        <v>3</v>
      </c>
      <c r="AD474" t="s">
        <v>1078</v>
      </c>
      <c r="AE474">
        <v>2</v>
      </c>
      <c r="AF474">
        <v>0</v>
      </c>
      <c r="AG474" t="s">
        <v>1077</v>
      </c>
      <c r="AH474">
        <v>90480</v>
      </c>
      <c r="AI474">
        <v>15080</v>
      </c>
      <c r="AJ474">
        <v>15080</v>
      </c>
      <c r="AK474">
        <v>60320</v>
      </c>
      <c r="AL474" t="s">
        <v>97</v>
      </c>
      <c r="AM474" t="s">
        <v>148</v>
      </c>
      <c r="AN474">
        <v>2000</v>
      </c>
      <c r="AO474" t="s">
        <v>1078</v>
      </c>
    </row>
    <row r="475" spans="1:41" x14ac:dyDescent="0.25">
      <c r="A475">
        <v>795847</v>
      </c>
      <c r="B475" s="1">
        <v>35050</v>
      </c>
      <c r="C475">
        <v>300</v>
      </c>
      <c r="D475" t="s">
        <v>1272</v>
      </c>
      <c r="E475"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t="s">
        <v>1086</v>
      </c>
      <c r="M475" t="s">
        <v>1141</v>
      </c>
      <c r="N475" t="s">
        <v>1115</v>
      </c>
      <c r="O475" t="s">
        <v>1110</v>
      </c>
      <c r="P475" t="s">
        <v>1159</v>
      </c>
      <c r="Q475">
        <v>0</v>
      </c>
      <c r="R475">
        <v>0</v>
      </c>
      <c r="S475">
        <v>0</v>
      </c>
      <c r="T475" s="1">
        <v>42008</v>
      </c>
      <c r="U475" t="s">
        <v>10</v>
      </c>
      <c r="V475" t="s">
        <v>1084</v>
      </c>
      <c r="W475" t="s">
        <v>121</v>
      </c>
      <c r="X475" t="s">
        <v>30</v>
      </c>
      <c r="Y475" t="s">
        <v>5</v>
      </c>
      <c r="Z475" t="s">
        <v>6</v>
      </c>
      <c r="AA475" t="s">
        <v>556</v>
      </c>
      <c r="AB475">
        <v>3</v>
      </c>
      <c r="AC475">
        <v>1</v>
      </c>
      <c r="AD475" t="s">
        <v>1078</v>
      </c>
      <c r="AE475">
        <v>1</v>
      </c>
      <c r="AF475">
        <v>0</v>
      </c>
      <c r="AG475" t="s">
        <v>1078</v>
      </c>
      <c r="AH475">
        <v>7080</v>
      </c>
      <c r="AI475">
        <v>1180</v>
      </c>
      <c r="AJ475">
        <v>1180</v>
      </c>
      <c r="AK475">
        <v>4720</v>
      </c>
      <c r="AL475" t="s">
        <v>39</v>
      </c>
      <c r="AM475" t="s">
        <v>71</v>
      </c>
      <c r="AN475">
        <v>2001</v>
      </c>
      <c r="AO475" t="s">
        <v>1078</v>
      </c>
    </row>
    <row r="476" spans="1:41" x14ac:dyDescent="0.25">
      <c r="A476">
        <v>218456</v>
      </c>
      <c r="B476" s="1">
        <v>37453</v>
      </c>
      <c r="C476">
        <v>245</v>
      </c>
      <c r="D476" t="s">
        <v>1272</v>
      </c>
      <c r="E476"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t="s">
        <v>1079</v>
      </c>
      <c r="M476" t="s">
        <v>1142</v>
      </c>
      <c r="N476" t="s">
        <v>1099</v>
      </c>
      <c r="O476" t="s">
        <v>1109</v>
      </c>
      <c r="P476" t="s">
        <v>1161</v>
      </c>
      <c r="Q476">
        <v>0</v>
      </c>
      <c r="R476">
        <v>-68900</v>
      </c>
      <c r="S476">
        <v>-68900</v>
      </c>
      <c r="T476" s="1">
        <v>42055</v>
      </c>
      <c r="U476" t="s">
        <v>62</v>
      </c>
      <c r="V476" t="s">
        <v>1084</v>
      </c>
      <c r="W476" t="s">
        <v>11</v>
      </c>
      <c r="X476" t="s">
        <v>4</v>
      </c>
      <c r="Y476" t="s">
        <v>88</v>
      </c>
      <c r="Z476" t="s">
        <v>37</v>
      </c>
      <c r="AA476" t="s">
        <v>557</v>
      </c>
      <c r="AB476">
        <v>19</v>
      </c>
      <c r="AC476">
        <v>1</v>
      </c>
      <c r="AD476" t="s">
        <v>1085</v>
      </c>
      <c r="AE476">
        <v>2</v>
      </c>
      <c r="AF476">
        <v>2</v>
      </c>
      <c r="AG476" t="s">
        <v>1085</v>
      </c>
      <c r="AH476">
        <v>6490</v>
      </c>
      <c r="AI476">
        <v>590</v>
      </c>
      <c r="AJ476">
        <v>1180</v>
      </c>
      <c r="AK476">
        <v>4720</v>
      </c>
      <c r="AL476" t="s">
        <v>47</v>
      </c>
      <c r="AM476" t="s">
        <v>48</v>
      </c>
      <c r="AN476">
        <v>2011</v>
      </c>
      <c r="AO476" t="s">
        <v>1077</v>
      </c>
    </row>
    <row r="477" spans="1:41" x14ac:dyDescent="0.25">
      <c r="A477">
        <v>792673</v>
      </c>
      <c r="B477" s="1">
        <v>41376</v>
      </c>
      <c r="C477">
        <v>146</v>
      </c>
      <c r="D477" t="s">
        <v>1273</v>
      </c>
      <c r="E477"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t="s">
        <v>1086</v>
      </c>
      <c r="M477" t="s">
        <v>1139</v>
      </c>
      <c r="N477" t="s">
        <v>1095</v>
      </c>
      <c r="O477" t="s">
        <v>1096</v>
      </c>
      <c r="P477" t="s">
        <v>1161</v>
      </c>
      <c r="Q477">
        <v>34500</v>
      </c>
      <c r="R477">
        <v>-60600</v>
      </c>
      <c r="S477">
        <v>-26100</v>
      </c>
      <c r="T477" s="1">
        <v>42040</v>
      </c>
      <c r="U477" t="s">
        <v>1089</v>
      </c>
      <c r="V477" t="s">
        <v>2</v>
      </c>
      <c r="W477" t="s">
        <v>41</v>
      </c>
      <c r="X477" t="s">
        <v>4</v>
      </c>
      <c r="Y477" t="s">
        <v>50</v>
      </c>
      <c r="Z477" t="s">
        <v>51</v>
      </c>
      <c r="AA477" t="s">
        <v>558</v>
      </c>
      <c r="AB477">
        <v>16</v>
      </c>
      <c r="AC477">
        <v>3</v>
      </c>
      <c r="AD477" t="s">
        <v>1078</v>
      </c>
      <c r="AE477">
        <v>1</v>
      </c>
      <c r="AF477">
        <v>1</v>
      </c>
      <c r="AG477" t="s">
        <v>1078</v>
      </c>
      <c r="AH477">
        <v>55900</v>
      </c>
      <c r="AI477">
        <v>5590</v>
      </c>
      <c r="AJ477">
        <v>5590</v>
      </c>
      <c r="AK477">
        <v>44720</v>
      </c>
      <c r="AL477" t="s">
        <v>39</v>
      </c>
      <c r="AM477" t="s">
        <v>193</v>
      </c>
      <c r="AN477">
        <v>2015</v>
      </c>
      <c r="AO477" t="s">
        <v>1078</v>
      </c>
    </row>
    <row r="478" spans="1:41" x14ac:dyDescent="0.25">
      <c r="A478">
        <v>662256</v>
      </c>
      <c r="B478" s="1">
        <v>35016</v>
      </c>
      <c r="C478">
        <v>67</v>
      </c>
      <c r="D478" t="s">
        <v>1272</v>
      </c>
      <c r="E478"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t="s">
        <v>1079</v>
      </c>
      <c r="M478" t="s">
        <v>57</v>
      </c>
      <c r="N478" t="s">
        <v>1114</v>
      </c>
      <c r="O478" t="s">
        <v>1111</v>
      </c>
      <c r="P478" t="s">
        <v>1159</v>
      </c>
      <c r="Q478">
        <v>60400</v>
      </c>
      <c r="R478">
        <v>-67800</v>
      </c>
      <c r="S478">
        <v>-7400</v>
      </c>
      <c r="T478" s="1">
        <v>42019</v>
      </c>
      <c r="U478" t="s">
        <v>1</v>
      </c>
      <c r="V478" t="s">
        <v>18</v>
      </c>
      <c r="W478" t="s">
        <v>3</v>
      </c>
      <c r="X478" t="s">
        <v>49</v>
      </c>
      <c r="Y478" t="s">
        <v>5</v>
      </c>
      <c r="Z478" t="s">
        <v>6</v>
      </c>
      <c r="AA478" t="s">
        <v>559</v>
      </c>
      <c r="AB478">
        <v>16</v>
      </c>
      <c r="AC478">
        <v>1</v>
      </c>
      <c r="AD478" t="s">
        <v>1078</v>
      </c>
      <c r="AE478">
        <v>0</v>
      </c>
      <c r="AF478">
        <v>3</v>
      </c>
      <c r="AG478" t="s">
        <v>1077</v>
      </c>
      <c r="AH478">
        <v>63800</v>
      </c>
      <c r="AI478">
        <v>6380</v>
      </c>
      <c r="AJ478">
        <v>6380</v>
      </c>
      <c r="AK478">
        <v>51040</v>
      </c>
      <c r="AL478" t="s">
        <v>8</v>
      </c>
      <c r="AM478" t="s">
        <v>9</v>
      </c>
      <c r="AN478">
        <v>1998</v>
      </c>
      <c r="AO478" t="s">
        <v>1077</v>
      </c>
    </row>
    <row r="479" spans="1:41" x14ac:dyDescent="0.25">
      <c r="A479">
        <v>971338</v>
      </c>
      <c r="B479" s="1">
        <v>38295</v>
      </c>
      <c r="C479">
        <v>380</v>
      </c>
      <c r="D479" t="s">
        <v>1273</v>
      </c>
      <c r="E479"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t="s">
        <v>1079</v>
      </c>
      <c r="M479" t="s">
        <v>1140</v>
      </c>
      <c r="N479" t="s">
        <v>1115</v>
      </c>
      <c r="O479" t="s">
        <v>1116</v>
      </c>
      <c r="P479" t="s">
        <v>1161</v>
      </c>
      <c r="Q479">
        <v>66000</v>
      </c>
      <c r="R479">
        <v>0</v>
      </c>
      <c r="S479">
        <v>66000</v>
      </c>
      <c r="T479" s="1">
        <v>42009</v>
      </c>
      <c r="U479" t="s">
        <v>1</v>
      </c>
      <c r="V479" t="s">
        <v>2</v>
      </c>
      <c r="W479" t="s">
        <v>41</v>
      </c>
      <c r="X479" t="s">
        <v>4</v>
      </c>
      <c r="Y479" t="s">
        <v>12</v>
      </c>
      <c r="Z479" t="s">
        <v>53</v>
      </c>
      <c r="AA479" t="s">
        <v>560</v>
      </c>
      <c r="AB479">
        <v>10</v>
      </c>
      <c r="AC479">
        <v>1</v>
      </c>
      <c r="AD479" t="s">
        <v>1085</v>
      </c>
      <c r="AE479">
        <v>0</v>
      </c>
      <c r="AF479">
        <v>1</v>
      </c>
      <c r="AG479" t="s">
        <v>1077</v>
      </c>
      <c r="AH479">
        <v>58160</v>
      </c>
      <c r="AI479">
        <v>7270</v>
      </c>
      <c r="AJ479">
        <v>7270</v>
      </c>
      <c r="AK479">
        <v>43620</v>
      </c>
      <c r="AL479" t="s">
        <v>8</v>
      </c>
      <c r="AM479" t="s">
        <v>36</v>
      </c>
      <c r="AN479">
        <v>1996</v>
      </c>
      <c r="AO479" t="s">
        <v>1077</v>
      </c>
    </row>
    <row r="480" spans="1:41" x14ac:dyDescent="0.25">
      <c r="A480">
        <v>714738</v>
      </c>
      <c r="B480" s="1">
        <v>35875</v>
      </c>
      <c r="C480">
        <v>389</v>
      </c>
      <c r="D480" t="s">
        <v>1272</v>
      </c>
      <c r="E480"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t="s">
        <v>1079</v>
      </c>
      <c r="M480" t="s">
        <v>1139</v>
      </c>
      <c r="N480" t="s">
        <v>1090</v>
      </c>
      <c r="O480" t="s">
        <v>1109</v>
      </c>
      <c r="P480" t="s">
        <v>1162</v>
      </c>
      <c r="Q480">
        <v>0</v>
      </c>
      <c r="R480">
        <v>0</v>
      </c>
      <c r="S480">
        <v>0</v>
      </c>
      <c r="T480" s="1">
        <v>42005</v>
      </c>
      <c r="U480" t="s">
        <v>10</v>
      </c>
      <c r="V480" t="s">
        <v>1084</v>
      </c>
      <c r="W480" t="s">
        <v>11</v>
      </c>
      <c r="X480" t="s">
        <v>4</v>
      </c>
      <c r="Y480" t="s">
        <v>50</v>
      </c>
      <c r="Z480" t="s">
        <v>13</v>
      </c>
      <c r="AA480" t="s">
        <v>561</v>
      </c>
      <c r="AB480">
        <v>6</v>
      </c>
      <c r="AC480">
        <v>1</v>
      </c>
      <c r="AD480" t="s">
        <v>1078</v>
      </c>
      <c r="AE480">
        <v>1</v>
      </c>
      <c r="AF480">
        <v>2</v>
      </c>
      <c r="AG480" t="s">
        <v>1078</v>
      </c>
      <c r="AH480">
        <v>6300</v>
      </c>
      <c r="AI480">
        <v>630</v>
      </c>
      <c r="AJ480">
        <v>1260</v>
      </c>
      <c r="AK480">
        <v>4410</v>
      </c>
      <c r="AL480" t="s">
        <v>15</v>
      </c>
      <c r="AM480" t="s">
        <v>102</v>
      </c>
      <c r="AN480">
        <v>2001</v>
      </c>
      <c r="AO480" t="s">
        <v>1077</v>
      </c>
    </row>
    <row r="481" spans="1:41" x14ac:dyDescent="0.25">
      <c r="A481">
        <v>753844</v>
      </c>
      <c r="B481" s="1">
        <v>36363</v>
      </c>
      <c r="C481">
        <v>317</v>
      </c>
      <c r="D481" t="s">
        <v>1274</v>
      </c>
      <c r="E481"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t="s">
        <v>1079</v>
      </c>
      <c r="M481" t="s">
        <v>1140</v>
      </c>
      <c r="N481" t="s">
        <v>1087</v>
      </c>
      <c r="O481" t="s">
        <v>1106</v>
      </c>
      <c r="P481" t="s">
        <v>1161</v>
      </c>
      <c r="Q481">
        <v>43700</v>
      </c>
      <c r="R481">
        <v>0</v>
      </c>
      <c r="S481">
        <v>43700</v>
      </c>
      <c r="T481" s="1">
        <v>42030</v>
      </c>
      <c r="U481" t="s">
        <v>1</v>
      </c>
      <c r="V481" t="s">
        <v>23</v>
      </c>
      <c r="W481" t="s">
        <v>3</v>
      </c>
      <c r="X481" t="s">
        <v>34</v>
      </c>
      <c r="Y481" t="s">
        <v>45</v>
      </c>
      <c r="Z481" t="s">
        <v>24</v>
      </c>
      <c r="AA481" t="s">
        <v>562</v>
      </c>
      <c r="AB481">
        <v>18</v>
      </c>
      <c r="AC481">
        <v>1</v>
      </c>
      <c r="AD481" t="s">
        <v>1078</v>
      </c>
      <c r="AE481">
        <v>2</v>
      </c>
      <c r="AF481">
        <v>1</v>
      </c>
      <c r="AG481" t="s">
        <v>1078</v>
      </c>
      <c r="AH481">
        <v>104610</v>
      </c>
      <c r="AI481">
        <v>19020</v>
      </c>
      <c r="AJ481">
        <v>19020</v>
      </c>
      <c r="AK481">
        <v>66570</v>
      </c>
      <c r="AL481" t="s">
        <v>15</v>
      </c>
      <c r="AM481" t="s">
        <v>178</v>
      </c>
      <c r="AN481">
        <v>1999</v>
      </c>
      <c r="AO481" t="s">
        <v>1077</v>
      </c>
    </row>
    <row r="482" spans="1:41" x14ac:dyDescent="0.25">
      <c r="A482">
        <v>976645</v>
      </c>
      <c r="B482" s="1">
        <v>40237</v>
      </c>
      <c r="C482">
        <v>264</v>
      </c>
      <c r="D482" t="s">
        <v>1272</v>
      </c>
      <c r="E48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t="s">
        <v>1079</v>
      </c>
      <c r="M482" t="s">
        <v>65</v>
      </c>
      <c r="N482" t="s">
        <v>1099</v>
      </c>
      <c r="O482" t="s">
        <v>1081</v>
      </c>
      <c r="P482" t="s">
        <v>1159</v>
      </c>
      <c r="Q482">
        <v>0</v>
      </c>
      <c r="R482">
        <v>0</v>
      </c>
      <c r="S482">
        <v>0</v>
      </c>
      <c r="T482" s="1">
        <v>42048</v>
      </c>
      <c r="U482" t="s">
        <v>1089</v>
      </c>
      <c r="V482" t="s">
        <v>18</v>
      </c>
      <c r="W482" t="s">
        <v>3</v>
      </c>
      <c r="X482" t="s">
        <v>34</v>
      </c>
      <c r="Y482" t="s">
        <v>5</v>
      </c>
      <c r="Z482" t="s">
        <v>37</v>
      </c>
      <c r="AA482" t="s">
        <v>563</v>
      </c>
      <c r="AB482">
        <v>20</v>
      </c>
      <c r="AC482">
        <v>3</v>
      </c>
      <c r="AD482" t="s">
        <v>1078</v>
      </c>
      <c r="AE482">
        <v>0</v>
      </c>
      <c r="AF482">
        <v>2</v>
      </c>
      <c r="AG482" t="s">
        <v>1078</v>
      </c>
      <c r="AH482">
        <v>69850</v>
      </c>
      <c r="AI482">
        <v>12700</v>
      </c>
      <c r="AJ482">
        <v>6350</v>
      </c>
      <c r="AK482">
        <v>50800</v>
      </c>
      <c r="AL482" t="s">
        <v>55</v>
      </c>
      <c r="AM482" t="s">
        <v>157</v>
      </c>
      <c r="AN482">
        <v>1999</v>
      </c>
      <c r="AO482" t="s">
        <v>1078</v>
      </c>
    </row>
    <row r="483" spans="1:41" x14ac:dyDescent="0.25">
      <c r="A483">
        <v>918037</v>
      </c>
      <c r="B483" s="1">
        <v>38382</v>
      </c>
      <c r="C483">
        <v>20</v>
      </c>
      <c r="D483" t="s">
        <v>1273</v>
      </c>
      <c r="E483"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t="s">
        <v>1086</v>
      </c>
      <c r="M483" t="s">
        <v>1139</v>
      </c>
      <c r="N483" t="s">
        <v>1097</v>
      </c>
      <c r="O483" t="s">
        <v>1111</v>
      </c>
      <c r="P483" t="s">
        <v>1161</v>
      </c>
      <c r="Q483">
        <v>0</v>
      </c>
      <c r="R483">
        <v>-41200</v>
      </c>
      <c r="S483">
        <v>-41200</v>
      </c>
      <c r="T483" s="1">
        <v>42018</v>
      </c>
      <c r="U483" t="s">
        <v>1</v>
      </c>
      <c r="V483" t="s">
        <v>18</v>
      </c>
      <c r="W483" t="s">
        <v>11</v>
      </c>
      <c r="X483" t="s">
        <v>34</v>
      </c>
      <c r="Y483" t="s">
        <v>88</v>
      </c>
      <c r="Z483" t="s">
        <v>75</v>
      </c>
      <c r="AA483" t="s">
        <v>564</v>
      </c>
      <c r="AB483">
        <v>14</v>
      </c>
      <c r="AC483">
        <v>1</v>
      </c>
      <c r="AD483" t="s">
        <v>1078</v>
      </c>
      <c r="AE483">
        <v>0</v>
      </c>
      <c r="AF483">
        <v>0</v>
      </c>
      <c r="AG483" t="s">
        <v>1085</v>
      </c>
      <c r="AH483">
        <v>62900</v>
      </c>
      <c r="AI483">
        <v>12580</v>
      </c>
      <c r="AJ483">
        <v>6290</v>
      </c>
      <c r="AK483">
        <v>44030</v>
      </c>
      <c r="AL483" t="s">
        <v>32</v>
      </c>
      <c r="AM483" t="s">
        <v>69</v>
      </c>
      <c r="AN483">
        <v>2006</v>
      </c>
      <c r="AO483" t="s">
        <v>1078</v>
      </c>
    </row>
    <row r="484" spans="1:41" x14ac:dyDescent="0.25">
      <c r="A484">
        <v>996253</v>
      </c>
      <c r="B484" s="1">
        <v>37224</v>
      </c>
      <c r="C484">
        <v>116</v>
      </c>
      <c r="D484" t="s">
        <v>1274</v>
      </c>
      <c r="E484"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t="s">
        <v>1079</v>
      </c>
      <c r="M484" t="s">
        <v>1142</v>
      </c>
      <c r="N484" t="s">
        <v>1107</v>
      </c>
      <c r="O484" t="s">
        <v>1096</v>
      </c>
      <c r="P484" t="s">
        <v>1161</v>
      </c>
      <c r="Q484">
        <v>0</v>
      </c>
      <c r="R484">
        <v>-35500</v>
      </c>
      <c r="S484">
        <v>-35500</v>
      </c>
      <c r="T484" s="1">
        <v>42035</v>
      </c>
      <c r="U484" t="s">
        <v>1089</v>
      </c>
      <c r="V484" t="s">
        <v>23</v>
      </c>
      <c r="W484" t="s">
        <v>3</v>
      </c>
      <c r="X484" t="s">
        <v>49</v>
      </c>
      <c r="Y484" t="s">
        <v>45</v>
      </c>
      <c r="Z484" t="s">
        <v>13</v>
      </c>
      <c r="AA484" t="s">
        <v>565</v>
      </c>
      <c r="AB484">
        <v>8</v>
      </c>
      <c r="AC484">
        <v>3</v>
      </c>
      <c r="AD484" t="s">
        <v>1078</v>
      </c>
      <c r="AE484">
        <v>0</v>
      </c>
      <c r="AF484">
        <v>3</v>
      </c>
      <c r="AG484" t="s">
        <v>1085</v>
      </c>
      <c r="AH484">
        <v>59670</v>
      </c>
      <c r="AI484">
        <v>6630</v>
      </c>
      <c r="AJ484">
        <v>6630</v>
      </c>
      <c r="AK484">
        <v>46410</v>
      </c>
      <c r="AL484" t="s">
        <v>123</v>
      </c>
      <c r="AM484" t="s">
        <v>124</v>
      </c>
      <c r="AN484">
        <v>2004</v>
      </c>
      <c r="AO484" t="s">
        <v>1077</v>
      </c>
    </row>
    <row r="485" spans="1:41" x14ac:dyDescent="0.25">
      <c r="A485">
        <v>373731</v>
      </c>
      <c r="B485" s="1">
        <v>41267</v>
      </c>
      <c r="C485">
        <v>222</v>
      </c>
      <c r="D485" t="s">
        <v>1272</v>
      </c>
      <c r="E485"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t="s">
        <v>1079</v>
      </c>
      <c r="M485" t="s">
        <v>1142</v>
      </c>
      <c r="N485" t="s">
        <v>1090</v>
      </c>
      <c r="O485" t="s">
        <v>1098</v>
      </c>
      <c r="P485" t="s">
        <v>1162</v>
      </c>
      <c r="Q485">
        <v>49600</v>
      </c>
      <c r="R485">
        <v>-49200</v>
      </c>
      <c r="S485">
        <v>400</v>
      </c>
      <c r="T485" s="1">
        <v>42026</v>
      </c>
      <c r="U485" t="s">
        <v>1089</v>
      </c>
      <c r="V485" t="s">
        <v>18</v>
      </c>
      <c r="W485" t="s">
        <v>11</v>
      </c>
      <c r="X485" t="s">
        <v>49</v>
      </c>
      <c r="Y485" t="s">
        <v>19</v>
      </c>
      <c r="Z485" t="s">
        <v>37</v>
      </c>
      <c r="AA485" t="s">
        <v>566</v>
      </c>
      <c r="AB485">
        <v>17</v>
      </c>
      <c r="AC485">
        <v>2</v>
      </c>
      <c r="AD485" t="s">
        <v>1077</v>
      </c>
      <c r="AE485">
        <v>2</v>
      </c>
      <c r="AF485">
        <v>0</v>
      </c>
      <c r="AG485" t="s">
        <v>1085</v>
      </c>
      <c r="AH485">
        <v>81500</v>
      </c>
      <c r="AI485">
        <v>16300</v>
      </c>
      <c r="AJ485">
        <v>8150</v>
      </c>
      <c r="AK485">
        <v>57050</v>
      </c>
      <c r="AL485" t="s">
        <v>97</v>
      </c>
      <c r="AM485" t="s">
        <v>98</v>
      </c>
      <c r="AN485">
        <v>2013</v>
      </c>
      <c r="AO485" t="s">
        <v>1078</v>
      </c>
    </row>
    <row r="486" spans="1:41" x14ac:dyDescent="0.25">
      <c r="A486">
        <v>836272</v>
      </c>
      <c r="B486" s="1">
        <v>35561</v>
      </c>
      <c r="C486">
        <v>439</v>
      </c>
      <c r="D486" t="s">
        <v>1273</v>
      </c>
      <c r="E486"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t="s">
        <v>1079</v>
      </c>
      <c r="M486" t="s">
        <v>57</v>
      </c>
      <c r="N486" t="s">
        <v>1090</v>
      </c>
      <c r="O486" t="s">
        <v>1113</v>
      </c>
      <c r="P486" t="s">
        <v>1160</v>
      </c>
      <c r="Q486">
        <v>48900</v>
      </c>
      <c r="R486">
        <v>-40900</v>
      </c>
      <c r="S486">
        <v>8000</v>
      </c>
      <c r="T486" s="1">
        <v>42034</v>
      </c>
      <c r="U486" t="s">
        <v>1</v>
      </c>
      <c r="V486" t="s">
        <v>18</v>
      </c>
      <c r="W486" t="s">
        <v>11</v>
      </c>
      <c r="X486" t="s">
        <v>60</v>
      </c>
      <c r="Y486" t="s">
        <v>50</v>
      </c>
      <c r="Z486" t="s">
        <v>37</v>
      </c>
      <c r="AA486" t="s">
        <v>567</v>
      </c>
      <c r="AB486">
        <v>9</v>
      </c>
      <c r="AC486">
        <v>1</v>
      </c>
      <c r="AD486" t="s">
        <v>1078</v>
      </c>
      <c r="AE486">
        <v>2</v>
      </c>
      <c r="AF486">
        <v>0</v>
      </c>
      <c r="AG486" t="s">
        <v>1085</v>
      </c>
      <c r="AH486">
        <v>50000</v>
      </c>
      <c r="AI486">
        <v>15000</v>
      </c>
      <c r="AJ486">
        <v>5000</v>
      </c>
      <c r="AK486">
        <v>30000</v>
      </c>
      <c r="AL486" t="s">
        <v>106</v>
      </c>
      <c r="AM486" t="s">
        <v>107</v>
      </c>
      <c r="AN486">
        <v>2009</v>
      </c>
      <c r="AO486" t="s">
        <v>1078</v>
      </c>
    </row>
    <row r="487" spans="1:41" x14ac:dyDescent="0.25">
      <c r="A487">
        <v>167231</v>
      </c>
      <c r="B487" s="1">
        <v>34360</v>
      </c>
      <c r="C487">
        <v>66</v>
      </c>
      <c r="D487" t="s">
        <v>1274</v>
      </c>
      <c r="E487"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t="s">
        <v>1079</v>
      </c>
      <c r="M487" t="s">
        <v>29</v>
      </c>
      <c r="N487" t="s">
        <v>1114</v>
      </c>
      <c r="O487" t="s">
        <v>1117</v>
      </c>
      <c r="P487" t="s">
        <v>1159</v>
      </c>
      <c r="Q487">
        <v>0</v>
      </c>
      <c r="R487">
        <v>-31700</v>
      </c>
      <c r="S487">
        <v>-31700</v>
      </c>
      <c r="T487" s="1">
        <v>42052</v>
      </c>
      <c r="U487" t="s">
        <v>1</v>
      </c>
      <c r="V487" t="s">
        <v>23</v>
      </c>
      <c r="W487" t="s">
        <v>41</v>
      </c>
      <c r="X487" t="s">
        <v>49</v>
      </c>
      <c r="Y487" t="s">
        <v>19</v>
      </c>
      <c r="Z487" t="s">
        <v>37</v>
      </c>
      <c r="AA487" t="s">
        <v>568</v>
      </c>
      <c r="AB487">
        <v>0</v>
      </c>
      <c r="AC487">
        <v>1</v>
      </c>
      <c r="AD487" t="s">
        <v>1085</v>
      </c>
      <c r="AE487">
        <v>2</v>
      </c>
      <c r="AF487">
        <v>1</v>
      </c>
      <c r="AG487" t="s">
        <v>1085</v>
      </c>
      <c r="AH487">
        <v>48290</v>
      </c>
      <c r="AI487">
        <v>8780</v>
      </c>
      <c r="AJ487">
        <v>8780</v>
      </c>
      <c r="AK487">
        <v>30730</v>
      </c>
      <c r="AL487" t="s">
        <v>39</v>
      </c>
      <c r="AM487" t="s">
        <v>71</v>
      </c>
      <c r="AN487">
        <v>1995</v>
      </c>
      <c r="AO487" t="s">
        <v>1078</v>
      </c>
    </row>
    <row r="488" spans="1:41" x14ac:dyDescent="0.25">
      <c r="A488">
        <v>743330</v>
      </c>
      <c r="B488" s="1">
        <v>40486</v>
      </c>
      <c r="C488">
        <v>128</v>
      </c>
      <c r="D488" t="s">
        <v>1273</v>
      </c>
      <c r="E488"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t="s">
        <v>1079</v>
      </c>
      <c r="M488" t="s">
        <v>57</v>
      </c>
      <c r="N488" t="s">
        <v>1095</v>
      </c>
      <c r="O488" t="s">
        <v>1096</v>
      </c>
      <c r="P488" t="s">
        <v>1159</v>
      </c>
      <c r="Q488">
        <v>0</v>
      </c>
      <c r="R488">
        <v>-76000</v>
      </c>
      <c r="S488">
        <v>-76000</v>
      </c>
      <c r="T488" s="1">
        <v>42055</v>
      </c>
      <c r="U488" t="s">
        <v>1</v>
      </c>
      <c r="V488" t="s">
        <v>18</v>
      </c>
      <c r="W488" t="s">
        <v>41</v>
      </c>
      <c r="X488" t="s">
        <v>34</v>
      </c>
      <c r="Y488" t="s">
        <v>12</v>
      </c>
      <c r="Z488" t="s">
        <v>13</v>
      </c>
      <c r="AA488" t="s">
        <v>569</v>
      </c>
      <c r="AB488">
        <v>2</v>
      </c>
      <c r="AC488">
        <v>1</v>
      </c>
      <c r="AD488" t="s">
        <v>1078</v>
      </c>
      <c r="AE488">
        <v>0</v>
      </c>
      <c r="AF488">
        <v>0</v>
      </c>
      <c r="AG488" t="s">
        <v>1085</v>
      </c>
      <c r="AH488">
        <v>59070</v>
      </c>
      <c r="AI488">
        <v>5370</v>
      </c>
      <c r="AJ488">
        <v>5370</v>
      </c>
      <c r="AK488">
        <v>48330</v>
      </c>
      <c r="AL488" t="s">
        <v>26</v>
      </c>
      <c r="AM488" t="s">
        <v>154</v>
      </c>
      <c r="AN488">
        <v>2003</v>
      </c>
      <c r="AO488" t="s">
        <v>1078</v>
      </c>
    </row>
    <row r="489" spans="1:41" x14ac:dyDescent="0.25">
      <c r="A489">
        <v>807369</v>
      </c>
      <c r="B489" s="1">
        <v>33774</v>
      </c>
      <c r="C489">
        <v>69</v>
      </c>
      <c r="D489" t="s">
        <v>1274</v>
      </c>
      <c r="E489"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t="s">
        <v>1086</v>
      </c>
      <c r="M489" t="s">
        <v>57</v>
      </c>
      <c r="N489" t="s">
        <v>1090</v>
      </c>
      <c r="O489" t="s">
        <v>1106</v>
      </c>
      <c r="P489" t="s">
        <v>1161</v>
      </c>
      <c r="Q489">
        <v>0</v>
      </c>
      <c r="R489">
        <v>0</v>
      </c>
      <c r="S489">
        <v>0</v>
      </c>
      <c r="T489" s="1">
        <v>42039</v>
      </c>
      <c r="U489" t="s">
        <v>1089</v>
      </c>
      <c r="V489" t="s">
        <v>18</v>
      </c>
      <c r="W489" t="s">
        <v>11</v>
      </c>
      <c r="X489" t="s">
        <v>4</v>
      </c>
      <c r="Y489" t="s">
        <v>19</v>
      </c>
      <c r="Z489" t="s">
        <v>37</v>
      </c>
      <c r="AA489" t="s">
        <v>570</v>
      </c>
      <c r="AB489">
        <v>23</v>
      </c>
      <c r="AC489">
        <v>3</v>
      </c>
      <c r="AD489" t="s">
        <v>1085</v>
      </c>
      <c r="AE489">
        <v>0</v>
      </c>
      <c r="AF489">
        <v>0</v>
      </c>
      <c r="AG489" t="s">
        <v>1078</v>
      </c>
      <c r="AH489">
        <v>63300</v>
      </c>
      <c r="AI489">
        <v>12660</v>
      </c>
      <c r="AJ489">
        <v>6330</v>
      </c>
      <c r="AK489">
        <v>44310</v>
      </c>
      <c r="AL489" t="s">
        <v>21</v>
      </c>
      <c r="AM489" t="s">
        <v>22</v>
      </c>
      <c r="AN489">
        <v>2012</v>
      </c>
      <c r="AO489" t="s">
        <v>1078</v>
      </c>
    </row>
    <row r="490" spans="1:41" x14ac:dyDescent="0.25">
      <c r="A490">
        <v>735307</v>
      </c>
      <c r="B490" s="1">
        <v>40331</v>
      </c>
      <c r="C490">
        <v>294</v>
      </c>
      <c r="D490" t="s">
        <v>1272</v>
      </c>
      <c r="E490"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t="s">
        <v>1079</v>
      </c>
      <c r="M490" t="s">
        <v>65</v>
      </c>
      <c r="N490" t="s">
        <v>1093</v>
      </c>
      <c r="O490" t="s">
        <v>1117</v>
      </c>
      <c r="P490" t="s">
        <v>1160</v>
      </c>
      <c r="Q490">
        <v>0</v>
      </c>
      <c r="R490">
        <v>0</v>
      </c>
      <c r="S490">
        <v>0</v>
      </c>
      <c r="T490" s="1">
        <v>42058</v>
      </c>
      <c r="U490" t="s">
        <v>1</v>
      </c>
      <c r="V490" t="s">
        <v>2</v>
      </c>
      <c r="W490" t="s">
        <v>41</v>
      </c>
      <c r="X490" t="s">
        <v>49</v>
      </c>
      <c r="Y490" t="s">
        <v>5</v>
      </c>
      <c r="Z490" t="s">
        <v>53</v>
      </c>
      <c r="AA490" t="s">
        <v>571</v>
      </c>
      <c r="AB490">
        <v>8</v>
      </c>
      <c r="AC490">
        <v>1</v>
      </c>
      <c r="AD490" t="s">
        <v>1078</v>
      </c>
      <c r="AE490">
        <v>0</v>
      </c>
      <c r="AF490">
        <v>3</v>
      </c>
      <c r="AG490" t="s">
        <v>1077</v>
      </c>
      <c r="AH490">
        <v>65780</v>
      </c>
      <c r="AI490">
        <v>11960</v>
      </c>
      <c r="AJ490">
        <v>11960</v>
      </c>
      <c r="AK490">
        <v>41860</v>
      </c>
      <c r="AL490" t="s">
        <v>15</v>
      </c>
      <c r="AM490" t="s">
        <v>178</v>
      </c>
      <c r="AN490">
        <v>2013</v>
      </c>
      <c r="AO490" t="s">
        <v>1078</v>
      </c>
    </row>
    <row r="491" spans="1:41" x14ac:dyDescent="0.25">
      <c r="A491">
        <v>789208</v>
      </c>
      <c r="B491" s="1">
        <v>37541</v>
      </c>
      <c r="C491">
        <v>19</v>
      </c>
      <c r="D491" t="s">
        <v>1273</v>
      </c>
      <c r="E491"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t="s">
        <v>1079</v>
      </c>
      <c r="M491" t="s">
        <v>1142</v>
      </c>
      <c r="N491" t="s">
        <v>1103</v>
      </c>
      <c r="O491" t="s">
        <v>1116</v>
      </c>
      <c r="P491" t="s">
        <v>1161</v>
      </c>
      <c r="Q491">
        <v>0</v>
      </c>
      <c r="R491">
        <v>0</v>
      </c>
      <c r="S491">
        <v>0</v>
      </c>
      <c r="T491" s="1">
        <v>42043</v>
      </c>
      <c r="U491" t="s">
        <v>1089</v>
      </c>
      <c r="V491" t="s">
        <v>23</v>
      </c>
      <c r="W491" t="s">
        <v>41</v>
      </c>
      <c r="X491" t="s">
        <v>60</v>
      </c>
      <c r="Y491" t="s">
        <v>19</v>
      </c>
      <c r="Z491" t="s">
        <v>6</v>
      </c>
      <c r="AA491" t="s">
        <v>572</v>
      </c>
      <c r="AB491">
        <v>6</v>
      </c>
      <c r="AC491">
        <v>3</v>
      </c>
      <c r="AD491" t="s">
        <v>1078</v>
      </c>
      <c r="AE491">
        <v>0</v>
      </c>
      <c r="AF491">
        <v>2</v>
      </c>
      <c r="AG491" t="s">
        <v>1085</v>
      </c>
      <c r="AH491">
        <v>75400</v>
      </c>
      <c r="AI491">
        <v>11600</v>
      </c>
      <c r="AJ491">
        <v>11600</v>
      </c>
      <c r="AK491">
        <v>52200</v>
      </c>
      <c r="AL491" t="s">
        <v>21</v>
      </c>
      <c r="AM491" t="s">
        <v>67</v>
      </c>
      <c r="AN491">
        <v>2005</v>
      </c>
      <c r="AO491" t="s">
        <v>1077</v>
      </c>
    </row>
    <row r="492" spans="1:41" x14ac:dyDescent="0.25">
      <c r="A492">
        <v>585324</v>
      </c>
      <c r="B492" s="1">
        <v>39503</v>
      </c>
      <c r="C492">
        <v>191</v>
      </c>
      <c r="D492" t="s">
        <v>1273</v>
      </c>
      <c r="E49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t="s">
        <v>1079</v>
      </c>
      <c r="M492" t="s">
        <v>57</v>
      </c>
      <c r="N492" t="s">
        <v>1090</v>
      </c>
      <c r="O492" t="s">
        <v>1104</v>
      </c>
      <c r="P492" t="s">
        <v>1162</v>
      </c>
      <c r="Q492">
        <v>45000</v>
      </c>
      <c r="R492">
        <v>-30400</v>
      </c>
      <c r="S492">
        <v>14600</v>
      </c>
      <c r="T492" s="1">
        <v>42056</v>
      </c>
      <c r="U492" t="s">
        <v>10</v>
      </c>
      <c r="V492" t="s">
        <v>1084</v>
      </c>
      <c r="W492" t="s">
        <v>11</v>
      </c>
      <c r="X492" t="s">
        <v>30</v>
      </c>
      <c r="Y492" t="s">
        <v>45</v>
      </c>
      <c r="Z492" t="s">
        <v>24</v>
      </c>
      <c r="AA492" t="s">
        <v>573</v>
      </c>
      <c r="AB492">
        <v>3</v>
      </c>
      <c r="AC492">
        <v>1</v>
      </c>
      <c r="AD492" t="s">
        <v>1077</v>
      </c>
      <c r="AE492">
        <v>1</v>
      </c>
      <c r="AF492">
        <v>1</v>
      </c>
      <c r="AG492" t="s">
        <v>1078</v>
      </c>
      <c r="AH492">
        <v>2250</v>
      </c>
      <c r="AI492">
        <v>250</v>
      </c>
      <c r="AJ492">
        <v>250</v>
      </c>
      <c r="AK492">
        <v>1750</v>
      </c>
      <c r="AL492" t="s">
        <v>47</v>
      </c>
      <c r="AM492" t="s">
        <v>94</v>
      </c>
      <c r="AN492">
        <v>2005</v>
      </c>
      <c r="AO492" t="s">
        <v>1078</v>
      </c>
    </row>
    <row r="493" spans="1:41" x14ac:dyDescent="0.25">
      <c r="A493">
        <v>498759</v>
      </c>
      <c r="B493" s="1">
        <v>35313</v>
      </c>
      <c r="C493">
        <v>4</v>
      </c>
      <c r="D493" t="s">
        <v>1272</v>
      </c>
      <c r="E493"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t="s">
        <v>1086</v>
      </c>
      <c r="M493" t="s">
        <v>57</v>
      </c>
      <c r="N493" t="s">
        <v>1082</v>
      </c>
      <c r="O493" t="s">
        <v>1083</v>
      </c>
      <c r="P493" t="s">
        <v>1162</v>
      </c>
      <c r="Q493">
        <v>64200</v>
      </c>
      <c r="R493">
        <v>0</v>
      </c>
      <c r="S493">
        <v>64200</v>
      </c>
      <c r="T493" s="1">
        <v>42017</v>
      </c>
      <c r="U493" t="s">
        <v>1089</v>
      </c>
      <c r="V493" t="s">
        <v>23</v>
      </c>
      <c r="W493" t="s">
        <v>11</v>
      </c>
      <c r="X493" t="s">
        <v>60</v>
      </c>
      <c r="Y493" t="s">
        <v>12</v>
      </c>
      <c r="Z493" t="s">
        <v>53</v>
      </c>
      <c r="AA493" t="s">
        <v>574</v>
      </c>
      <c r="AB493">
        <v>14</v>
      </c>
      <c r="AC493">
        <v>3</v>
      </c>
      <c r="AD493" t="s">
        <v>1077</v>
      </c>
      <c r="AE493">
        <v>1</v>
      </c>
      <c r="AF493">
        <v>3</v>
      </c>
      <c r="AG493" t="s">
        <v>1085</v>
      </c>
      <c r="AH493">
        <v>54120</v>
      </c>
      <c r="AI493">
        <v>4510</v>
      </c>
      <c r="AJ493">
        <v>9020</v>
      </c>
      <c r="AK493">
        <v>40590</v>
      </c>
      <c r="AL493" t="s">
        <v>106</v>
      </c>
      <c r="AM493" t="s">
        <v>280</v>
      </c>
      <c r="AN493">
        <v>2007</v>
      </c>
      <c r="AO493" t="s">
        <v>1078</v>
      </c>
    </row>
    <row r="494" spans="1:41" x14ac:dyDescent="0.25">
      <c r="A494">
        <v>795004</v>
      </c>
      <c r="B494" s="1">
        <v>35870</v>
      </c>
      <c r="C494">
        <v>298</v>
      </c>
      <c r="D494" t="s">
        <v>1273</v>
      </c>
      <c r="E494"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t="s">
        <v>1079</v>
      </c>
      <c r="M494" t="s">
        <v>1140</v>
      </c>
      <c r="N494" t="s">
        <v>1082</v>
      </c>
      <c r="O494" t="s">
        <v>1098</v>
      </c>
      <c r="P494" t="s">
        <v>1159</v>
      </c>
      <c r="Q494">
        <v>0</v>
      </c>
      <c r="R494">
        <v>-71700</v>
      </c>
      <c r="S494">
        <v>-71700</v>
      </c>
      <c r="T494" s="1">
        <v>42021</v>
      </c>
      <c r="U494" t="s">
        <v>1089</v>
      </c>
      <c r="V494" t="s">
        <v>2</v>
      </c>
      <c r="W494" t="s">
        <v>3</v>
      </c>
      <c r="X494" t="s">
        <v>49</v>
      </c>
      <c r="Y494" t="s">
        <v>19</v>
      </c>
      <c r="Z494" t="s">
        <v>75</v>
      </c>
      <c r="AA494" t="s">
        <v>575</v>
      </c>
      <c r="AB494">
        <v>16</v>
      </c>
      <c r="AC494">
        <v>3</v>
      </c>
      <c r="AD494" t="s">
        <v>1078</v>
      </c>
      <c r="AE494">
        <v>0</v>
      </c>
      <c r="AF494">
        <v>2</v>
      </c>
      <c r="AG494" t="s">
        <v>1078</v>
      </c>
      <c r="AH494">
        <v>69480</v>
      </c>
      <c r="AI494">
        <v>11580</v>
      </c>
      <c r="AJ494">
        <v>11580</v>
      </c>
      <c r="AK494">
        <v>46320</v>
      </c>
      <c r="AL494" t="s">
        <v>8</v>
      </c>
      <c r="AM494" t="s">
        <v>36</v>
      </c>
      <c r="AN494">
        <v>2007</v>
      </c>
      <c r="AO494" t="s">
        <v>1078</v>
      </c>
    </row>
    <row r="495" spans="1:41" x14ac:dyDescent="0.25">
      <c r="A495">
        <v>203250</v>
      </c>
      <c r="B495" s="1">
        <v>40290</v>
      </c>
      <c r="C495">
        <v>231</v>
      </c>
      <c r="D495" t="s">
        <v>1274</v>
      </c>
      <c r="E495"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t="s">
        <v>1086</v>
      </c>
      <c r="M495" t="s">
        <v>1139</v>
      </c>
      <c r="N495" t="s">
        <v>1114</v>
      </c>
      <c r="O495" t="s">
        <v>1083</v>
      </c>
      <c r="P495" t="s">
        <v>1161</v>
      </c>
      <c r="Q495">
        <v>0</v>
      </c>
      <c r="R495">
        <v>0</v>
      </c>
      <c r="S495">
        <v>0</v>
      </c>
      <c r="T495" s="1">
        <v>42053</v>
      </c>
      <c r="U495" t="s">
        <v>1</v>
      </c>
      <c r="V495" t="s">
        <v>18</v>
      </c>
      <c r="W495" t="s">
        <v>11</v>
      </c>
      <c r="X495" t="s">
        <v>4</v>
      </c>
      <c r="Y495" t="s">
        <v>19</v>
      </c>
      <c r="Z495" t="s">
        <v>53</v>
      </c>
      <c r="AA495" t="s">
        <v>576</v>
      </c>
      <c r="AB495">
        <v>12</v>
      </c>
      <c r="AC495">
        <v>1</v>
      </c>
      <c r="AD495" t="s">
        <v>1085</v>
      </c>
      <c r="AE495">
        <v>1</v>
      </c>
      <c r="AF495">
        <v>2</v>
      </c>
      <c r="AG495" t="s">
        <v>1078</v>
      </c>
      <c r="AH495">
        <v>66950</v>
      </c>
      <c r="AI495">
        <v>10300</v>
      </c>
      <c r="AJ495">
        <v>10300</v>
      </c>
      <c r="AK495">
        <v>46350</v>
      </c>
      <c r="AL495" t="s">
        <v>26</v>
      </c>
      <c r="AM495" t="s">
        <v>154</v>
      </c>
      <c r="AN495">
        <v>2015</v>
      </c>
      <c r="AO495" t="s">
        <v>1078</v>
      </c>
    </row>
    <row r="496" spans="1:41" x14ac:dyDescent="0.25">
      <c r="A496">
        <v>430794</v>
      </c>
      <c r="B496" s="1">
        <v>39472</v>
      </c>
      <c r="C496">
        <v>338</v>
      </c>
      <c r="D496" t="s">
        <v>1273</v>
      </c>
      <c r="E496"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t="s">
        <v>1086</v>
      </c>
      <c r="M496" t="s">
        <v>29</v>
      </c>
      <c r="N496" t="s">
        <v>1090</v>
      </c>
      <c r="O496" t="s">
        <v>1088</v>
      </c>
      <c r="P496" t="s">
        <v>1160</v>
      </c>
      <c r="Q496">
        <v>0</v>
      </c>
      <c r="R496">
        <v>-56200</v>
      </c>
      <c r="S496">
        <v>-56200</v>
      </c>
      <c r="T496" s="1">
        <v>42018</v>
      </c>
      <c r="U496" t="s">
        <v>1089</v>
      </c>
      <c r="V496" t="s">
        <v>18</v>
      </c>
      <c r="W496" t="s">
        <v>3</v>
      </c>
      <c r="X496" t="s">
        <v>49</v>
      </c>
      <c r="Y496" t="s">
        <v>1273</v>
      </c>
      <c r="Z496" t="s">
        <v>75</v>
      </c>
      <c r="AA496" t="s">
        <v>577</v>
      </c>
      <c r="AB496">
        <v>1</v>
      </c>
      <c r="AC496">
        <v>3</v>
      </c>
      <c r="AD496" t="s">
        <v>1078</v>
      </c>
      <c r="AE496">
        <v>2</v>
      </c>
      <c r="AF496">
        <v>3</v>
      </c>
      <c r="AG496" t="s">
        <v>1085</v>
      </c>
      <c r="AH496">
        <v>64100</v>
      </c>
      <c r="AI496">
        <v>12820</v>
      </c>
      <c r="AJ496">
        <v>6410</v>
      </c>
      <c r="AK496">
        <v>44870</v>
      </c>
      <c r="AL496" t="s">
        <v>21</v>
      </c>
      <c r="AM496" t="s">
        <v>22</v>
      </c>
      <c r="AN496">
        <v>2014</v>
      </c>
      <c r="AO496" t="s">
        <v>1077</v>
      </c>
    </row>
    <row r="497" spans="1:41" x14ac:dyDescent="0.25">
      <c r="A497">
        <v>156636</v>
      </c>
      <c r="B497" s="1">
        <v>36779</v>
      </c>
      <c r="C497">
        <v>261</v>
      </c>
      <c r="D497" t="s">
        <v>1274</v>
      </c>
      <c r="E497"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t="s">
        <v>1079</v>
      </c>
      <c r="M497" t="s">
        <v>1141</v>
      </c>
      <c r="N497" t="s">
        <v>1093</v>
      </c>
      <c r="O497" t="s">
        <v>1098</v>
      </c>
      <c r="P497" t="s">
        <v>1162</v>
      </c>
      <c r="Q497">
        <v>0</v>
      </c>
      <c r="R497">
        <v>-49400</v>
      </c>
      <c r="S497">
        <v>-49400</v>
      </c>
      <c r="T497" s="1">
        <v>42031</v>
      </c>
      <c r="U497" t="s">
        <v>1</v>
      </c>
      <c r="V497" t="s">
        <v>18</v>
      </c>
      <c r="W497" t="s">
        <v>11</v>
      </c>
      <c r="X497" t="s">
        <v>49</v>
      </c>
      <c r="Y497" t="s">
        <v>5</v>
      </c>
      <c r="Z497" t="s">
        <v>37</v>
      </c>
      <c r="AA497" t="s">
        <v>578</v>
      </c>
      <c r="AB497">
        <v>19</v>
      </c>
      <c r="AC497">
        <v>1</v>
      </c>
      <c r="AD497" t="s">
        <v>1085</v>
      </c>
      <c r="AE497">
        <v>0</v>
      </c>
      <c r="AF497">
        <v>3</v>
      </c>
      <c r="AG497" t="s">
        <v>1085</v>
      </c>
      <c r="AH497">
        <v>80280</v>
      </c>
      <c r="AI497">
        <v>13380</v>
      </c>
      <c r="AJ497">
        <v>13380</v>
      </c>
      <c r="AK497">
        <v>53520</v>
      </c>
      <c r="AL497" t="s">
        <v>26</v>
      </c>
      <c r="AM497" t="s">
        <v>27</v>
      </c>
      <c r="AN497">
        <v>2013</v>
      </c>
      <c r="AO497" t="s">
        <v>1078</v>
      </c>
    </row>
    <row r="498" spans="1:41" x14ac:dyDescent="0.25">
      <c r="A498">
        <v>284143</v>
      </c>
      <c r="B498" s="1">
        <v>39561</v>
      </c>
      <c r="C498">
        <v>321</v>
      </c>
      <c r="D498" t="s">
        <v>1272</v>
      </c>
      <c r="E498"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t="s">
        <v>1079</v>
      </c>
      <c r="M498" t="s">
        <v>29</v>
      </c>
      <c r="N498" t="s">
        <v>1082</v>
      </c>
      <c r="O498" t="s">
        <v>1105</v>
      </c>
      <c r="P498" t="s">
        <v>1159</v>
      </c>
      <c r="Q498">
        <v>0</v>
      </c>
      <c r="R498">
        <v>-39100</v>
      </c>
      <c r="S498">
        <v>-39100</v>
      </c>
      <c r="T498" s="1">
        <v>42047</v>
      </c>
      <c r="U498" t="s">
        <v>10</v>
      </c>
      <c r="V498" t="s">
        <v>1084</v>
      </c>
      <c r="W498" t="s">
        <v>121</v>
      </c>
      <c r="X498" t="s">
        <v>4</v>
      </c>
      <c r="Y498" t="s">
        <v>19</v>
      </c>
      <c r="Z498" t="s">
        <v>53</v>
      </c>
      <c r="AA498" t="s">
        <v>579</v>
      </c>
      <c r="AB498">
        <v>7</v>
      </c>
      <c r="AC498">
        <v>1</v>
      </c>
      <c r="AD498" t="s">
        <v>1085</v>
      </c>
      <c r="AE498">
        <v>1</v>
      </c>
      <c r="AF498">
        <v>2</v>
      </c>
      <c r="AG498" t="s">
        <v>1078</v>
      </c>
      <c r="AH498">
        <v>4680</v>
      </c>
      <c r="AI498">
        <v>520</v>
      </c>
      <c r="AJ498">
        <v>0</v>
      </c>
      <c r="AK498">
        <v>4160</v>
      </c>
      <c r="AL498" t="s">
        <v>32</v>
      </c>
      <c r="AM498" t="s">
        <v>69</v>
      </c>
      <c r="AN498">
        <v>1999</v>
      </c>
      <c r="AO498" t="s">
        <v>1078</v>
      </c>
    </row>
    <row r="499" spans="1:41" x14ac:dyDescent="0.25">
      <c r="A499">
        <v>740518</v>
      </c>
      <c r="B499" s="1">
        <v>40592</v>
      </c>
      <c r="C499">
        <v>0</v>
      </c>
      <c r="D499" t="s">
        <v>1273</v>
      </c>
      <c r="E499"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t="s">
        <v>1079</v>
      </c>
      <c r="M499" t="s">
        <v>65</v>
      </c>
      <c r="N499" t="s">
        <v>1091</v>
      </c>
      <c r="O499" t="s">
        <v>1094</v>
      </c>
      <c r="P499" t="s">
        <v>1159</v>
      </c>
      <c r="Q499">
        <v>61400</v>
      </c>
      <c r="R499">
        <v>-41100</v>
      </c>
      <c r="S499">
        <v>20300</v>
      </c>
      <c r="T499" s="1">
        <v>42021</v>
      </c>
      <c r="U499" t="s">
        <v>1089</v>
      </c>
      <c r="V499" t="s">
        <v>18</v>
      </c>
      <c r="W499" t="s">
        <v>11</v>
      </c>
      <c r="X499" t="s">
        <v>60</v>
      </c>
      <c r="Y499" t="s">
        <v>19</v>
      </c>
      <c r="Z499" t="s">
        <v>37</v>
      </c>
      <c r="AA499" t="s">
        <v>580</v>
      </c>
      <c r="AB499">
        <v>6</v>
      </c>
      <c r="AC499">
        <v>4</v>
      </c>
      <c r="AD499" t="s">
        <v>1085</v>
      </c>
      <c r="AE499">
        <v>1</v>
      </c>
      <c r="AF499">
        <v>1</v>
      </c>
      <c r="AG499" t="s">
        <v>1078</v>
      </c>
      <c r="AH499">
        <v>39720</v>
      </c>
      <c r="AI499">
        <v>6620</v>
      </c>
      <c r="AJ499">
        <v>6620</v>
      </c>
      <c r="AK499">
        <v>26480</v>
      </c>
      <c r="AL499" t="s">
        <v>32</v>
      </c>
      <c r="AM499" t="s">
        <v>69</v>
      </c>
      <c r="AN499">
        <v>2002</v>
      </c>
      <c r="AO499" t="s">
        <v>1078</v>
      </c>
    </row>
    <row r="500" spans="1:41" x14ac:dyDescent="0.25">
      <c r="A500">
        <v>445289</v>
      </c>
      <c r="B500" s="1">
        <v>41023</v>
      </c>
      <c r="C500">
        <v>405</v>
      </c>
      <c r="D500" t="s">
        <v>1272</v>
      </c>
      <c r="E500"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t="s">
        <v>1079</v>
      </c>
      <c r="M500" t="s">
        <v>1140</v>
      </c>
      <c r="N500" t="s">
        <v>1099</v>
      </c>
      <c r="O500" t="s">
        <v>1117</v>
      </c>
      <c r="P500" t="s">
        <v>1161</v>
      </c>
      <c r="Q500">
        <v>0</v>
      </c>
      <c r="R500">
        <v>-46900</v>
      </c>
      <c r="S500">
        <v>-46900</v>
      </c>
      <c r="T500" s="1">
        <v>42017</v>
      </c>
      <c r="U500" t="s">
        <v>1</v>
      </c>
      <c r="V500" t="s">
        <v>23</v>
      </c>
      <c r="W500" t="s">
        <v>3</v>
      </c>
      <c r="X500" t="s">
        <v>4</v>
      </c>
      <c r="Y500" t="s">
        <v>19</v>
      </c>
      <c r="Z500" t="s">
        <v>24</v>
      </c>
      <c r="AA500" t="s">
        <v>581</v>
      </c>
      <c r="AB500">
        <v>11</v>
      </c>
      <c r="AC500">
        <v>1</v>
      </c>
      <c r="AD500" t="s">
        <v>1085</v>
      </c>
      <c r="AE500">
        <v>0</v>
      </c>
      <c r="AF500">
        <v>0</v>
      </c>
      <c r="AG500" t="s">
        <v>1085</v>
      </c>
      <c r="AH500">
        <v>63580</v>
      </c>
      <c r="AI500">
        <v>5780</v>
      </c>
      <c r="AJ500">
        <v>5780</v>
      </c>
      <c r="AK500">
        <v>52020</v>
      </c>
      <c r="AL500" t="s">
        <v>15</v>
      </c>
      <c r="AM500" t="s">
        <v>178</v>
      </c>
      <c r="AN500">
        <v>1997</v>
      </c>
      <c r="AO500" t="s">
        <v>1077</v>
      </c>
    </row>
    <row r="501" spans="1:41" x14ac:dyDescent="0.25">
      <c r="A501">
        <v>599262</v>
      </c>
      <c r="B501" s="1">
        <v>37159</v>
      </c>
      <c r="C501">
        <v>304</v>
      </c>
      <c r="D501" t="s">
        <v>1274</v>
      </c>
      <c r="E501"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t="s">
        <v>1086</v>
      </c>
      <c r="M501" t="s">
        <v>1141</v>
      </c>
      <c r="N501" t="s">
        <v>1080</v>
      </c>
      <c r="O501" t="s">
        <v>1098</v>
      </c>
      <c r="P501" t="s">
        <v>1160</v>
      </c>
      <c r="Q501">
        <v>0</v>
      </c>
      <c r="R501">
        <v>0</v>
      </c>
      <c r="S501">
        <v>0</v>
      </c>
      <c r="T501" s="1">
        <v>42025</v>
      </c>
      <c r="U501" t="s">
        <v>1</v>
      </c>
      <c r="V501" t="s">
        <v>2</v>
      </c>
      <c r="W501" t="s">
        <v>11</v>
      </c>
      <c r="X501" t="s">
        <v>49</v>
      </c>
      <c r="Y501" t="s">
        <v>50</v>
      </c>
      <c r="Z501" t="s">
        <v>53</v>
      </c>
      <c r="AA501" t="s">
        <v>582</v>
      </c>
      <c r="AB501">
        <v>2</v>
      </c>
      <c r="AC501">
        <v>1</v>
      </c>
      <c r="AD501" t="s">
        <v>1077</v>
      </c>
      <c r="AE501">
        <v>1</v>
      </c>
      <c r="AF501">
        <v>1</v>
      </c>
      <c r="AG501" t="s">
        <v>1077</v>
      </c>
      <c r="AH501">
        <v>73370</v>
      </c>
      <c r="AI501">
        <v>13340</v>
      </c>
      <c r="AJ501">
        <v>6670</v>
      </c>
      <c r="AK501">
        <v>53360</v>
      </c>
      <c r="AL501" t="s">
        <v>8</v>
      </c>
      <c r="AM501" t="s">
        <v>36</v>
      </c>
      <c r="AN501">
        <v>2013</v>
      </c>
      <c r="AO501" t="s">
        <v>1078</v>
      </c>
    </row>
    <row r="502" spans="1:41" x14ac:dyDescent="0.25">
      <c r="A502">
        <v>357949</v>
      </c>
      <c r="B502" s="1">
        <v>38861</v>
      </c>
      <c r="C502">
        <v>1</v>
      </c>
      <c r="D502" t="s">
        <v>1273</v>
      </c>
      <c r="E50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t="s">
        <v>1086</v>
      </c>
      <c r="M502" t="s">
        <v>1142</v>
      </c>
      <c r="N502" t="s">
        <v>1080</v>
      </c>
      <c r="O502" t="s">
        <v>1108</v>
      </c>
      <c r="P502" t="s">
        <v>1161</v>
      </c>
      <c r="Q502">
        <v>52200</v>
      </c>
      <c r="R502">
        <v>0</v>
      </c>
      <c r="S502">
        <v>52200</v>
      </c>
      <c r="T502" s="1">
        <v>42005</v>
      </c>
      <c r="U502" t="s">
        <v>1</v>
      </c>
      <c r="V502" t="s">
        <v>2</v>
      </c>
      <c r="W502" t="s">
        <v>11</v>
      </c>
      <c r="X502" t="s">
        <v>4</v>
      </c>
      <c r="Y502" t="s">
        <v>5</v>
      </c>
      <c r="Z502" t="s">
        <v>75</v>
      </c>
      <c r="AA502" t="s">
        <v>583</v>
      </c>
      <c r="AB502">
        <v>15</v>
      </c>
      <c r="AC502">
        <v>1</v>
      </c>
      <c r="AD502" t="s">
        <v>1085</v>
      </c>
      <c r="AE502">
        <v>2</v>
      </c>
      <c r="AF502">
        <v>3</v>
      </c>
      <c r="AG502" t="s">
        <v>1077</v>
      </c>
      <c r="AH502">
        <v>86790</v>
      </c>
      <c r="AI502">
        <v>7890</v>
      </c>
      <c r="AJ502">
        <v>23670</v>
      </c>
      <c r="AK502">
        <v>55230</v>
      </c>
      <c r="AL502" t="s">
        <v>118</v>
      </c>
      <c r="AM502" t="s">
        <v>134</v>
      </c>
      <c r="AN502">
        <v>2003</v>
      </c>
      <c r="AO502" t="s">
        <v>1078</v>
      </c>
    </row>
    <row r="503" spans="1:41" x14ac:dyDescent="0.25">
      <c r="A503">
        <v>493161</v>
      </c>
      <c r="B503" s="1">
        <v>33633</v>
      </c>
      <c r="C503">
        <v>26</v>
      </c>
      <c r="D503" t="s">
        <v>1274</v>
      </c>
      <c r="E503"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t="s">
        <v>1079</v>
      </c>
      <c r="M503" t="s">
        <v>1139</v>
      </c>
      <c r="N503" t="s">
        <v>1091</v>
      </c>
      <c r="O503" t="s">
        <v>1081</v>
      </c>
      <c r="P503" t="s">
        <v>1159</v>
      </c>
      <c r="Q503">
        <v>0</v>
      </c>
      <c r="R503">
        <v>-53700</v>
      </c>
      <c r="S503">
        <v>-53700</v>
      </c>
      <c r="T503" s="1">
        <v>42053</v>
      </c>
      <c r="U503" t="s">
        <v>1</v>
      </c>
      <c r="V503" t="s">
        <v>2</v>
      </c>
      <c r="W503" t="s">
        <v>3</v>
      </c>
      <c r="X503" t="s">
        <v>4</v>
      </c>
      <c r="Y503" t="s">
        <v>45</v>
      </c>
      <c r="Z503" t="s">
        <v>6</v>
      </c>
      <c r="AA503" t="s">
        <v>584</v>
      </c>
      <c r="AB503">
        <v>0</v>
      </c>
      <c r="AC503">
        <v>1</v>
      </c>
      <c r="AD503" t="s">
        <v>1078</v>
      </c>
      <c r="AE503">
        <v>0</v>
      </c>
      <c r="AF503">
        <v>2</v>
      </c>
      <c r="AG503" t="s">
        <v>1085</v>
      </c>
      <c r="AH503">
        <v>49800</v>
      </c>
      <c r="AI503">
        <v>9960</v>
      </c>
      <c r="AJ503">
        <v>4980</v>
      </c>
      <c r="AK503">
        <v>34860</v>
      </c>
      <c r="AL503" t="s">
        <v>15</v>
      </c>
      <c r="AM503" t="s">
        <v>178</v>
      </c>
      <c r="AN503">
        <v>2015</v>
      </c>
      <c r="AO503" t="s">
        <v>1078</v>
      </c>
    </row>
    <row r="504" spans="1:41" x14ac:dyDescent="0.25">
      <c r="A504">
        <v>320251</v>
      </c>
      <c r="B504" s="1">
        <v>39837</v>
      </c>
      <c r="C504">
        <v>202</v>
      </c>
      <c r="D504" t="s">
        <v>1272</v>
      </c>
      <c r="E504"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t="s">
        <v>1086</v>
      </c>
      <c r="M504" t="s">
        <v>29</v>
      </c>
      <c r="N504" t="s">
        <v>1090</v>
      </c>
      <c r="O504" t="s">
        <v>1117</v>
      </c>
      <c r="P504" t="s">
        <v>1159</v>
      </c>
      <c r="Q504">
        <v>0</v>
      </c>
      <c r="R504">
        <v>-37500</v>
      </c>
      <c r="S504">
        <v>-37500</v>
      </c>
      <c r="T504" s="1">
        <v>42039</v>
      </c>
      <c r="U504" t="s">
        <v>1</v>
      </c>
      <c r="V504" t="s">
        <v>2</v>
      </c>
      <c r="W504" t="s">
        <v>3</v>
      </c>
      <c r="X504" t="s">
        <v>49</v>
      </c>
      <c r="Y504" t="s">
        <v>45</v>
      </c>
      <c r="Z504" t="s">
        <v>51</v>
      </c>
      <c r="AA504" t="s">
        <v>585</v>
      </c>
      <c r="AB504">
        <v>12</v>
      </c>
      <c r="AC504">
        <v>1</v>
      </c>
      <c r="AD504" t="s">
        <v>1077</v>
      </c>
      <c r="AE504">
        <v>1</v>
      </c>
      <c r="AF504">
        <v>1</v>
      </c>
      <c r="AG504" t="s">
        <v>1078</v>
      </c>
      <c r="AH504">
        <v>77440</v>
      </c>
      <c r="AI504">
        <v>7040</v>
      </c>
      <c r="AJ504">
        <v>14080</v>
      </c>
      <c r="AK504">
        <v>56320</v>
      </c>
      <c r="AL504" t="s">
        <v>39</v>
      </c>
      <c r="AM504" t="s">
        <v>193</v>
      </c>
      <c r="AN504">
        <v>2005</v>
      </c>
      <c r="AO504" t="s">
        <v>1078</v>
      </c>
    </row>
    <row r="505" spans="1:41" x14ac:dyDescent="0.25">
      <c r="A505">
        <v>231127</v>
      </c>
      <c r="B505" s="1">
        <v>34940</v>
      </c>
      <c r="C505">
        <v>289</v>
      </c>
      <c r="D505" t="s">
        <v>1272</v>
      </c>
      <c r="E505"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t="s">
        <v>1086</v>
      </c>
      <c r="M505" t="s">
        <v>1141</v>
      </c>
      <c r="N505" t="s">
        <v>1107</v>
      </c>
      <c r="O505" t="s">
        <v>1088</v>
      </c>
      <c r="P505" t="s">
        <v>1160</v>
      </c>
      <c r="Q505">
        <v>0</v>
      </c>
      <c r="R505">
        <v>-42700</v>
      </c>
      <c r="S505">
        <v>-42700</v>
      </c>
      <c r="T505" s="1">
        <v>42013</v>
      </c>
      <c r="U505" t="s">
        <v>1</v>
      </c>
      <c r="V505" t="s">
        <v>23</v>
      </c>
      <c r="W505" t="s">
        <v>41</v>
      </c>
      <c r="X505" t="s">
        <v>49</v>
      </c>
      <c r="Y505" t="s">
        <v>5</v>
      </c>
      <c r="Z505" t="s">
        <v>37</v>
      </c>
      <c r="AA505" t="s">
        <v>586</v>
      </c>
      <c r="AB505">
        <v>1</v>
      </c>
      <c r="AC505">
        <v>1</v>
      </c>
      <c r="AD505" t="s">
        <v>1085</v>
      </c>
      <c r="AE505">
        <v>1</v>
      </c>
      <c r="AF505">
        <v>0</v>
      </c>
      <c r="AG505" t="s">
        <v>1085</v>
      </c>
      <c r="AH505">
        <v>42900</v>
      </c>
      <c r="AI505">
        <v>8580</v>
      </c>
      <c r="AJ505">
        <v>0</v>
      </c>
      <c r="AK505">
        <v>34320</v>
      </c>
      <c r="AL505" t="s">
        <v>32</v>
      </c>
      <c r="AM505" t="s">
        <v>77</v>
      </c>
      <c r="AN505">
        <v>1999</v>
      </c>
      <c r="AO505" t="s">
        <v>1078</v>
      </c>
    </row>
    <row r="506" spans="1:41" x14ac:dyDescent="0.25">
      <c r="A506">
        <v>766193</v>
      </c>
      <c r="B506" s="1">
        <v>40755</v>
      </c>
      <c r="C506">
        <v>61</v>
      </c>
      <c r="D506" t="s">
        <v>1273</v>
      </c>
      <c r="E506"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t="s">
        <v>1086</v>
      </c>
      <c r="M506" t="s">
        <v>1142</v>
      </c>
      <c r="N506" t="s">
        <v>1115</v>
      </c>
      <c r="O506" t="s">
        <v>1101</v>
      </c>
      <c r="P506" t="s">
        <v>1159</v>
      </c>
      <c r="Q506">
        <v>0</v>
      </c>
      <c r="R506">
        <v>-53800</v>
      </c>
      <c r="S506">
        <v>-53800</v>
      </c>
      <c r="T506" s="1">
        <v>42049</v>
      </c>
      <c r="U506" t="s">
        <v>1089</v>
      </c>
      <c r="V506" t="s">
        <v>18</v>
      </c>
      <c r="W506" t="s">
        <v>3</v>
      </c>
      <c r="X506" t="s">
        <v>34</v>
      </c>
      <c r="Y506" t="s">
        <v>12</v>
      </c>
      <c r="Z506" t="s">
        <v>51</v>
      </c>
      <c r="AA506" t="s">
        <v>587</v>
      </c>
      <c r="AB506">
        <v>16</v>
      </c>
      <c r="AC506">
        <v>2</v>
      </c>
      <c r="AD506" t="s">
        <v>1077</v>
      </c>
      <c r="AE506">
        <v>1</v>
      </c>
      <c r="AF506">
        <v>0</v>
      </c>
      <c r="AG506" t="s">
        <v>1078</v>
      </c>
      <c r="AH506">
        <v>53820</v>
      </c>
      <c r="AI506">
        <v>11960</v>
      </c>
      <c r="AJ506">
        <v>5980</v>
      </c>
      <c r="AK506">
        <v>35880</v>
      </c>
      <c r="AL506" t="s">
        <v>55</v>
      </c>
      <c r="AM506" t="s">
        <v>56</v>
      </c>
      <c r="AN506">
        <v>2015</v>
      </c>
      <c r="AO506" t="s">
        <v>1077</v>
      </c>
    </row>
    <row r="507" spans="1:41" x14ac:dyDescent="0.25">
      <c r="A507">
        <v>555374</v>
      </c>
      <c r="B507" s="1">
        <v>41279</v>
      </c>
      <c r="C507">
        <v>334</v>
      </c>
      <c r="D507" t="s">
        <v>1272</v>
      </c>
      <c r="E507"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t="s">
        <v>1079</v>
      </c>
      <c r="M507" t="s">
        <v>1140</v>
      </c>
      <c r="N507" t="s">
        <v>1087</v>
      </c>
      <c r="O507" t="s">
        <v>1083</v>
      </c>
      <c r="P507" t="s">
        <v>1161</v>
      </c>
      <c r="Q507">
        <v>0</v>
      </c>
      <c r="R507">
        <v>0</v>
      </c>
      <c r="S507">
        <v>0</v>
      </c>
      <c r="T507" s="1">
        <v>42007</v>
      </c>
      <c r="U507" t="s">
        <v>1</v>
      </c>
      <c r="V507" t="s">
        <v>18</v>
      </c>
      <c r="W507" t="s">
        <v>11</v>
      </c>
      <c r="X507" t="s">
        <v>4</v>
      </c>
      <c r="Y507" t="s">
        <v>45</v>
      </c>
      <c r="Z507" t="s">
        <v>51</v>
      </c>
      <c r="AA507" t="s">
        <v>588</v>
      </c>
      <c r="AB507">
        <v>2</v>
      </c>
      <c r="AC507">
        <v>1</v>
      </c>
      <c r="AD507" t="s">
        <v>1078</v>
      </c>
      <c r="AE507">
        <v>2</v>
      </c>
      <c r="AF507">
        <v>1</v>
      </c>
      <c r="AG507" t="s">
        <v>1078</v>
      </c>
      <c r="AH507">
        <v>57330</v>
      </c>
      <c r="AI507">
        <v>12740</v>
      </c>
      <c r="AJ507">
        <v>6370</v>
      </c>
      <c r="AK507">
        <v>38220</v>
      </c>
      <c r="AL507" t="s">
        <v>106</v>
      </c>
      <c r="AM507" t="s">
        <v>280</v>
      </c>
      <c r="AN507">
        <v>1998</v>
      </c>
      <c r="AO507" t="s">
        <v>1078</v>
      </c>
    </row>
    <row r="508" spans="1:41" x14ac:dyDescent="0.25">
      <c r="A508">
        <v>491484</v>
      </c>
      <c r="B508" s="1">
        <v>34656</v>
      </c>
      <c r="C508">
        <v>12</v>
      </c>
      <c r="D508" t="s">
        <v>1272</v>
      </c>
      <c r="E508"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t="s">
        <v>1086</v>
      </c>
      <c r="M508" t="s">
        <v>1141</v>
      </c>
      <c r="N508" t="s">
        <v>1091</v>
      </c>
      <c r="O508" t="s">
        <v>1108</v>
      </c>
      <c r="P508" t="s">
        <v>1161</v>
      </c>
      <c r="Q508">
        <v>51400</v>
      </c>
      <c r="R508">
        <v>0</v>
      </c>
      <c r="S508">
        <v>51400</v>
      </c>
      <c r="T508" s="1">
        <v>42039</v>
      </c>
      <c r="U508" t="s">
        <v>1089</v>
      </c>
      <c r="V508" t="s">
        <v>18</v>
      </c>
      <c r="W508" t="s">
        <v>11</v>
      </c>
      <c r="X508" t="s">
        <v>4</v>
      </c>
      <c r="Y508" t="s">
        <v>19</v>
      </c>
      <c r="Z508" t="s">
        <v>13</v>
      </c>
      <c r="AA508" t="s">
        <v>589</v>
      </c>
      <c r="AB508">
        <v>13</v>
      </c>
      <c r="AC508">
        <v>3</v>
      </c>
      <c r="AD508" t="s">
        <v>1078</v>
      </c>
      <c r="AE508">
        <v>2</v>
      </c>
      <c r="AF508">
        <v>1</v>
      </c>
      <c r="AG508" t="s">
        <v>1085</v>
      </c>
      <c r="AH508">
        <v>53370</v>
      </c>
      <c r="AI508">
        <v>5930</v>
      </c>
      <c r="AJ508">
        <v>5930</v>
      </c>
      <c r="AK508">
        <v>41510</v>
      </c>
      <c r="AL508" t="s">
        <v>39</v>
      </c>
      <c r="AM508" t="s">
        <v>193</v>
      </c>
      <c r="AN508">
        <v>2011</v>
      </c>
      <c r="AO508" t="s">
        <v>1078</v>
      </c>
    </row>
    <row r="509" spans="1:41" x14ac:dyDescent="0.25">
      <c r="A509">
        <v>925128</v>
      </c>
      <c r="B509" s="1">
        <v>41881</v>
      </c>
      <c r="C509">
        <v>86</v>
      </c>
      <c r="D509" t="s">
        <v>1272</v>
      </c>
      <c r="E509"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t="s">
        <v>1079</v>
      </c>
      <c r="M509" t="s">
        <v>57</v>
      </c>
      <c r="N509" t="s">
        <v>1093</v>
      </c>
      <c r="O509" t="s">
        <v>1106</v>
      </c>
      <c r="P509" t="s">
        <v>1159</v>
      </c>
      <c r="Q509">
        <v>74200</v>
      </c>
      <c r="R509">
        <v>-68100</v>
      </c>
      <c r="S509">
        <v>6100</v>
      </c>
      <c r="T509" s="1">
        <v>42034</v>
      </c>
      <c r="U509" t="s">
        <v>1</v>
      </c>
      <c r="V509" t="s">
        <v>23</v>
      </c>
      <c r="W509" t="s">
        <v>11</v>
      </c>
      <c r="X509" t="s">
        <v>4</v>
      </c>
      <c r="Y509" t="s">
        <v>19</v>
      </c>
      <c r="Z509" t="s">
        <v>75</v>
      </c>
      <c r="AA509" t="s">
        <v>590</v>
      </c>
      <c r="AB509">
        <v>0</v>
      </c>
      <c r="AC509">
        <v>1</v>
      </c>
      <c r="AD509" t="s">
        <v>1078</v>
      </c>
      <c r="AE509">
        <v>2</v>
      </c>
      <c r="AF509">
        <v>2</v>
      </c>
      <c r="AG509" t="s">
        <v>1077</v>
      </c>
      <c r="AH509">
        <v>62920</v>
      </c>
      <c r="AI509">
        <v>9680</v>
      </c>
      <c r="AJ509">
        <v>14520</v>
      </c>
      <c r="AK509">
        <v>38720</v>
      </c>
      <c r="AL509" t="s">
        <v>32</v>
      </c>
      <c r="AM509" t="s">
        <v>69</v>
      </c>
      <c r="AN509">
        <v>2005</v>
      </c>
      <c r="AO509" t="s">
        <v>1078</v>
      </c>
    </row>
    <row r="510" spans="1:41" x14ac:dyDescent="0.25">
      <c r="A510">
        <v>265093</v>
      </c>
      <c r="B510" s="1">
        <v>38718</v>
      </c>
      <c r="C510">
        <v>83</v>
      </c>
      <c r="D510" t="s">
        <v>1274</v>
      </c>
      <c r="E510"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t="s">
        <v>1086</v>
      </c>
      <c r="M510" t="s">
        <v>57</v>
      </c>
      <c r="N510" t="s">
        <v>1082</v>
      </c>
      <c r="O510" t="s">
        <v>1088</v>
      </c>
      <c r="P510" t="s">
        <v>1162</v>
      </c>
      <c r="Q510">
        <v>0</v>
      </c>
      <c r="R510">
        <v>0</v>
      </c>
      <c r="S510">
        <v>0</v>
      </c>
      <c r="T510" s="1">
        <v>42055</v>
      </c>
      <c r="U510" t="s">
        <v>1089</v>
      </c>
      <c r="V510" t="s">
        <v>23</v>
      </c>
      <c r="W510" t="s">
        <v>41</v>
      </c>
      <c r="X510" t="s">
        <v>34</v>
      </c>
      <c r="Y510" t="s">
        <v>19</v>
      </c>
      <c r="Z510" t="s">
        <v>24</v>
      </c>
      <c r="AA510" t="s">
        <v>591</v>
      </c>
      <c r="AB510">
        <v>0</v>
      </c>
      <c r="AC510">
        <v>3</v>
      </c>
      <c r="AD510" t="s">
        <v>1085</v>
      </c>
      <c r="AE510">
        <v>0</v>
      </c>
      <c r="AF510">
        <v>1</v>
      </c>
      <c r="AG510" t="s">
        <v>1078</v>
      </c>
      <c r="AH510">
        <v>61600</v>
      </c>
      <c r="AI510">
        <v>6160</v>
      </c>
      <c r="AJ510">
        <v>12320</v>
      </c>
      <c r="AK510">
        <v>43120</v>
      </c>
      <c r="AL510" t="s">
        <v>118</v>
      </c>
      <c r="AM510" t="s">
        <v>134</v>
      </c>
      <c r="AN510">
        <v>2003</v>
      </c>
      <c r="AO510" t="s">
        <v>1078</v>
      </c>
    </row>
    <row r="511" spans="1:41" x14ac:dyDescent="0.25">
      <c r="A511">
        <v>267808</v>
      </c>
      <c r="B511" s="1">
        <v>36048</v>
      </c>
      <c r="C511">
        <v>126</v>
      </c>
      <c r="D511" t="s">
        <v>1272</v>
      </c>
      <c r="E511"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t="s">
        <v>1079</v>
      </c>
      <c r="M511" t="s">
        <v>65</v>
      </c>
      <c r="N511" t="s">
        <v>1087</v>
      </c>
      <c r="O511" t="s">
        <v>1096</v>
      </c>
      <c r="P511" t="s">
        <v>1162</v>
      </c>
      <c r="Q511">
        <v>55300</v>
      </c>
      <c r="R511">
        <v>-58400</v>
      </c>
      <c r="S511">
        <v>-3100</v>
      </c>
      <c r="T511" s="1">
        <v>42011</v>
      </c>
      <c r="U511" t="s">
        <v>1089</v>
      </c>
      <c r="V511" t="s">
        <v>18</v>
      </c>
      <c r="W511" t="s">
        <v>41</v>
      </c>
      <c r="X511" t="s">
        <v>4</v>
      </c>
      <c r="Y511" t="s">
        <v>19</v>
      </c>
      <c r="Z511" t="s">
        <v>53</v>
      </c>
      <c r="AA511" t="s">
        <v>592</v>
      </c>
      <c r="AB511">
        <v>16</v>
      </c>
      <c r="AC511">
        <v>3</v>
      </c>
      <c r="AD511" t="s">
        <v>1077</v>
      </c>
      <c r="AE511">
        <v>2</v>
      </c>
      <c r="AF511">
        <v>0</v>
      </c>
      <c r="AG511" t="s">
        <v>1078</v>
      </c>
      <c r="AH511">
        <v>74160</v>
      </c>
      <c r="AI511">
        <v>6180</v>
      </c>
      <c r="AJ511">
        <v>12360</v>
      </c>
      <c r="AK511">
        <v>55620</v>
      </c>
      <c r="AL511" t="s">
        <v>15</v>
      </c>
      <c r="AM511" t="s">
        <v>16</v>
      </c>
      <c r="AN511">
        <v>2002</v>
      </c>
      <c r="AO511" t="s">
        <v>1078</v>
      </c>
    </row>
    <row r="512" spans="1:41" x14ac:dyDescent="0.25">
      <c r="A512">
        <v>116735</v>
      </c>
      <c r="B512" s="1">
        <v>40206</v>
      </c>
      <c r="C512">
        <v>209</v>
      </c>
      <c r="D512" t="s">
        <v>1273</v>
      </c>
      <c r="E51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t="s">
        <v>1079</v>
      </c>
      <c r="M512" t="s">
        <v>57</v>
      </c>
      <c r="N512" t="s">
        <v>1097</v>
      </c>
      <c r="O512" t="s">
        <v>1083</v>
      </c>
      <c r="P512" t="s">
        <v>1159</v>
      </c>
      <c r="Q512">
        <v>38600</v>
      </c>
      <c r="R512">
        <v>-52900</v>
      </c>
      <c r="S512">
        <v>-14300</v>
      </c>
      <c r="T512" s="1">
        <v>42035</v>
      </c>
      <c r="U512" t="s">
        <v>1</v>
      </c>
      <c r="V512" t="s">
        <v>18</v>
      </c>
      <c r="W512" t="s">
        <v>41</v>
      </c>
      <c r="X512" t="s">
        <v>4</v>
      </c>
      <c r="Y512" t="s">
        <v>45</v>
      </c>
      <c r="Z512" t="s">
        <v>24</v>
      </c>
      <c r="AA512" t="s">
        <v>593</v>
      </c>
      <c r="AB512">
        <v>8</v>
      </c>
      <c r="AC512">
        <v>1</v>
      </c>
      <c r="AD512" t="s">
        <v>1078</v>
      </c>
      <c r="AE512">
        <v>2</v>
      </c>
      <c r="AF512">
        <v>0</v>
      </c>
      <c r="AG512" t="s">
        <v>1085</v>
      </c>
      <c r="AH512">
        <v>80100</v>
      </c>
      <c r="AI512">
        <v>8900</v>
      </c>
      <c r="AJ512">
        <v>8900</v>
      </c>
      <c r="AK512">
        <v>62300</v>
      </c>
      <c r="AL512" t="s">
        <v>43</v>
      </c>
      <c r="AM512" t="s">
        <v>59</v>
      </c>
      <c r="AN512">
        <v>2015</v>
      </c>
      <c r="AO512" t="s">
        <v>1078</v>
      </c>
    </row>
    <row r="513" spans="1:41" x14ac:dyDescent="0.25">
      <c r="A513">
        <v>963680</v>
      </c>
      <c r="B513" s="1">
        <v>37625</v>
      </c>
      <c r="C513">
        <v>283</v>
      </c>
      <c r="D513" t="s">
        <v>1273</v>
      </c>
      <c r="E513"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t="s">
        <v>1086</v>
      </c>
      <c r="M513" t="s">
        <v>1142</v>
      </c>
      <c r="N513" t="s">
        <v>1087</v>
      </c>
      <c r="O513" t="s">
        <v>1108</v>
      </c>
      <c r="P513" t="s">
        <v>1159</v>
      </c>
      <c r="Q513">
        <v>0</v>
      </c>
      <c r="R513">
        <v>-46200</v>
      </c>
      <c r="S513">
        <v>-46200</v>
      </c>
      <c r="T513" s="1">
        <v>42052</v>
      </c>
      <c r="U513" t="s">
        <v>62</v>
      </c>
      <c r="V513" t="s">
        <v>1084</v>
      </c>
      <c r="W513" t="s">
        <v>121</v>
      </c>
      <c r="X513" t="s">
        <v>4</v>
      </c>
      <c r="Y513" t="s">
        <v>19</v>
      </c>
      <c r="Z513" t="s">
        <v>51</v>
      </c>
      <c r="AA513" t="s">
        <v>594</v>
      </c>
      <c r="AB513">
        <v>9</v>
      </c>
      <c r="AC513">
        <v>1</v>
      </c>
      <c r="AD513" t="s">
        <v>1085</v>
      </c>
      <c r="AE513">
        <v>2</v>
      </c>
      <c r="AF513">
        <v>3</v>
      </c>
      <c r="AG513" t="s">
        <v>1078</v>
      </c>
      <c r="AH513">
        <v>6560</v>
      </c>
      <c r="AI513">
        <v>820</v>
      </c>
      <c r="AJ513">
        <v>820</v>
      </c>
      <c r="AK513">
        <v>4920</v>
      </c>
      <c r="AL513" t="s">
        <v>123</v>
      </c>
      <c r="AM513" t="s">
        <v>166</v>
      </c>
      <c r="AN513">
        <v>2003</v>
      </c>
      <c r="AO513" t="s">
        <v>1078</v>
      </c>
    </row>
    <row r="514" spans="1:41" x14ac:dyDescent="0.25">
      <c r="A514">
        <v>445694</v>
      </c>
      <c r="B514" s="1">
        <v>38131</v>
      </c>
      <c r="C514">
        <v>194</v>
      </c>
      <c r="D514" t="s">
        <v>1272</v>
      </c>
      <c r="E514"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t="s">
        <v>1079</v>
      </c>
      <c r="M514" t="s">
        <v>1142</v>
      </c>
      <c r="N514" t="s">
        <v>1095</v>
      </c>
      <c r="O514" t="s">
        <v>1105</v>
      </c>
      <c r="P514" t="s">
        <v>1161</v>
      </c>
      <c r="Q514">
        <v>0</v>
      </c>
      <c r="R514">
        <v>0</v>
      </c>
      <c r="S514">
        <v>0</v>
      </c>
      <c r="T514" s="1">
        <v>42028</v>
      </c>
      <c r="U514" t="s">
        <v>1</v>
      </c>
      <c r="V514" t="s">
        <v>18</v>
      </c>
      <c r="W514" t="s">
        <v>41</v>
      </c>
      <c r="X514" t="s">
        <v>60</v>
      </c>
      <c r="Y514" t="s">
        <v>45</v>
      </c>
      <c r="Z514" t="s">
        <v>53</v>
      </c>
      <c r="AA514" t="s">
        <v>595</v>
      </c>
      <c r="AB514">
        <v>11</v>
      </c>
      <c r="AC514">
        <v>1</v>
      </c>
      <c r="AD514" t="s">
        <v>1085</v>
      </c>
      <c r="AE514">
        <v>2</v>
      </c>
      <c r="AF514">
        <v>1</v>
      </c>
      <c r="AG514" t="s">
        <v>1077</v>
      </c>
      <c r="AH514">
        <v>58800</v>
      </c>
      <c r="AI514">
        <v>11760</v>
      </c>
      <c r="AJ514">
        <v>5880</v>
      </c>
      <c r="AK514">
        <v>41160</v>
      </c>
      <c r="AL514" t="s">
        <v>39</v>
      </c>
      <c r="AM514" t="s">
        <v>40</v>
      </c>
      <c r="AN514">
        <v>1997</v>
      </c>
      <c r="AO514" t="s">
        <v>1078</v>
      </c>
    </row>
    <row r="515" spans="1:41" x14ac:dyDescent="0.25">
      <c r="A515">
        <v>215534</v>
      </c>
      <c r="B515" s="1">
        <v>34589</v>
      </c>
      <c r="C515">
        <v>184</v>
      </c>
      <c r="D515" t="s">
        <v>1272</v>
      </c>
      <c r="E515"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t="s">
        <v>1086</v>
      </c>
      <c r="M515" t="s">
        <v>65</v>
      </c>
      <c r="N515" t="s">
        <v>1103</v>
      </c>
      <c r="O515" t="s">
        <v>1109</v>
      </c>
      <c r="P515" t="s">
        <v>1161</v>
      </c>
      <c r="Q515">
        <v>0</v>
      </c>
      <c r="R515">
        <v>0</v>
      </c>
      <c r="S515">
        <v>0</v>
      </c>
      <c r="T515" s="1">
        <v>42037</v>
      </c>
      <c r="U515" t="s">
        <v>1089</v>
      </c>
      <c r="V515" t="s">
        <v>2</v>
      </c>
      <c r="W515" t="s">
        <v>11</v>
      </c>
      <c r="X515" t="s">
        <v>60</v>
      </c>
      <c r="Y515" t="s">
        <v>88</v>
      </c>
      <c r="Z515" t="s">
        <v>75</v>
      </c>
      <c r="AA515" t="s">
        <v>596</v>
      </c>
      <c r="AB515">
        <v>6</v>
      </c>
      <c r="AC515">
        <v>3</v>
      </c>
      <c r="AD515" t="s">
        <v>1085</v>
      </c>
      <c r="AE515">
        <v>0</v>
      </c>
      <c r="AF515">
        <v>2</v>
      </c>
      <c r="AG515" t="s">
        <v>1078</v>
      </c>
      <c r="AH515">
        <v>53730</v>
      </c>
      <c r="AI515">
        <v>11940</v>
      </c>
      <c r="AJ515">
        <v>5970</v>
      </c>
      <c r="AK515">
        <v>35820</v>
      </c>
      <c r="AL515" t="s">
        <v>21</v>
      </c>
      <c r="AM515" t="s">
        <v>22</v>
      </c>
      <c r="AN515">
        <v>2013</v>
      </c>
      <c r="AO515" t="s">
        <v>1077</v>
      </c>
    </row>
    <row r="516" spans="1:41" x14ac:dyDescent="0.25">
      <c r="A516">
        <v>232854</v>
      </c>
      <c r="B516" s="1">
        <v>35618</v>
      </c>
      <c r="C516">
        <v>479</v>
      </c>
      <c r="D516" t="s">
        <v>1272</v>
      </c>
      <c r="E516"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t="s">
        <v>1086</v>
      </c>
      <c r="M516" t="s">
        <v>65</v>
      </c>
      <c r="N516" t="s">
        <v>1095</v>
      </c>
      <c r="O516" t="s">
        <v>1116</v>
      </c>
      <c r="P516" t="s">
        <v>1159</v>
      </c>
      <c r="Q516">
        <v>0</v>
      </c>
      <c r="R516">
        <v>0</v>
      </c>
      <c r="S516">
        <v>0</v>
      </c>
      <c r="T516" s="1">
        <v>42013</v>
      </c>
      <c r="U516" t="s">
        <v>1</v>
      </c>
      <c r="V516" t="s">
        <v>18</v>
      </c>
      <c r="W516" t="s">
        <v>41</v>
      </c>
      <c r="X516" t="s">
        <v>60</v>
      </c>
      <c r="Y516" t="s">
        <v>19</v>
      </c>
      <c r="Z516" t="s">
        <v>24</v>
      </c>
      <c r="AA516" t="s">
        <v>597</v>
      </c>
      <c r="AB516">
        <v>18</v>
      </c>
      <c r="AC516">
        <v>1</v>
      </c>
      <c r="AD516" t="s">
        <v>1078</v>
      </c>
      <c r="AE516">
        <v>0</v>
      </c>
      <c r="AF516">
        <v>0</v>
      </c>
      <c r="AG516" t="s">
        <v>1078</v>
      </c>
      <c r="AH516">
        <v>60600</v>
      </c>
      <c r="AI516">
        <v>5050</v>
      </c>
      <c r="AJ516">
        <v>10100</v>
      </c>
      <c r="AK516">
        <v>45450</v>
      </c>
      <c r="AL516" t="s">
        <v>118</v>
      </c>
      <c r="AM516" t="s">
        <v>119</v>
      </c>
      <c r="AN516">
        <v>2001</v>
      </c>
      <c r="AO516" t="s">
        <v>1078</v>
      </c>
    </row>
    <row r="517" spans="1:41" x14ac:dyDescent="0.25">
      <c r="A517">
        <v>168260</v>
      </c>
      <c r="B517" s="1">
        <v>33298</v>
      </c>
      <c r="C517">
        <v>284</v>
      </c>
      <c r="D517" t="s">
        <v>1273</v>
      </c>
      <c r="E517"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t="s">
        <v>1086</v>
      </c>
      <c r="M517" t="s">
        <v>1142</v>
      </c>
      <c r="N517" t="s">
        <v>1091</v>
      </c>
      <c r="O517" t="s">
        <v>1104</v>
      </c>
      <c r="P517" t="s">
        <v>1161</v>
      </c>
      <c r="Q517">
        <v>0</v>
      </c>
      <c r="R517">
        <v>-42400</v>
      </c>
      <c r="S517">
        <v>-42400</v>
      </c>
      <c r="T517" s="1">
        <v>42063</v>
      </c>
      <c r="U517" t="s">
        <v>1</v>
      </c>
      <c r="V517" t="s">
        <v>2</v>
      </c>
      <c r="W517" t="s">
        <v>41</v>
      </c>
      <c r="X517" t="s">
        <v>49</v>
      </c>
      <c r="Y517" t="s">
        <v>19</v>
      </c>
      <c r="Z517" t="s">
        <v>75</v>
      </c>
      <c r="AA517" t="s">
        <v>598</v>
      </c>
      <c r="AB517">
        <v>11</v>
      </c>
      <c r="AC517">
        <v>1</v>
      </c>
      <c r="AD517" t="s">
        <v>1085</v>
      </c>
      <c r="AE517">
        <v>0</v>
      </c>
      <c r="AF517">
        <v>3</v>
      </c>
      <c r="AG517" t="s">
        <v>1077</v>
      </c>
      <c r="AH517">
        <v>35750</v>
      </c>
      <c r="AI517">
        <v>6500</v>
      </c>
      <c r="AJ517">
        <v>3250</v>
      </c>
      <c r="AK517">
        <v>26000</v>
      </c>
      <c r="AL517" t="s">
        <v>15</v>
      </c>
      <c r="AM517" t="s">
        <v>16</v>
      </c>
      <c r="AN517">
        <v>2001</v>
      </c>
      <c r="AO517" t="s">
        <v>1078</v>
      </c>
    </row>
    <row r="518" spans="1:41" x14ac:dyDescent="0.25">
      <c r="A518">
        <v>538955</v>
      </c>
      <c r="B518" s="1">
        <v>37163</v>
      </c>
      <c r="C518">
        <v>65</v>
      </c>
      <c r="D518" t="s">
        <v>1274</v>
      </c>
      <c r="E518"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t="s">
        <v>1086</v>
      </c>
      <c r="M518" t="s">
        <v>65</v>
      </c>
      <c r="N518" t="s">
        <v>1114</v>
      </c>
      <c r="O518" t="s">
        <v>1117</v>
      </c>
      <c r="P518" t="s">
        <v>1159</v>
      </c>
      <c r="Q518">
        <v>43000</v>
      </c>
      <c r="R518">
        <v>-42500</v>
      </c>
      <c r="S518">
        <v>500</v>
      </c>
      <c r="T518" s="1">
        <v>42021</v>
      </c>
      <c r="U518" t="s">
        <v>1</v>
      </c>
      <c r="V518" t="s">
        <v>23</v>
      </c>
      <c r="W518" t="s">
        <v>41</v>
      </c>
      <c r="X518" t="s">
        <v>60</v>
      </c>
      <c r="Y518" t="s">
        <v>45</v>
      </c>
      <c r="Z518" t="s">
        <v>24</v>
      </c>
      <c r="AA518" t="s">
        <v>599</v>
      </c>
      <c r="AB518">
        <v>17</v>
      </c>
      <c r="AC518">
        <v>1</v>
      </c>
      <c r="AD518" t="s">
        <v>1085</v>
      </c>
      <c r="AE518">
        <v>1</v>
      </c>
      <c r="AF518">
        <v>2</v>
      </c>
      <c r="AG518" t="s">
        <v>1077</v>
      </c>
      <c r="AH518">
        <v>42840</v>
      </c>
      <c r="AI518">
        <v>3570</v>
      </c>
      <c r="AJ518">
        <v>7140</v>
      </c>
      <c r="AK518">
        <v>32130</v>
      </c>
      <c r="AL518" t="s">
        <v>26</v>
      </c>
      <c r="AM518" t="s">
        <v>132</v>
      </c>
      <c r="AN518">
        <v>2004</v>
      </c>
      <c r="AO518" t="s">
        <v>1078</v>
      </c>
    </row>
    <row r="519" spans="1:41" x14ac:dyDescent="0.25">
      <c r="A519">
        <v>243226</v>
      </c>
      <c r="B519" s="1">
        <v>40918</v>
      </c>
      <c r="C519">
        <v>222</v>
      </c>
      <c r="D519" t="s">
        <v>1272</v>
      </c>
      <c r="E519"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t="s">
        <v>1079</v>
      </c>
      <c r="M519" t="s">
        <v>57</v>
      </c>
      <c r="N519" t="s">
        <v>1090</v>
      </c>
      <c r="O519" t="s">
        <v>1105</v>
      </c>
      <c r="P519" t="s">
        <v>1160</v>
      </c>
      <c r="Q519">
        <v>87800</v>
      </c>
      <c r="R519">
        <v>-51200</v>
      </c>
      <c r="S519">
        <v>36600</v>
      </c>
      <c r="T519" s="1">
        <v>42044</v>
      </c>
      <c r="U519" t="s">
        <v>1089</v>
      </c>
      <c r="V519" t="s">
        <v>23</v>
      </c>
      <c r="W519" t="s">
        <v>3</v>
      </c>
      <c r="X519" t="s">
        <v>34</v>
      </c>
      <c r="Y519" t="s">
        <v>5</v>
      </c>
      <c r="Z519" t="s">
        <v>37</v>
      </c>
      <c r="AA519" t="s">
        <v>600</v>
      </c>
      <c r="AB519">
        <v>21</v>
      </c>
      <c r="AC519">
        <v>3</v>
      </c>
      <c r="AD519" t="s">
        <v>1085</v>
      </c>
      <c r="AE519">
        <v>1</v>
      </c>
      <c r="AF519">
        <v>0</v>
      </c>
      <c r="AG519" t="s">
        <v>1078</v>
      </c>
      <c r="AH519">
        <v>87960</v>
      </c>
      <c r="AI519">
        <v>14660</v>
      </c>
      <c r="AJ519">
        <v>14660</v>
      </c>
      <c r="AK519">
        <v>58640</v>
      </c>
      <c r="AL519" t="s">
        <v>106</v>
      </c>
      <c r="AM519" t="s">
        <v>107</v>
      </c>
      <c r="AN519">
        <v>1999</v>
      </c>
      <c r="AO519" t="s">
        <v>1077</v>
      </c>
    </row>
    <row r="520" spans="1:41" x14ac:dyDescent="0.25">
      <c r="A520">
        <v>246435</v>
      </c>
      <c r="B520" s="1">
        <v>37077</v>
      </c>
      <c r="C520">
        <v>196</v>
      </c>
      <c r="D520" t="s">
        <v>1272</v>
      </c>
      <c r="E520"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t="s">
        <v>1079</v>
      </c>
      <c r="M520" t="s">
        <v>1142</v>
      </c>
      <c r="N520" t="s">
        <v>1102</v>
      </c>
      <c r="O520" t="s">
        <v>1098</v>
      </c>
      <c r="P520" t="s">
        <v>1161</v>
      </c>
      <c r="Q520">
        <v>0</v>
      </c>
      <c r="R520">
        <v>-78600</v>
      </c>
      <c r="S520">
        <v>-78600</v>
      </c>
      <c r="T520" s="1">
        <v>42018</v>
      </c>
      <c r="U520" t="s">
        <v>1089</v>
      </c>
      <c r="V520" t="s">
        <v>18</v>
      </c>
      <c r="W520" t="s">
        <v>11</v>
      </c>
      <c r="X520" t="s">
        <v>60</v>
      </c>
      <c r="Y520" t="s">
        <v>5</v>
      </c>
      <c r="Z520" t="s">
        <v>51</v>
      </c>
      <c r="AA520" t="s">
        <v>601</v>
      </c>
      <c r="AB520">
        <v>0</v>
      </c>
      <c r="AC520">
        <v>3</v>
      </c>
      <c r="AD520" t="s">
        <v>1078</v>
      </c>
      <c r="AE520">
        <v>1</v>
      </c>
      <c r="AF520">
        <v>0</v>
      </c>
      <c r="AG520" t="s">
        <v>1078</v>
      </c>
      <c r="AH520">
        <v>47800</v>
      </c>
      <c r="AI520">
        <v>4780</v>
      </c>
      <c r="AJ520">
        <v>4780</v>
      </c>
      <c r="AK520">
        <v>38240</v>
      </c>
      <c r="AL520" t="s">
        <v>106</v>
      </c>
      <c r="AM520" t="s">
        <v>280</v>
      </c>
      <c r="AN520">
        <v>2009</v>
      </c>
      <c r="AO520" t="s">
        <v>1078</v>
      </c>
    </row>
    <row r="521" spans="1:41" x14ac:dyDescent="0.25">
      <c r="A521">
        <v>582480</v>
      </c>
      <c r="B521" s="1">
        <v>33457</v>
      </c>
      <c r="C521">
        <v>253</v>
      </c>
      <c r="D521" t="s">
        <v>1272</v>
      </c>
      <c r="E521"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t="s">
        <v>1086</v>
      </c>
      <c r="M521" t="s">
        <v>29</v>
      </c>
      <c r="N521" t="s">
        <v>1091</v>
      </c>
      <c r="O521" t="s">
        <v>1117</v>
      </c>
      <c r="P521" t="s">
        <v>1162</v>
      </c>
      <c r="Q521">
        <v>46300</v>
      </c>
      <c r="R521">
        <v>-33000</v>
      </c>
      <c r="S521">
        <v>13300</v>
      </c>
      <c r="T521" s="1">
        <v>42037</v>
      </c>
      <c r="U521" t="s">
        <v>10</v>
      </c>
      <c r="V521" t="s">
        <v>1084</v>
      </c>
      <c r="W521" t="s">
        <v>121</v>
      </c>
      <c r="X521" t="s">
        <v>4</v>
      </c>
      <c r="Y521" t="s">
        <v>19</v>
      </c>
      <c r="Z521" t="s">
        <v>75</v>
      </c>
      <c r="AA521" t="s">
        <v>602</v>
      </c>
      <c r="AB521">
        <v>9</v>
      </c>
      <c r="AC521">
        <v>1</v>
      </c>
      <c r="AD521" t="s">
        <v>1078</v>
      </c>
      <c r="AE521">
        <v>0</v>
      </c>
      <c r="AF521">
        <v>1</v>
      </c>
      <c r="AG521" t="s">
        <v>1085</v>
      </c>
      <c r="AH521">
        <v>3840</v>
      </c>
      <c r="AI521">
        <v>640</v>
      </c>
      <c r="AJ521">
        <v>640</v>
      </c>
      <c r="AK521">
        <v>2560</v>
      </c>
      <c r="AL521" t="s">
        <v>26</v>
      </c>
      <c r="AM521" t="s">
        <v>27</v>
      </c>
      <c r="AN521">
        <v>2014</v>
      </c>
      <c r="AO521" t="s">
        <v>1078</v>
      </c>
    </row>
    <row r="522" spans="1:41" x14ac:dyDescent="0.25">
      <c r="A522">
        <v>345539</v>
      </c>
      <c r="B522" s="1">
        <v>41114</v>
      </c>
      <c r="C522">
        <v>280</v>
      </c>
      <c r="D522" t="s">
        <v>1274</v>
      </c>
      <c r="E52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t="s">
        <v>1079</v>
      </c>
      <c r="M522" t="s">
        <v>1142</v>
      </c>
      <c r="N522" t="s">
        <v>1103</v>
      </c>
      <c r="O522" t="s">
        <v>1105</v>
      </c>
      <c r="P522" t="s">
        <v>1160</v>
      </c>
      <c r="Q522">
        <v>0</v>
      </c>
      <c r="R522">
        <v>-51600</v>
      </c>
      <c r="S522">
        <v>-51600</v>
      </c>
      <c r="T522" s="1">
        <v>42052</v>
      </c>
      <c r="U522" t="s">
        <v>1</v>
      </c>
      <c r="V522" t="s">
        <v>23</v>
      </c>
      <c r="W522" t="s">
        <v>41</v>
      </c>
      <c r="X522" t="s">
        <v>34</v>
      </c>
      <c r="Y522" t="s">
        <v>19</v>
      </c>
      <c r="Z522" t="s">
        <v>13</v>
      </c>
      <c r="AA522" t="s">
        <v>603</v>
      </c>
      <c r="AB522">
        <v>1</v>
      </c>
      <c r="AC522">
        <v>1</v>
      </c>
      <c r="AD522" t="s">
        <v>1078</v>
      </c>
      <c r="AE522">
        <v>0</v>
      </c>
      <c r="AF522">
        <v>2</v>
      </c>
      <c r="AG522" t="s">
        <v>1085</v>
      </c>
      <c r="AH522">
        <v>77000</v>
      </c>
      <c r="AI522">
        <v>14000</v>
      </c>
      <c r="AJ522">
        <v>7000</v>
      </c>
      <c r="AK522">
        <v>56000</v>
      </c>
      <c r="AL522" t="s">
        <v>32</v>
      </c>
      <c r="AM522" t="s">
        <v>33</v>
      </c>
      <c r="AN522">
        <v>2004</v>
      </c>
      <c r="AO522" t="s">
        <v>1078</v>
      </c>
    </row>
    <row r="523" spans="1:41" x14ac:dyDescent="0.25">
      <c r="A523">
        <v>924318</v>
      </c>
      <c r="B523" s="1">
        <v>41847</v>
      </c>
      <c r="C523">
        <v>5</v>
      </c>
      <c r="D523" t="s">
        <v>1272</v>
      </c>
      <c r="E523"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t="s">
        <v>1086</v>
      </c>
      <c r="M523" t="s">
        <v>1141</v>
      </c>
      <c r="N523" t="s">
        <v>1115</v>
      </c>
      <c r="O523" t="s">
        <v>1101</v>
      </c>
      <c r="P523" t="s">
        <v>1161</v>
      </c>
      <c r="Q523">
        <v>31500</v>
      </c>
      <c r="R523">
        <v>0</v>
      </c>
      <c r="S523">
        <v>31500</v>
      </c>
      <c r="T523" s="1">
        <v>42029</v>
      </c>
      <c r="U523" t="s">
        <v>1</v>
      </c>
      <c r="V523" t="s">
        <v>18</v>
      </c>
      <c r="W523" t="s">
        <v>41</v>
      </c>
      <c r="X523" t="s">
        <v>60</v>
      </c>
      <c r="Y523" t="s">
        <v>45</v>
      </c>
      <c r="Z523" t="s">
        <v>37</v>
      </c>
      <c r="AA523" t="s">
        <v>604</v>
      </c>
      <c r="AB523">
        <v>22</v>
      </c>
      <c r="AC523">
        <v>1</v>
      </c>
      <c r="AD523" t="s">
        <v>1077</v>
      </c>
      <c r="AE523">
        <v>1</v>
      </c>
      <c r="AF523">
        <v>3</v>
      </c>
      <c r="AG523" t="s">
        <v>1085</v>
      </c>
      <c r="AH523">
        <v>88110</v>
      </c>
      <c r="AI523">
        <v>16020</v>
      </c>
      <c r="AJ523">
        <v>16020</v>
      </c>
      <c r="AK523">
        <v>56070</v>
      </c>
      <c r="AL523" t="s">
        <v>43</v>
      </c>
      <c r="AM523" t="s">
        <v>44</v>
      </c>
      <c r="AN523">
        <v>2003</v>
      </c>
      <c r="AO523" t="s">
        <v>1078</v>
      </c>
    </row>
    <row r="524" spans="1:41" x14ac:dyDescent="0.25">
      <c r="A524">
        <v>726880</v>
      </c>
      <c r="B524" s="1">
        <v>34554</v>
      </c>
      <c r="C524">
        <v>220</v>
      </c>
      <c r="D524" t="s">
        <v>1274</v>
      </c>
      <c r="E524"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t="s">
        <v>1079</v>
      </c>
      <c r="M524" t="s">
        <v>65</v>
      </c>
      <c r="N524" t="s">
        <v>1115</v>
      </c>
      <c r="O524" t="s">
        <v>1105</v>
      </c>
      <c r="P524" t="s">
        <v>1161</v>
      </c>
      <c r="Q524">
        <v>33500</v>
      </c>
      <c r="R524">
        <v>-49500</v>
      </c>
      <c r="S524">
        <v>-16000</v>
      </c>
      <c r="T524" s="1">
        <v>42048</v>
      </c>
      <c r="U524" t="s">
        <v>1089</v>
      </c>
      <c r="V524" t="s">
        <v>18</v>
      </c>
      <c r="W524" t="s">
        <v>11</v>
      </c>
      <c r="X524" t="s">
        <v>34</v>
      </c>
      <c r="Y524" t="s">
        <v>5</v>
      </c>
      <c r="Z524" t="s">
        <v>53</v>
      </c>
      <c r="AA524" t="s">
        <v>605</v>
      </c>
      <c r="AB524">
        <v>20</v>
      </c>
      <c r="AC524">
        <v>4</v>
      </c>
      <c r="AD524" t="s">
        <v>1078</v>
      </c>
      <c r="AE524">
        <v>0</v>
      </c>
      <c r="AF524">
        <v>2</v>
      </c>
      <c r="AG524" t="s">
        <v>1077</v>
      </c>
      <c r="AH524">
        <v>47740</v>
      </c>
      <c r="AI524">
        <v>4340</v>
      </c>
      <c r="AJ524">
        <v>4340</v>
      </c>
      <c r="AK524">
        <v>39060</v>
      </c>
      <c r="AL524" t="s">
        <v>118</v>
      </c>
      <c r="AM524" t="s">
        <v>119</v>
      </c>
      <c r="AN524">
        <v>2005</v>
      </c>
      <c r="AO524" t="s">
        <v>1078</v>
      </c>
    </row>
    <row r="525" spans="1:41" x14ac:dyDescent="0.25">
      <c r="A525">
        <v>190588</v>
      </c>
      <c r="B525" s="1">
        <v>37234</v>
      </c>
      <c r="C525">
        <v>85</v>
      </c>
      <c r="D525" t="s">
        <v>1273</v>
      </c>
      <c r="E525"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t="s">
        <v>1086</v>
      </c>
      <c r="M525" t="s">
        <v>1140</v>
      </c>
      <c r="N525" t="s">
        <v>1080</v>
      </c>
      <c r="O525" t="s">
        <v>1113</v>
      </c>
      <c r="P525" t="s">
        <v>1160</v>
      </c>
      <c r="Q525">
        <v>72400</v>
      </c>
      <c r="R525">
        <v>-77000</v>
      </c>
      <c r="S525">
        <v>-4600</v>
      </c>
      <c r="T525" s="1">
        <v>42055</v>
      </c>
      <c r="U525" t="s">
        <v>1089</v>
      </c>
      <c r="V525" t="s">
        <v>18</v>
      </c>
      <c r="W525" t="s">
        <v>41</v>
      </c>
      <c r="X525" t="s">
        <v>34</v>
      </c>
      <c r="Y525" t="s">
        <v>5</v>
      </c>
      <c r="Z525" t="s">
        <v>53</v>
      </c>
      <c r="AA525" t="s">
        <v>606</v>
      </c>
      <c r="AB525">
        <v>9</v>
      </c>
      <c r="AC525">
        <v>3</v>
      </c>
      <c r="AD525" t="s">
        <v>1077</v>
      </c>
      <c r="AE525">
        <v>2</v>
      </c>
      <c r="AF525">
        <v>1</v>
      </c>
      <c r="AG525" t="s">
        <v>1077</v>
      </c>
      <c r="AH525">
        <v>58960</v>
      </c>
      <c r="AI525">
        <v>5360</v>
      </c>
      <c r="AJ525">
        <v>10720</v>
      </c>
      <c r="AK525">
        <v>42880</v>
      </c>
      <c r="AL525" t="s">
        <v>55</v>
      </c>
      <c r="AM525" t="s">
        <v>56</v>
      </c>
      <c r="AN525">
        <v>2004</v>
      </c>
      <c r="AO525" t="s">
        <v>1078</v>
      </c>
    </row>
    <row r="526" spans="1:41" x14ac:dyDescent="0.25">
      <c r="A526">
        <v>246705</v>
      </c>
      <c r="B526" s="1">
        <v>32946</v>
      </c>
      <c r="C526">
        <v>266</v>
      </c>
      <c r="D526" t="s">
        <v>1273</v>
      </c>
      <c r="E526"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t="s">
        <v>1086</v>
      </c>
      <c r="M526" t="s">
        <v>29</v>
      </c>
      <c r="N526" t="s">
        <v>1091</v>
      </c>
      <c r="O526" t="s">
        <v>1101</v>
      </c>
      <c r="P526" t="s">
        <v>1160</v>
      </c>
      <c r="Q526">
        <v>0</v>
      </c>
      <c r="R526">
        <v>-45800</v>
      </c>
      <c r="S526">
        <v>-45800</v>
      </c>
      <c r="T526" s="1">
        <v>42012</v>
      </c>
      <c r="U526" t="s">
        <v>62</v>
      </c>
      <c r="V526" t="s">
        <v>1084</v>
      </c>
      <c r="W526" t="s">
        <v>11</v>
      </c>
      <c r="X526" t="s">
        <v>4</v>
      </c>
      <c r="Y526" t="s">
        <v>50</v>
      </c>
      <c r="Z526" t="s">
        <v>75</v>
      </c>
      <c r="AA526" t="s">
        <v>607</v>
      </c>
      <c r="AB526">
        <v>5</v>
      </c>
      <c r="AC526">
        <v>1</v>
      </c>
      <c r="AD526" t="s">
        <v>1078</v>
      </c>
      <c r="AE526">
        <v>1</v>
      </c>
      <c r="AF526">
        <v>2</v>
      </c>
      <c r="AG526" t="s">
        <v>1085</v>
      </c>
      <c r="AH526">
        <v>2160</v>
      </c>
      <c r="AI526">
        <v>480</v>
      </c>
      <c r="AJ526">
        <v>240</v>
      </c>
      <c r="AK526">
        <v>1440</v>
      </c>
      <c r="AL526" t="s">
        <v>47</v>
      </c>
      <c r="AM526" t="s">
        <v>94</v>
      </c>
      <c r="AN526">
        <v>2004</v>
      </c>
      <c r="AO526" t="s">
        <v>1078</v>
      </c>
    </row>
    <row r="527" spans="1:41" x14ac:dyDescent="0.25">
      <c r="A527">
        <v>619589</v>
      </c>
      <c r="B527" s="1">
        <v>38804</v>
      </c>
      <c r="C527">
        <v>41</v>
      </c>
      <c r="D527" t="s">
        <v>1272</v>
      </c>
      <c r="E527"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t="s">
        <v>1086</v>
      </c>
      <c r="M527" t="s">
        <v>1142</v>
      </c>
      <c r="N527" t="s">
        <v>1093</v>
      </c>
      <c r="O527" t="s">
        <v>1117</v>
      </c>
      <c r="P527" t="s">
        <v>1160</v>
      </c>
      <c r="Q527">
        <v>46700</v>
      </c>
      <c r="R527">
        <v>0</v>
      </c>
      <c r="S527">
        <v>46700</v>
      </c>
      <c r="T527" s="1">
        <v>42063</v>
      </c>
      <c r="U527" t="s">
        <v>10</v>
      </c>
      <c r="V527" t="s">
        <v>1084</v>
      </c>
      <c r="W527" t="s">
        <v>121</v>
      </c>
      <c r="X527" t="s">
        <v>4</v>
      </c>
      <c r="Y527" t="s">
        <v>5</v>
      </c>
      <c r="Z527" t="s">
        <v>13</v>
      </c>
      <c r="AA527" t="s">
        <v>608</v>
      </c>
      <c r="AB527">
        <v>12</v>
      </c>
      <c r="AC527">
        <v>1</v>
      </c>
      <c r="AD527" t="s">
        <v>1077</v>
      </c>
      <c r="AE527">
        <v>1</v>
      </c>
      <c r="AF527">
        <v>1</v>
      </c>
      <c r="AG527" t="s">
        <v>1085</v>
      </c>
      <c r="AH527">
        <v>6890</v>
      </c>
      <c r="AI527">
        <v>530</v>
      </c>
      <c r="AJ527">
        <v>1060</v>
      </c>
      <c r="AK527">
        <v>5300</v>
      </c>
      <c r="AL527" t="s">
        <v>106</v>
      </c>
      <c r="AM527" t="s">
        <v>280</v>
      </c>
      <c r="AN527">
        <v>1997</v>
      </c>
      <c r="AO527" t="s">
        <v>1078</v>
      </c>
    </row>
    <row r="528" spans="1:41" x14ac:dyDescent="0.25">
      <c r="A528">
        <v>164988</v>
      </c>
      <c r="B528" s="1">
        <v>41631</v>
      </c>
      <c r="C528">
        <v>316</v>
      </c>
      <c r="D528" t="s">
        <v>1272</v>
      </c>
      <c r="E528"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t="s">
        <v>1086</v>
      </c>
      <c r="M528" t="s">
        <v>57</v>
      </c>
      <c r="N528" t="s">
        <v>1093</v>
      </c>
      <c r="O528" t="s">
        <v>1110</v>
      </c>
      <c r="P528" t="s">
        <v>1159</v>
      </c>
      <c r="Q528">
        <v>58300</v>
      </c>
      <c r="R528">
        <v>0</v>
      </c>
      <c r="S528">
        <v>58300</v>
      </c>
      <c r="T528" s="1">
        <v>42047</v>
      </c>
      <c r="U528" t="s">
        <v>1089</v>
      </c>
      <c r="V528" t="s">
        <v>2</v>
      </c>
      <c r="W528" t="s">
        <v>3</v>
      </c>
      <c r="X528" t="s">
        <v>60</v>
      </c>
      <c r="Y528" t="s">
        <v>12</v>
      </c>
      <c r="Z528" t="s">
        <v>37</v>
      </c>
      <c r="AA528" t="s">
        <v>609</v>
      </c>
      <c r="AB528">
        <v>6</v>
      </c>
      <c r="AC528">
        <v>3</v>
      </c>
      <c r="AD528" t="s">
        <v>1078</v>
      </c>
      <c r="AE528">
        <v>2</v>
      </c>
      <c r="AF528">
        <v>0</v>
      </c>
      <c r="AG528" t="s">
        <v>1077</v>
      </c>
      <c r="AH528">
        <v>78870</v>
      </c>
      <c r="AI528">
        <v>7170</v>
      </c>
      <c r="AJ528">
        <v>14340</v>
      </c>
      <c r="AK528">
        <v>57360</v>
      </c>
      <c r="AL528" t="s">
        <v>73</v>
      </c>
      <c r="AM528" t="s">
        <v>74</v>
      </c>
      <c r="AN528">
        <v>2013</v>
      </c>
      <c r="AO528" t="s">
        <v>1078</v>
      </c>
    </row>
    <row r="529" spans="1:41" x14ac:dyDescent="0.25">
      <c r="A529">
        <v>729534</v>
      </c>
      <c r="B529" s="1">
        <v>33511</v>
      </c>
      <c r="C529">
        <v>285</v>
      </c>
      <c r="D529" t="s">
        <v>1274</v>
      </c>
      <c r="E529"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t="s">
        <v>1086</v>
      </c>
      <c r="M529" t="s">
        <v>1139</v>
      </c>
      <c r="N529" t="s">
        <v>1087</v>
      </c>
      <c r="O529" t="s">
        <v>1112</v>
      </c>
      <c r="P529" t="s">
        <v>1161</v>
      </c>
      <c r="Q529">
        <v>55100</v>
      </c>
      <c r="R529">
        <v>0</v>
      </c>
      <c r="S529">
        <v>55100</v>
      </c>
      <c r="T529" s="1">
        <v>42010</v>
      </c>
      <c r="U529" t="s">
        <v>10</v>
      </c>
      <c r="V529" t="s">
        <v>1084</v>
      </c>
      <c r="W529" t="s">
        <v>121</v>
      </c>
      <c r="X529" t="s">
        <v>4</v>
      </c>
      <c r="Y529" t="s">
        <v>5</v>
      </c>
      <c r="Z529" t="s">
        <v>6</v>
      </c>
      <c r="AA529" t="s">
        <v>610</v>
      </c>
      <c r="AB529">
        <v>8</v>
      </c>
      <c r="AC529">
        <v>1</v>
      </c>
      <c r="AD529" t="s">
        <v>1078</v>
      </c>
      <c r="AE529">
        <v>1</v>
      </c>
      <c r="AF529">
        <v>1</v>
      </c>
      <c r="AG529" t="s">
        <v>1078</v>
      </c>
      <c r="AH529">
        <v>2700</v>
      </c>
      <c r="AI529">
        <v>300</v>
      </c>
      <c r="AJ529">
        <v>300</v>
      </c>
      <c r="AK529">
        <v>2100</v>
      </c>
      <c r="AL529" t="s">
        <v>55</v>
      </c>
      <c r="AM529" t="s">
        <v>56</v>
      </c>
      <c r="AN529">
        <v>2013</v>
      </c>
      <c r="AO529" t="s">
        <v>1078</v>
      </c>
    </row>
    <row r="530" spans="1:41" x14ac:dyDescent="0.25">
      <c r="A530">
        <v>505014</v>
      </c>
      <c r="B530" s="1">
        <v>37252</v>
      </c>
      <c r="C530">
        <v>379</v>
      </c>
      <c r="D530" t="s">
        <v>1272</v>
      </c>
      <c r="E530"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t="s">
        <v>1086</v>
      </c>
      <c r="M530" t="s">
        <v>29</v>
      </c>
      <c r="N530" t="s">
        <v>1082</v>
      </c>
      <c r="O530" t="s">
        <v>1110</v>
      </c>
      <c r="P530" t="s">
        <v>1161</v>
      </c>
      <c r="Q530">
        <v>41400</v>
      </c>
      <c r="R530">
        <v>0</v>
      </c>
      <c r="S530">
        <v>41400</v>
      </c>
      <c r="T530" s="1">
        <v>42050</v>
      </c>
      <c r="U530" t="s">
        <v>1</v>
      </c>
      <c r="V530" t="s">
        <v>23</v>
      </c>
      <c r="W530" t="s">
        <v>41</v>
      </c>
      <c r="X530" t="s">
        <v>60</v>
      </c>
      <c r="Y530" t="s">
        <v>45</v>
      </c>
      <c r="Z530" t="s">
        <v>13</v>
      </c>
      <c r="AA530" t="s">
        <v>611</v>
      </c>
      <c r="AB530">
        <v>14</v>
      </c>
      <c r="AC530">
        <v>1</v>
      </c>
      <c r="AD530" t="s">
        <v>1085</v>
      </c>
      <c r="AE530">
        <v>0</v>
      </c>
      <c r="AF530">
        <v>1</v>
      </c>
      <c r="AG530" t="s">
        <v>1078</v>
      </c>
      <c r="AH530">
        <v>75960</v>
      </c>
      <c r="AI530">
        <v>6330</v>
      </c>
      <c r="AJ530">
        <v>6330</v>
      </c>
      <c r="AK530">
        <v>63300</v>
      </c>
      <c r="AL530" t="s">
        <v>106</v>
      </c>
      <c r="AM530" t="s">
        <v>280</v>
      </c>
      <c r="AN530">
        <v>2010</v>
      </c>
      <c r="AO530" t="s">
        <v>1078</v>
      </c>
    </row>
    <row r="531" spans="1:41" x14ac:dyDescent="0.25">
      <c r="A531">
        <v>920826</v>
      </c>
      <c r="B531" s="1">
        <v>38449</v>
      </c>
      <c r="C531">
        <v>15</v>
      </c>
      <c r="D531" t="s">
        <v>1274</v>
      </c>
      <c r="E531"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t="s">
        <v>1086</v>
      </c>
      <c r="M531" t="s">
        <v>57</v>
      </c>
      <c r="N531" t="s">
        <v>1087</v>
      </c>
      <c r="O531" t="s">
        <v>1113</v>
      </c>
      <c r="P531" t="s">
        <v>1161</v>
      </c>
      <c r="Q531">
        <v>33500</v>
      </c>
      <c r="R531">
        <v>-58900</v>
      </c>
      <c r="S531">
        <v>-25400</v>
      </c>
      <c r="T531" s="1">
        <v>42024</v>
      </c>
      <c r="U531" t="s">
        <v>1</v>
      </c>
      <c r="V531" t="s">
        <v>23</v>
      </c>
      <c r="W531" t="s">
        <v>3</v>
      </c>
      <c r="X531" t="s">
        <v>4</v>
      </c>
      <c r="Y531" t="s">
        <v>45</v>
      </c>
      <c r="Z531" t="s">
        <v>75</v>
      </c>
      <c r="AA531" t="s">
        <v>612</v>
      </c>
      <c r="AB531">
        <v>10</v>
      </c>
      <c r="AC531">
        <v>1</v>
      </c>
      <c r="AD531" t="s">
        <v>1077</v>
      </c>
      <c r="AE531">
        <v>1</v>
      </c>
      <c r="AF531">
        <v>3</v>
      </c>
      <c r="AG531" t="s">
        <v>1085</v>
      </c>
      <c r="AH531">
        <v>75570</v>
      </c>
      <c r="AI531">
        <v>6870</v>
      </c>
      <c r="AJ531">
        <v>13740</v>
      </c>
      <c r="AK531">
        <v>54960</v>
      </c>
      <c r="AL531" t="s">
        <v>97</v>
      </c>
      <c r="AM531" t="s">
        <v>112</v>
      </c>
      <c r="AN531">
        <v>2010</v>
      </c>
      <c r="AO531" t="s">
        <v>1077</v>
      </c>
    </row>
    <row r="532" spans="1:41" x14ac:dyDescent="0.25">
      <c r="A532">
        <v>534982</v>
      </c>
      <c r="B532" s="1">
        <v>37719</v>
      </c>
      <c r="C532">
        <v>354</v>
      </c>
      <c r="D532" t="s">
        <v>1272</v>
      </c>
      <c r="E53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t="s">
        <v>1086</v>
      </c>
      <c r="M532" t="s">
        <v>1139</v>
      </c>
      <c r="N532" t="s">
        <v>1087</v>
      </c>
      <c r="O532" t="s">
        <v>1117</v>
      </c>
      <c r="P532" t="s">
        <v>1162</v>
      </c>
      <c r="Q532">
        <v>0</v>
      </c>
      <c r="R532">
        <v>0</v>
      </c>
      <c r="S532">
        <v>0</v>
      </c>
      <c r="T532" s="1">
        <v>42007</v>
      </c>
      <c r="U532" t="s">
        <v>1</v>
      </c>
      <c r="V532" t="s">
        <v>23</v>
      </c>
      <c r="W532" t="s">
        <v>11</v>
      </c>
      <c r="X532" t="s">
        <v>4</v>
      </c>
      <c r="Y532" t="s">
        <v>5</v>
      </c>
      <c r="Z532" t="s">
        <v>6</v>
      </c>
      <c r="AA532" t="s">
        <v>613</v>
      </c>
      <c r="AB532">
        <v>12</v>
      </c>
      <c r="AC532">
        <v>1</v>
      </c>
      <c r="AD532" t="s">
        <v>1085</v>
      </c>
      <c r="AE532">
        <v>2</v>
      </c>
      <c r="AF532">
        <v>3</v>
      </c>
      <c r="AG532" t="s">
        <v>1077</v>
      </c>
      <c r="AH532">
        <v>90240</v>
      </c>
      <c r="AI532">
        <v>15040</v>
      </c>
      <c r="AJ532">
        <v>15040</v>
      </c>
      <c r="AK532">
        <v>60160</v>
      </c>
      <c r="AL532" t="s">
        <v>26</v>
      </c>
      <c r="AM532" t="s">
        <v>154</v>
      </c>
      <c r="AN532">
        <v>1995</v>
      </c>
      <c r="AO532" t="s">
        <v>1078</v>
      </c>
    </row>
    <row r="533" spans="1:41" x14ac:dyDescent="0.25">
      <c r="A533">
        <v>110408</v>
      </c>
      <c r="B533" s="1">
        <v>38670</v>
      </c>
      <c r="C533">
        <v>342</v>
      </c>
      <c r="D533" t="s">
        <v>1274</v>
      </c>
      <c r="E533"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t="s">
        <v>1086</v>
      </c>
      <c r="M533" t="s">
        <v>65</v>
      </c>
      <c r="N533" t="s">
        <v>1093</v>
      </c>
      <c r="O533" t="s">
        <v>1100</v>
      </c>
      <c r="P533" t="s">
        <v>1161</v>
      </c>
      <c r="Q533">
        <v>0</v>
      </c>
      <c r="R533">
        <v>0</v>
      </c>
      <c r="S533">
        <v>0</v>
      </c>
      <c r="T533" s="1">
        <v>42030</v>
      </c>
      <c r="U533" t="s">
        <v>1</v>
      </c>
      <c r="V533" t="s">
        <v>23</v>
      </c>
      <c r="W533" t="s">
        <v>3</v>
      </c>
      <c r="X533" t="s">
        <v>60</v>
      </c>
      <c r="Y533" t="s">
        <v>5</v>
      </c>
      <c r="Z533" t="s">
        <v>37</v>
      </c>
      <c r="AA533" t="s">
        <v>614</v>
      </c>
      <c r="AB533">
        <v>12</v>
      </c>
      <c r="AC533">
        <v>1</v>
      </c>
      <c r="AD533" t="s">
        <v>1085</v>
      </c>
      <c r="AE533">
        <v>0</v>
      </c>
      <c r="AF533">
        <v>0</v>
      </c>
      <c r="AG533" t="s">
        <v>1078</v>
      </c>
      <c r="AH533">
        <v>80960</v>
      </c>
      <c r="AI533">
        <v>14720</v>
      </c>
      <c r="AJ533">
        <v>7360</v>
      </c>
      <c r="AK533">
        <v>58880</v>
      </c>
      <c r="AL533" t="s">
        <v>32</v>
      </c>
      <c r="AM533" t="s">
        <v>69</v>
      </c>
      <c r="AN533">
        <v>2000</v>
      </c>
      <c r="AO533" t="s">
        <v>1078</v>
      </c>
    </row>
    <row r="534" spans="1:41" x14ac:dyDescent="0.25">
      <c r="A534">
        <v>283052</v>
      </c>
      <c r="B534" s="1">
        <v>38359</v>
      </c>
      <c r="C534">
        <v>169</v>
      </c>
      <c r="D534" t="s">
        <v>1272</v>
      </c>
      <c r="E534"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t="s">
        <v>1079</v>
      </c>
      <c r="M534" t="s">
        <v>1141</v>
      </c>
      <c r="N534" t="s">
        <v>1080</v>
      </c>
      <c r="O534" t="s">
        <v>1101</v>
      </c>
      <c r="P534" t="s">
        <v>1160</v>
      </c>
      <c r="Q534">
        <v>23300</v>
      </c>
      <c r="R534">
        <v>0</v>
      </c>
      <c r="S534">
        <v>23300</v>
      </c>
      <c r="T534" s="1">
        <v>42029</v>
      </c>
      <c r="U534" t="s">
        <v>1089</v>
      </c>
      <c r="V534" t="s">
        <v>23</v>
      </c>
      <c r="W534" t="s">
        <v>41</v>
      </c>
      <c r="X534" t="s">
        <v>49</v>
      </c>
      <c r="Y534" t="s">
        <v>12</v>
      </c>
      <c r="Z534" t="s">
        <v>13</v>
      </c>
      <c r="AA534" t="s">
        <v>615</v>
      </c>
      <c r="AB534">
        <v>12</v>
      </c>
      <c r="AC534">
        <v>3</v>
      </c>
      <c r="AD534" t="s">
        <v>1078</v>
      </c>
      <c r="AE534">
        <v>1</v>
      </c>
      <c r="AF534">
        <v>3</v>
      </c>
      <c r="AG534" t="s">
        <v>1077</v>
      </c>
      <c r="AH534">
        <v>79080</v>
      </c>
      <c r="AI534">
        <v>6590</v>
      </c>
      <c r="AJ534">
        <v>13180</v>
      </c>
      <c r="AK534">
        <v>59310</v>
      </c>
      <c r="AL534" t="s">
        <v>15</v>
      </c>
      <c r="AM534" t="s">
        <v>102</v>
      </c>
      <c r="AN534">
        <v>2012</v>
      </c>
      <c r="AO534" t="s">
        <v>1078</v>
      </c>
    </row>
    <row r="535" spans="1:41" x14ac:dyDescent="0.25">
      <c r="A535">
        <v>840806</v>
      </c>
      <c r="B535" s="1">
        <v>34379</v>
      </c>
      <c r="C535">
        <v>339</v>
      </c>
      <c r="D535" t="s">
        <v>1274</v>
      </c>
      <c r="E535"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t="s">
        <v>1079</v>
      </c>
      <c r="M535" t="s">
        <v>1142</v>
      </c>
      <c r="N535" t="s">
        <v>1114</v>
      </c>
      <c r="O535" t="s">
        <v>1108</v>
      </c>
      <c r="P535" t="s">
        <v>1161</v>
      </c>
      <c r="Q535">
        <v>98800</v>
      </c>
      <c r="R535">
        <v>-65300</v>
      </c>
      <c r="S535">
        <v>33500</v>
      </c>
      <c r="T535" s="1">
        <v>42022</v>
      </c>
      <c r="U535" t="s">
        <v>10</v>
      </c>
      <c r="V535" t="s">
        <v>1084</v>
      </c>
      <c r="W535" t="s">
        <v>11</v>
      </c>
      <c r="X535" t="s">
        <v>30</v>
      </c>
      <c r="Y535" t="s">
        <v>5</v>
      </c>
      <c r="Z535" t="s">
        <v>6</v>
      </c>
      <c r="AA535" t="s">
        <v>616</v>
      </c>
      <c r="AB535">
        <v>13</v>
      </c>
      <c r="AC535">
        <v>1</v>
      </c>
      <c r="AD535" t="s">
        <v>1078</v>
      </c>
      <c r="AE535">
        <v>0</v>
      </c>
      <c r="AF535">
        <v>3</v>
      </c>
      <c r="AG535" t="s">
        <v>1078</v>
      </c>
      <c r="AH535">
        <v>6820</v>
      </c>
      <c r="AI535">
        <v>1240</v>
      </c>
      <c r="AJ535">
        <v>620</v>
      </c>
      <c r="AK535">
        <v>4960</v>
      </c>
      <c r="AL535" t="s">
        <v>15</v>
      </c>
      <c r="AM535" t="s">
        <v>178</v>
      </c>
      <c r="AN535">
        <v>2009</v>
      </c>
      <c r="AO535" t="s">
        <v>1078</v>
      </c>
    </row>
    <row r="536" spans="1:41" x14ac:dyDescent="0.25">
      <c r="A536">
        <v>382394</v>
      </c>
      <c r="B536" s="1">
        <v>35087</v>
      </c>
      <c r="C536">
        <v>259</v>
      </c>
      <c r="D536" t="s">
        <v>1273</v>
      </c>
      <c r="E536"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t="s">
        <v>1086</v>
      </c>
      <c r="M536" t="s">
        <v>1141</v>
      </c>
      <c r="N536" t="s">
        <v>1090</v>
      </c>
      <c r="O536" t="s">
        <v>1081</v>
      </c>
      <c r="P536" t="s">
        <v>1159</v>
      </c>
      <c r="Q536">
        <v>65000</v>
      </c>
      <c r="R536">
        <v>-49200</v>
      </c>
      <c r="S536">
        <v>15800</v>
      </c>
      <c r="T536" s="1">
        <v>42016</v>
      </c>
      <c r="U536" t="s">
        <v>1089</v>
      </c>
      <c r="V536" t="s">
        <v>18</v>
      </c>
      <c r="W536" t="s">
        <v>41</v>
      </c>
      <c r="X536" t="s">
        <v>34</v>
      </c>
      <c r="Y536" t="s">
        <v>45</v>
      </c>
      <c r="Z536" t="s">
        <v>53</v>
      </c>
      <c r="AA536" t="s">
        <v>617</v>
      </c>
      <c r="AB536">
        <v>17</v>
      </c>
      <c r="AC536">
        <v>3</v>
      </c>
      <c r="AD536" t="s">
        <v>1078</v>
      </c>
      <c r="AE536">
        <v>1</v>
      </c>
      <c r="AF536">
        <v>2</v>
      </c>
      <c r="AG536" t="s">
        <v>1077</v>
      </c>
      <c r="AH536">
        <v>62590</v>
      </c>
      <c r="AI536">
        <v>5690</v>
      </c>
      <c r="AJ536">
        <v>11380</v>
      </c>
      <c r="AK536">
        <v>45520</v>
      </c>
      <c r="AL536" t="s">
        <v>39</v>
      </c>
      <c r="AM536" t="s">
        <v>40</v>
      </c>
      <c r="AN536">
        <v>2006</v>
      </c>
      <c r="AO536" t="s">
        <v>1078</v>
      </c>
    </row>
    <row r="537" spans="1:41" x14ac:dyDescent="0.25">
      <c r="A537">
        <v>876699</v>
      </c>
      <c r="B537" s="1">
        <v>36506</v>
      </c>
      <c r="C537">
        <v>65</v>
      </c>
      <c r="D537" t="s">
        <v>1273</v>
      </c>
      <c r="E537"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t="s">
        <v>1086</v>
      </c>
      <c r="M537" t="s">
        <v>65</v>
      </c>
      <c r="N537" t="s">
        <v>1087</v>
      </c>
      <c r="O537" t="s">
        <v>1100</v>
      </c>
      <c r="P537" t="s">
        <v>1159</v>
      </c>
      <c r="Q537">
        <v>0</v>
      </c>
      <c r="R537">
        <v>-71900</v>
      </c>
      <c r="S537">
        <v>-71900</v>
      </c>
      <c r="T537" s="1">
        <v>42019</v>
      </c>
      <c r="U537" t="s">
        <v>1</v>
      </c>
      <c r="V537" t="s">
        <v>2</v>
      </c>
      <c r="W537" t="s">
        <v>3</v>
      </c>
      <c r="X537" t="s">
        <v>49</v>
      </c>
      <c r="Y537" t="s">
        <v>19</v>
      </c>
      <c r="Z537" t="s">
        <v>24</v>
      </c>
      <c r="AA537" t="s">
        <v>618</v>
      </c>
      <c r="AB537">
        <v>14</v>
      </c>
      <c r="AC537">
        <v>1</v>
      </c>
      <c r="AD537" t="s">
        <v>1078</v>
      </c>
      <c r="AE537">
        <v>1</v>
      </c>
      <c r="AF537">
        <v>0</v>
      </c>
      <c r="AG537" t="s">
        <v>1077</v>
      </c>
      <c r="AH537">
        <v>52400</v>
      </c>
      <c r="AI537">
        <v>6550</v>
      </c>
      <c r="AJ537">
        <v>6550</v>
      </c>
      <c r="AK537">
        <v>39300</v>
      </c>
      <c r="AL537" t="s">
        <v>32</v>
      </c>
      <c r="AM537" t="s">
        <v>69</v>
      </c>
      <c r="AN537">
        <v>2005</v>
      </c>
      <c r="AO537" t="s">
        <v>1077</v>
      </c>
    </row>
    <row r="538" spans="1:41" x14ac:dyDescent="0.25">
      <c r="A538">
        <v>871432</v>
      </c>
      <c r="B538" s="1">
        <v>38183</v>
      </c>
      <c r="C538">
        <v>254</v>
      </c>
      <c r="D538" t="s">
        <v>1272</v>
      </c>
      <c r="E538"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t="s">
        <v>1079</v>
      </c>
      <c r="M538" t="s">
        <v>1140</v>
      </c>
      <c r="N538" t="s">
        <v>1091</v>
      </c>
      <c r="O538" t="s">
        <v>1112</v>
      </c>
      <c r="P538" t="s">
        <v>1159</v>
      </c>
      <c r="Q538">
        <v>0</v>
      </c>
      <c r="R538">
        <v>-90600</v>
      </c>
      <c r="S538">
        <v>-90600</v>
      </c>
      <c r="T538" s="1">
        <v>42014</v>
      </c>
      <c r="U538" t="s">
        <v>1089</v>
      </c>
      <c r="V538" t="s">
        <v>23</v>
      </c>
      <c r="W538" t="s">
        <v>3</v>
      </c>
      <c r="X538" t="s">
        <v>60</v>
      </c>
      <c r="Y538" t="s">
        <v>45</v>
      </c>
      <c r="Z538" t="s">
        <v>24</v>
      </c>
      <c r="AA538" t="s">
        <v>619</v>
      </c>
      <c r="AB538">
        <v>3</v>
      </c>
      <c r="AC538">
        <v>3</v>
      </c>
      <c r="AD538" t="s">
        <v>1085</v>
      </c>
      <c r="AE538">
        <v>1</v>
      </c>
      <c r="AF538">
        <v>3</v>
      </c>
      <c r="AG538" t="s">
        <v>1077</v>
      </c>
      <c r="AH538">
        <v>63580</v>
      </c>
      <c r="AI538">
        <v>5780</v>
      </c>
      <c r="AJ538">
        <v>11560</v>
      </c>
      <c r="AK538">
        <v>46240</v>
      </c>
      <c r="AL538" t="s">
        <v>123</v>
      </c>
      <c r="AM538" t="s">
        <v>166</v>
      </c>
      <c r="AN538">
        <v>2004</v>
      </c>
      <c r="AO538" t="s">
        <v>1078</v>
      </c>
    </row>
    <row r="539" spans="1:41" x14ac:dyDescent="0.25">
      <c r="A539">
        <v>379882</v>
      </c>
      <c r="B539" s="1">
        <v>41220</v>
      </c>
      <c r="C539">
        <v>440</v>
      </c>
      <c r="D539" t="s">
        <v>1272</v>
      </c>
      <c r="E539"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t="s">
        <v>1086</v>
      </c>
      <c r="M539" t="s">
        <v>29</v>
      </c>
      <c r="N539" t="s">
        <v>1097</v>
      </c>
      <c r="O539" t="s">
        <v>1083</v>
      </c>
      <c r="P539" t="s">
        <v>1161</v>
      </c>
      <c r="Q539">
        <v>0</v>
      </c>
      <c r="R539">
        <v>-56200</v>
      </c>
      <c r="S539">
        <v>-56200</v>
      </c>
      <c r="T539" s="1">
        <v>42027</v>
      </c>
      <c r="U539" t="s">
        <v>1089</v>
      </c>
      <c r="V539" t="s">
        <v>2</v>
      </c>
      <c r="W539" t="s">
        <v>11</v>
      </c>
      <c r="X539" t="s">
        <v>4</v>
      </c>
      <c r="Y539" t="s">
        <v>19</v>
      </c>
      <c r="Z539" t="s">
        <v>13</v>
      </c>
      <c r="AA539" t="s">
        <v>620</v>
      </c>
      <c r="AB539">
        <v>18</v>
      </c>
      <c r="AC539">
        <v>3</v>
      </c>
      <c r="AD539" t="s">
        <v>1077</v>
      </c>
      <c r="AE539">
        <v>2</v>
      </c>
      <c r="AF539">
        <v>1</v>
      </c>
      <c r="AG539" t="s">
        <v>1078</v>
      </c>
      <c r="AH539">
        <v>61400</v>
      </c>
      <c r="AI539">
        <v>6140</v>
      </c>
      <c r="AJ539">
        <v>6140</v>
      </c>
      <c r="AK539">
        <v>49120</v>
      </c>
      <c r="AL539" t="s">
        <v>39</v>
      </c>
      <c r="AM539" t="s">
        <v>193</v>
      </c>
      <c r="AN539">
        <v>1995</v>
      </c>
      <c r="AO539" t="s">
        <v>1078</v>
      </c>
    </row>
    <row r="540" spans="1:41" x14ac:dyDescent="0.25">
      <c r="A540">
        <v>852002</v>
      </c>
      <c r="B540" s="1">
        <v>39993</v>
      </c>
      <c r="C540">
        <v>478</v>
      </c>
      <c r="D540" t="s">
        <v>1272</v>
      </c>
      <c r="E540"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t="s">
        <v>1079</v>
      </c>
      <c r="M540" t="s">
        <v>57</v>
      </c>
      <c r="N540" t="s">
        <v>1114</v>
      </c>
      <c r="O540" t="s">
        <v>1108</v>
      </c>
      <c r="P540" t="s">
        <v>1160</v>
      </c>
      <c r="Q540">
        <v>47600</v>
      </c>
      <c r="R540">
        <v>0</v>
      </c>
      <c r="S540">
        <v>47600</v>
      </c>
      <c r="T540" s="1">
        <v>42056</v>
      </c>
      <c r="U540" t="s">
        <v>62</v>
      </c>
      <c r="V540" t="s">
        <v>1084</v>
      </c>
      <c r="W540" t="s">
        <v>11</v>
      </c>
      <c r="X540" t="s">
        <v>30</v>
      </c>
      <c r="Y540" t="s">
        <v>12</v>
      </c>
      <c r="Z540" t="s">
        <v>53</v>
      </c>
      <c r="AA540" t="s">
        <v>621</v>
      </c>
      <c r="AB540">
        <v>5</v>
      </c>
      <c r="AC540">
        <v>1</v>
      </c>
      <c r="AD540" t="s">
        <v>1077</v>
      </c>
      <c r="AE540">
        <v>1</v>
      </c>
      <c r="AF540">
        <v>3</v>
      </c>
      <c r="AG540" t="s">
        <v>1078</v>
      </c>
      <c r="AH540">
        <v>4700</v>
      </c>
      <c r="AI540">
        <v>940</v>
      </c>
      <c r="AJ540">
        <v>470</v>
      </c>
      <c r="AK540">
        <v>3290</v>
      </c>
      <c r="AL540" t="s">
        <v>21</v>
      </c>
      <c r="AM540" t="s">
        <v>67</v>
      </c>
      <c r="AN540">
        <v>2007</v>
      </c>
      <c r="AO540" t="s">
        <v>1077</v>
      </c>
    </row>
    <row r="541" spans="1:41" x14ac:dyDescent="0.25">
      <c r="A541">
        <v>372891</v>
      </c>
      <c r="B541" s="1">
        <v>36703</v>
      </c>
      <c r="C541">
        <v>230</v>
      </c>
      <c r="D541" t="s">
        <v>1274</v>
      </c>
      <c r="E541"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t="s">
        <v>1086</v>
      </c>
      <c r="M541" t="s">
        <v>65</v>
      </c>
      <c r="N541" t="s">
        <v>1093</v>
      </c>
      <c r="O541" t="s">
        <v>1105</v>
      </c>
      <c r="P541" t="s">
        <v>1161</v>
      </c>
      <c r="Q541">
        <v>45400</v>
      </c>
      <c r="R541">
        <v>-39400</v>
      </c>
      <c r="S541">
        <v>6000</v>
      </c>
      <c r="T541" s="1">
        <v>42052</v>
      </c>
      <c r="U541" t="s">
        <v>1</v>
      </c>
      <c r="V541" t="s">
        <v>23</v>
      </c>
      <c r="W541" t="s">
        <v>41</v>
      </c>
      <c r="X541" t="s">
        <v>34</v>
      </c>
      <c r="Y541" t="s">
        <v>5</v>
      </c>
      <c r="Z541" t="s">
        <v>13</v>
      </c>
      <c r="AA541" t="s">
        <v>622</v>
      </c>
      <c r="AB541">
        <v>19</v>
      </c>
      <c r="AC541">
        <v>1</v>
      </c>
      <c r="AD541" t="s">
        <v>1078</v>
      </c>
      <c r="AE541">
        <v>0</v>
      </c>
      <c r="AF541">
        <v>2</v>
      </c>
      <c r="AG541" t="s">
        <v>1077</v>
      </c>
      <c r="AH541">
        <v>74140</v>
      </c>
      <c r="AI541">
        <v>13480</v>
      </c>
      <c r="AJ541">
        <v>13480</v>
      </c>
      <c r="AK541">
        <v>47180</v>
      </c>
      <c r="AL541" t="s">
        <v>97</v>
      </c>
      <c r="AM541" t="s">
        <v>112</v>
      </c>
      <c r="AN541">
        <v>2015</v>
      </c>
      <c r="AO541" t="s">
        <v>1078</v>
      </c>
    </row>
    <row r="542" spans="1:41" x14ac:dyDescent="0.25">
      <c r="A542">
        <v>689034</v>
      </c>
      <c r="B542" s="1">
        <v>37265</v>
      </c>
      <c r="C542">
        <v>138</v>
      </c>
      <c r="D542" t="s">
        <v>1273</v>
      </c>
      <c r="E54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t="s">
        <v>1086</v>
      </c>
      <c r="M542" t="s">
        <v>1141</v>
      </c>
      <c r="N542" t="s">
        <v>1095</v>
      </c>
      <c r="O542" t="s">
        <v>1083</v>
      </c>
      <c r="P542" t="s">
        <v>1159</v>
      </c>
      <c r="Q542">
        <v>27700</v>
      </c>
      <c r="R542">
        <v>-72400</v>
      </c>
      <c r="S542">
        <v>-44700</v>
      </c>
      <c r="T542" s="1">
        <v>42010</v>
      </c>
      <c r="U542" t="s">
        <v>1</v>
      </c>
      <c r="V542" t="s">
        <v>23</v>
      </c>
      <c r="W542" t="s">
        <v>3</v>
      </c>
      <c r="X542" t="s">
        <v>49</v>
      </c>
      <c r="Y542" t="s">
        <v>12</v>
      </c>
      <c r="Z542" t="s">
        <v>51</v>
      </c>
      <c r="AA542" t="s">
        <v>623</v>
      </c>
      <c r="AB542">
        <v>0</v>
      </c>
      <c r="AC542">
        <v>1</v>
      </c>
      <c r="AD542" t="s">
        <v>1085</v>
      </c>
      <c r="AE542">
        <v>2</v>
      </c>
      <c r="AF542">
        <v>2</v>
      </c>
      <c r="AG542" t="s">
        <v>1078</v>
      </c>
      <c r="AH542">
        <v>83160</v>
      </c>
      <c r="AI542">
        <v>6930</v>
      </c>
      <c r="AJ542">
        <v>13860</v>
      </c>
      <c r="AK542">
        <v>62370</v>
      </c>
      <c r="AL542" t="s">
        <v>123</v>
      </c>
      <c r="AM542" t="s">
        <v>166</v>
      </c>
      <c r="AN542">
        <v>2011</v>
      </c>
      <c r="AO542" t="s">
        <v>1078</v>
      </c>
    </row>
    <row r="543" spans="1:41" x14ac:dyDescent="0.25">
      <c r="A543">
        <v>743092</v>
      </c>
      <c r="B543" s="1">
        <v>41589</v>
      </c>
      <c r="C543">
        <v>239</v>
      </c>
      <c r="D543" t="s">
        <v>1273</v>
      </c>
      <c r="E543"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t="s">
        <v>1086</v>
      </c>
      <c r="M543" t="s">
        <v>1142</v>
      </c>
      <c r="N543" t="s">
        <v>1115</v>
      </c>
      <c r="O543" t="s">
        <v>1108</v>
      </c>
      <c r="P543" t="s">
        <v>1161</v>
      </c>
      <c r="Q543">
        <v>51400</v>
      </c>
      <c r="R543">
        <v>-6300</v>
      </c>
      <c r="S543">
        <v>45100</v>
      </c>
      <c r="T543" s="1">
        <v>42053</v>
      </c>
      <c r="U543" t="s">
        <v>62</v>
      </c>
      <c r="V543" t="s">
        <v>1084</v>
      </c>
      <c r="W543" t="s">
        <v>121</v>
      </c>
      <c r="X543" t="s">
        <v>4</v>
      </c>
      <c r="Y543" t="s">
        <v>50</v>
      </c>
      <c r="Z543" t="s">
        <v>24</v>
      </c>
      <c r="AA543" t="s">
        <v>624</v>
      </c>
      <c r="AB543">
        <v>22</v>
      </c>
      <c r="AC543">
        <v>1</v>
      </c>
      <c r="AD543" t="s">
        <v>1085</v>
      </c>
      <c r="AE543">
        <v>0</v>
      </c>
      <c r="AF543">
        <v>2</v>
      </c>
      <c r="AG543" t="s">
        <v>1077</v>
      </c>
      <c r="AH543">
        <v>10790</v>
      </c>
      <c r="AI543">
        <v>1660</v>
      </c>
      <c r="AJ543">
        <v>830</v>
      </c>
      <c r="AK543">
        <v>8300</v>
      </c>
      <c r="AL543" t="s">
        <v>15</v>
      </c>
      <c r="AM543" t="s">
        <v>16</v>
      </c>
      <c r="AN543">
        <v>2013</v>
      </c>
      <c r="AO543" t="s">
        <v>1078</v>
      </c>
    </row>
    <row r="544" spans="1:41" x14ac:dyDescent="0.25">
      <c r="A544">
        <v>599174</v>
      </c>
      <c r="B544" s="1">
        <v>39461</v>
      </c>
      <c r="C544">
        <v>93</v>
      </c>
      <c r="D544" t="s">
        <v>1272</v>
      </c>
      <c r="E544"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t="s">
        <v>1086</v>
      </c>
      <c r="M544" t="s">
        <v>1140</v>
      </c>
      <c r="N544" t="s">
        <v>1093</v>
      </c>
      <c r="O544" t="s">
        <v>1108</v>
      </c>
      <c r="P544" t="s">
        <v>1159</v>
      </c>
      <c r="Q544">
        <v>0</v>
      </c>
      <c r="R544">
        <v>0</v>
      </c>
      <c r="S544">
        <v>0</v>
      </c>
      <c r="T544" s="1">
        <v>42052</v>
      </c>
      <c r="U544" t="s">
        <v>1089</v>
      </c>
      <c r="V544" t="s">
        <v>18</v>
      </c>
      <c r="W544" t="s">
        <v>3</v>
      </c>
      <c r="X544" t="s">
        <v>4</v>
      </c>
      <c r="Y544" t="s">
        <v>50</v>
      </c>
      <c r="Z544" t="s">
        <v>24</v>
      </c>
      <c r="AA544" t="s">
        <v>625</v>
      </c>
      <c r="AB544">
        <v>21</v>
      </c>
      <c r="AC544">
        <v>3</v>
      </c>
      <c r="AD544" t="s">
        <v>1077</v>
      </c>
      <c r="AE544">
        <v>1</v>
      </c>
      <c r="AF544">
        <v>3</v>
      </c>
      <c r="AG544" t="s">
        <v>1078</v>
      </c>
      <c r="AH544">
        <v>48070</v>
      </c>
      <c r="AI544">
        <v>8740</v>
      </c>
      <c r="AJ544">
        <v>8740</v>
      </c>
      <c r="AK544">
        <v>30590</v>
      </c>
      <c r="AL544" t="s">
        <v>8</v>
      </c>
      <c r="AM544" t="s">
        <v>9</v>
      </c>
      <c r="AN544">
        <v>2014</v>
      </c>
      <c r="AO544" t="s">
        <v>1078</v>
      </c>
    </row>
    <row r="545" spans="1:41" x14ac:dyDescent="0.25">
      <c r="A545">
        <v>421092</v>
      </c>
      <c r="B545" s="1">
        <v>37684</v>
      </c>
      <c r="C545">
        <v>37</v>
      </c>
      <c r="D545" t="s">
        <v>1273</v>
      </c>
      <c r="E545"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t="s">
        <v>1086</v>
      </c>
      <c r="M545" t="s">
        <v>1139</v>
      </c>
      <c r="N545" t="s">
        <v>1102</v>
      </c>
      <c r="O545" t="s">
        <v>1096</v>
      </c>
      <c r="P545" t="s">
        <v>1161</v>
      </c>
      <c r="Q545">
        <v>49300</v>
      </c>
      <c r="R545">
        <v>0</v>
      </c>
      <c r="S545">
        <v>49300</v>
      </c>
      <c r="T545" s="1">
        <v>42028</v>
      </c>
      <c r="U545" t="s">
        <v>1089</v>
      </c>
      <c r="V545" t="s">
        <v>18</v>
      </c>
      <c r="W545" t="s">
        <v>11</v>
      </c>
      <c r="X545" t="s">
        <v>60</v>
      </c>
      <c r="Y545" t="s">
        <v>5</v>
      </c>
      <c r="Z545" t="s">
        <v>75</v>
      </c>
      <c r="AA545" t="s">
        <v>626</v>
      </c>
      <c r="AB545">
        <v>4</v>
      </c>
      <c r="AC545">
        <v>3</v>
      </c>
      <c r="AD545" t="s">
        <v>1077</v>
      </c>
      <c r="AE545">
        <v>0</v>
      </c>
      <c r="AF545">
        <v>0</v>
      </c>
      <c r="AG545" t="s">
        <v>1077</v>
      </c>
      <c r="AH545">
        <v>51030</v>
      </c>
      <c r="AI545">
        <v>5670</v>
      </c>
      <c r="AJ545">
        <v>11340</v>
      </c>
      <c r="AK545">
        <v>34020</v>
      </c>
      <c r="AL545" t="s">
        <v>73</v>
      </c>
      <c r="AM545" t="s">
        <v>80</v>
      </c>
      <c r="AN545">
        <v>1996</v>
      </c>
      <c r="AO545" t="s">
        <v>1078</v>
      </c>
    </row>
    <row r="546" spans="1:41" x14ac:dyDescent="0.25">
      <c r="A546">
        <v>349658</v>
      </c>
      <c r="B546" s="1">
        <v>34492</v>
      </c>
      <c r="C546">
        <v>254</v>
      </c>
      <c r="D546" t="s">
        <v>1274</v>
      </c>
      <c r="E546"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t="s">
        <v>1079</v>
      </c>
      <c r="M546" t="s">
        <v>1140</v>
      </c>
      <c r="N546" t="s">
        <v>1093</v>
      </c>
      <c r="O546" t="s">
        <v>1106</v>
      </c>
      <c r="P546" t="s">
        <v>1159</v>
      </c>
      <c r="Q546">
        <v>0</v>
      </c>
      <c r="R546">
        <v>0</v>
      </c>
      <c r="S546">
        <v>0</v>
      </c>
      <c r="T546" s="1">
        <v>42025</v>
      </c>
      <c r="U546" t="s">
        <v>1</v>
      </c>
      <c r="V546" t="s">
        <v>23</v>
      </c>
      <c r="W546" t="s">
        <v>11</v>
      </c>
      <c r="X546" t="s">
        <v>34</v>
      </c>
      <c r="Y546" t="s">
        <v>12</v>
      </c>
      <c r="Z546" t="s">
        <v>24</v>
      </c>
      <c r="AA546" t="s">
        <v>627</v>
      </c>
      <c r="AB546">
        <v>10</v>
      </c>
      <c r="AC546">
        <v>1</v>
      </c>
      <c r="AD546" t="s">
        <v>1077</v>
      </c>
      <c r="AE546">
        <v>0</v>
      </c>
      <c r="AF546">
        <v>1</v>
      </c>
      <c r="AG546" t="s">
        <v>1085</v>
      </c>
      <c r="AH546">
        <v>43280</v>
      </c>
      <c r="AI546">
        <v>0</v>
      </c>
      <c r="AJ546">
        <v>5410</v>
      </c>
      <c r="AK546">
        <v>37870</v>
      </c>
      <c r="AL546" t="s">
        <v>118</v>
      </c>
      <c r="AM546" t="s">
        <v>119</v>
      </c>
      <c r="AN546">
        <v>1996</v>
      </c>
      <c r="AO546" t="s">
        <v>1077</v>
      </c>
    </row>
    <row r="547" spans="1:41" x14ac:dyDescent="0.25">
      <c r="A547">
        <v>811042</v>
      </c>
      <c r="B547" s="1">
        <v>41459</v>
      </c>
      <c r="C547">
        <v>131</v>
      </c>
      <c r="D547" t="s">
        <v>1274</v>
      </c>
      <c r="E547"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t="s">
        <v>1086</v>
      </c>
      <c r="M547" t="s">
        <v>29</v>
      </c>
      <c r="N547" t="s">
        <v>1087</v>
      </c>
      <c r="O547" t="s">
        <v>1108</v>
      </c>
      <c r="P547" t="s">
        <v>1160</v>
      </c>
      <c r="Q547">
        <v>65700</v>
      </c>
      <c r="R547">
        <v>0</v>
      </c>
      <c r="S547">
        <v>65700</v>
      </c>
      <c r="T547" s="1">
        <v>42038</v>
      </c>
      <c r="U547" t="s">
        <v>1</v>
      </c>
      <c r="V547" t="s">
        <v>23</v>
      </c>
      <c r="W547" t="s">
        <v>3</v>
      </c>
      <c r="X547" t="s">
        <v>34</v>
      </c>
      <c r="Y547" t="s">
        <v>5</v>
      </c>
      <c r="Z547" t="s">
        <v>51</v>
      </c>
      <c r="AA547" t="s">
        <v>628</v>
      </c>
      <c r="AB547">
        <v>5</v>
      </c>
      <c r="AC547">
        <v>1</v>
      </c>
      <c r="AD547" t="s">
        <v>1085</v>
      </c>
      <c r="AE547">
        <v>1</v>
      </c>
      <c r="AF547">
        <v>3</v>
      </c>
      <c r="AG547" t="s">
        <v>1078</v>
      </c>
      <c r="AH547">
        <v>76400</v>
      </c>
      <c r="AI547">
        <v>15280</v>
      </c>
      <c r="AJ547">
        <v>7640</v>
      </c>
      <c r="AK547">
        <v>53480</v>
      </c>
      <c r="AL547" t="s">
        <v>73</v>
      </c>
      <c r="AM547" t="s">
        <v>83</v>
      </c>
      <c r="AN547">
        <v>2003</v>
      </c>
      <c r="AO547" t="s">
        <v>1078</v>
      </c>
    </row>
    <row r="548" spans="1:41" x14ac:dyDescent="0.25">
      <c r="A548">
        <v>505316</v>
      </c>
      <c r="B548" s="1">
        <v>37437</v>
      </c>
      <c r="C548">
        <v>230</v>
      </c>
      <c r="D548" t="s">
        <v>1274</v>
      </c>
      <c r="E548"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t="s">
        <v>1079</v>
      </c>
      <c r="M548" t="s">
        <v>1140</v>
      </c>
      <c r="N548" t="s">
        <v>1093</v>
      </c>
      <c r="O548" t="s">
        <v>1088</v>
      </c>
      <c r="P548" t="s">
        <v>1159</v>
      </c>
      <c r="Q548">
        <v>48100</v>
      </c>
      <c r="R548">
        <v>0</v>
      </c>
      <c r="S548">
        <v>48100</v>
      </c>
      <c r="T548" s="1">
        <v>42011</v>
      </c>
      <c r="U548" t="s">
        <v>1</v>
      </c>
      <c r="V548" t="s">
        <v>2</v>
      </c>
      <c r="W548" t="s">
        <v>41</v>
      </c>
      <c r="X548" t="s">
        <v>60</v>
      </c>
      <c r="Y548" t="s">
        <v>12</v>
      </c>
      <c r="Z548" t="s">
        <v>51</v>
      </c>
      <c r="AA548" t="s">
        <v>629</v>
      </c>
      <c r="AB548">
        <v>13</v>
      </c>
      <c r="AC548">
        <v>1</v>
      </c>
      <c r="AD548" t="s">
        <v>1085</v>
      </c>
      <c r="AE548">
        <v>0</v>
      </c>
      <c r="AF548">
        <v>2</v>
      </c>
      <c r="AG548" t="s">
        <v>1085</v>
      </c>
      <c r="AH548">
        <v>75460</v>
      </c>
      <c r="AI548">
        <v>13720</v>
      </c>
      <c r="AJ548">
        <v>13720</v>
      </c>
      <c r="AK548">
        <v>48020</v>
      </c>
      <c r="AL548" t="s">
        <v>43</v>
      </c>
      <c r="AM548" t="s">
        <v>44</v>
      </c>
      <c r="AN548">
        <v>2002</v>
      </c>
      <c r="AO548" t="s">
        <v>1078</v>
      </c>
    </row>
    <row r="549" spans="1:41" x14ac:dyDescent="0.25">
      <c r="A549">
        <v>116645</v>
      </c>
      <c r="B549" s="1">
        <v>38168</v>
      </c>
      <c r="C549">
        <v>313</v>
      </c>
      <c r="D549" t="s">
        <v>1273</v>
      </c>
      <c r="E549"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t="s">
        <v>1079</v>
      </c>
      <c r="M549" t="s">
        <v>1140</v>
      </c>
      <c r="N549" t="s">
        <v>1090</v>
      </c>
      <c r="O549" t="s">
        <v>1111</v>
      </c>
      <c r="P549" t="s">
        <v>1162</v>
      </c>
      <c r="Q549">
        <v>0</v>
      </c>
      <c r="R549">
        <v>0</v>
      </c>
      <c r="S549">
        <v>0</v>
      </c>
      <c r="T549" s="1">
        <v>42037</v>
      </c>
      <c r="U549" t="s">
        <v>1089</v>
      </c>
      <c r="V549" t="s">
        <v>2</v>
      </c>
      <c r="W549" t="s">
        <v>3</v>
      </c>
      <c r="X549" t="s">
        <v>49</v>
      </c>
      <c r="Y549" t="s">
        <v>1273</v>
      </c>
      <c r="Z549" t="s">
        <v>75</v>
      </c>
      <c r="AA549" t="s">
        <v>630</v>
      </c>
      <c r="AB549">
        <v>18</v>
      </c>
      <c r="AC549">
        <v>3</v>
      </c>
      <c r="AD549" t="s">
        <v>1077</v>
      </c>
      <c r="AE549">
        <v>2</v>
      </c>
      <c r="AF549">
        <v>1</v>
      </c>
      <c r="AG549" t="s">
        <v>1077</v>
      </c>
      <c r="AH549">
        <v>69000</v>
      </c>
      <c r="AI549">
        <v>13800</v>
      </c>
      <c r="AJ549">
        <v>6900</v>
      </c>
      <c r="AK549">
        <v>48300</v>
      </c>
      <c r="AL549" t="s">
        <v>55</v>
      </c>
      <c r="AM549" t="s">
        <v>56</v>
      </c>
      <c r="AN549">
        <v>1995</v>
      </c>
      <c r="AO549" t="s">
        <v>1077</v>
      </c>
    </row>
    <row r="550" spans="1:41" x14ac:dyDescent="0.25">
      <c r="A550">
        <v>950880</v>
      </c>
      <c r="B550" s="1">
        <v>36148</v>
      </c>
      <c r="C550">
        <v>210</v>
      </c>
      <c r="D550" t="s">
        <v>1274</v>
      </c>
      <c r="E550"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t="s">
        <v>1079</v>
      </c>
      <c r="M550" t="s">
        <v>1142</v>
      </c>
      <c r="N550" t="s">
        <v>1091</v>
      </c>
      <c r="O550" t="s">
        <v>1096</v>
      </c>
      <c r="P550" t="s">
        <v>1161</v>
      </c>
      <c r="Q550">
        <v>0</v>
      </c>
      <c r="R550">
        <v>0</v>
      </c>
      <c r="S550">
        <v>0</v>
      </c>
      <c r="T550" s="1">
        <v>42017</v>
      </c>
      <c r="U550" t="s">
        <v>10</v>
      </c>
      <c r="V550" t="s">
        <v>1084</v>
      </c>
      <c r="W550" t="s">
        <v>11</v>
      </c>
      <c r="X550" t="s">
        <v>4</v>
      </c>
      <c r="Y550" t="s">
        <v>12</v>
      </c>
      <c r="Z550" t="s">
        <v>37</v>
      </c>
      <c r="AA550" t="s">
        <v>631</v>
      </c>
      <c r="AB550">
        <v>6</v>
      </c>
      <c r="AC550">
        <v>1</v>
      </c>
      <c r="AD550" t="s">
        <v>1085</v>
      </c>
      <c r="AE550">
        <v>1</v>
      </c>
      <c r="AF550">
        <v>2</v>
      </c>
      <c r="AG550" t="s">
        <v>1078</v>
      </c>
      <c r="AH550">
        <v>8640</v>
      </c>
      <c r="AI550">
        <v>1440</v>
      </c>
      <c r="AJ550">
        <v>720</v>
      </c>
      <c r="AK550">
        <v>6480</v>
      </c>
      <c r="AL550" t="s">
        <v>32</v>
      </c>
      <c r="AM550" t="s">
        <v>77</v>
      </c>
      <c r="AN550">
        <v>2008</v>
      </c>
      <c r="AO550" t="s">
        <v>1078</v>
      </c>
    </row>
    <row r="551" spans="1:41" x14ac:dyDescent="0.25">
      <c r="A551">
        <v>788502</v>
      </c>
      <c r="B551" s="1">
        <v>41882</v>
      </c>
      <c r="C551">
        <v>101</v>
      </c>
      <c r="D551" t="s">
        <v>1273</v>
      </c>
      <c r="E551"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t="s">
        <v>1079</v>
      </c>
      <c r="M551" t="s">
        <v>1141</v>
      </c>
      <c r="N551" t="s">
        <v>1090</v>
      </c>
      <c r="O551" t="s">
        <v>1100</v>
      </c>
      <c r="P551" t="s">
        <v>1160</v>
      </c>
      <c r="Q551">
        <v>30000</v>
      </c>
      <c r="R551">
        <v>-53000</v>
      </c>
      <c r="S551">
        <v>-23000</v>
      </c>
      <c r="T551" s="1">
        <v>42063</v>
      </c>
      <c r="U551" t="s">
        <v>1089</v>
      </c>
      <c r="V551" t="s">
        <v>18</v>
      </c>
      <c r="W551" t="s">
        <v>11</v>
      </c>
      <c r="X551" t="s">
        <v>60</v>
      </c>
      <c r="Y551" t="s">
        <v>5</v>
      </c>
      <c r="Z551" t="s">
        <v>24</v>
      </c>
      <c r="AA551" t="s">
        <v>632</v>
      </c>
      <c r="AB551">
        <v>0</v>
      </c>
      <c r="AC551">
        <v>3</v>
      </c>
      <c r="AD551" t="s">
        <v>1085</v>
      </c>
      <c r="AE551">
        <v>2</v>
      </c>
      <c r="AF551">
        <v>1</v>
      </c>
      <c r="AG551" t="s">
        <v>1085</v>
      </c>
      <c r="AH551">
        <v>67210</v>
      </c>
      <c r="AI551">
        <v>12220</v>
      </c>
      <c r="AJ551">
        <v>12220</v>
      </c>
      <c r="AK551">
        <v>42770</v>
      </c>
      <c r="AL551" t="s">
        <v>97</v>
      </c>
      <c r="AM551" t="s">
        <v>148</v>
      </c>
      <c r="AN551">
        <v>1996</v>
      </c>
      <c r="AO551" t="s">
        <v>1078</v>
      </c>
    </row>
    <row r="552" spans="1:41" x14ac:dyDescent="0.25">
      <c r="A552">
        <v>627486</v>
      </c>
      <c r="B552" s="1">
        <v>38666</v>
      </c>
      <c r="C552">
        <v>153</v>
      </c>
      <c r="D552" t="s">
        <v>1274</v>
      </c>
      <c r="E55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t="s">
        <v>1079</v>
      </c>
      <c r="M552" t="s">
        <v>57</v>
      </c>
      <c r="N552" t="s">
        <v>1103</v>
      </c>
      <c r="O552" t="s">
        <v>1112</v>
      </c>
      <c r="P552" t="s">
        <v>1162</v>
      </c>
      <c r="Q552">
        <v>52300</v>
      </c>
      <c r="R552">
        <v>-55600</v>
      </c>
      <c r="S552">
        <v>-3300</v>
      </c>
      <c r="T552" s="1">
        <v>42020</v>
      </c>
      <c r="U552" t="s">
        <v>1089</v>
      </c>
      <c r="V552" t="s">
        <v>2</v>
      </c>
      <c r="W552" t="s">
        <v>41</v>
      </c>
      <c r="X552" t="s">
        <v>60</v>
      </c>
      <c r="Y552" t="s">
        <v>50</v>
      </c>
      <c r="Z552" t="s">
        <v>24</v>
      </c>
      <c r="AA552" t="s">
        <v>633</v>
      </c>
      <c r="AB552">
        <v>5</v>
      </c>
      <c r="AC552">
        <v>3</v>
      </c>
      <c r="AD552" t="s">
        <v>1085</v>
      </c>
      <c r="AE552">
        <v>0</v>
      </c>
      <c r="AF552">
        <v>3</v>
      </c>
      <c r="AG552" t="s">
        <v>1078</v>
      </c>
      <c r="AH552">
        <v>42500</v>
      </c>
      <c r="AI552">
        <v>4250</v>
      </c>
      <c r="AJ552">
        <v>4250</v>
      </c>
      <c r="AK552">
        <v>34000</v>
      </c>
      <c r="AL552" t="s">
        <v>123</v>
      </c>
      <c r="AM552" t="s">
        <v>166</v>
      </c>
      <c r="AN552">
        <v>1999</v>
      </c>
      <c r="AO552" t="s">
        <v>1078</v>
      </c>
    </row>
    <row r="553" spans="1:41" x14ac:dyDescent="0.25">
      <c r="A553">
        <v>498842</v>
      </c>
      <c r="B553" s="1">
        <v>36650</v>
      </c>
      <c r="C553">
        <v>337</v>
      </c>
      <c r="D553" t="s">
        <v>1273</v>
      </c>
      <c r="E553"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t="s">
        <v>1079</v>
      </c>
      <c r="M553" t="s">
        <v>29</v>
      </c>
      <c r="N553" t="s">
        <v>1090</v>
      </c>
      <c r="O553" t="s">
        <v>1112</v>
      </c>
      <c r="P553" t="s">
        <v>1159</v>
      </c>
      <c r="Q553">
        <v>0</v>
      </c>
      <c r="R553">
        <v>-34600</v>
      </c>
      <c r="S553">
        <v>-34600</v>
      </c>
      <c r="T553" s="1">
        <v>42036</v>
      </c>
      <c r="U553" t="s">
        <v>1</v>
      </c>
      <c r="V553" t="s">
        <v>18</v>
      </c>
      <c r="W553" t="s">
        <v>11</v>
      </c>
      <c r="X553" t="s">
        <v>34</v>
      </c>
      <c r="Y553" t="s">
        <v>5</v>
      </c>
      <c r="Z553" t="s">
        <v>24</v>
      </c>
      <c r="AA553" t="s">
        <v>634</v>
      </c>
      <c r="AB553">
        <v>8</v>
      </c>
      <c r="AC553">
        <v>1</v>
      </c>
      <c r="AD553" t="s">
        <v>1077</v>
      </c>
      <c r="AE553">
        <v>0</v>
      </c>
      <c r="AF553">
        <v>1</v>
      </c>
      <c r="AG553" t="s">
        <v>1078</v>
      </c>
      <c r="AH553">
        <v>86400</v>
      </c>
      <c r="AI553">
        <v>14400</v>
      </c>
      <c r="AJ553">
        <v>7200</v>
      </c>
      <c r="AK553">
        <v>64800</v>
      </c>
      <c r="AL553" t="s">
        <v>32</v>
      </c>
      <c r="AM553" t="s">
        <v>33</v>
      </c>
      <c r="AN553">
        <v>2001</v>
      </c>
      <c r="AO553" t="s">
        <v>1078</v>
      </c>
    </row>
    <row r="554" spans="1:41" x14ac:dyDescent="0.25">
      <c r="A554">
        <v>550294</v>
      </c>
      <c r="B554" s="1">
        <v>37221</v>
      </c>
      <c r="C554">
        <v>360</v>
      </c>
      <c r="D554" t="s">
        <v>1272</v>
      </c>
      <c r="E554"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t="s">
        <v>1079</v>
      </c>
      <c r="M554" t="s">
        <v>1139</v>
      </c>
      <c r="N554" t="s">
        <v>1107</v>
      </c>
      <c r="O554" t="s">
        <v>1109</v>
      </c>
      <c r="P554" t="s">
        <v>1161</v>
      </c>
      <c r="Q554">
        <v>0</v>
      </c>
      <c r="R554">
        <v>-32900</v>
      </c>
      <c r="S554">
        <v>-32900</v>
      </c>
      <c r="T554" s="1">
        <v>42034</v>
      </c>
      <c r="U554" t="s">
        <v>10</v>
      </c>
      <c r="V554" t="s">
        <v>1084</v>
      </c>
      <c r="W554" t="s">
        <v>11</v>
      </c>
      <c r="X554" t="s">
        <v>4</v>
      </c>
      <c r="Y554" t="s">
        <v>5</v>
      </c>
      <c r="Z554" t="s">
        <v>51</v>
      </c>
      <c r="AA554" t="s">
        <v>635</v>
      </c>
      <c r="AB554">
        <v>5</v>
      </c>
      <c r="AC554">
        <v>1</v>
      </c>
      <c r="AD554" t="s">
        <v>1077</v>
      </c>
      <c r="AE554">
        <v>2</v>
      </c>
      <c r="AF554">
        <v>2</v>
      </c>
      <c r="AG554" t="s">
        <v>1085</v>
      </c>
      <c r="AH554">
        <v>4620</v>
      </c>
      <c r="AI554">
        <v>840</v>
      </c>
      <c r="AJ554">
        <v>840</v>
      </c>
      <c r="AK554">
        <v>2940</v>
      </c>
      <c r="AL554" t="s">
        <v>21</v>
      </c>
      <c r="AM554" t="s">
        <v>22</v>
      </c>
      <c r="AN554">
        <v>2009</v>
      </c>
      <c r="AO554" t="s">
        <v>1077</v>
      </c>
    </row>
    <row r="555" spans="1:41" x14ac:dyDescent="0.25">
      <c r="A555">
        <v>328387</v>
      </c>
      <c r="B555" s="1">
        <v>41765</v>
      </c>
      <c r="C555">
        <v>428</v>
      </c>
      <c r="D555" t="s">
        <v>1272</v>
      </c>
      <c r="E555"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t="s">
        <v>1086</v>
      </c>
      <c r="M555" t="s">
        <v>57</v>
      </c>
      <c r="N555" t="s">
        <v>1091</v>
      </c>
      <c r="O555" t="s">
        <v>1098</v>
      </c>
      <c r="P555" t="s">
        <v>1162</v>
      </c>
      <c r="Q555">
        <v>0</v>
      </c>
      <c r="R555">
        <v>0</v>
      </c>
      <c r="S555">
        <v>0</v>
      </c>
      <c r="T555" s="1">
        <v>42051</v>
      </c>
      <c r="U555" t="s">
        <v>62</v>
      </c>
      <c r="V555" t="s">
        <v>1084</v>
      </c>
      <c r="W555" t="s">
        <v>121</v>
      </c>
      <c r="X555" t="s">
        <v>4</v>
      </c>
      <c r="Y555" t="s">
        <v>50</v>
      </c>
      <c r="Z555" t="s">
        <v>37</v>
      </c>
      <c r="AA555" t="s">
        <v>636</v>
      </c>
      <c r="AB555">
        <v>9</v>
      </c>
      <c r="AC555">
        <v>1</v>
      </c>
      <c r="AD555" t="s">
        <v>1077</v>
      </c>
      <c r="AE555">
        <v>2</v>
      </c>
      <c r="AF555">
        <v>2</v>
      </c>
      <c r="AG555" t="s">
        <v>1078</v>
      </c>
      <c r="AH555">
        <v>6930</v>
      </c>
      <c r="AI555">
        <v>630</v>
      </c>
      <c r="AJ555">
        <v>1260</v>
      </c>
      <c r="AK555">
        <v>5040</v>
      </c>
      <c r="AL555" t="s">
        <v>118</v>
      </c>
      <c r="AM555" t="s">
        <v>134</v>
      </c>
      <c r="AN555">
        <v>2013</v>
      </c>
      <c r="AO555" t="s">
        <v>1078</v>
      </c>
    </row>
    <row r="556" spans="1:41" x14ac:dyDescent="0.25">
      <c r="A556">
        <v>540152</v>
      </c>
      <c r="B556" s="1">
        <v>33265</v>
      </c>
      <c r="C556">
        <v>204</v>
      </c>
      <c r="D556" t="s">
        <v>1272</v>
      </c>
      <c r="E556"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t="s">
        <v>1086</v>
      </c>
      <c r="M556" t="s">
        <v>1142</v>
      </c>
      <c r="N556" t="s">
        <v>1087</v>
      </c>
      <c r="O556" t="s">
        <v>1105</v>
      </c>
      <c r="P556" t="s">
        <v>1161</v>
      </c>
      <c r="Q556">
        <v>0</v>
      </c>
      <c r="R556">
        <v>0</v>
      </c>
      <c r="S556">
        <v>0</v>
      </c>
      <c r="T556" s="1">
        <v>42011</v>
      </c>
      <c r="U556" t="s">
        <v>1089</v>
      </c>
      <c r="V556" t="s">
        <v>2</v>
      </c>
      <c r="W556" t="s">
        <v>11</v>
      </c>
      <c r="X556" t="s">
        <v>49</v>
      </c>
      <c r="Y556" t="s">
        <v>5</v>
      </c>
      <c r="Z556" t="s">
        <v>53</v>
      </c>
      <c r="AA556" t="s">
        <v>637</v>
      </c>
      <c r="AB556">
        <v>10</v>
      </c>
      <c r="AC556">
        <v>3</v>
      </c>
      <c r="AD556" t="s">
        <v>1077</v>
      </c>
      <c r="AE556">
        <v>1</v>
      </c>
      <c r="AF556">
        <v>2</v>
      </c>
      <c r="AG556" t="s">
        <v>1077</v>
      </c>
      <c r="AH556">
        <v>41700</v>
      </c>
      <c r="AI556">
        <v>8340</v>
      </c>
      <c r="AJ556">
        <v>8340</v>
      </c>
      <c r="AK556">
        <v>25020</v>
      </c>
      <c r="AL556" t="s">
        <v>8</v>
      </c>
      <c r="AM556" t="s">
        <v>36</v>
      </c>
      <c r="AN556">
        <v>2013</v>
      </c>
      <c r="AO556" t="s">
        <v>1078</v>
      </c>
    </row>
    <row r="557" spans="1:41" x14ac:dyDescent="0.25">
      <c r="A557">
        <v>385932</v>
      </c>
      <c r="B557" s="1">
        <v>33722</v>
      </c>
      <c r="C557">
        <v>364</v>
      </c>
      <c r="D557" t="s">
        <v>1272</v>
      </c>
      <c r="E557"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t="s">
        <v>1079</v>
      </c>
      <c r="M557" t="s">
        <v>1139</v>
      </c>
      <c r="N557" t="s">
        <v>1103</v>
      </c>
      <c r="O557" t="s">
        <v>1088</v>
      </c>
      <c r="P557" t="s">
        <v>1159</v>
      </c>
      <c r="Q557">
        <v>0</v>
      </c>
      <c r="R557">
        <v>0</v>
      </c>
      <c r="S557">
        <v>0</v>
      </c>
      <c r="T557" s="1">
        <v>42014</v>
      </c>
      <c r="U557" t="s">
        <v>1</v>
      </c>
      <c r="V557" t="s">
        <v>18</v>
      </c>
      <c r="W557" t="s">
        <v>3</v>
      </c>
      <c r="X557" t="s">
        <v>49</v>
      </c>
      <c r="Y557" t="s">
        <v>19</v>
      </c>
      <c r="Z557" t="s">
        <v>75</v>
      </c>
      <c r="AA557" t="s">
        <v>638</v>
      </c>
      <c r="AB557">
        <v>16</v>
      </c>
      <c r="AC557">
        <v>1</v>
      </c>
      <c r="AD557" t="s">
        <v>1077</v>
      </c>
      <c r="AE557">
        <v>2</v>
      </c>
      <c r="AF557">
        <v>1</v>
      </c>
      <c r="AG557" t="s">
        <v>1078</v>
      </c>
      <c r="AH557">
        <v>77330</v>
      </c>
      <c r="AI557">
        <v>14060</v>
      </c>
      <c r="AJ557">
        <v>14060</v>
      </c>
      <c r="AK557">
        <v>49210</v>
      </c>
      <c r="AL557" t="s">
        <v>123</v>
      </c>
      <c r="AM557" t="s">
        <v>166</v>
      </c>
      <c r="AN557">
        <v>2014</v>
      </c>
      <c r="AO557" t="s">
        <v>1077</v>
      </c>
    </row>
    <row r="558" spans="1:41" x14ac:dyDescent="0.25">
      <c r="A558">
        <v>618682</v>
      </c>
      <c r="B558" s="1">
        <v>36589</v>
      </c>
      <c r="C558">
        <v>185</v>
      </c>
      <c r="D558" t="s">
        <v>1274</v>
      </c>
      <c r="E558"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t="s">
        <v>1079</v>
      </c>
      <c r="M558" t="s">
        <v>65</v>
      </c>
      <c r="N558" t="s">
        <v>1095</v>
      </c>
      <c r="O558" t="s">
        <v>1081</v>
      </c>
      <c r="P558" t="s">
        <v>1160</v>
      </c>
      <c r="Q558">
        <v>0</v>
      </c>
      <c r="R558">
        <v>0</v>
      </c>
      <c r="S558">
        <v>0</v>
      </c>
      <c r="T558" s="1">
        <v>42035</v>
      </c>
      <c r="U558" t="s">
        <v>10</v>
      </c>
      <c r="V558" t="s">
        <v>1084</v>
      </c>
      <c r="W558" t="s">
        <v>121</v>
      </c>
      <c r="X558" t="s">
        <v>4</v>
      </c>
      <c r="Y558" t="s">
        <v>45</v>
      </c>
      <c r="Z558" t="s">
        <v>24</v>
      </c>
      <c r="AA558" t="s">
        <v>639</v>
      </c>
      <c r="AB558">
        <v>8</v>
      </c>
      <c r="AC558">
        <v>1</v>
      </c>
      <c r="AD558" t="s">
        <v>1085</v>
      </c>
      <c r="AE558">
        <v>2</v>
      </c>
      <c r="AF558">
        <v>3</v>
      </c>
      <c r="AG558" t="s">
        <v>1077</v>
      </c>
      <c r="AH558">
        <v>4950</v>
      </c>
      <c r="AI558">
        <v>900</v>
      </c>
      <c r="AJ558">
        <v>450</v>
      </c>
      <c r="AK558">
        <v>3600</v>
      </c>
      <c r="AL558" t="s">
        <v>55</v>
      </c>
      <c r="AM558" t="s">
        <v>56</v>
      </c>
      <c r="AN558">
        <v>2011</v>
      </c>
      <c r="AO558" t="s">
        <v>1078</v>
      </c>
    </row>
    <row r="559" spans="1:41" x14ac:dyDescent="0.25">
      <c r="A559">
        <v>550930</v>
      </c>
      <c r="B559" s="1">
        <v>34984</v>
      </c>
      <c r="C559">
        <v>63</v>
      </c>
      <c r="D559" t="s">
        <v>1272</v>
      </c>
      <c r="E559"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t="s">
        <v>1079</v>
      </c>
      <c r="M559" t="s">
        <v>1141</v>
      </c>
      <c r="N559" t="s">
        <v>1080</v>
      </c>
      <c r="O559" t="s">
        <v>1111</v>
      </c>
      <c r="P559" t="s">
        <v>1160</v>
      </c>
      <c r="Q559">
        <v>0</v>
      </c>
      <c r="R559">
        <v>-36500</v>
      </c>
      <c r="S559">
        <v>-36500</v>
      </c>
      <c r="T559" s="1">
        <v>42048</v>
      </c>
      <c r="U559" t="s">
        <v>10</v>
      </c>
      <c r="V559" t="s">
        <v>1084</v>
      </c>
      <c r="W559" t="s">
        <v>11</v>
      </c>
      <c r="X559" t="s">
        <v>4</v>
      </c>
      <c r="Y559" t="s">
        <v>50</v>
      </c>
      <c r="Z559" t="s">
        <v>75</v>
      </c>
      <c r="AA559" t="s">
        <v>640</v>
      </c>
      <c r="AB559">
        <v>5</v>
      </c>
      <c r="AC559">
        <v>1</v>
      </c>
      <c r="AD559" t="s">
        <v>1078</v>
      </c>
      <c r="AE559">
        <v>0</v>
      </c>
      <c r="AF559">
        <v>2</v>
      </c>
      <c r="AG559" t="s">
        <v>1077</v>
      </c>
      <c r="AH559">
        <v>5160</v>
      </c>
      <c r="AI559">
        <v>860</v>
      </c>
      <c r="AJ559">
        <v>860</v>
      </c>
      <c r="AK559">
        <v>3440</v>
      </c>
      <c r="AL559" t="s">
        <v>32</v>
      </c>
      <c r="AM559" t="s">
        <v>77</v>
      </c>
      <c r="AN559">
        <v>2004</v>
      </c>
      <c r="AO559" t="s">
        <v>1078</v>
      </c>
    </row>
    <row r="560" spans="1:41" x14ac:dyDescent="0.25">
      <c r="A560">
        <v>998192</v>
      </c>
      <c r="B560" s="1">
        <v>41754</v>
      </c>
      <c r="C560">
        <v>210</v>
      </c>
      <c r="D560" t="s">
        <v>1272</v>
      </c>
      <c r="E560"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t="s">
        <v>1086</v>
      </c>
      <c r="M560" t="s">
        <v>65</v>
      </c>
      <c r="N560" t="s">
        <v>1099</v>
      </c>
      <c r="O560" t="s">
        <v>1106</v>
      </c>
      <c r="P560" t="s">
        <v>1161</v>
      </c>
      <c r="Q560">
        <v>0</v>
      </c>
      <c r="R560">
        <v>-19500</v>
      </c>
      <c r="S560">
        <v>-19500</v>
      </c>
      <c r="T560" s="1">
        <v>42057</v>
      </c>
      <c r="U560" t="s">
        <v>1089</v>
      </c>
      <c r="V560" t="s">
        <v>2</v>
      </c>
      <c r="W560" t="s">
        <v>41</v>
      </c>
      <c r="X560" t="s">
        <v>34</v>
      </c>
      <c r="Y560" t="s">
        <v>45</v>
      </c>
      <c r="Z560" t="s">
        <v>13</v>
      </c>
      <c r="AA560" t="s">
        <v>641</v>
      </c>
      <c r="AB560">
        <v>11</v>
      </c>
      <c r="AC560">
        <v>3</v>
      </c>
      <c r="AD560" t="s">
        <v>1078</v>
      </c>
      <c r="AE560">
        <v>2</v>
      </c>
      <c r="AF560">
        <v>1</v>
      </c>
      <c r="AG560" t="s">
        <v>1085</v>
      </c>
      <c r="AH560">
        <v>24570</v>
      </c>
      <c r="AI560">
        <v>2730</v>
      </c>
      <c r="AJ560">
        <v>2730</v>
      </c>
      <c r="AK560">
        <v>19110</v>
      </c>
      <c r="AL560" t="s">
        <v>8</v>
      </c>
      <c r="AM560" t="s">
        <v>36</v>
      </c>
      <c r="AN560">
        <v>2006</v>
      </c>
      <c r="AO560" t="s">
        <v>1077</v>
      </c>
    </row>
    <row r="561" spans="1:41" x14ac:dyDescent="0.25">
      <c r="A561">
        <v>663938</v>
      </c>
      <c r="B561" s="1">
        <v>40569</v>
      </c>
      <c r="C561">
        <v>194</v>
      </c>
      <c r="D561" t="s">
        <v>1274</v>
      </c>
      <c r="E561"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t="s">
        <v>1086</v>
      </c>
      <c r="M561" t="s">
        <v>1141</v>
      </c>
      <c r="N561" t="s">
        <v>1080</v>
      </c>
      <c r="O561" t="s">
        <v>1104</v>
      </c>
      <c r="P561" t="s">
        <v>1161</v>
      </c>
      <c r="Q561">
        <v>46500</v>
      </c>
      <c r="R561">
        <v>0</v>
      </c>
      <c r="S561">
        <v>46500</v>
      </c>
      <c r="T561" s="1">
        <v>42012</v>
      </c>
      <c r="U561" t="s">
        <v>1089</v>
      </c>
      <c r="V561" t="s">
        <v>18</v>
      </c>
      <c r="W561" t="s">
        <v>11</v>
      </c>
      <c r="X561" t="s">
        <v>60</v>
      </c>
      <c r="Y561" t="s">
        <v>45</v>
      </c>
      <c r="Z561" t="s">
        <v>24</v>
      </c>
      <c r="AA561" t="s">
        <v>642</v>
      </c>
      <c r="AB561">
        <v>15</v>
      </c>
      <c r="AC561">
        <v>3</v>
      </c>
      <c r="AD561" t="s">
        <v>1085</v>
      </c>
      <c r="AE561">
        <v>1</v>
      </c>
      <c r="AF561">
        <v>0</v>
      </c>
      <c r="AG561" t="s">
        <v>1085</v>
      </c>
      <c r="AH561">
        <v>53680</v>
      </c>
      <c r="AI561">
        <v>4880</v>
      </c>
      <c r="AJ561">
        <v>9760</v>
      </c>
      <c r="AK561">
        <v>39040</v>
      </c>
      <c r="AL561" t="s">
        <v>47</v>
      </c>
      <c r="AM561" t="s">
        <v>48</v>
      </c>
      <c r="AN561">
        <v>2011</v>
      </c>
      <c r="AO561" t="s">
        <v>1078</v>
      </c>
    </row>
    <row r="562" spans="1:41" x14ac:dyDescent="0.25">
      <c r="A562">
        <v>756870</v>
      </c>
      <c r="B562" s="1">
        <v>35090</v>
      </c>
      <c r="C562">
        <v>294</v>
      </c>
      <c r="D562" t="s">
        <v>1274</v>
      </c>
      <c r="E56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t="s">
        <v>1079</v>
      </c>
      <c r="M562" t="s">
        <v>1139</v>
      </c>
      <c r="N562" t="s">
        <v>1115</v>
      </c>
      <c r="O562" t="s">
        <v>1092</v>
      </c>
      <c r="P562" t="s">
        <v>1160</v>
      </c>
      <c r="Q562">
        <v>22700</v>
      </c>
      <c r="R562">
        <v>0</v>
      </c>
      <c r="S562">
        <v>22700</v>
      </c>
      <c r="T562" s="1">
        <v>42039</v>
      </c>
      <c r="U562" t="s">
        <v>1089</v>
      </c>
      <c r="V562" t="s">
        <v>2</v>
      </c>
      <c r="W562" t="s">
        <v>41</v>
      </c>
      <c r="X562" t="s">
        <v>4</v>
      </c>
      <c r="Y562" t="s">
        <v>45</v>
      </c>
      <c r="Z562" t="s">
        <v>6</v>
      </c>
      <c r="AA562" t="s">
        <v>643</v>
      </c>
      <c r="AB562">
        <v>23</v>
      </c>
      <c r="AC562">
        <v>3</v>
      </c>
      <c r="AD562" t="s">
        <v>1077</v>
      </c>
      <c r="AE562">
        <v>1</v>
      </c>
      <c r="AF562">
        <v>1</v>
      </c>
      <c r="AG562" t="s">
        <v>1077</v>
      </c>
      <c r="AH562">
        <v>42900</v>
      </c>
      <c r="AI562">
        <v>3900</v>
      </c>
      <c r="AJ562">
        <v>3900</v>
      </c>
      <c r="AK562">
        <v>35100</v>
      </c>
      <c r="AL562" t="s">
        <v>26</v>
      </c>
      <c r="AM562" t="s">
        <v>154</v>
      </c>
      <c r="AN562">
        <v>2010</v>
      </c>
      <c r="AO562" t="s">
        <v>1078</v>
      </c>
    </row>
    <row r="563" spans="1:41" x14ac:dyDescent="0.25">
      <c r="A563">
        <v>337158</v>
      </c>
      <c r="B563" s="1">
        <v>33336</v>
      </c>
      <c r="C563">
        <v>272</v>
      </c>
      <c r="D563" t="s">
        <v>1273</v>
      </c>
      <c r="E563"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t="s">
        <v>1079</v>
      </c>
      <c r="M563" t="s">
        <v>1140</v>
      </c>
      <c r="N563" t="s">
        <v>1102</v>
      </c>
      <c r="O563" t="s">
        <v>1109</v>
      </c>
      <c r="P563" t="s">
        <v>1159</v>
      </c>
      <c r="Q563">
        <v>38600</v>
      </c>
      <c r="R563">
        <v>-42800</v>
      </c>
      <c r="S563">
        <v>-4200</v>
      </c>
      <c r="T563" s="1">
        <v>42039</v>
      </c>
      <c r="U563" t="s">
        <v>1</v>
      </c>
      <c r="V563" t="s">
        <v>23</v>
      </c>
      <c r="W563" t="s">
        <v>11</v>
      </c>
      <c r="X563" t="s">
        <v>34</v>
      </c>
      <c r="Y563" t="s">
        <v>19</v>
      </c>
      <c r="Z563" t="s">
        <v>24</v>
      </c>
      <c r="AA563" t="s">
        <v>644</v>
      </c>
      <c r="AB563">
        <v>23</v>
      </c>
      <c r="AC563">
        <v>1</v>
      </c>
      <c r="AD563" t="s">
        <v>1078</v>
      </c>
      <c r="AE563">
        <v>0</v>
      </c>
      <c r="AF563">
        <v>0</v>
      </c>
      <c r="AG563" t="s">
        <v>1078</v>
      </c>
      <c r="AH563">
        <v>84100</v>
      </c>
      <c r="AI563">
        <v>16820</v>
      </c>
      <c r="AJ563">
        <v>8410</v>
      </c>
      <c r="AK563">
        <v>58870</v>
      </c>
      <c r="AL563" t="s">
        <v>55</v>
      </c>
      <c r="AM563" t="s">
        <v>86</v>
      </c>
      <c r="AN563">
        <v>2009</v>
      </c>
      <c r="AO563" t="s">
        <v>1077</v>
      </c>
    </row>
    <row r="564" spans="1:41" x14ac:dyDescent="0.25">
      <c r="A564">
        <v>919875</v>
      </c>
      <c r="B564" s="1">
        <v>37436</v>
      </c>
      <c r="C564">
        <v>27</v>
      </c>
      <c r="D564" t="s">
        <v>1274</v>
      </c>
      <c r="E564"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t="s">
        <v>1086</v>
      </c>
      <c r="M564" t="s">
        <v>65</v>
      </c>
      <c r="N564" t="s">
        <v>1114</v>
      </c>
      <c r="O564" t="s">
        <v>1100</v>
      </c>
      <c r="P564" t="s">
        <v>1160</v>
      </c>
      <c r="Q564">
        <v>0</v>
      </c>
      <c r="R564">
        <v>-55800</v>
      </c>
      <c r="S564">
        <v>-55800</v>
      </c>
      <c r="T564" s="1">
        <v>42061</v>
      </c>
      <c r="U564" t="s">
        <v>1</v>
      </c>
      <c r="V564" t="s">
        <v>23</v>
      </c>
      <c r="W564" t="s">
        <v>41</v>
      </c>
      <c r="X564" t="s">
        <v>34</v>
      </c>
      <c r="Y564" t="s">
        <v>19</v>
      </c>
      <c r="Z564" t="s">
        <v>75</v>
      </c>
      <c r="AA564" t="s">
        <v>645</v>
      </c>
      <c r="AB564">
        <v>23</v>
      </c>
      <c r="AC564">
        <v>1</v>
      </c>
      <c r="AD564" t="s">
        <v>1085</v>
      </c>
      <c r="AE564">
        <v>1</v>
      </c>
      <c r="AF564">
        <v>3</v>
      </c>
      <c r="AG564" t="s">
        <v>1085</v>
      </c>
      <c r="AH564">
        <v>61560</v>
      </c>
      <c r="AI564">
        <v>6840</v>
      </c>
      <c r="AJ564">
        <v>6840</v>
      </c>
      <c r="AK564">
        <v>47880</v>
      </c>
      <c r="AL564" t="s">
        <v>55</v>
      </c>
      <c r="AM564" t="s">
        <v>157</v>
      </c>
      <c r="AN564">
        <v>2008</v>
      </c>
      <c r="AO564" t="s">
        <v>1078</v>
      </c>
    </row>
    <row r="565" spans="1:41" x14ac:dyDescent="0.25">
      <c r="A565">
        <v>315631</v>
      </c>
      <c r="B565" s="1">
        <v>36259</v>
      </c>
      <c r="C565">
        <v>251</v>
      </c>
      <c r="D565" t="s">
        <v>1274</v>
      </c>
      <c r="E565"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t="s">
        <v>1086</v>
      </c>
      <c r="M565" t="s">
        <v>29</v>
      </c>
      <c r="N565" t="s">
        <v>1095</v>
      </c>
      <c r="O565" t="s">
        <v>1105</v>
      </c>
      <c r="P565" t="s">
        <v>1161</v>
      </c>
      <c r="Q565">
        <v>0</v>
      </c>
      <c r="R565">
        <v>-31700</v>
      </c>
      <c r="S565">
        <v>-31700</v>
      </c>
      <c r="T565" s="1">
        <v>42012</v>
      </c>
      <c r="U565" t="s">
        <v>1</v>
      </c>
      <c r="V565" t="s">
        <v>18</v>
      </c>
      <c r="W565" t="s">
        <v>11</v>
      </c>
      <c r="X565" t="s">
        <v>4</v>
      </c>
      <c r="Y565" t="s">
        <v>19</v>
      </c>
      <c r="Z565" t="s">
        <v>51</v>
      </c>
      <c r="AA565" t="s">
        <v>646</v>
      </c>
      <c r="AB565">
        <v>10</v>
      </c>
      <c r="AC565">
        <v>1</v>
      </c>
      <c r="AD565" t="s">
        <v>1077</v>
      </c>
      <c r="AE565">
        <v>0</v>
      </c>
      <c r="AF565">
        <v>0</v>
      </c>
      <c r="AG565" t="s">
        <v>1085</v>
      </c>
      <c r="AH565">
        <v>44240</v>
      </c>
      <c r="AI565">
        <v>5530</v>
      </c>
      <c r="AJ565">
        <v>5530</v>
      </c>
      <c r="AK565">
        <v>33180</v>
      </c>
      <c r="AL565" t="s">
        <v>21</v>
      </c>
      <c r="AM565" t="s">
        <v>22</v>
      </c>
      <c r="AN565">
        <v>1997</v>
      </c>
      <c r="AO565" t="s">
        <v>1078</v>
      </c>
    </row>
    <row r="566" spans="1:41" x14ac:dyDescent="0.25">
      <c r="A566">
        <v>113464</v>
      </c>
      <c r="B566" s="1">
        <v>39922</v>
      </c>
      <c r="C566">
        <v>180</v>
      </c>
      <c r="D566" t="s">
        <v>1274</v>
      </c>
      <c r="E566"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t="s">
        <v>1086</v>
      </c>
      <c r="M566" t="s">
        <v>1142</v>
      </c>
      <c r="N566" t="s">
        <v>1102</v>
      </c>
      <c r="O566" t="s">
        <v>1105</v>
      </c>
      <c r="P566" t="s">
        <v>1160</v>
      </c>
      <c r="Q566">
        <v>58100</v>
      </c>
      <c r="R566">
        <v>-49000</v>
      </c>
      <c r="S566">
        <v>9100</v>
      </c>
      <c r="T566" s="1">
        <v>42050</v>
      </c>
      <c r="U566" t="s">
        <v>1089</v>
      </c>
      <c r="V566" t="s">
        <v>18</v>
      </c>
      <c r="W566" t="s">
        <v>11</v>
      </c>
      <c r="X566" t="s">
        <v>60</v>
      </c>
      <c r="Y566" t="s">
        <v>12</v>
      </c>
      <c r="Z566" t="s">
        <v>6</v>
      </c>
      <c r="AA566" t="s">
        <v>647</v>
      </c>
      <c r="AB566">
        <v>12</v>
      </c>
      <c r="AC566">
        <v>4</v>
      </c>
      <c r="AD566" t="s">
        <v>1085</v>
      </c>
      <c r="AE566">
        <v>2</v>
      </c>
      <c r="AF566">
        <v>3</v>
      </c>
      <c r="AG566" t="s">
        <v>1077</v>
      </c>
      <c r="AH566">
        <v>57700</v>
      </c>
      <c r="AI566">
        <v>11540</v>
      </c>
      <c r="AJ566">
        <v>5770</v>
      </c>
      <c r="AK566">
        <v>40390</v>
      </c>
      <c r="AL566" t="s">
        <v>106</v>
      </c>
      <c r="AM566" t="s">
        <v>280</v>
      </c>
      <c r="AN566">
        <v>2002</v>
      </c>
      <c r="AO566" t="s">
        <v>1078</v>
      </c>
    </row>
    <row r="567" spans="1:41" x14ac:dyDescent="0.25">
      <c r="A567">
        <v>556415</v>
      </c>
      <c r="B567" s="1">
        <v>33472</v>
      </c>
      <c r="C567">
        <v>392</v>
      </c>
      <c r="D567" t="s">
        <v>1273</v>
      </c>
      <c r="E567"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t="s">
        <v>1086</v>
      </c>
      <c r="M567" t="s">
        <v>1141</v>
      </c>
      <c r="N567" t="s">
        <v>1099</v>
      </c>
      <c r="O567" t="s">
        <v>1117</v>
      </c>
      <c r="P567" t="s">
        <v>1161</v>
      </c>
      <c r="Q567">
        <v>68400</v>
      </c>
      <c r="R567">
        <v>-66800</v>
      </c>
      <c r="S567">
        <v>1600</v>
      </c>
      <c r="T567" s="1">
        <v>42018</v>
      </c>
      <c r="U567" t="s">
        <v>1</v>
      </c>
      <c r="V567" t="s">
        <v>2</v>
      </c>
      <c r="W567" t="s">
        <v>11</v>
      </c>
      <c r="X567" t="s">
        <v>49</v>
      </c>
      <c r="Y567" t="s">
        <v>45</v>
      </c>
      <c r="Z567" t="s">
        <v>37</v>
      </c>
      <c r="AA567" t="s">
        <v>648</v>
      </c>
      <c r="AB567">
        <v>4</v>
      </c>
      <c r="AC567">
        <v>1</v>
      </c>
      <c r="AD567" t="s">
        <v>1078</v>
      </c>
      <c r="AE567">
        <v>2</v>
      </c>
      <c r="AF567">
        <v>2</v>
      </c>
      <c r="AG567" t="s">
        <v>1077</v>
      </c>
      <c r="AH567">
        <v>108030</v>
      </c>
      <c r="AI567">
        <v>16620</v>
      </c>
      <c r="AJ567">
        <v>16620</v>
      </c>
      <c r="AK567">
        <v>74790</v>
      </c>
      <c r="AL567" t="s">
        <v>8</v>
      </c>
      <c r="AM567" t="s">
        <v>9</v>
      </c>
      <c r="AN567">
        <v>2002</v>
      </c>
      <c r="AO567" t="s">
        <v>1078</v>
      </c>
    </row>
    <row r="568" spans="1:41" x14ac:dyDescent="0.25">
      <c r="A568">
        <v>250249</v>
      </c>
      <c r="B568" s="1">
        <v>33570</v>
      </c>
      <c r="C568">
        <v>143</v>
      </c>
      <c r="D568" t="s">
        <v>1274</v>
      </c>
      <c r="E568"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t="s">
        <v>1086</v>
      </c>
      <c r="M568" t="s">
        <v>57</v>
      </c>
      <c r="N568" t="s">
        <v>1099</v>
      </c>
      <c r="O568" t="s">
        <v>1100</v>
      </c>
      <c r="P568" t="s">
        <v>1162</v>
      </c>
      <c r="Q568">
        <v>0</v>
      </c>
      <c r="R568">
        <v>-65700</v>
      </c>
      <c r="S568">
        <v>-65700</v>
      </c>
      <c r="T568" s="1">
        <v>42016</v>
      </c>
      <c r="U568" t="s">
        <v>1</v>
      </c>
      <c r="V568" t="s">
        <v>18</v>
      </c>
      <c r="W568" t="s">
        <v>11</v>
      </c>
      <c r="X568" t="s">
        <v>34</v>
      </c>
      <c r="Y568" t="s">
        <v>5</v>
      </c>
      <c r="Z568" t="s">
        <v>13</v>
      </c>
      <c r="AA568" t="s">
        <v>649</v>
      </c>
      <c r="AB568">
        <v>16</v>
      </c>
      <c r="AC568">
        <v>1</v>
      </c>
      <c r="AD568" t="s">
        <v>1078</v>
      </c>
      <c r="AE568">
        <v>2</v>
      </c>
      <c r="AF568">
        <v>0</v>
      </c>
      <c r="AG568" t="s">
        <v>1077</v>
      </c>
      <c r="AH568">
        <v>54300</v>
      </c>
      <c r="AI568">
        <v>10860</v>
      </c>
      <c r="AJ568">
        <v>5430</v>
      </c>
      <c r="AK568">
        <v>38010</v>
      </c>
      <c r="AL568" t="s">
        <v>47</v>
      </c>
      <c r="AM568" t="s">
        <v>64</v>
      </c>
      <c r="AN568">
        <v>2010</v>
      </c>
      <c r="AO568" t="s">
        <v>1078</v>
      </c>
    </row>
    <row r="569" spans="1:41" x14ac:dyDescent="0.25">
      <c r="A569">
        <v>403776</v>
      </c>
      <c r="B569" s="1">
        <v>41026</v>
      </c>
      <c r="C569">
        <v>371</v>
      </c>
      <c r="D569" t="s">
        <v>1274</v>
      </c>
      <c r="E569"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t="s">
        <v>1079</v>
      </c>
      <c r="M569" t="s">
        <v>57</v>
      </c>
      <c r="N569" t="s">
        <v>1080</v>
      </c>
      <c r="O569" t="s">
        <v>1104</v>
      </c>
      <c r="P569" t="s">
        <v>1159</v>
      </c>
      <c r="Q569">
        <v>34700</v>
      </c>
      <c r="R569">
        <v>-81000</v>
      </c>
      <c r="S569">
        <v>-46300</v>
      </c>
      <c r="T569" s="1">
        <v>42022</v>
      </c>
      <c r="U569" t="s">
        <v>1089</v>
      </c>
      <c r="V569" t="s">
        <v>23</v>
      </c>
      <c r="W569" t="s">
        <v>3</v>
      </c>
      <c r="X569" t="s">
        <v>60</v>
      </c>
      <c r="Y569" t="s">
        <v>5</v>
      </c>
      <c r="Z569" t="s">
        <v>6</v>
      </c>
      <c r="AA569" t="s">
        <v>650</v>
      </c>
      <c r="AB569">
        <v>18</v>
      </c>
      <c r="AC569">
        <v>3</v>
      </c>
      <c r="AD569" t="s">
        <v>1085</v>
      </c>
      <c r="AE569">
        <v>1</v>
      </c>
      <c r="AF569">
        <v>2</v>
      </c>
      <c r="AG569" t="s">
        <v>1085</v>
      </c>
      <c r="AH569">
        <v>32280</v>
      </c>
      <c r="AI569">
        <v>5380</v>
      </c>
      <c r="AJ569">
        <v>5380</v>
      </c>
      <c r="AK569">
        <v>21520</v>
      </c>
      <c r="AL569" t="s">
        <v>55</v>
      </c>
      <c r="AM569" t="s">
        <v>157</v>
      </c>
      <c r="AN569">
        <v>2010</v>
      </c>
      <c r="AO569" t="s">
        <v>1077</v>
      </c>
    </row>
    <row r="570" spans="1:41" x14ac:dyDescent="0.25">
      <c r="A570">
        <v>396002</v>
      </c>
      <c r="B570" s="1">
        <v>39145</v>
      </c>
      <c r="C570">
        <v>292</v>
      </c>
      <c r="D570" t="s">
        <v>1274</v>
      </c>
      <c r="E570"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t="s">
        <v>1079</v>
      </c>
      <c r="M570" t="s">
        <v>1142</v>
      </c>
      <c r="N570" t="s">
        <v>1082</v>
      </c>
      <c r="O570" t="s">
        <v>1098</v>
      </c>
      <c r="P570" t="s">
        <v>1161</v>
      </c>
      <c r="Q570">
        <v>0</v>
      </c>
      <c r="R570">
        <v>-53800</v>
      </c>
      <c r="S570">
        <v>-53800</v>
      </c>
      <c r="T570" s="1">
        <v>42019</v>
      </c>
      <c r="U570" t="s">
        <v>1089</v>
      </c>
      <c r="V570" t="s">
        <v>18</v>
      </c>
      <c r="W570" t="s">
        <v>41</v>
      </c>
      <c r="X570" t="s">
        <v>49</v>
      </c>
      <c r="Y570" t="s">
        <v>45</v>
      </c>
      <c r="Z570" t="s">
        <v>13</v>
      </c>
      <c r="AA570" t="s">
        <v>651</v>
      </c>
      <c r="AB570">
        <v>15</v>
      </c>
      <c r="AC570">
        <v>3</v>
      </c>
      <c r="AD570" t="s">
        <v>1077</v>
      </c>
      <c r="AE570">
        <v>1</v>
      </c>
      <c r="AF570">
        <v>1</v>
      </c>
      <c r="AG570" t="s">
        <v>1078</v>
      </c>
      <c r="AH570">
        <v>84600</v>
      </c>
      <c r="AI570">
        <v>16920</v>
      </c>
      <c r="AJ570">
        <v>8460</v>
      </c>
      <c r="AK570">
        <v>59220</v>
      </c>
      <c r="AL570" t="s">
        <v>26</v>
      </c>
      <c r="AM570" t="s">
        <v>154</v>
      </c>
      <c r="AN570">
        <v>2007</v>
      </c>
      <c r="AO570" t="s">
        <v>1078</v>
      </c>
    </row>
    <row r="571" spans="1:41" x14ac:dyDescent="0.25">
      <c r="A571">
        <v>976908</v>
      </c>
      <c r="B571" s="1">
        <v>41274</v>
      </c>
      <c r="C571">
        <v>165</v>
      </c>
      <c r="D571" t="s">
        <v>1272</v>
      </c>
      <c r="E571"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t="s">
        <v>1079</v>
      </c>
      <c r="M571" t="s">
        <v>65</v>
      </c>
      <c r="N571" t="s">
        <v>1080</v>
      </c>
      <c r="O571" t="s">
        <v>1098</v>
      </c>
      <c r="P571" t="s">
        <v>1160</v>
      </c>
      <c r="Q571">
        <v>0</v>
      </c>
      <c r="R571">
        <v>-49900</v>
      </c>
      <c r="S571">
        <v>-49900</v>
      </c>
      <c r="T571" s="1">
        <v>42059</v>
      </c>
      <c r="U571" t="s">
        <v>1</v>
      </c>
      <c r="V571" t="s">
        <v>23</v>
      </c>
      <c r="W571" t="s">
        <v>41</v>
      </c>
      <c r="X571" t="s">
        <v>49</v>
      </c>
      <c r="Y571" t="s">
        <v>5</v>
      </c>
      <c r="Z571" t="s">
        <v>37</v>
      </c>
      <c r="AA571" t="s">
        <v>652</v>
      </c>
      <c r="AB571">
        <v>8</v>
      </c>
      <c r="AC571">
        <v>1</v>
      </c>
      <c r="AD571" t="s">
        <v>1078</v>
      </c>
      <c r="AE571">
        <v>1</v>
      </c>
      <c r="AF571">
        <v>3</v>
      </c>
      <c r="AG571" t="s">
        <v>1077</v>
      </c>
      <c r="AH571">
        <v>69700</v>
      </c>
      <c r="AI571">
        <v>6970</v>
      </c>
      <c r="AJ571">
        <v>6970</v>
      </c>
      <c r="AK571">
        <v>55760</v>
      </c>
      <c r="AL571" t="s">
        <v>97</v>
      </c>
      <c r="AM571" t="s">
        <v>98</v>
      </c>
      <c r="AN571">
        <v>2008</v>
      </c>
      <c r="AO571" t="s">
        <v>1078</v>
      </c>
    </row>
    <row r="572" spans="1:41" x14ac:dyDescent="0.25">
      <c r="A572">
        <v>509489</v>
      </c>
      <c r="B572" s="1">
        <v>41629</v>
      </c>
      <c r="C572">
        <v>158</v>
      </c>
      <c r="D572" t="s">
        <v>1273</v>
      </c>
      <c r="E57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t="s">
        <v>1079</v>
      </c>
      <c r="M572" t="s">
        <v>1142</v>
      </c>
      <c r="N572" t="s">
        <v>1093</v>
      </c>
      <c r="O572" t="s">
        <v>1104</v>
      </c>
      <c r="P572" t="s">
        <v>1162</v>
      </c>
      <c r="Q572">
        <v>0</v>
      </c>
      <c r="R572">
        <v>0</v>
      </c>
      <c r="S572">
        <v>0</v>
      </c>
      <c r="T572" s="1">
        <v>42042</v>
      </c>
      <c r="U572" t="s">
        <v>1089</v>
      </c>
      <c r="V572" t="s">
        <v>18</v>
      </c>
      <c r="W572" t="s">
        <v>41</v>
      </c>
      <c r="X572" t="s">
        <v>60</v>
      </c>
      <c r="Y572" t="s">
        <v>45</v>
      </c>
      <c r="Z572" t="s">
        <v>37</v>
      </c>
      <c r="AA572" t="s">
        <v>653</v>
      </c>
      <c r="AB572">
        <v>4</v>
      </c>
      <c r="AC572">
        <v>3</v>
      </c>
      <c r="AD572" t="s">
        <v>1078</v>
      </c>
      <c r="AE572">
        <v>0</v>
      </c>
      <c r="AF572">
        <v>1</v>
      </c>
      <c r="AG572" t="s">
        <v>1078</v>
      </c>
      <c r="AH572">
        <v>36400</v>
      </c>
      <c r="AI572">
        <v>3640</v>
      </c>
      <c r="AJ572">
        <v>7280</v>
      </c>
      <c r="AK572">
        <v>25480</v>
      </c>
      <c r="AL572" t="s">
        <v>123</v>
      </c>
      <c r="AM572" t="s">
        <v>166</v>
      </c>
      <c r="AN572">
        <v>1998</v>
      </c>
      <c r="AO572" t="s">
        <v>1078</v>
      </c>
    </row>
    <row r="573" spans="1:41" x14ac:dyDescent="0.25">
      <c r="A573">
        <v>485295</v>
      </c>
      <c r="B573" s="1">
        <v>38470</v>
      </c>
      <c r="C573">
        <v>241</v>
      </c>
      <c r="D573" t="s">
        <v>1273</v>
      </c>
      <c r="E573"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t="s">
        <v>1086</v>
      </c>
      <c r="M573" t="s">
        <v>1142</v>
      </c>
      <c r="N573" t="s">
        <v>1114</v>
      </c>
      <c r="O573" t="s">
        <v>1108</v>
      </c>
      <c r="P573" t="s">
        <v>1160</v>
      </c>
      <c r="Q573">
        <v>0</v>
      </c>
      <c r="R573">
        <v>-54900</v>
      </c>
      <c r="S573">
        <v>-54900</v>
      </c>
      <c r="T573" s="1">
        <v>42057</v>
      </c>
      <c r="U573" t="s">
        <v>1089</v>
      </c>
      <c r="V573" t="s">
        <v>2</v>
      </c>
      <c r="W573" t="s">
        <v>11</v>
      </c>
      <c r="X573" t="s">
        <v>4</v>
      </c>
      <c r="Y573" t="s">
        <v>5</v>
      </c>
      <c r="Z573" t="s">
        <v>75</v>
      </c>
      <c r="AA573" t="s">
        <v>654</v>
      </c>
      <c r="AB573">
        <v>20</v>
      </c>
      <c r="AC573">
        <v>3</v>
      </c>
      <c r="AD573" t="s">
        <v>1078</v>
      </c>
      <c r="AE573">
        <v>0</v>
      </c>
      <c r="AF573">
        <v>2</v>
      </c>
      <c r="AG573" t="s">
        <v>1077</v>
      </c>
      <c r="AH573">
        <v>37520</v>
      </c>
      <c r="AI573">
        <v>4690</v>
      </c>
      <c r="AJ573">
        <v>4690</v>
      </c>
      <c r="AK573">
        <v>28140</v>
      </c>
      <c r="AL573" t="s">
        <v>106</v>
      </c>
      <c r="AM573" t="s">
        <v>107</v>
      </c>
      <c r="AN573">
        <v>2010</v>
      </c>
      <c r="AO573" t="s">
        <v>1078</v>
      </c>
    </row>
    <row r="574" spans="1:41" x14ac:dyDescent="0.25">
      <c r="A574">
        <v>361829</v>
      </c>
      <c r="B574" s="1">
        <v>34594</v>
      </c>
      <c r="C574">
        <v>103</v>
      </c>
      <c r="D574" t="s">
        <v>1273</v>
      </c>
      <c r="E574"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t="s">
        <v>1086</v>
      </c>
      <c r="M574" t="s">
        <v>1139</v>
      </c>
      <c r="N574" t="s">
        <v>1095</v>
      </c>
      <c r="O574" t="s">
        <v>1108</v>
      </c>
      <c r="P574" t="s">
        <v>1159</v>
      </c>
      <c r="Q574">
        <v>69500</v>
      </c>
      <c r="R574">
        <v>-47700</v>
      </c>
      <c r="S574">
        <v>21800</v>
      </c>
      <c r="T574" s="1">
        <v>42023</v>
      </c>
      <c r="U574" t="s">
        <v>1089</v>
      </c>
      <c r="V574" t="s">
        <v>2</v>
      </c>
      <c r="W574" t="s">
        <v>3</v>
      </c>
      <c r="X574" t="s">
        <v>60</v>
      </c>
      <c r="Y574" t="s">
        <v>19</v>
      </c>
      <c r="Z574" t="s">
        <v>53</v>
      </c>
      <c r="AA574" t="s">
        <v>655</v>
      </c>
      <c r="AB574">
        <v>1</v>
      </c>
      <c r="AC574">
        <v>3</v>
      </c>
      <c r="AD574" t="s">
        <v>1078</v>
      </c>
      <c r="AE574">
        <v>2</v>
      </c>
      <c r="AF574">
        <v>3</v>
      </c>
      <c r="AG574" t="s">
        <v>1085</v>
      </c>
      <c r="AH574">
        <v>79090</v>
      </c>
      <c r="AI574">
        <v>14380</v>
      </c>
      <c r="AJ574">
        <v>14380</v>
      </c>
      <c r="AK574">
        <v>50330</v>
      </c>
      <c r="AL574" t="s">
        <v>21</v>
      </c>
      <c r="AM574" t="s">
        <v>22</v>
      </c>
      <c r="AN574">
        <v>2014</v>
      </c>
      <c r="AO574" t="s">
        <v>1078</v>
      </c>
    </row>
    <row r="575" spans="1:41" x14ac:dyDescent="0.25">
      <c r="A575">
        <v>603632</v>
      </c>
      <c r="B575" s="1">
        <v>37849</v>
      </c>
      <c r="C575">
        <v>402</v>
      </c>
      <c r="D575" t="s">
        <v>1273</v>
      </c>
      <c r="E575"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t="s">
        <v>1079</v>
      </c>
      <c r="M575" t="s">
        <v>1142</v>
      </c>
      <c r="N575" t="s">
        <v>1115</v>
      </c>
      <c r="O575" t="s">
        <v>1088</v>
      </c>
      <c r="P575" t="s">
        <v>1161</v>
      </c>
      <c r="Q575">
        <v>48000</v>
      </c>
      <c r="R575">
        <v>-79600</v>
      </c>
      <c r="S575">
        <v>-31600</v>
      </c>
      <c r="T575" s="1">
        <v>42063</v>
      </c>
      <c r="U575" t="s">
        <v>1</v>
      </c>
      <c r="V575" t="s">
        <v>18</v>
      </c>
      <c r="W575" t="s">
        <v>3</v>
      </c>
      <c r="X575" t="s">
        <v>49</v>
      </c>
      <c r="Y575" t="s">
        <v>19</v>
      </c>
      <c r="Z575" t="s">
        <v>37</v>
      </c>
      <c r="AA575" t="s">
        <v>656</v>
      </c>
      <c r="AB575">
        <v>19</v>
      </c>
      <c r="AC575">
        <v>1</v>
      </c>
      <c r="AD575" t="s">
        <v>1078</v>
      </c>
      <c r="AE575">
        <v>0</v>
      </c>
      <c r="AF575">
        <v>2</v>
      </c>
      <c r="AG575" t="s">
        <v>1077</v>
      </c>
      <c r="AH575">
        <v>67770</v>
      </c>
      <c r="AI575">
        <v>7530</v>
      </c>
      <c r="AJ575">
        <v>15060</v>
      </c>
      <c r="AK575">
        <v>45180</v>
      </c>
      <c r="AL575" t="s">
        <v>15</v>
      </c>
      <c r="AM575" t="s">
        <v>178</v>
      </c>
      <c r="AN575">
        <v>2013</v>
      </c>
      <c r="AO575" t="s">
        <v>1077</v>
      </c>
    </row>
    <row r="576" spans="1:41" x14ac:dyDescent="0.25">
      <c r="A576">
        <v>783494</v>
      </c>
      <c r="B576" s="1">
        <v>41884</v>
      </c>
      <c r="C576">
        <v>102</v>
      </c>
      <c r="D576" t="s">
        <v>1273</v>
      </c>
      <c r="E576"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t="s">
        <v>1079</v>
      </c>
      <c r="M576" t="s">
        <v>1142</v>
      </c>
      <c r="N576" t="s">
        <v>1091</v>
      </c>
      <c r="O576" t="s">
        <v>1109</v>
      </c>
      <c r="P576" t="s">
        <v>1159</v>
      </c>
      <c r="Q576">
        <v>0</v>
      </c>
      <c r="R576">
        <v>0</v>
      </c>
      <c r="S576">
        <v>0</v>
      </c>
      <c r="T576" s="1">
        <v>42039</v>
      </c>
      <c r="U576" t="s">
        <v>1</v>
      </c>
      <c r="V576" t="s">
        <v>2</v>
      </c>
      <c r="W576" t="s">
        <v>41</v>
      </c>
      <c r="X576" t="s">
        <v>49</v>
      </c>
      <c r="Y576" t="s">
        <v>1273</v>
      </c>
      <c r="Z576" t="s">
        <v>53</v>
      </c>
      <c r="AA576" t="s">
        <v>657</v>
      </c>
      <c r="AB576">
        <v>11</v>
      </c>
      <c r="AC576">
        <v>1</v>
      </c>
      <c r="AD576" t="s">
        <v>1078</v>
      </c>
      <c r="AE576">
        <v>1</v>
      </c>
      <c r="AF576">
        <v>0</v>
      </c>
      <c r="AG576" t="s">
        <v>1078</v>
      </c>
      <c r="AH576">
        <v>47400</v>
      </c>
      <c r="AI576">
        <v>9480</v>
      </c>
      <c r="AJ576">
        <v>4740</v>
      </c>
      <c r="AK576">
        <v>33180</v>
      </c>
      <c r="AL576" t="s">
        <v>26</v>
      </c>
      <c r="AM576" t="s">
        <v>132</v>
      </c>
      <c r="AN576">
        <v>2004</v>
      </c>
      <c r="AO576" t="s">
        <v>1077</v>
      </c>
    </row>
    <row r="577" spans="1:41" x14ac:dyDescent="0.25">
      <c r="A577">
        <v>439049</v>
      </c>
      <c r="B577" s="1">
        <v>40889</v>
      </c>
      <c r="C577">
        <v>182</v>
      </c>
      <c r="D577" t="s">
        <v>1274</v>
      </c>
      <c r="E577"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t="s">
        <v>1079</v>
      </c>
      <c r="M577" t="s">
        <v>1141</v>
      </c>
      <c r="N577" t="s">
        <v>1095</v>
      </c>
      <c r="O577" t="s">
        <v>1101</v>
      </c>
      <c r="P577" t="s">
        <v>1159</v>
      </c>
      <c r="Q577">
        <v>50000</v>
      </c>
      <c r="R577">
        <v>-56900</v>
      </c>
      <c r="S577">
        <v>-6900</v>
      </c>
      <c r="T577" s="1">
        <v>42052</v>
      </c>
      <c r="U577" t="s">
        <v>1</v>
      </c>
      <c r="V577" t="s">
        <v>23</v>
      </c>
      <c r="W577" t="s">
        <v>41</v>
      </c>
      <c r="X577" t="s">
        <v>49</v>
      </c>
      <c r="Y577" t="s">
        <v>5</v>
      </c>
      <c r="Z577" t="s">
        <v>53</v>
      </c>
      <c r="AA577" t="s">
        <v>658</v>
      </c>
      <c r="AB577">
        <v>13</v>
      </c>
      <c r="AC577">
        <v>1</v>
      </c>
      <c r="AD577" t="s">
        <v>1077</v>
      </c>
      <c r="AE577">
        <v>0</v>
      </c>
      <c r="AF577">
        <v>2</v>
      </c>
      <c r="AG577" t="s">
        <v>1085</v>
      </c>
      <c r="AH577">
        <v>71100</v>
      </c>
      <c r="AI577">
        <v>7110</v>
      </c>
      <c r="AJ577">
        <v>14220</v>
      </c>
      <c r="AK577">
        <v>49770</v>
      </c>
      <c r="AL577" t="s">
        <v>43</v>
      </c>
      <c r="AM577" t="s">
        <v>59</v>
      </c>
      <c r="AN577">
        <v>2008</v>
      </c>
      <c r="AO577" t="s">
        <v>1078</v>
      </c>
    </row>
    <row r="578" spans="1:41" x14ac:dyDescent="0.25">
      <c r="A578">
        <v>502634</v>
      </c>
      <c r="B578" s="1">
        <v>33467</v>
      </c>
      <c r="C578">
        <v>282</v>
      </c>
      <c r="D578" t="s">
        <v>1273</v>
      </c>
      <c r="E578"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t="s">
        <v>1079</v>
      </c>
      <c r="M578" t="s">
        <v>1140</v>
      </c>
      <c r="N578" t="s">
        <v>1095</v>
      </c>
      <c r="O578" t="s">
        <v>1100</v>
      </c>
      <c r="P578" t="s">
        <v>1159</v>
      </c>
      <c r="Q578">
        <v>51100</v>
      </c>
      <c r="R578">
        <v>-75100</v>
      </c>
      <c r="S578">
        <v>-24000</v>
      </c>
      <c r="T578" s="1">
        <v>42052</v>
      </c>
      <c r="U578" t="s">
        <v>1</v>
      </c>
      <c r="V578" t="s">
        <v>23</v>
      </c>
      <c r="W578" t="s">
        <v>11</v>
      </c>
      <c r="X578" t="s">
        <v>4</v>
      </c>
      <c r="Y578" t="s">
        <v>19</v>
      </c>
      <c r="Z578" t="s">
        <v>37</v>
      </c>
      <c r="AA578" t="s">
        <v>659</v>
      </c>
      <c r="AB578">
        <v>2</v>
      </c>
      <c r="AC578">
        <v>1</v>
      </c>
      <c r="AD578" t="s">
        <v>1085</v>
      </c>
      <c r="AE578">
        <v>2</v>
      </c>
      <c r="AF578">
        <v>2</v>
      </c>
      <c r="AG578" t="s">
        <v>1078</v>
      </c>
      <c r="AH578">
        <v>69400</v>
      </c>
      <c r="AI578">
        <v>13880</v>
      </c>
      <c r="AJ578">
        <v>6940</v>
      </c>
      <c r="AK578">
        <v>48580</v>
      </c>
      <c r="AL578" t="s">
        <v>97</v>
      </c>
      <c r="AM578" t="s">
        <v>110</v>
      </c>
      <c r="AN578">
        <v>2012</v>
      </c>
      <c r="AO578" t="s">
        <v>1078</v>
      </c>
    </row>
    <row r="579" spans="1:41" x14ac:dyDescent="0.25">
      <c r="A579">
        <v>378588</v>
      </c>
      <c r="B579" s="1">
        <v>38046</v>
      </c>
      <c r="C579">
        <v>222</v>
      </c>
      <c r="D579" t="s">
        <v>1273</v>
      </c>
      <c r="E579"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t="s">
        <v>1079</v>
      </c>
      <c r="M579" t="s">
        <v>57</v>
      </c>
      <c r="N579" t="s">
        <v>1103</v>
      </c>
      <c r="O579" t="s">
        <v>1088</v>
      </c>
      <c r="P579" t="s">
        <v>1161</v>
      </c>
      <c r="Q579">
        <v>71400</v>
      </c>
      <c r="R579">
        <v>0</v>
      </c>
      <c r="S579">
        <v>71400</v>
      </c>
      <c r="T579" s="1">
        <v>42021</v>
      </c>
      <c r="U579" t="s">
        <v>1089</v>
      </c>
      <c r="V579" t="s">
        <v>18</v>
      </c>
      <c r="W579" t="s">
        <v>3</v>
      </c>
      <c r="X579" t="s">
        <v>49</v>
      </c>
      <c r="Y579" t="s">
        <v>5</v>
      </c>
      <c r="Z579" t="s">
        <v>75</v>
      </c>
      <c r="AA579" t="s">
        <v>660</v>
      </c>
      <c r="AB579">
        <v>9</v>
      </c>
      <c r="AC579">
        <v>3</v>
      </c>
      <c r="AD579" t="s">
        <v>1077</v>
      </c>
      <c r="AE579">
        <v>2</v>
      </c>
      <c r="AF579">
        <v>1</v>
      </c>
      <c r="AG579" t="s">
        <v>1085</v>
      </c>
      <c r="AH579">
        <v>55000</v>
      </c>
      <c r="AI579">
        <v>5000</v>
      </c>
      <c r="AJ579">
        <v>10000</v>
      </c>
      <c r="AK579">
        <v>40000</v>
      </c>
      <c r="AL579" t="s">
        <v>8</v>
      </c>
      <c r="AM579" t="s">
        <v>137</v>
      </c>
      <c r="AN579">
        <v>1996</v>
      </c>
      <c r="AO579" t="s">
        <v>1077</v>
      </c>
    </row>
    <row r="580" spans="1:41" x14ac:dyDescent="0.25">
      <c r="A580">
        <v>794731</v>
      </c>
      <c r="B580" s="1">
        <v>42057</v>
      </c>
      <c r="C580">
        <v>415</v>
      </c>
      <c r="D580" t="s">
        <v>1274</v>
      </c>
      <c r="E580"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t="s">
        <v>1079</v>
      </c>
      <c r="M580" t="s">
        <v>1141</v>
      </c>
      <c r="N580" t="s">
        <v>1082</v>
      </c>
      <c r="O580" t="s">
        <v>1111</v>
      </c>
      <c r="P580" t="s">
        <v>1161</v>
      </c>
      <c r="Q580">
        <v>50400</v>
      </c>
      <c r="R580">
        <v>0</v>
      </c>
      <c r="S580">
        <v>50400</v>
      </c>
      <c r="T580" s="1">
        <v>42037</v>
      </c>
      <c r="U580" t="s">
        <v>1089</v>
      </c>
      <c r="V580" t="s">
        <v>18</v>
      </c>
      <c r="W580" t="s">
        <v>41</v>
      </c>
      <c r="X580" t="s">
        <v>4</v>
      </c>
      <c r="Y580" t="s">
        <v>45</v>
      </c>
      <c r="Z580" t="s">
        <v>24</v>
      </c>
      <c r="AA580" t="s">
        <v>661</v>
      </c>
      <c r="AB580">
        <v>15</v>
      </c>
      <c r="AC580">
        <v>2</v>
      </c>
      <c r="AD580" t="s">
        <v>1077</v>
      </c>
      <c r="AE580">
        <v>1</v>
      </c>
      <c r="AF580">
        <v>3</v>
      </c>
      <c r="AG580" t="s">
        <v>1077</v>
      </c>
      <c r="AH580">
        <v>51090</v>
      </c>
      <c r="AI580">
        <v>7860</v>
      </c>
      <c r="AJ580">
        <v>7860</v>
      </c>
      <c r="AK580">
        <v>35370</v>
      </c>
      <c r="AL580" t="s">
        <v>47</v>
      </c>
      <c r="AM580" t="s">
        <v>64</v>
      </c>
      <c r="AN580">
        <v>2003</v>
      </c>
      <c r="AO580" t="s">
        <v>1078</v>
      </c>
    </row>
    <row r="581" spans="1:41" x14ac:dyDescent="0.25">
      <c r="A581">
        <v>641934</v>
      </c>
      <c r="B581" s="1">
        <v>41633</v>
      </c>
      <c r="C581">
        <v>51</v>
      </c>
      <c r="D581" t="s">
        <v>1273</v>
      </c>
      <c r="E581"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t="s">
        <v>1079</v>
      </c>
      <c r="M581" t="s">
        <v>1141</v>
      </c>
      <c r="N581" t="s">
        <v>1082</v>
      </c>
      <c r="O581" t="s">
        <v>1098</v>
      </c>
      <c r="P581" t="s">
        <v>1162</v>
      </c>
      <c r="Q581">
        <v>0</v>
      </c>
      <c r="R581">
        <v>0</v>
      </c>
      <c r="S581">
        <v>0</v>
      </c>
      <c r="T581" s="1">
        <v>42047</v>
      </c>
      <c r="U581" t="s">
        <v>1</v>
      </c>
      <c r="V581" t="s">
        <v>2</v>
      </c>
      <c r="W581" t="s">
        <v>3</v>
      </c>
      <c r="X581" t="s">
        <v>34</v>
      </c>
      <c r="Y581" t="s">
        <v>19</v>
      </c>
      <c r="Z581" t="s">
        <v>37</v>
      </c>
      <c r="AA581" t="s">
        <v>662</v>
      </c>
      <c r="AB581">
        <v>23</v>
      </c>
      <c r="AC581">
        <v>1</v>
      </c>
      <c r="AD581" t="s">
        <v>1085</v>
      </c>
      <c r="AE581">
        <v>2</v>
      </c>
      <c r="AF581">
        <v>3</v>
      </c>
      <c r="AG581" t="s">
        <v>1078</v>
      </c>
      <c r="AH581">
        <v>64200</v>
      </c>
      <c r="AI581">
        <v>6420</v>
      </c>
      <c r="AJ581">
        <v>19260</v>
      </c>
      <c r="AK581">
        <v>38520</v>
      </c>
      <c r="AL581" t="s">
        <v>118</v>
      </c>
      <c r="AM581" t="s">
        <v>119</v>
      </c>
      <c r="AN581">
        <v>2007</v>
      </c>
      <c r="AO581" t="s">
        <v>1077</v>
      </c>
    </row>
    <row r="582" spans="1:41" x14ac:dyDescent="0.25">
      <c r="A582">
        <v>113516</v>
      </c>
      <c r="B582" s="1">
        <v>33159</v>
      </c>
      <c r="C582">
        <v>255</v>
      </c>
      <c r="D582" t="s">
        <v>1272</v>
      </c>
      <c r="E58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t="s">
        <v>1079</v>
      </c>
      <c r="M582" t="s">
        <v>57</v>
      </c>
      <c r="N582" t="s">
        <v>1087</v>
      </c>
      <c r="O582" t="s">
        <v>1094</v>
      </c>
      <c r="P582" t="s">
        <v>1160</v>
      </c>
      <c r="Q582">
        <v>0</v>
      </c>
      <c r="R582">
        <v>-40200</v>
      </c>
      <c r="S582">
        <v>-40200</v>
      </c>
      <c r="T582" s="1">
        <v>42008</v>
      </c>
      <c r="U582" t="s">
        <v>1</v>
      </c>
      <c r="V582" t="s">
        <v>23</v>
      </c>
      <c r="W582" t="s">
        <v>41</v>
      </c>
      <c r="X582" t="s">
        <v>49</v>
      </c>
      <c r="Y582" t="s">
        <v>50</v>
      </c>
      <c r="Z582" t="s">
        <v>13</v>
      </c>
      <c r="AA582" t="s">
        <v>663</v>
      </c>
      <c r="AB582">
        <v>16</v>
      </c>
      <c r="AC582">
        <v>1</v>
      </c>
      <c r="AD582" t="s">
        <v>1078</v>
      </c>
      <c r="AE582">
        <v>2</v>
      </c>
      <c r="AF582">
        <v>0</v>
      </c>
      <c r="AG582" t="s">
        <v>1077</v>
      </c>
      <c r="AH582">
        <v>67320</v>
      </c>
      <c r="AI582">
        <v>12240</v>
      </c>
      <c r="AJ582">
        <v>12240</v>
      </c>
      <c r="AK582">
        <v>42840</v>
      </c>
      <c r="AL582" t="s">
        <v>55</v>
      </c>
      <c r="AM582" t="s">
        <v>157</v>
      </c>
      <c r="AN582">
        <v>2006</v>
      </c>
      <c r="AO582" t="s">
        <v>1078</v>
      </c>
    </row>
    <row r="583" spans="1:41" x14ac:dyDescent="0.25">
      <c r="A583">
        <v>425631</v>
      </c>
      <c r="B583" s="1">
        <v>41825</v>
      </c>
      <c r="C583">
        <v>143</v>
      </c>
      <c r="D583" t="s">
        <v>1272</v>
      </c>
      <c r="E583"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t="s">
        <v>1079</v>
      </c>
      <c r="M583" t="s">
        <v>29</v>
      </c>
      <c r="N583" t="s">
        <v>1102</v>
      </c>
      <c r="O583" t="s">
        <v>1104</v>
      </c>
      <c r="P583" t="s">
        <v>1159</v>
      </c>
      <c r="Q583">
        <v>37700</v>
      </c>
      <c r="R583">
        <v>0</v>
      </c>
      <c r="S583">
        <v>37700</v>
      </c>
      <c r="T583" s="1">
        <v>42056</v>
      </c>
      <c r="U583" t="s">
        <v>1089</v>
      </c>
      <c r="V583" t="s">
        <v>2</v>
      </c>
      <c r="W583" t="s">
        <v>3</v>
      </c>
      <c r="X583" t="s">
        <v>49</v>
      </c>
      <c r="Y583" t="s">
        <v>50</v>
      </c>
      <c r="Z583" t="s">
        <v>24</v>
      </c>
      <c r="AA583" t="s">
        <v>664</v>
      </c>
      <c r="AB583">
        <v>21</v>
      </c>
      <c r="AC583">
        <v>4</v>
      </c>
      <c r="AD583" t="s">
        <v>1077</v>
      </c>
      <c r="AE583">
        <v>2</v>
      </c>
      <c r="AF583">
        <v>0</v>
      </c>
      <c r="AG583" t="s">
        <v>1085</v>
      </c>
      <c r="AH583">
        <v>76120</v>
      </c>
      <c r="AI583">
        <v>6920</v>
      </c>
      <c r="AJ583">
        <v>13840</v>
      </c>
      <c r="AK583">
        <v>55360</v>
      </c>
      <c r="AL583" t="s">
        <v>43</v>
      </c>
      <c r="AM583" t="s">
        <v>44</v>
      </c>
      <c r="AN583">
        <v>1999</v>
      </c>
      <c r="AO583" t="s">
        <v>1078</v>
      </c>
    </row>
    <row r="584" spans="1:41" x14ac:dyDescent="0.25">
      <c r="A584">
        <v>542245</v>
      </c>
      <c r="B584" s="1">
        <v>33567</v>
      </c>
      <c r="C584">
        <v>130</v>
      </c>
      <c r="D584" t="s">
        <v>1273</v>
      </c>
      <c r="E584"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t="s">
        <v>1086</v>
      </c>
      <c r="M584" t="s">
        <v>1142</v>
      </c>
      <c r="N584" t="s">
        <v>1115</v>
      </c>
      <c r="O584" t="s">
        <v>1104</v>
      </c>
      <c r="P584" t="s">
        <v>1161</v>
      </c>
      <c r="Q584">
        <v>0</v>
      </c>
      <c r="R584">
        <v>-38500</v>
      </c>
      <c r="S584">
        <v>-38500</v>
      </c>
      <c r="T584" s="1">
        <v>42027</v>
      </c>
      <c r="U584" t="s">
        <v>1089</v>
      </c>
      <c r="V584" t="s">
        <v>23</v>
      </c>
      <c r="W584" t="s">
        <v>11</v>
      </c>
      <c r="X584" t="s">
        <v>60</v>
      </c>
      <c r="Y584" t="s">
        <v>5</v>
      </c>
      <c r="Z584" t="s">
        <v>51</v>
      </c>
      <c r="AA584" t="s">
        <v>665</v>
      </c>
      <c r="AB584">
        <v>21</v>
      </c>
      <c r="AC584">
        <v>2</v>
      </c>
      <c r="AD584" t="s">
        <v>1077</v>
      </c>
      <c r="AE584">
        <v>2</v>
      </c>
      <c r="AF584">
        <v>1</v>
      </c>
      <c r="AG584" t="s">
        <v>1078</v>
      </c>
      <c r="AH584">
        <v>85020</v>
      </c>
      <c r="AI584">
        <v>13080</v>
      </c>
      <c r="AJ584">
        <v>13080</v>
      </c>
      <c r="AK584">
        <v>58860</v>
      </c>
      <c r="AL584" t="s">
        <v>55</v>
      </c>
      <c r="AM584" t="s">
        <v>157</v>
      </c>
      <c r="AN584">
        <v>2010</v>
      </c>
      <c r="AO584" t="s">
        <v>1078</v>
      </c>
    </row>
    <row r="585" spans="1:41" x14ac:dyDescent="0.25">
      <c r="A585">
        <v>512894</v>
      </c>
      <c r="B585" s="1">
        <v>33148</v>
      </c>
      <c r="C585">
        <v>242</v>
      </c>
      <c r="D585" t="s">
        <v>1273</v>
      </c>
      <c r="E585"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t="s">
        <v>1079</v>
      </c>
      <c r="M585" t="s">
        <v>1139</v>
      </c>
      <c r="N585" t="s">
        <v>1102</v>
      </c>
      <c r="O585" t="s">
        <v>1111</v>
      </c>
      <c r="P585" t="s">
        <v>1162</v>
      </c>
      <c r="Q585">
        <v>0</v>
      </c>
      <c r="R585">
        <v>-57000</v>
      </c>
      <c r="S585">
        <v>-57000</v>
      </c>
      <c r="T585" s="1">
        <v>42047</v>
      </c>
      <c r="U585" t="s">
        <v>1089</v>
      </c>
      <c r="V585" t="s">
        <v>18</v>
      </c>
      <c r="W585" t="s">
        <v>11</v>
      </c>
      <c r="X585" t="s">
        <v>34</v>
      </c>
      <c r="Y585" t="s">
        <v>19</v>
      </c>
      <c r="Z585" t="s">
        <v>75</v>
      </c>
      <c r="AA585" t="s">
        <v>666</v>
      </c>
      <c r="AB585">
        <v>3</v>
      </c>
      <c r="AC585">
        <v>3</v>
      </c>
      <c r="AD585" t="s">
        <v>1078</v>
      </c>
      <c r="AE585">
        <v>0</v>
      </c>
      <c r="AF585">
        <v>1</v>
      </c>
      <c r="AG585" t="s">
        <v>1085</v>
      </c>
      <c r="AH585">
        <v>68090</v>
      </c>
      <c r="AI585">
        <v>12380</v>
      </c>
      <c r="AJ585">
        <v>12380</v>
      </c>
      <c r="AK585">
        <v>43330</v>
      </c>
      <c r="AL585" t="s">
        <v>47</v>
      </c>
      <c r="AM585" t="s">
        <v>94</v>
      </c>
      <c r="AN585">
        <v>2009</v>
      </c>
      <c r="AO585" t="s">
        <v>1078</v>
      </c>
    </row>
    <row r="586" spans="1:41" x14ac:dyDescent="0.25">
      <c r="A586">
        <v>633090</v>
      </c>
      <c r="B586" s="1">
        <v>39861</v>
      </c>
      <c r="C586">
        <v>96</v>
      </c>
      <c r="D586" t="s">
        <v>1272</v>
      </c>
      <c r="E586"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t="s">
        <v>1086</v>
      </c>
      <c r="M586" t="s">
        <v>57</v>
      </c>
      <c r="N586" t="s">
        <v>1097</v>
      </c>
      <c r="O586" t="s">
        <v>1117</v>
      </c>
      <c r="P586" t="s">
        <v>1159</v>
      </c>
      <c r="Q586">
        <v>0</v>
      </c>
      <c r="R586">
        <v>0</v>
      </c>
      <c r="S586">
        <v>0</v>
      </c>
      <c r="T586" s="1">
        <v>42027</v>
      </c>
      <c r="U586" t="s">
        <v>62</v>
      </c>
      <c r="V586" t="s">
        <v>1084</v>
      </c>
      <c r="W586" t="s">
        <v>121</v>
      </c>
      <c r="X586" t="s">
        <v>4</v>
      </c>
      <c r="Y586" t="s">
        <v>45</v>
      </c>
      <c r="Z586" t="s">
        <v>24</v>
      </c>
      <c r="AA586" t="s">
        <v>667</v>
      </c>
      <c r="AB586">
        <v>4</v>
      </c>
      <c r="AC586">
        <v>1</v>
      </c>
      <c r="AD586" t="s">
        <v>1085</v>
      </c>
      <c r="AE586">
        <v>1</v>
      </c>
      <c r="AF586">
        <v>2</v>
      </c>
      <c r="AG586" t="s">
        <v>1078</v>
      </c>
      <c r="AH586">
        <v>6030</v>
      </c>
      <c r="AI586">
        <v>670</v>
      </c>
      <c r="AJ586">
        <v>670</v>
      </c>
      <c r="AK586">
        <v>4690</v>
      </c>
      <c r="AL586" t="s">
        <v>39</v>
      </c>
      <c r="AM586" t="s">
        <v>40</v>
      </c>
      <c r="AN586">
        <v>2007</v>
      </c>
      <c r="AO586" t="s">
        <v>1078</v>
      </c>
    </row>
    <row r="587" spans="1:41" x14ac:dyDescent="0.25">
      <c r="A587">
        <v>464234</v>
      </c>
      <c r="B587" s="1">
        <v>38550</v>
      </c>
      <c r="C587">
        <v>180</v>
      </c>
      <c r="D587" t="s">
        <v>1272</v>
      </c>
      <c r="E587"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t="s">
        <v>1079</v>
      </c>
      <c r="M587" t="s">
        <v>1140</v>
      </c>
      <c r="N587" t="s">
        <v>1082</v>
      </c>
      <c r="O587" t="s">
        <v>1106</v>
      </c>
      <c r="P587" t="s">
        <v>1159</v>
      </c>
      <c r="Q587">
        <v>0</v>
      </c>
      <c r="R587">
        <v>-55800</v>
      </c>
      <c r="S587">
        <v>-55800</v>
      </c>
      <c r="T587" s="1">
        <v>42045</v>
      </c>
      <c r="U587" t="s">
        <v>10</v>
      </c>
      <c r="V587" t="s">
        <v>1084</v>
      </c>
      <c r="W587" t="s">
        <v>11</v>
      </c>
      <c r="X587" t="s">
        <v>30</v>
      </c>
      <c r="Y587" t="s">
        <v>1273</v>
      </c>
      <c r="Z587" t="s">
        <v>37</v>
      </c>
      <c r="AA587" t="s">
        <v>668</v>
      </c>
      <c r="AB587">
        <v>17</v>
      </c>
      <c r="AC587">
        <v>1</v>
      </c>
      <c r="AD587" t="s">
        <v>1085</v>
      </c>
      <c r="AE587">
        <v>1</v>
      </c>
      <c r="AF587">
        <v>3</v>
      </c>
      <c r="AG587" t="s">
        <v>1078</v>
      </c>
      <c r="AH587">
        <v>5100</v>
      </c>
      <c r="AI587">
        <v>1020</v>
      </c>
      <c r="AJ587">
        <v>510</v>
      </c>
      <c r="AK587">
        <v>3570</v>
      </c>
      <c r="AL587" t="s">
        <v>26</v>
      </c>
      <c r="AM587" t="s">
        <v>154</v>
      </c>
      <c r="AN587">
        <v>2000</v>
      </c>
      <c r="AO587" t="s">
        <v>1078</v>
      </c>
    </row>
    <row r="588" spans="1:41" x14ac:dyDescent="0.25">
      <c r="A588">
        <v>290162</v>
      </c>
      <c r="B588" s="1">
        <v>34405</v>
      </c>
      <c r="C588">
        <v>150</v>
      </c>
      <c r="D588" t="s">
        <v>1274</v>
      </c>
      <c r="E588"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t="s">
        <v>1079</v>
      </c>
      <c r="M588" t="s">
        <v>65</v>
      </c>
      <c r="N588" t="s">
        <v>1087</v>
      </c>
      <c r="O588" t="s">
        <v>1106</v>
      </c>
      <c r="P588" t="s">
        <v>1160</v>
      </c>
      <c r="Q588">
        <v>40100</v>
      </c>
      <c r="R588">
        <v>0</v>
      </c>
      <c r="S588">
        <v>40100</v>
      </c>
      <c r="T588" s="1">
        <v>42014</v>
      </c>
      <c r="U588" t="s">
        <v>10</v>
      </c>
      <c r="V588" t="s">
        <v>1084</v>
      </c>
      <c r="W588" t="s">
        <v>121</v>
      </c>
      <c r="X588" t="s">
        <v>4</v>
      </c>
      <c r="Y588" t="s">
        <v>45</v>
      </c>
      <c r="Z588" t="s">
        <v>37</v>
      </c>
      <c r="AA588" t="s">
        <v>669</v>
      </c>
      <c r="AB588">
        <v>7</v>
      </c>
      <c r="AC588">
        <v>1</v>
      </c>
      <c r="AD588" t="s">
        <v>1077</v>
      </c>
      <c r="AE588">
        <v>1</v>
      </c>
      <c r="AF588">
        <v>3</v>
      </c>
      <c r="AG588" t="s">
        <v>1077</v>
      </c>
      <c r="AH588">
        <v>4590</v>
      </c>
      <c r="AI588">
        <v>510</v>
      </c>
      <c r="AJ588">
        <v>510</v>
      </c>
      <c r="AK588">
        <v>3570</v>
      </c>
      <c r="AL588" t="s">
        <v>123</v>
      </c>
      <c r="AM588" t="s">
        <v>166</v>
      </c>
      <c r="AN588">
        <v>2013</v>
      </c>
      <c r="AO588" t="s">
        <v>1078</v>
      </c>
    </row>
    <row r="589" spans="1:41" x14ac:dyDescent="0.25">
      <c r="A589">
        <v>638155</v>
      </c>
      <c r="B589" s="1">
        <v>34549</v>
      </c>
      <c r="C589">
        <v>463</v>
      </c>
      <c r="D589" t="s">
        <v>1272</v>
      </c>
      <c r="E589"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t="s">
        <v>1086</v>
      </c>
      <c r="M589" t="s">
        <v>1142</v>
      </c>
      <c r="N589" t="s">
        <v>1099</v>
      </c>
      <c r="O589" t="s">
        <v>1106</v>
      </c>
      <c r="P589" t="s">
        <v>1161</v>
      </c>
      <c r="Q589">
        <v>51700</v>
      </c>
      <c r="R589">
        <v>0</v>
      </c>
      <c r="S589">
        <v>51700</v>
      </c>
      <c r="T589" s="1">
        <v>42047</v>
      </c>
      <c r="U589" t="s">
        <v>1089</v>
      </c>
      <c r="V589" t="s">
        <v>23</v>
      </c>
      <c r="W589" t="s">
        <v>3</v>
      </c>
      <c r="X589" t="s">
        <v>49</v>
      </c>
      <c r="Y589" t="s">
        <v>5</v>
      </c>
      <c r="Z589" t="s">
        <v>6</v>
      </c>
      <c r="AA589" t="s">
        <v>670</v>
      </c>
      <c r="AB589">
        <v>14</v>
      </c>
      <c r="AC589">
        <v>2</v>
      </c>
      <c r="AD589" t="s">
        <v>1085</v>
      </c>
      <c r="AE589">
        <v>1</v>
      </c>
      <c r="AF589">
        <v>2</v>
      </c>
      <c r="AG589" t="s">
        <v>1078</v>
      </c>
      <c r="AH589">
        <v>72400</v>
      </c>
      <c r="AI589">
        <v>7240</v>
      </c>
      <c r="AJ589">
        <v>14480</v>
      </c>
      <c r="AK589">
        <v>50680</v>
      </c>
      <c r="AL589" t="s">
        <v>26</v>
      </c>
      <c r="AM589" t="s">
        <v>27</v>
      </c>
      <c r="AN589">
        <v>1999</v>
      </c>
      <c r="AO589" t="s">
        <v>1077</v>
      </c>
    </row>
    <row r="590" spans="1:41" x14ac:dyDescent="0.25">
      <c r="A590">
        <v>911429</v>
      </c>
      <c r="B590" s="1">
        <v>41146</v>
      </c>
      <c r="C590">
        <v>472</v>
      </c>
      <c r="D590" t="s">
        <v>1274</v>
      </c>
      <c r="E590"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t="s">
        <v>1079</v>
      </c>
      <c r="M590" t="s">
        <v>1139</v>
      </c>
      <c r="N590" t="s">
        <v>1095</v>
      </c>
      <c r="O590" t="s">
        <v>1101</v>
      </c>
      <c r="P590" t="s">
        <v>1161</v>
      </c>
      <c r="Q590">
        <v>0</v>
      </c>
      <c r="R590">
        <v>0</v>
      </c>
      <c r="S590">
        <v>0</v>
      </c>
      <c r="T590" s="1">
        <v>42056</v>
      </c>
      <c r="U590" t="s">
        <v>1</v>
      </c>
      <c r="V590" t="s">
        <v>23</v>
      </c>
      <c r="W590" t="s">
        <v>3</v>
      </c>
      <c r="X590" t="s">
        <v>34</v>
      </c>
      <c r="Y590" t="s">
        <v>19</v>
      </c>
      <c r="Z590" t="s">
        <v>75</v>
      </c>
      <c r="AA590" t="s">
        <v>671</v>
      </c>
      <c r="AB590">
        <v>13</v>
      </c>
      <c r="AC590">
        <v>1</v>
      </c>
      <c r="AD590" t="s">
        <v>1078</v>
      </c>
      <c r="AE590">
        <v>2</v>
      </c>
      <c r="AF590">
        <v>3</v>
      </c>
      <c r="AG590" t="s">
        <v>1078</v>
      </c>
      <c r="AH590">
        <v>70900</v>
      </c>
      <c r="AI590">
        <v>14180</v>
      </c>
      <c r="AJ590">
        <v>7090</v>
      </c>
      <c r="AK590">
        <v>49630</v>
      </c>
      <c r="AL590" t="s">
        <v>15</v>
      </c>
      <c r="AM590" t="s">
        <v>178</v>
      </c>
      <c r="AN590">
        <v>2002</v>
      </c>
      <c r="AO590" t="s">
        <v>1078</v>
      </c>
    </row>
    <row r="591" spans="1:41" x14ac:dyDescent="0.25">
      <c r="A591">
        <v>106186</v>
      </c>
      <c r="B591" s="1">
        <v>40879</v>
      </c>
      <c r="C591">
        <v>75</v>
      </c>
      <c r="D591" t="s">
        <v>1272</v>
      </c>
      <c r="E591"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t="s">
        <v>1086</v>
      </c>
      <c r="M591" t="s">
        <v>29</v>
      </c>
      <c r="N591" t="s">
        <v>1097</v>
      </c>
      <c r="O591" t="s">
        <v>1105</v>
      </c>
      <c r="P591" t="s">
        <v>1159</v>
      </c>
      <c r="Q591">
        <v>0</v>
      </c>
      <c r="R591">
        <v>0</v>
      </c>
      <c r="S591">
        <v>0</v>
      </c>
      <c r="T591" s="1">
        <v>42022</v>
      </c>
      <c r="U591" t="s">
        <v>1089</v>
      </c>
      <c r="V591" t="s">
        <v>2</v>
      </c>
      <c r="W591" t="s">
        <v>41</v>
      </c>
      <c r="X591" t="s">
        <v>49</v>
      </c>
      <c r="Y591" t="s">
        <v>45</v>
      </c>
      <c r="Z591" t="s">
        <v>37</v>
      </c>
      <c r="AA591" t="s">
        <v>672</v>
      </c>
      <c r="AB591">
        <v>23</v>
      </c>
      <c r="AC591">
        <v>2</v>
      </c>
      <c r="AD591" t="s">
        <v>1085</v>
      </c>
      <c r="AE591">
        <v>2</v>
      </c>
      <c r="AF591">
        <v>3</v>
      </c>
      <c r="AG591" t="s">
        <v>1077</v>
      </c>
      <c r="AH591">
        <v>65100</v>
      </c>
      <c r="AI591">
        <v>6510</v>
      </c>
      <c r="AJ591">
        <v>6510</v>
      </c>
      <c r="AK591">
        <v>52080</v>
      </c>
      <c r="AL591" t="s">
        <v>8</v>
      </c>
      <c r="AM591" t="s">
        <v>137</v>
      </c>
      <c r="AN591">
        <v>2011</v>
      </c>
      <c r="AO591" t="s">
        <v>1078</v>
      </c>
    </row>
    <row r="592" spans="1:41" x14ac:dyDescent="0.25">
      <c r="A592">
        <v>311783</v>
      </c>
      <c r="B592" s="1">
        <v>38408</v>
      </c>
      <c r="C592">
        <v>193</v>
      </c>
      <c r="D592" t="s">
        <v>1273</v>
      </c>
      <c r="E59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t="s">
        <v>1086</v>
      </c>
      <c r="M592" t="s">
        <v>65</v>
      </c>
      <c r="N592" t="s">
        <v>1107</v>
      </c>
      <c r="O592" t="s">
        <v>1109</v>
      </c>
      <c r="P592" t="s">
        <v>1159</v>
      </c>
      <c r="Q592">
        <v>0</v>
      </c>
      <c r="R592">
        <v>0</v>
      </c>
      <c r="S592">
        <v>0</v>
      </c>
      <c r="T592" s="1">
        <v>42063</v>
      </c>
      <c r="U592" t="s">
        <v>1089</v>
      </c>
      <c r="V592" t="s">
        <v>2</v>
      </c>
      <c r="W592" t="s">
        <v>41</v>
      </c>
      <c r="X592" t="s">
        <v>60</v>
      </c>
      <c r="Y592" t="s">
        <v>88</v>
      </c>
      <c r="Z592" t="s">
        <v>51</v>
      </c>
      <c r="AA592" t="s">
        <v>673</v>
      </c>
      <c r="AB592">
        <v>23</v>
      </c>
      <c r="AC592">
        <v>3</v>
      </c>
      <c r="AD592" t="s">
        <v>1085</v>
      </c>
      <c r="AE592">
        <v>2</v>
      </c>
      <c r="AF592">
        <v>1</v>
      </c>
      <c r="AG592" t="s">
        <v>1077</v>
      </c>
      <c r="AH592">
        <v>64260</v>
      </c>
      <c r="AI592">
        <v>0</v>
      </c>
      <c r="AJ592">
        <v>14280</v>
      </c>
      <c r="AK592">
        <v>49980</v>
      </c>
      <c r="AL592" t="s">
        <v>55</v>
      </c>
      <c r="AM592" t="s">
        <v>86</v>
      </c>
      <c r="AN592">
        <v>1999</v>
      </c>
      <c r="AO592" t="s">
        <v>1078</v>
      </c>
    </row>
    <row r="593" spans="1:41" x14ac:dyDescent="0.25">
      <c r="A593">
        <v>528385</v>
      </c>
      <c r="B593" s="1">
        <v>35741</v>
      </c>
      <c r="C593">
        <v>43</v>
      </c>
      <c r="D593" t="s">
        <v>1272</v>
      </c>
      <c r="E593"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t="s">
        <v>1086</v>
      </c>
      <c r="M593" t="s">
        <v>29</v>
      </c>
      <c r="N593" t="s">
        <v>1090</v>
      </c>
      <c r="O593" t="s">
        <v>1106</v>
      </c>
      <c r="P593" t="s">
        <v>1161</v>
      </c>
      <c r="Q593">
        <v>0</v>
      </c>
      <c r="R593">
        <v>0</v>
      </c>
      <c r="S593">
        <v>0</v>
      </c>
      <c r="T593" s="1">
        <v>42023</v>
      </c>
      <c r="U593" t="s">
        <v>1</v>
      </c>
      <c r="V593" t="s">
        <v>18</v>
      </c>
      <c r="W593" t="s">
        <v>3</v>
      </c>
      <c r="X593" t="s">
        <v>60</v>
      </c>
      <c r="Y593" t="s">
        <v>45</v>
      </c>
      <c r="Z593" t="s">
        <v>24</v>
      </c>
      <c r="AA593" t="s">
        <v>674</v>
      </c>
      <c r="AB593">
        <v>16</v>
      </c>
      <c r="AC593">
        <v>1</v>
      </c>
      <c r="AD593" t="s">
        <v>1085</v>
      </c>
      <c r="AE593">
        <v>2</v>
      </c>
      <c r="AF593">
        <v>1</v>
      </c>
      <c r="AG593" t="s">
        <v>1085</v>
      </c>
      <c r="AH593">
        <v>79970</v>
      </c>
      <c r="AI593">
        <v>7270</v>
      </c>
      <c r="AJ593">
        <v>21810</v>
      </c>
      <c r="AK593">
        <v>50890</v>
      </c>
      <c r="AL593" t="s">
        <v>118</v>
      </c>
      <c r="AM593" t="s">
        <v>134</v>
      </c>
      <c r="AN593">
        <v>1996</v>
      </c>
      <c r="AO593" t="s">
        <v>1077</v>
      </c>
    </row>
    <row r="594" spans="1:41" x14ac:dyDescent="0.25">
      <c r="A594">
        <v>228403</v>
      </c>
      <c r="B594" s="1">
        <v>38097</v>
      </c>
      <c r="C594">
        <v>253</v>
      </c>
      <c r="D594" t="s">
        <v>1274</v>
      </c>
      <c r="E594"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t="s">
        <v>1086</v>
      </c>
      <c r="M594" t="s">
        <v>65</v>
      </c>
      <c r="N594" t="s">
        <v>1082</v>
      </c>
      <c r="O594" t="s">
        <v>1092</v>
      </c>
      <c r="P594" t="s">
        <v>1161</v>
      </c>
      <c r="Q594">
        <v>36600</v>
      </c>
      <c r="R594">
        <v>0</v>
      </c>
      <c r="S594">
        <v>36600</v>
      </c>
      <c r="T594" s="1">
        <v>42015</v>
      </c>
      <c r="U594" t="s">
        <v>1</v>
      </c>
      <c r="V594" t="s">
        <v>18</v>
      </c>
      <c r="W594" t="s">
        <v>41</v>
      </c>
      <c r="X594" t="s">
        <v>4</v>
      </c>
      <c r="Y594" t="s">
        <v>5</v>
      </c>
      <c r="Z594" t="s">
        <v>75</v>
      </c>
      <c r="AA594" t="s">
        <v>675</v>
      </c>
      <c r="AB594">
        <v>17</v>
      </c>
      <c r="AC594">
        <v>1</v>
      </c>
      <c r="AD594" t="s">
        <v>1078</v>
      </c>
      <c r="AE594">
        <v>2</v>
      </c>
      <c r="AF594">
        <v>0</v>
      </c>
      <c r="AG594" t="s">
        <v>1085</v>
      </c>
      <c r="AH594">
        <v>56610</v>
      </c>
      <c r="AI594">
        <v>6290</v>
      </c>
      <c r="AJ594">
        <v>6290</v>
      </c>
      <c r="AK594">
        <v>44030</v>
      </c>
      <c r="AL594" t="s">
        <v>26</v>
      </c>
      <c r="AM594" t="s">
        <v>27</v>
      </c>
      <c r="AN594">
        <v>1995</v>
      </c>
      <c r="AO594" t="s">
        <v>1078</v>
      </c>
    </row>
    <row r="595" spans="1:41" x14ac:dyDescent="0.25">
      <c r="A595">
        <v>209177</v>
      </c>
      <c r="B595" s="1">
        <v>40134</v>
      </c>
      <c r="C595">
        <v>152</v>
      </c>
      <c r="D595" t="s">
        <v>1274</v>
      </c>
      <c r="E595"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t="s">
        <v>1086</v>
      </c>
      <c r="M595" t="s">
        <v>1142</v>
      </c>
      <c r="N595" t="s">
        <v>1080</v>
      </c>
      <c r="O595" t="s">
        <v>1111</v>
      </c>
      <c r="P595" t="s">
        <v>1159</v>
      </c>
      <c r="Q595">
        <v>58600</v>
      </c>
      <c r="R595">
        <v>0</v>
      </c>
      <c r="S595">
        <v>58600</v>
      </c>
      <c r="T595" s="1">
        <v>42046</v>
      </c>
      <c r="U595" t="s">
        <v>1</v>
      </c>
      <c r="V595" t="s">
        <v>2</v>
      </c>
      <c r="W595" t="s">
        <v>3</v>
      </c>
      <c r="X595" t="s">
        <v>34</v>
      </c>
      <c r="Y595" t="s">
        <v>12</v>
      </c>
      <c r="Z595" t="s">
        <v>75</v>
      </c>
      <c r="AA595" t="s">
        <v>676</v>
      </c>
      <c r="AB595">
        <v>9</v>
      </c>
      <c r="AC595">
        <v>1</v>
      </c>
      <c r="AD595" t="s">
        <v>1077</v>
      </c>
      <c r="AE595">
        <v>1</v>
      </c>
      <c r="AF595">
        <v>1</v>
      </c>
      <c r="AG595" t="s">
        <v>1085</v>
      </c>
      <c r="AH595">
        <v>84590</v>
      </c>
      <c r="AI595">
        <v>7690</v>
      </c>
      <c r="AJ595">
        <v>7690</v>
      </c>
      <c r="AK595">
        <v>69210</v>
      </c>
      <c r="AL595" t="s">
        <v>47</v>
      </c>
      <c r="AM595" t="s">
        <v>64</v>
      </c>
      <c r="AN595">
        <v>2000</v>
      </c>
      <c r="AO595" t="s">
        <v>1077</v>
      </c>
    </row>
    <row r="596" spans="1:41" x14ac:dyDescent="0.25">
      <c r="A596">
        <v>497929</v>
      </c>
      <c r="B596" s="1">
        <v>40075</v>
      </c>
      <c r="C596">
        <v>160</v>
      </c>
      <c r="D596" t="s">
        <v>1273</v>
      </c>
      <c r="E596"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t="s">
        <v>1079</v>
      </c>
      <c r="M596" t="s">
        <v>57</v>
      </c>
      <c r="N596" t="s">
        <v>1087</v>
      </c>
      <c r="O596" t="s">
        <v>1081</v>
      </c>
      <c r="P596" t="s">
        <v>1159</v>
      </c>
      <c r="Q596">
        <v>0</v>
      </c>
      <c r="R596">
        <v>-43800</v>
      </c>
      <c r="S596">
        <v>-43800</v>
      </c>
      <c r="T596" s="1">
        <v>42013</v>
      </c>
      <c r="U596" t="s">
        <v>1089</v>
      </c>
      <c r="V596" t="s">
        <v>2</v>
      </c>
      <c r="W596" t="s">
        <v>3</v>
      </c>
      <c r="X596" t="s">
        <v>34</v>
      </c>
      <c r="Y596" t="s">
        <v>5</v>
      </c>
      <c r="Z596" t="s">
        <v>51</v>
      </c>
      <c r="AA596" t="s">
        <v>677</v>
      </c>
      <c r="AB596">
        <v>13</v>
      </c>
      <c r="AC596">
        <v>3</v>
      </c>
      <c r="AD596" t="s">
        <v>1078</v>
      </c>
      <c r="AE596">
        <v>2</v>
      </c>
      <c r="AF596">
        <v>1</v>
      </c>
      <c r="AG596" t="s">
        <v>1077</v>
      </c>
      <c r="AH596">
        <v>66780</v>
      </c>
      <c r="AI596">
        <v>7420</v>
      </c>
      <c r="AJ596">
        <v>14840</v>
      </c>
      <c r="AK596">
        <v>44520</v>
      </c>
      <c r="AL596" t="s">
        <v>15</v>
      </c>
      <c r="AM596" t="s">
        <v>178</v>
      </c>
      <c r="AN596">
        <v>1996</v>
      </c>
      <c r="AO596" t="s">
        <v>1078</v>
      </c>
    </row>
    <row r="597" spans="1:41" x14ac:dyDescent="0.25">
      <c r="A597">
        <v>735844</v>
      </c>
      <c r="B597" s="1">
        <v>40125</v>
      </c>
      <c r="C597">
        <v>56</v>
      </c>
      <c r="D597" t="s">
        <v>1274</v>
      </c>
      <c r="E597"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t="s">
        <v>1079</v>
      </c>
      <c r="M597" t="s">
        <v>1142</v>
      </c>
      <c r="N597" t="s">
        <v>1115</v>
      </c>
      <c r="O597" t="s">
        <v>1117</v>
      </c>
      <c r="P597" t="s">
        <v>1160</v>
      </c>
      <c r="Q597">
        <v>0</v>
      </c>
      <c r="R597">
        <v>-28800</v>
      </c>
      <c r="S597">
        <v>-28800</v>
      </c>
      <c r="T597" s="1">
        <v>42024</v>
      </c>
      <c r="U597" t="s">
        <v>1</v>
      </c>
      <c r="V597" t="s">
        <v>18</v>
      </c>
      <c r="W597" t="s">
        <v>3</v>
      </c>
      <c r="X597" t="s">
        <v>4</v>
      </c>
      <c r="Y597" t="s">
        <v>50</v>
      </c>
      <c r="Z597" t="s">
        <v>37</v>
      </c>
      <c r="AA597" t="s">
        <v>678</v>
      </c>
      <c r="AB597">
        <v>13</v>
      </c>
      <c r="AC597">
        <v>1</v>
      </c>
      <c r="AD597" t="s">
        <v>1077</v>
      </c>
      <c r="AE597">
        <v>1</v>
      </c>
      <c r="AF597">
        <v>2</v>
      </c>
      <c r="AG597" t="s">
        <v>1077</v>
      </c>
      <c r="AH597">
        <v>58500</v>
      </c>
      <c r="AI597">
        <v>0</v>
      </c>
      <c r="AJ597">
        <v>6500</v>
      </c>
      <c r="AK597">
        <v>52000</v>
      </c>
      <c r="AL597" t="s">
        <v>55</v>
      </c>
      <c r="AM597" t="s">
        <v>86</v>
      </c>
      <c r="AN597">
        <v>2001</v>
      </c>
      <c r="AO597" t="s">
        <v>1078</v>
      </c>
    </row>
    <row r="598" spans="1:41" x14ac:dyDescent="0.25">
      <c r="A598">
        <v>710741</v>
      </c>
      <c r="B598" s="1">
        <v>37146</v>
      </c>
      <c r="C598">
        <v>286</v>
      </c>
      <c r="D598" t="s">
        <v>1272</v>
      </c>
      <c r="E598"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t="s">
        <v>1086</v>
      </c>
      <c r="M598" t="s">
        <v>65</v>
      </c>
      <c r="N598" t="s">
        <v>1093</v>
      </c>
      <c r="O598" t="s">
        <v>1096</v>
      </c>
      <c r="P598" t="s">
        <v>1161</v>
      </c>
      <c r="Q598">
        <v>45500</v>
      </c>
      <c r="R598">
        <v>-62500</v>
      </c>
      <c r="S598">
        <v>-17000</v>
      </c>
      <c r="T598" s="1">
        <v>42061</v>
      </c>
      <c r="U598" t="s">
        <v>62</v>
      </c>
      <c r="V598" t="s">
        <v>1084</v>
      </c>
      <c r="W598" t="s">
        <v>121</v>
      </c>
      <c r="X598" t="s">
        <v>4</v>
      </c>
      <c r="Y598" t="s">
        <v>45</v>
      </c>
      <c r="Z598" t="s">
        <v>6</v>
      </c>
      <c r="AA598" t="s">
        <v>679</v>
      </c>
      <c r="AB598">
        <v>3</v>
      </c>
      <c r="AC598">
        <v>1</v>
      </c>
      <c r="AD598" t="s">
        <v>1085</v>
      </c>
      <c r="AE598">
        <v>2</v>
      </c>
      <c r="AF598">
        <v>0</v>
      </c>
      <c r="AG598" t="s">
        <v>1078</v>
      </c>
      <c r="AH598">
        <v>5000</v>
      </c>
      <c r="AI598">
        <v>500</v>
      </c>
      <c r="AJ598">
        <v>500</v>
      </c>
      <c r="AK598">
        <v>4000</v>
      </c>
      <c r="AL598" t="s">
        <v>21</v>
      </c>
      <c r="AM598" t="s">
        <v>22</v>
      </c>
      <c r="AN598">
        <v>2003</v>
      </c>
      <c r="AO598" t="s">
        <v>1078</v>
      </c>
    </row>
    <row r="599" spans="1:41" x14ac:dyDescent="0.25">
      <c r="A599">
        <v>276804</v>
      </c>
      <c r="B599" s="1">
        <v>33935</v>
      </c>
      <c r="C599">
        <v>3</v>
      </c>
      <c r="D599" t="s">
        <v>1272</v>
      </c>
      <c r="E599"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t="s">
        <v>1086</v>
      </c>
      <c r="M599" t="s">
        <v>1142</v>
      </c>
      <c r="N599" t="s">
        <v>1097</v>
      </c>
      <c r="O599" t="s">
        <v>1109</v>
      </c>
      <c r="P599" t="s">
        <v>1162</v>
      </c>
      <c r="Q599">
        <v>0</v>
      </c>
      <c r="R599">
        <v>0</v>
      </c>
      <c r="S599">
        <v>0</v>
      </c>
      <c r="T599" s="1">
        <v>42037</v>
      </c>
      <c r="U599" t="s">
        <v>62</v>
      </c>
      <c r="V599" t="s">
        <v>1084</v>
      </c>
      <c r="W599" t="s">
        <v>121</v>
      </c>
      <c r="X599" t="s">
        <v>4</v>
      </c>
      <c r="Y599" t="s">
        <v>88</v>
      </c>
      <c r="Z599" t="s">
        <v>37</v>
      </c>
      <c r="AA599" t="s">
        <v>680</v>
      </c>
      <c r="AB599">
        <v>3</v>
      </c>
      <c r="AC599">
        <v>1</v>
      </c>
      <c r="AD599" t="s">
        <v>1085</v>
      </c>
      <c r="AE599">
        <v>2</v>
      </c>
      <c r="AF599">
        <v>1</v>
      </c>
      <c r="AG599" t="s">
        <v>1085</v>
      </c>
      <c r="AH599">
        <v>5000</v>
      </c>
      <c r="AI599">
        <v>500</v>
      </c>
      <c r="AJ599">
        <v>1000</v>
      </c>
      <c r="AK599">
        <v>3500</v>
      </c>
      <c r="AL599" t="s">
        <v>15</v>
      </c>
      <c r="AM599" t="s">
        <v>16</v>
      </c>
      <c r="AN599">
        <v>2008</v>
      </c>
      <c r="AO599" t="s">
        <v>1077</v>
      </c>
    </row>
    <row r="600" spans="1:41" x14ac:dyDescent="0.25">
      <c r="A600">
        <v>507545</v>
      </c>
      <c r="B600" s="1">
        <v>36136</v>
      </c>
      <c r="C600">
        <v>286</v>
      </c>
      <c r="D600" t="s">
        <v>1272</v>
      </c>
      <c r="E600"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t="s">
        <v>1086</v>
      </c>
      <c r="M600" t="s">
        <v>57</v>
      </c>
      <c r="N600" t="s">
        <v>1087</v>
      </c>
      <c r="O600" t="s">
        <v>1098</v>
      </c>
      <c r="P600" t="s">
        <v>1161</v>
      </c>
      <c r="Q600">
        <v>71300</v>
      </c>
      <c r="R600">
        <v>-70300</v>
      </c>
      <c r="S600">
        <v>1000</v>
      </c>
      <c r="T600" s="1">
        <v>42008</v>
      </c>
      <c r="U600" t="s">
        <v>1089</v>
      </c>
      <c r="V600" t="s">
        <v>23</v>
      </c>
      <c r="W600" t="s">
        <v>3</v>
      </c>
      <c r="X600" t="s">
        <v>60</v>
      </c>
      <c r="Y600" t="s">
        <v>19</v>
      </c>
      <c r="Z600" t="s">
        <v>6</v>
      </c>
      <c r="AA600" t="s">
        <v>681</v>
      </c>
      <c r="AB600">
        <v>16</v>
      </c>
      <c r="AC600">
        <v>3</v>
      </c>
      <c r="AD600" t="s">
        <v>1085</v>
      </c>
      <c r="AE600">
        <v>1</v>
      </c>
      <c r="AF600">
        <v>3</v>
      </c>
      <c r="AG600" t="s">
        <v>1077</v>
      </c>
      <c r="AH600">
        <v>54450</v>
      </c>
      <c r="AI600">
        <v>6050</v>
      </c>
      <c r="AJ600">
        <v>12100</v>
      </c>
      <c r="AK600">
        <v>36300</v>
      </c>
      <c r="AL600" t="s">
        <v>8</v>
      </c>
      <c r="AM600" t="s">
        <v>9</v>
      </c>
      <c r="AN600">
        <v>2007</v>
      </c>
      <c r="AO600" t="s">
        <v>1078</v>
      </c>
    </row>
    <row r="601" spans="1:41" x14ac:dyDescent="0.25">
      <c r="A601">
        <v>485642</v>
      </c>
      <c r="B601" s="1">
        <v>33110</v>
      </c>
      <c r="C601">
        <v>239</v>
      </c>
      <c r="D601" t="s">
        <v>1273</v>
      </c>
      <c r="E601"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t="s">
        <v>1086</v>
      </c>
      <c r="M601" t="s">
        <v>1139</v>
      </c>
      <c r="N601" t="s">
        <v>1107</v>
      </c>
      <c r="O601" t="s">
        <v>1092</v>
      </c>
      <c r="P601" t="s">
        <v>1161</v>
      </c>
      <c r="Q601">
        <v>0</v>
      </c>
      <c r="R601">
        <v>0</v>
      </c>
      <c r="S601">
        <v>0</v>
      </c>
      <c r="T601" s="1">
        <v>42054</v>
      </c>
      <c r="U601" t="s">
        <v>1089</v>
      </c>
      <c r="V601" t="s">
        <v>23</v>
      </c>
      <c r="W601" t="s">
        <v>3</v>
      </c>
      <c r="X601" t="s">
        <v>4</v>
      </c>
      <c r="Y601" t="s">
        <v>45</v>
      </c>
      <c r="Z601" t="s">
        <v>75</v>
      </c>
      <c r="AA601" t="s">
        <v>682</v>
      </c>
      <c r="AB601">
        <v>12</v>
      </c>
      <c r="AC601">
        <v>3</v>
      </c>
      <c r="AD601" t="s">
        <v>1078</v>
      </c>
      <c r="AE601">
        <v>1</v>
      </c>
      <c r="AF601">
        <v>3</v>
      </c>
      <c r="AG601" t="s">
        <v>1085</v>
      </c>
      <c r="AH601">
        <v>61920</v>
      </c>
      <c r="AI601">
        <v>6880</v>
      </c>
      <c r="AJ601">
        <v>6880</v>
      </c>
      <c r="AK601">
        <v>48160</v>
      </c>
      <c r="AL601" t="s">
        <v>8</v>
      </c>
      <c r="AM601" t="s">
        <v>137</v>
      </c>
      <c r="AN601">
        <v>2003</v>
      </c>
      <c r="AO601" t="s">
        <v>1078</v>
      </c>
    </row>
    <row r="602" spans="1:41" x14ac:dyDescent="0.25">
      <c r="A602">
        <v>796375</v>
      </c>
      <c r="B602" s="1">
        <v>40838</v>
      </c>
      <c r="C602">
        <v>64</v>
      </c>
      <c r="D602" t="s">
        <v>1273</v>
      </c>
      <c r="E60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t="s">
        <v>1079</v>
      </c>
      <c r="M602" t="s">
        <v>57</v>
      </c>
      <c r="N602" t="s">
        <v>1099</v>
      </c>
      <c r="O602" t="s">
        <v>1116</v>
      </c>
      <c r="P602" t="s">
        <v>1161</v>
      </c>
      <c r="Q602">
        <v>0</v>
      </c>
      <c r="R602">
        <v>-61400</v>
      </c>
      <c r="S602">
        <v>-61400</v>
      </c>
      <c r="T602" s="1">
        <v>42016</v>
      </c>
      <c r="U602" t="s">
        <v>1</v>
      </c>
      <c r="V602" t="s">
        <v>2</v>
      </c>
      <c r="W602" t="s">
        <v>11</v>
      </c>
      <c r="X602" t="s">
        <v>60</v>
      </c>
      <c r="Y602" t="s">
        <v>12</v>
      </c>
      <c r="Z602" t="s">
        <v>51</v>
      </c>
      <c r="AA602" t="s">
        <v>683</v>
      </c>
      <c r="AB602">
        <v>4</v>
      </c>
      <c r="AC602">
        <v>1</v>
      </c>
      <c r="AD602" t="s">
        <v>1085</v>
      </c>
      <c r="AE602">
        <v>1</v>
      </c>
      <c r="AF602">
        <v>2</v>
      </c>
      <c r="AG602" t="s">
        <v>1078</v>
      </c>
      <c r="AH602">
        <v>43700</v>
      </c>
      <c r="AI602">
        <v>4370</v>
      </c>
      <c r="AJ602">
        <v>4370</v>
      </c>
      <c r="AK602">
        <v>34960</v>
      </c>
      <c r="AL602" t="s">
        <v>39</v>
      </c>
      <c r="AM602" t="s">
        <v>40</v>
      </c>
      <c r="AN602">
        <v>2007</v>
      </c>
      <c r="AO602" t="s">
        <v>1077</v>
      </c>
    </row>
    <row r="603" spans="1:41" x14ac:dyDescent="0.25">
      <c r="A603">
        <v>171183</v>
      </c>
      <c r="B603" s="1">
        <v>32905</v>
      </c>
      <c r="C603">
        <v>98</v>
      </c>
      <c r="D603" t="s">
        <v>1274</v>
      </c>
      <c r="E603"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t="s">
        <v>1079</v>
      </c>
      <c r="M603" t="s">
        <v>1139</v>
      </c>
      <c r="N603" t="s">
        <v>1082</v>
      </c>
      <c r="O603" t="s">
        <v>1092</v>
      </c>
      <c r="P603" t="s">
        <v>1159</v>
      </c>
      <c r="Q603">
        <v>0</v>
      </c>
      <c r="R603">
        <v>-26400</v>
      </c>
      <c r="S603">
        <v>-26400</v>
      </c>
      <c r="T603" s="1">
        <v>42028</v>
      </c>
      <c r="U603" t="s">
        <v>1</v>
      </c>
      <c r="V603" t="s">
        <v>23</v>
      </c>
      <c r="W603" t="s">
        <v>11</v>
      </c>
      <c r="X603" t="s">
        <v>49</v>
      </c>
      <c r="Y603" t="s">
        <v>50</v>
      </c>
      <c r="Z603" t="s">
        <v>13</v>
      </c>
      <c r="AA603" t="s">
        <v>684</v>
      </c>
      <c r="AB603">
        <v>3</v>
      </c>
      <c r="AC603">
        <v>1</v>
      </c>
      <c r="AD603" t="s">
        <v>1085</v>
      </c>
      <c r="AE603">
        <v>2</v>
      </c>
      <c r="AF603">
        <v>0</v>
      </c>
      <c r="AG603" t="s">
        <v>1085</v>
      </c>
      <c r="AH603">
        <v>64080</v>
      </c>
      <c r="AI603">
        <v>7120</v>
      </c>
      <c r="AJ603">
        <v>7120</v>
      </c>
      <c r="AK603">
        <v>49840</v>
      </c>
      <c r="AL603" t="s">
        <v>55</v>
      </c>
      <c r="AM603" t="s">
        <v>86</v>
      </c>
      <c r="AN603">
        <v>1997</v>
      </c>
      <c r="AO603" t="s">
        <v>1078</v>
      </c>
    </row>
    <row r="604" spans="1:41" x14ac:dyDescent="0.25">
      <c r="A604">
        <v>110084</v>
      </c>
      <c r="B604" s="1">
        <v>33204</v>
      </c>
      <c r="C604">
        <v>16</v>
      </c>
      <c r="D604" t="s">
        <v>1272</v>
      </c>
      <c r="E604"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t="s">
        <v>1079</v>
      </c>
      <c r="M604" t="s">
        <v>1142</v>
      </c>
      <c r="N604" t="s">
        <v>1087</v>
      </c>
      <c r="O604" t="s">
        <v>1109</v>
      </c>
      <c r="P604" t="s">
        <v>1160</v>
      </c>
      <c r="Q604">
        <v>59300</v>
      </c>
      <c r="R604">
        <v>-31400</v>
      </c>
      <c r="S604">
        <v>27900</v>
      </c>
      <c r="T604" s="1">
        <v>42052</v>
      </c>
      <c r="U604" t="s">
        <v>1</v>
      </c>
      <c r="V604" t="s">
        <v>18</v>
      </c>
      <c r="W604" t="s">
        <v>41</v>
      </c>
      <c r="X604" t="s">
        <v>49</v>
      </c>
      <c r="Y604" t="s">
        <v>5</v>
      </c>
      <c r="Z604" t="s">
        <v>51</v>
      </c>
      <c r="AA604" t="s">
        <v>685</v>
      </c>
      <c r="AB604">
        <v>0</v>
      </c>
      <c r="AC604">
        <v>1</v>
      </c>
      <c r="AD604" t="s">
        <v>1078</v>
      </c>
      <c r="AE604">
        <v>2</v>
      </c>
      <c r="AF604">
        <v>1</v>
      </c>
      <c r="AG604" t="s">
        <v>1085</v>
      </c>
      <c r="AH604">
        <v>55000</v>
      </c>
      <c r="AI604">
        <v>10000</v>
      </c>
      <c r="AJ604">
        <v>10000</v>
      </c>
      <c r="AK604">
        <v>35000</v>
      </c>
      <c r="AL604" t="s">
        <v>123</v>
      </c>
      <c r="AM604" t="s">
        <v>166</v>
      </c>
      <c r="AN604">
        <v>2008</v>
      </c>
      <c r="AO604" t="s">
        <v>1077</v>
      </c>
    </row>
    <row r="605" spans="1:41" x14ac:dyDescent="0.25">
      <c r="A605">
        <v>714784</v>
      </c>
      <c r="B605" s="1">
        <v>38184</v>
      </c>
      <c r="C605">
        <v>70</v>
      </c>
      <c r="D605" t="s">
        <v>1274</v>
      </c>
      <c r="E605"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t="s">
        <v>1086</v>
      </c>
      <c r="M605" t="s">
        <v>1139</v>
      </c>
      <c r="N605" t="s">
        <v>1114</v>
      </c>
      <c r="O605" t="s">
        <v>1113</v>
      </c>
      <c r="P605" t="s">
        <v>1160</v>
      </c>
      <c r="Q605">
        <v>46000</v>
      </c>
      <c r="R605">
        <v>0</v>
      </c>
      <c r="S605">
        <v>46000</v>
      </c>
      <c r="T605" s="1">
        <v>42017</v>
      </c>
      <c r="U605" t="s">
        <v>10</v>
      </c>
      <c r="V605" t="s">
        <v>1084</v>
      </c>
      <c r="W605" t="s">
        <v>121</v>
      </c>
      <c r="X605" t="s">
        <v>4</v>
      </c>
      <c r="Y605" t="s">
        <v>45</v>
      </c>
      <c r="Z605" t="s">
        <v>6</v>
      </c>
      <c r="AA605" t="s">
        <v>686</v>
      </c>
      <c r="AB605">
        <v>19</v>
      </c>
      <c r="AC605">
        <v>1</v>
      </c>
      <c r="AD605" t="s">
        <v>1078</v>
      </c>
      <c r="AE605">
        <v>2</v>
      </c>
      <c r="AF605">
        <v>3</v>
      </c>
      <c r="AG605" t="s">
        <v>1085</v>
      </c>
      <c r="AH605">
        <v>4400</v>
      </c>
      <c r="AI605">
        <v>0</v>
      </c>
      <c r="AJ605">
        <v>550</v>
      </c>
      <c r="AK605">
        <v>3850</v>
      </c>
      <c r="AL605" t="s">
        <v>47</v>
      </c>
      <c r="AM605" t="s">
        <v>48</v>
      </c>
      <c r="AN605">
        <v>2000</v>
      </c>
      <c r="AO605" t="s">
        <v>1078</v>
      </c>
    </row>
    <row r="606" spans="1:41" x14ac:dyDescent="0.25">
      <c r="A606">
        <v>143924</v>
      </c>
      <c r="B606" s="1">
        <v>34313</v>
      </c>
      <c r="C606">
        <v>75</v>
      </c>
      <c r="D606" t="s">
        <v>1273</v>
      </c>
      <c r="E606"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t="s">
        <v>1079</v>
      </c>
      <c r="M606" t="s">
        <v>1142</v>
      </c>
      <c r="N606" t="s">
        <v>1090</v>
      </c>
      <c r="O606" t="s">
        <v>1104</v>
      </c>
      <c r="P606" t="s">
        <v>1161</v>
      </c>
      <c r="Q606">
        <v>0</v>
      </c>
      <c r="R606">
        <v>0</v>
      </c>
      <c r="S606">
        <v>0</v>
      </c>
      <c r="T606" s="1">
        <v>42063</v>
      </c>
      <c r="U606" t="s">
        <v>1089</v>
      </c>
      <c r="V606" t="s">
        <v>2</v>
      </c>
      <c r="W606" t="s">
        <v>11</v>
      </c>
      <c r="X606" t="s">
        <v>4</v>
      </c>
      <c r="Y606" t="s">
        <v>5</v>
      </c>
      <c r="Z606" t="s">
        <v>51</v>
      </c>
      <c r="AA606" t="s">
        <v>687</v>
      </c>
      <c r="AB606">
        <v>15</v>
      </c>
      <c r="AC606">
        <v>2</v>
      </c>
      <c r="AD606" t="s">
        <v>1085</v>
      </c>
      <c r="AE606">
        <v>0</v>
      </c>
      <c r="AF606">
        <v>1</v>
      </c>
      <c r="AG606" t="s">
        <v>1077</v>
      </c>
      <c r="AH606">
        <v>71640</v>
      </c>
      <c r="AI606">
        <v>5970</v>
      </c>
      <c r="AJ606">
        <v>11940</v>
      </c>
      <c r="AK606">
        <v>53730</v>
      </c>
      <c r="AL606" t="s">
        <v>47</v>
      </c>
      <c r="AM606" t="s">
        <v>64</v>
      </c>
      <c r="AN606">
        <v>2008</v>
      </c>
      <c r="AO606" t="s">
        <v>1078</v>
      </c>
    </row>
    <row r="607" spans="1:41" x14ac:dyDescent="0.25">
      <c r="A607">
        <v>996850</v>
      </c>
      <c r="B607" s="1">
        <v>34766</v>
      </c>
      <c r="C607">
        <v>246</v>
      </c>
      <c r="D607" t="s">
        <v>1273</v>
      </c>
      <c r="E607"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t="s">
        <v>1079</v>
      </c>
      <c r="M607" t="s">
        <v>57</v>
      </c>
      <c r="N607" t="s">
        <v>1082</v>
      </c>
      <c r="O607" t="s">
        <v>1083</v>
      </c>
      <c r="P607" t="s">
        <v>1161</v>
      </c>
      <c r="Q607">
        <v>0</v>
      </c>
      <c r="R607">
        <v>0</v>
      </c>
      <c r="S607">
        <v>0</v>
      </c>
      <c r="T607" s="1">
        <v>42007</v>
      </c>
      <c r="U607" t="s">
        <v>1</v>
      </c>
      <c r="V607" t="s">
        <v>18</v>
      </c>
      <c r="W607" t="s">
        <v>11</v>
      </c>
      <c r="X607" t="s">
        <v>49</v>
      </c>
      <c r="Y607" t="s">
        <v>19</v>
      </c>
      <c r="Z607" t="s">
        <v>24</v>
      </c>
      <c r="AA607" t="s">
        <v>688</v>
      </c>
      <c r="AB607">
        <v>6</v>
      </c>
      <c r="AC607">
        <v>1</v>
      </c>
      <c r="AD607" t="s">
        <v>1078</v>
      </c>
      <c r="AE607">
        <v>1</v>
      </c>
      <c r="AF607">
        <v>0</v>
      </c>
      <c r="AG607" t="s">
        <v>1078</v>
      </c>
      <c r="AH607">
        <v>61740</v>
      </c>
      <c r="AI607">
        <v>6860</v>
      </c>
      <c r="AJ607">
        <v>6860</v>
      </c>
      <c r="AK607">
        <v>48020</v>
      </c>
      <c r="AL607" t="s">
        <v>32</v>
      </c>
      <c r="AM607" t="s">
        <v>69</v>
      </c>
      <c r="AN607">
        <v>1997</v>
      </c>
      <c r="AO607" t="s">
        <v>1078</v>
      </c>
    </row>
    <row r="608" spans="1:41" x14ac:dyDescent="0.25">
      <c r="A608">
        <v>284834</v>
      </c>
      <c r="B608" s="1">
        <v>40028</v>
      </c>
      <c r="C608">
        <v>110</v>
      </c>
      <c r="D608" t="s">
        <v>1273</v>
      </c>
      <c r="E608"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t="s">
        <v>1086</v>
      </c>
      <c r="M608" t="s">
        <v>29</v>
      </c>
      <c r="N608" t="s">
        <v>1097</v>
      </c>
      <c r="O608" t="s">
        <v>1096</v>
      </c>
      <c r="P608" t="s">
        <v>1160</v>
      </c>
      <c r="Q608">
        <v>0</v>
      </c>
      <c r="R608">
        <v>-66200</v>
      </c>
      <c r="S608">
        <v>-66200</v>
      </c>
      <c r="T608" s="1">
        <v>42040</v>
      </c>
      <c r="U608" t="s">
        <v>1</v>
      </c>
      <c r="V608" t="s">
        <v>2</v>
      </c>
      <c r="W608" t="s">
        <v>41</v>
      </c>
      <c r="X608" t="s">
        <v>60</v>
      </c>
      <c r="Y608" t="s">
        <v>5</v>
      </c>
      <c r="Z608" t="s">
        <v>37</v>
      </c>
      <c r="AA608" t="s">
        <v>689</v>
      </c>
      <c r="AB608">
        <v>3</v>
      </c>
      <c r="AC608">
        <v>1</v>
      </c>
      <c r="AD608" t="s">
        <v>1085</v>
      </c>
      <c r="AE608">
        <v>0</v>
      </c>
      <c r="AF608">
        <v>3</v>
      </c>
      <c r="AG608" t="s">
        <v>1085</v>
      </c>
      <c r="AH608">
        <v>57500</v>
      </c>
      <c r="AI608">
        <v>5750</v>
      </c>
      <c r="AJ608">
        <v>5750</v>
      </c>
      <c r="AK608">
        <v>46000</v>
      </c>
      <c r="AL608" t="s">
        <v>43</v>
      </c>
      <c r="AM608" t="s">
        <v>59</v>
      </c>
      <c r="AN608">
        <v>2010</v>
      </c>
      <c r="AO608" t="s">
        <v>1078</v>
      </c>
    </row>
    <row r="609" spans="1:41" x14ac:dyDescent="0.25">
      <c r="A609">
        <v>830878</v>
      </c>
      <c r="B609" s="1">
        <v>35372</v>
      </c>
      <c r="C609">
        <v>236</v>
      </c>
      <c r="D609" t="s">
        <v>1274</v>
      </c>
      <c r="E609"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t="s">
        <v>1086</v>
      </c>
      <c r="M609" t="s">
        <v>1139</v>
      </c>
      <c r="N609" t="s">
        <v>1099</v>
      </c>
      <c r="O609" t="s">
        <v>1083</v>
      </c>
      <c r="P609" t="s">
        <v>1159</v>
      </c>
      <c r="Q609">
        <v>0</v>
      </c>
      <c r="R609">
        <v>-63900</v>
      </c>
      <c r="S609">
        <v>-63900</v>
      </c>
      <c r="T609" s="1">
        <v>42005</v>
      </c>
      <c r="U609" t="s">
        <v>62</v>
      </c>
      <c r="V609" t="s">
        <v>1084</v>
      </c>
      <c r="W609" t="s">
        <v>11</v>
      </c>
      <c r="X609" t="s">
        <v>4</v>
      </c>
      <c r="Y609" t="s">
        <v>19</v>
      </c>
      <c r="Z609" t="s">
        <v>37</v>
      </c>
      <c r="AA609" t="s">
        <v>690</v>
      </c>
      <c r="AB609">
        <v>17</v>
      </c>
      <c r="AC609">
        <v>1</v>
      </c>
      <c r="AD609" t="s">
        <v>1077</v>
      </c>
      <c r="AE609">
        <v>0</v>
      </c>
      <c r="AF609">
        <v>0</v>
      </c>
      <c r="AG609" t="s">
        <v>1085</v>
      </c>
      <c r="AH609">
        <v>8700</v>
      </c>
      <c r="AI609">
        <v>870</v>
      </c>
      <c r="AJ609">
        <v>1740</v>
      </c>
      <c r="AK609">
        <v>6090</v>
      </c>
      <c r="AL609" t="s">
        <v>32</v>
      </c>
      <c r="AM609" t="s">
        <v>33</v>
      </c>
      <c r="AN609">
        <v>2003</v>
      </c>
      <c r="AO609" t="s">
        <v>1078</v>
      </c>
    </row>
    <row r="610" spans="1:41" x14ac:dyDescent="0.25">
      <c r="A610">
        <v>270208</v>
      </c>
      <c r="B610" s="1">
        <v>38208</v>
      </c>
      <c r="C610">
        <v>267</v>
      </c>
      <c r="D610" t="s">
        <v>1273</v>
      </c>
      <c r="E610"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t="s">
        <v>1086</v>
      </c>
      <c r="M610" t="s">
        <v>1140</v>
      </c>
      <c r="N610" t="s">
        <v>1114</v>
      </c>
      <c r="O610" t="s">
        <v>1111</v>
      </c>
      <c r="P610" t="s">
        <v>1159</v>
      </c>
      <c r="Q610">
        <v>0</v>
      </c>
      <c r="R610">
        <v>0</v>
      </c>
      <c r="S610">
        <v>0</v>
      </c>
      <c r="T610" s="1">
        <v>42010</v>
      </c>
      <c r="U610" t="s">
        <v>1089</v>
      </c>
      <c r="V610" t="s">
        <v>23</v>
      </c>
      <c r="W610" t="s">
        <v>41</v>
      </c>
      <c r="X610" t="s">
        <v>4</v>
      </c>
      <c r="Y610" t="s">
        <v>12</v>
      </c>
      <c r="Z610" t="s">
        <v>13</v>
      </c>
      <c r="AA610" t="s">
        <v>691</v>
      </c>
      <c r="AB610">
        <v>4</v>
      </c>
      <c r="AC610">
        <v>4</v>
      </c>
      <c r="AD610" t="s">
        <v>1078</v>
      </c>
      <c r="AE610">
        <v>2</v>
      </c>
      <c r="AF610">
        <v>1</v>
      </c>
      <c r="AG610" t="s">
        <v>1085</v>
      </c>
      <c r="AH610">
        <v>77100</v>
      </c>
      <c r="AI610">
        <v>15420</v>
      </c>
      <c r="AJ610">
        <v>7710</v>
      </c>
      <c r="AK610">
        <v>53970</v>
      </c>
      <c r="AL610" t="s">
        <v>123</v>
      </c>
      <c r="AM610" t="s">
        <v>166</v>
      </c>
      <c r="AN610">
        <v>1996</v>
      </c>
      <c r="AO610" t="s">
        <v>1078</v>
      </c>
    </row>
    <row r="611" spans="1:41" x14ac:dyDescent="0.25">
      <c r="A611">
        <v>407958</v>
      </c>
      <c r="B611" s="1">
        <v>33439</v>
      </c>
      <c r="C611">
        <v>463</v>
      </c>
      <c r="D611" t="s">
        <v>1272</v>
      </c>
      <c r="E611"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t="s">
        <v>1079</v>
      </c>
      <c r="M611" t="s">
        <v>1139</v>
      </c>
      <c r="N611" t="s">
        <v>1097</v>
      </c>
      <c r="O611" t="s">
        <v>1100</v>
      </c>
      <c r="P611" t="s">
        <v>1159</v>
      </c>
      <c r="Q611">
        <v>0</v>
      </c>
      <c r="R611">
        <v>0</v>
      </c>
      <c r="S611">
        <v>0</v>
      </c>
      <c r="T611" s="1">
        <v>42038</v>
      </c>
      <c r="U611" t="s">
        <v>1</v>
      </c>
      <c r="V611" t="s">
        <v>23</v>
      </c>
      <c r="W611" t="s">
        <v>11</v>
      </c>
      <c r="X611" t="s">
        <v>4</v>
      </c>
      <c r="Y611" t="s">
        <v>19</v>
      </c>
      <c r="Z611" t="s">
        <v>37</v>
      </c>
      <c r="AA611" t="s">
        <v>692</v>
      </c>
      <c r="AB611">
        <v>14</v>
      </c>
      <c r="AC611">
        <v>1</v>
      </c>
      <c r="AD611" t="s">
        <v>1078</v>
      </c>
      <c r="AE611">
        <v>2</v>
      </c>
      <c r="AF611">
        <v>0</v>
      </c>
      <c r="AG611" t="s">
        <v>1077</v>
      </c>
      <c r="AH611">
        <v>59400</v>
      </c>
      <c r="AI611">
        <v>6600</v>
      </c>
      <c r="AJ611">
        <v>6600</v>
      </c>
      <c r="AK611">
        <v>46200</v>
      </c>
      <c r="AL611" t="s">
        <v>21</v>
      </c>
      <c r="AM611" t="s">
        <v>67</v>
      </c>
      <c r="AN611">
        <v>1995</v>
      </c>
      <c r="AO611" t="s">
        <v>1078</v>
      </c>
    </row>
    <row r="612" spans="1:41" x14ac:dyDescent="0.25">
      <c r="A612">
        <v>832300</v>
      </c>
      <c r="B612" s="1">
        <v>38366</v>
      </c>
      <c r="C612">
        <v>303</v>
      </c>
      <c r="D612" t="s">
        <v>1274</v>
      </c>
      <c r="E61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t="s">
        <v>1079</v>
      </c>
      <c r="M612" t="s">
        <v>1139</v>
      </c>
      <c r="N612" t="s">
        <v>1082</v>
      </c>
      <c r="O612" t="s">
        <v>1110</v>
      </c>
      <c r="P612" t="s">
        <v>1159</v>
      </c>
      <c r="Q612">
        <v>0</v>
      </c>
      <c r="R612">
        <v>0</v>
      </c>
      <c r="S612">
        <v>0</v>
      </c>
      <c r="T612" s="1">
        <v>42047</v>
      </c>
      <c r="U612" t="s">
        <v>1089</v>
      </c>
      <c r="V612" t="s">
        <v>18</v>
      </c>
      <c r="W612" t="s">
        <v>11</v>
      </c>
      <c r="X612" t="s">
        <v>34</v>
      </c>
      <c r="Y612" t="s">
        <v>19</v>
      </c>
      <c r="Z612" t="s">
        <v>75</v>
      </c>
      <c r="AA612" t="s">
        <v>693</v>
      </c>
      <c r="AB612">
        <v>3</v>
      </c>
      <c r="AC612">
        <v>3</v>
      </c>
      <c r="AD612" t="s">
        <v>1078</v>
      </c>
      <c r="AE612">
        <v>1</v>
      </c>
      <c r="AF612">
        <v>0</v>
      </c>
      <c r="AG612" t="s">
        <v>1078</v>
      </c>
      <c r="AH612">
        <v>54890</v>
      </c>
      <c r="AI612">
        <v>9980</v>
      </c>
      <c r="AJ612">
        <v>4990</v>
      </c>
      <c r="AK612">
        <v>39920</v>
      </c>
      <c r="AL612" t="s">
        <v>47</v>
      </c>
      <c r="AM612" t="s">
        <v>94</v>
      </c>
      <c r="AN612">
        <v>2006</v>
      </c>
      <c r="AO612" t="s">
        <v>1078</v>
      </c>
    </row>
    <row r="613" spans="1:41" x14ac:dyDescent="0.25">
      <c r="A613">
        <v>927205</v>
      </c>
      <c r="B613" s="1">
        <v>40893</v>
      </c>
      <c r="C613">
        <v>137</v>
      </c>
      <c r="D613" t="s">
        <v>1272</v>
      </c>
      <c r="E613"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t="s">
        <v>1079</v>
      </c>
      <c r="M613" t="s">
        <v>1140</v>
      </c>
      <c r="N613" t="s">
        <v>1099</v>
      </c>
      <c r="O613" t="s">
        <v>1110</v>
      </c>
      <c r="P613" t="s">
        <v>1162</v>
      </c>
      <c r="Q613">
        <v>55600</v>
      </c>
      <c r="R613">
        <v>-59700</v>
      </c>
      <c r="S613">
        <v>-4100</v>
      </c>
      <c r="T613" s="1">
        <v>42051</v>
      </c>
      <c r="U613" t="s">
        <v>1089</v>
      </c>
      <c r="V613" t="s">
        <v>23</v>
      </c>
      <c r="W613" t="s">
        <v>11</v>
      </c>
      <c r="X613" t="s">
        <v>49</v>
      </c>
      <c r="Y613" t="s">
        <v>45</v>
      </c>
      <c r="Z613" t="s">
        <v>6</v>
      </c>
      <c r="AA613" t="s">
        <v>694</v>
      </c>
      <c r="AB613">
        <v>4</v>
      </c>
      <c r="AC613">
        <v>3</v>
      </c>
      <c r="AD613" t="s">
        <v>1085</v>
      </c>
      <c r="AE613">
        <v>2</v>
      </c>
      <c r="AF613">
        <v>1</v>
      </c>
      <c r="AG613" t="s">
        <v>1085</v>
      </c>
      <c r="AH613">
        <v>74030</v>
      </c>
      <c r="AI613">
        <v>6730</v>
      </c>
      <c r="AJ613">
        <v>13460</v>
      </c>
      <c r="AK613">
        <v>53840</v>
      </c>
      <c r="AL613" t="s">
        <v>26</v>
      </c>
      <c r="AM613" t="s">
        <v>27</v>
      </c>
      <c r="AN613">
        <v>2005</v>
      </c>
      <c r="AO613" t="s">
        <v>1078</v>
      </c>
    </row>
    <row r="614" spans="1:41" x14ac:dyDescent="0.25">
      <c r="A614">
        <v>655356</v>
      </c>
      <c r="B614" s="1">
        <v>35253</v>
      </c>
      <c r="C614">
        <v>56</v>
      </c>
      <c r="D614" t="s">
        <v>1272</v>
      </c>
      <c r="E614"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t="s">
        <v>1086</v>
      </c>
      <c r="M614" t="s">
        <v>29</v>
      </c>
      <c r="N614" t="s">
        <v>1114</v>
      </c>
      <c r="O614" t="s">
        <v>1109</v>
      </c>
      <c r="P614" t="s">
        <v>1161</v>
      </c>
      <c r="Q614">
        <v>0</v>
      </c>
      <c r="R614">
        <v>0</v>
      </c>
      <c r="S614">
        <v>0</v>
      </c>
      <c r="T614" s="1">
        <v>42060</v>
      </c>
      <c r="U614" t="s">
        <v>1</v>
      </c>
      <c r="V614" t="s">
        <v>18</v>
      </c>
      <c r="W614" t="s">
        <v>41</v>
      </c>
      <c r="X614" t="s">
        <v>49</v>
      </c>
      <c r="Y614" t="s">
        <v>19</v>
      </c>
      <c r="Z614" t="s">
        <v>6</v>
      </c>
      <c r="AA614" t="s">
        <v>695</v>
      </c>
      <c r="AB614">
        <v>13</v>
      </c>
      <c r="AC614">
        <v>1</v>
      </c>
      <c r="AD614" t="s">
        <v>1085</v>
      </c>
      <c r="AE614">
        <v>1</v>
      </c>
      <c r="AF614">
        <v>2</v>
      </c>
      <c r="AG614" t="s">
        <v>1077</v>
      </c>
      <c r="AH614">
        <v>61490</v>
      </c>
      <c r="AI614">
        <v>11180</v>
      </c>
      <c r="AJ614">
        <v>11180</v>
      </c>
      <c r="AK614">
        <v>39130</v>
      </c>
      <c r="AL614" t="s">
        <v>97</v>
      </c>
      <c r="AM614" t="s">
        <v>112</v>
      </c>
      <c r="AN614">
        <v>1998</v>
      </c>
      <c r="AO614" t="s">
        <v>1078</v>
      </c>
    </row>
    <row r="615" spans="1:41" x14ac:dyDescent="0.25">
      <c r="A615">
        <v>831053</v>
      </c>
      <c r="B615" s="1">
        <v>33821</v>
      </c>
      <c r="C615">
        <v>75</v>
      </c>
      <c r="D615" t="s">
        <v>1274</v>
      </c>
      <c r="E615"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t="s">
        <v>1079</v>
      </c>
      <c r="M615" t="s">
        <v>57</v>
      </c>
      <c r="N615" t="s">
        <v>1107</v>
      </c>
      <c r="O615" t="s">
        <v>1088</v>
      </c>
      <c r="P615" t="s">
        <v>1161</v>
      </c>
      <c r="Q615">
        <v>57900</v>
      </c>
      <c r="R615">
        <v>-90100</v>
      </c>
      <c r="S615">
        <v>-32200</v>
      </c>
      <c r="T615" s="1">
        <v>42025</v>
      </c>
      <c r="U615" t="s">
        <v>1089</v>
      </c>
      <c r="V615" t="s">
        <v>23</v>
      </c>
      <c r="W615" t="s">
        <v>11</v>
      </c>
      <c r="X615" t="s">
        <v>4</v>
      </c>
      <c r="Y615" t="s">
        <v>5</v>
      </c>
      <c r="Z615" t="s">
        <v>75</v>
      </c>
      <c r="AA615" t="s">
        <v>696</v>
      </c>
      <c r="AB615">
        <v>23</v>
      </c>
      <c r="AC615">
        <v>3</v>
      </c>
      <c r="AD615" t="s">
        <v>1078</v>
      </c>
      <c r="AE615">
        <v>0</v>
      </c>
      <c r="AF615">
        <v>2</v>
      </c>
      <c r="AG615" t="s">
        <v>1077</v>
      </c>
      <c r="AH615">
        <v>79560</v>
      </c>
      <c r="AI615">
        <v>6630</v>
      </c>
      <c r="AJ615">
        <v>13260</v>
      </c>
      <c r="AK615">
        <v>59670</v>
      </c>
      <c r="AL615" t="s">
        <v>123</v>
      </c>
      <c r="AM615" t="s">
        <v>124</v>
      </c>
      <c r="AN615">
        <v>2003</v>
      </c>
      <c r="AO615" t="s">
        <v>1078</v>
      </c>
    </row>
    <row r="616" spans="1:41" x14ac:dyDescent="0.25">
      <c r="A616">
        <v>432740</v>
      </c>
      <c r="B616" s="1">
        <v>33155</v>
      </c>
      <c r="C616">
        <v>131</v>
      </c>
      <c r="D616" t="s">
        <v>1272</v>
      </c>
      <c r="E616"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t="s">
        <v>1079</v>
      </c>
      <c r="M616" t="s">
        <v>1140</v>
      </c>
      <c r="N616" t="s">
        <v>1087</v>
      </c>
      <c r="O616" t="s">
        <v>1106</v>
      </c>
      <c r="P616" t="s">
        <v>1159</v>
      </c>
      <c r="Q616">
        <v>0</v>
      </c>
      <c r="R616">
        <v>-65200</v>
      </c>
      <c r="S616">
        <v>-65200</v>
      </c>
      <c r="T616" s="1">
        <v>42032</v>
      </c>
      <c r="U616" t="s">
        <v>62</v>
      </c>
      <c r="V616" t="s">
        <v>1084</v>
      </c>
      <c r="W616" t="s">
        <v>11</v>
      </c>
      <c r="X616" t="s">
        <v>4</v>
      </c>
      <c r="Y616" t="s">
        <v>19</v>
      </c>
      <c r="Z616" t="s">
        <v>53</v>
      </c>
      <c r="AA616" t="s">
        <v>697</v>
      </c>
      <c r="AB616">
        <v>3</v>
      </c>
      <c r="AC616">
        <v>1</v>
      </c>
      <c r="AD616" t="s">
        <v>1085</v>
      </c>
      <c r="AE616">
        <v>0</v>
      </c>
      <c r="AF616">
        <v>1</v>
      </c>
      <c r="AG616" t="s">
        <v>1078</v>
      </c>
      <c r="AH616">
        <v>4900</v>
      </c>
      <c r="AI616">
        <v>490</v>
      </c>
      <c r="AJ616">
        <v>490</v>
      </c>
      <c r="AK616">
        <v>3920</v>
      </c>
      <c r="AL616" t="s">
        <v>47</v>
      </c>
      <c r="AM616" t="s">
        <v>48</v>
      </c>
      <c r="AN616">
        <v>2010</v>
      </c>
      <c r="AO616" t="s">
        <v>1078</v>
      </c>
    </row>
    <row r="617" spans="1:41" x14ac:dyDescent="0.25">
      <c r="A617">
        <v>893853</v>
      </c>
      <c r="B617" s="1">
        <v>34392</v>
      </c>
      <c r="C617">
        <v>153</v>
      </c>
      <c r="D617" t="s">
        <v>1272</v>
      </c>
      <c r="E617"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t="s">
        <v>1079</v>
      </c>
      <c r="M617" t="s">
        <v>57</v>
      </c>
      <c r="N617" t="s">
        <v>1091</v>
      </c>
      <c r="O617" t="s">
        <v>1108</v>
      </c>
      <c r="P617" t="s">
        <v>1161</v>
      </c>
      <c r="Q617">
        <v>45600</v>
      </c>
      <c r="R617">
        <v>-61400</v>
      </c>
      <c r="S617">
        <v>-15800</v>
      </c>
      <c r="T617" s="1">
        <v>42062</v>
      </c>
      <c r="U617" t="s">
        <v>1089</v>
      </c>
      <c r="V617" t="s">
        <v>2</v>
      </c>
      <c r="W617" t="s">
        <v>41</v>
      </c>
      <c r="X617" t="s">
        <v>49</v>
      </c>
      <c r="Y617" t="s">
        <v>45</v>
      </c>
      <c r="Z617" t="s">
        <v>37</v>
      </c>
      <c r="AA617" t="s">
        <v>698</v>
      </c>
      <c r="AB617">
        <v>0</v>
      </c>
      <c r="AC617">
        <v>3</v>
      </c>
      <c r="AD617" t="s">
        <v>1085</v>
      </c>
      <c r="AE617">
        <v>1</v>
      </c>
      <c r="AF617">
        <v>0</v>
      </c>
      <c r="AG617" t="s">
        <v>1078</v>
      </c>
      <c r="AH617">
        <v>77770</v>
      </c>
      <c r="AI617">
        <v>14140</v>
      </c>
      <c r="AJ617">
        <v>14140</v>
      </c>
      <c r="AK617">
        <v>49490</v>
      </c>
      <c r="AL617" t="s">
        <v>39</v>
      </c>
      <c r="AM617" t="s">
        <v>40</v>
      </c>
      <c r="AN617">
        <v>2000</v>
      </c>
      <c r="AO617" t="s">
        <v>1078</v>
      </c>
    </row>
    <row r="618" spans="1:41" x14ac:dyDescent="0.25">
      <c r="A618">
        <v>594988</v>
      </c>
      <c r="B618" s="1">
        <v>39208</v>
      </c>
      <c r="C618">
        <v>255</v>
      </c>
      <c r="D618" t="s">
        <v>1274</v>
      </c>
      <c r="E618"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t="s">
        <v>1086</v>
      </c>
      <c r="M618" t="s">
        <v>1142</v>
      </c>
      <c r="N618" t="s">
        <v>1103</v>
      </c>
      <c r="O618" t="s">
        <v>1088</v>
      </c>
      <c r="P618" t="s">
        <v>1162</v>
      </c>
      <c r="Q618">
        <v>75800</v>
      </c>
      <c r="R618">
        <v>0</v>
      </c>
      <c r="S618">
        <v>75800</v>
      </c>
      <c r="T618" s="1">
        <v>42045</v>
      </c>
      <c r="U618" t="s">
        <v>1089</v>
      </c>
      <c r="V618" t="s">
        <v>2</v>
      </c>
      <c r="W618" t="s">
        <v>3</v>
      </c>
      <c r="X618" t="s">
        <v>34</v>
      </c>
      <c r="Y618" t="s">
        <v>5</v>
      </c>
      <c r="Z618" t="s">
        <v>6</v>
      </c>
      <c r="AA618" t="s">
        <v>699</v>
      </c>
      <c r="AB618">
        <v>14</v>
      </c>
      <c r="AC618">
        <v>2</v>
      </c>
      <c r="AD618" t="s">
        <v>1085</v>
      </c>
      <c r="AE618">
        <v>2</v>
      </c>
      <c r="AF618">
        <v>2</v>
      </c>
      <c r="AG618" t="s">
        <v>1085</v>
      </c>
      <c r="AH618">
        <v>74700</v>
      </c>
      <c r="AI618">
        <v>7470</v>
      </c>
      <c r="AJ618">
        <v>14940</v>
      </c>
      <c r="AK618">
        <v>52290</v>
      </c>
      <c r="AL618" t="s">
        <v>39</v>
      </c>
      <c r="AM618" t="s">
        <v>71</v>
      </c>
      <c r="AN618">
        <v>2007</v>
      </c>
      <c r="AO618" t="s">
        <v>1077</v>
      </c>
    </row>
    <row r="619" spans="1:41" x14ac:dyDescent="0.25">
      <c r="A619">
        <v>979544</v>
      </c>
      <c r="B619" s="1">
        <v>41750</v>
      </c>
      <c r="C619">
        <v>103</v>
      </c>
      <c r="D619" t="s">
        <v>1272</v>
      </c>
      <c r="E619"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t="s">
        <v>1079</v>
      </c>
      <c r="M619" t="s">
        <v>1140</v>
      </c>
      <c r="N619" t="s">
        <v>1091</v>
      </c>
      <c r="O619" t="s">
        <v>1081</v>
      </c>
      <c r="P619" t="s">
        <v>1159</v>
      </c>
      <c r="Q619">
        <v>66300</v>
      </c>
      <c r="R619">
        <v>0</v>
      </c>
      <c r="S619">
        <v>66300</v>
      </c>
      <c r="T619" s="1">
        <v>42022</v>
      </c>
      <c r="U619" t="s">
        <v>1089</v>
      </c>
      <c r="V619" t="s">
        <v>23</v>
      </c>
      <c r="W619" t="s">
        <v>11</v>
      </c>
      <c r="X619" t="s">
        <v>4</v>
      </c>
      <c r="Y619" t="s">
        <v>19</v>
      </c>
      <c r="Z619" t="s">
        <v>24</v>
      </c>
      <c r="AA619" t="s">
        <v>700</v>
      </c>
      <c r="AB619">
        <v>14</v>
      </c>
      <c r="AC619">
        <v>2</v>
      </c>
      <c r="AD619" t="s">
        <v>1078</v>
      </c>
      <c r="AE619">
        <v>2</v>
      </c>
      <c r="AF619">
        <v>2</v>
      </c>
      <c r="AG619" t="s">
        <v>1085</v>
      </c>
      <c r="AH619">
        <v>40600</v>
      </c>
      <c r="AI619">
        <v>4060</v>
      </c>
      <c r="AJ619">
        <v>4060</v>
      </c>
      <c r="AK619">
        <v>32480</v>
      </c>
      <c r="AL619" t="s">
        <v>123</v>
      </c>
      <c r="AM619" t="s">
        <v>124</v>
      </c>
      <c r="AN619">
        <v>2010</v>
      </c>
      <c r="AO619" t="s">
        <v>1078</v>
      </c>
    </row>
    <row r="620" spans="1:41" x14ac:dyDescent="0.25">
      <c r="A620">
        <v>191891</v>
      </c>
      <c r="B620" s="1">
        <v>40220</v>
      </c>
      <c r="C620">
        <v>97</v>
      </c>
      <c r="D620" t="s">
        <v>1273</v>
      </c>
      <c r="E620"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t="s">
        <v>1079</v>
      </c>
      <c r="M620" t="s">
        <v>1142</v>
      </c>
      <c r="N620" t="s">
        <v>1115</v>
      </c>
      <c r="O620" t="s">
        <v>1113</v>
      </c>
      <c r="P620" t="s">
        <v>1159</v>
      </c>
      <c r="Q620">
        <v>0</v>
      </c>
      <c r="R620">
        <v>-32600</v>
      </c>
      <c r="S620">
        <v>-32600</v>
      </c>
      <c r="T620" s="1">
        <v>42017</v>
      </c>
      <c r="U620" t="s">
        <v>1</v>
      </c>
      <c r="V620" t="s">
        <v>18</v>
      </c>
      <c r="W620" t="s">
        <v>41</v>
      </c>
      <c r="X620" t="s">
        <v>60</v>
      </c>
      <c r="Y620" t="s">
        <v>5</v>
      </c>
      <c r="Z620" t="s">
        <v>37</v>
      </c>
      <c r="AA620" t="s">
        <v>701</v>
      </c>
      <c r="AB620">
        <v>22</v>
      </c>
      <c r="AC620">
        <v>1</v>
      </c>
      <c r="AD620" t="s">
        <v>1085</v>
      </c>
      <c r="AE620">
        <v>1</v>
      </c>
      <c r="AF620">
        <v>0</v>
      </c>
      <c r="AG620" t="s">
        <v>1085</v>
      </c>
      <c r="AH620">
        <v>45270</v>
      </c>
      <c r="AI620">
        <v>10060</v>
      </c>
      <c r="AJ620">
        <v>10060</v>
      </c>
      <c r="AK620">
        <v>25150</v>
      </c>
      <c r="AL620" t="s">
        <v>106</v>
      </c>
      <c r="AM620" t="s">
        <v>107</v>
      </c>
      <c r="AN620">
        <v>2006</v>
      </c>
      <c r="AO620" t="s">
        <v>1078</v>
      </c>
    </row>
    <row r="621" spans="1:41" x14ac:dyDescent="0.25">
      <c r="A621">
        <v>831479</v>
      </c>
      <c r="B621" s="1">
        <v>36681</v>
      </c>
      <c r="C621">
        <v>214</v>
      </c>
      <c r="D621" t="s">
        <v>1272</v>
      </c>
      <c r="E621"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t="s">
        <v>1086</v>
      </c>
      <c r="M621" t="s">
        <v>29</v>
      </c>
      <c r="N621" t="s">
        <v>1082</v>
      </c>
      <c r="O621" t="s">
        <v>1110</v>
      </c>
      <c r="P621" t="s">
        <v>1160</v>
      </c>
      <c r="Q621">
        <v>0</v>
      </c>
      <c r="R621">
        <v>0</v>
      </c>
      <c r="S621">
        <v>0</v>
      </c>
      <c r="T621" s="1">
        <v>42035</v>
      </c>
      <c r="U621" t="s">
        <v>1089</v>
      </c>
      <c r="V621" t="s">
        <v>23</v>
      </c>
      <c r="W621" t="s">
        <v>11</v>
      </c>
      <c r="X621" t="s">
        <v>60</v>
      </c>
      <c r="Y621" t="s">
        <v>19</v>
      </c>
      <c r="Z621" t="s">
        <v>37</v>
      </c>
      <c r="AA621" t="s">
        <v>702</v>
      </c>
      <c r="AB621">
        <v>17</v>
      </c>
      <c r="AC621">
        <v>3</v>
      </c>
      <c r="AD621" t="s">
        <v>1078</v>
      </c>
      <c r="AE621">
        <v>0</v>
      </c>
      <c r="AF621">
        <v>3</v>
      </c>
      <c r="AG621" t="s">
        <v>1085</v>
      </c>
      <c r="AH621">
        <v>47080</v>
      </c>
      <c r="AI621">
        <v>4280</v>
      </c>
      <c r="AJ621">
        <v>8560</v>
      </c>
      <c r="AK621">
        <v>34240</v>
      </c>
      <c r="AL621" t="s">
        <v>8</v>
      </c>
      <c r="AM621" t="s">
        <v>137</v>
      </c>
      <c r="AN621">
        <v>2006</v>
      </c>
      <c r="AO621" t="s">
        <v>1078</v>
      </c>
    </row>
    <row r="622" spans="1:41" x14ac:dyDescent="0.25">
      <c r="A622">
        <v>714346</v>
      </c>
      <c r="B622" s="1">
        <v>33516</v>
      </c>
      <c r="C622">
        <v>438</v>
      </c>
      <c r="D622" t="s">
        <v>1273</v>
      </c>
      <c r="E62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t="s">
        <v>1086</v>
      </c>
      <c r="M622" t="s">
        <v>1140</v>
      </c>
      <c r="N622" t="s">
        <v>1082</v>
      </c>
      <c r="O622" t="s">
        <v>1109</v>
      </c>
      <c r="P622" t="s">
        <v>1159</v>
      </c>
      <c r="Q622">
        <v>0</v>
      </c>
      <c r="R622">
        <v>0</v>
      </c>
      <c r="S622">
        <v>0</v>
      </c>
      <c r="T622" s="1">
        <v>42019</v>
      </c>
      <c r="U622" t="s">
        <v>1</v>
      </c>
      <c r="V622" t="s">
        <v>2</v>
      </c>
      <c r="W622" t="s">
        <v>11</v>
      </c>
      <c r="X622" t="s">
        <v>4</v>
      </c>
      <c r="Y622" t="s">
        <v>5</v>
      </c>
      <c r="Z622" t="s">
        <v>51</v>
      </c>
      <c r="AA622" t="s">
        <v>703</v>
      </c>
      <c r="AB622">
        <v>14</v>
      </c>
      <c r="AC622">
        <v>1</v>
      </c>
      <c r="AD622" t="s">
        <v>1085</v>
      </c>
      <c r="AE622">
        <v>0</v>
      </c>
      <c r="AF622">
        <v>0</v>
      </c>
      <c r="AG622" t="s">
        <v>1078</v>
      </c>
      <c r="AH622">
        <v>40700</v>
      </c>
      <c r="AI622">
        <v>4070</v>
      </c>
      <c r="AJ622">
        <v>4070</v>
      </c>
      <c r="AK622">
        <v>32560</v>
      </c>
      <c r="AL622" t="s">
        <v>123</v>
      </c>
      <c r="AM622" t="s">
        <v>124</v>
      </c>
      <c r="AN622">
        <v>2000</v>
      </c>
      <c r="AO622" t="s">
        <v>1077</v>
      </c>
    </row>
    <row r="623" spans="1:41" x14ac:dyDescent="0.25">
      <c r="A623">
        <v>326289</v>
      </c>
      <c r="B623" s="1">
        <v>37989</v>
      </c>
      <c r="C623">
        <v>87</v>
      </c>
      <c r="D623" t="s">
        <v>1273</v>
      </c>
      <c r="E623"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t="s">
        <v>1086</v>
      </c>
      <c r="M623" t="s">
        <v>1139</v>
      </c>
      <c r="N623" t="s">
        <v>1103</v>
      </c>
      <c r="O623" t="s">
        <v>1111</v>
      </c>
      <c r="P623" t="s">
        <v>1160</v>
      </c>
      <c r="Q623">
        <v>0</v>
      </c>
      <c r="R623">
        <v>0</v>
      </c>
      <c r="S623">
        <v>0</v>
      </c>
      <c r="T623" s="1">
        <v>42048</v>
      </c>
      <c r="U623" t="s">
        <v>1</v>
      </c>
      <c r="V623" t="s">
        <v>2</v>
      </c>
      <c r="W623" t="s">
        <v>11</v>
      </c>
      <c r="X623" t="s">
        <v>4</v>
      </c>
      <c r="Y623" t="s">
        <v>19</v>
      </c>
      <c r="Z623" t="s">
        <v>13</v>
      </c>
      <c r="AA623" t="s">
        <v>704</v>
      </c>
      <c r="AB623">
        <v>2</v>
      </c>
      <c r="AC623">
        <v>1</v>
      </c>
      <c r="AD623" t="s">
        <v>1085</v>
      </c>
      <c r="AE623">
        <v>2</v>
      </c>
      <c r="AF623">
        <v>1</v>
      </c>
      <c r="AG623" t="s">
        <v>1077</v>
      </c>
      <c r="AH623">
        <v>34650</v>
      </c>
      <c r="AI623">
        <v>6300</v>
      </c>
      <c r="AJ623">
        <v>3150</v>
      </c>
      <c r="AK623">
        <v>25200</v>
      </c>
      <c r="AL623" t="s">
        <v>55</v>
      </c>
      <c r="AM623" t="s">
        <v>56</v>
      </c>
      <c r="AN623">
        <v>1996</v>
      </c>
      <c r="AO623" t="s">
        <v>1078</v>
      </c>
    </row>
    <row r="624" spans="1:41" x14ac:dyDescent="0.25">
      <c r="A624">
        <v>944537</v>
      </c>
      <c r="B624" s="1">
        <v>33808</v>
      </c>
      <c r="C624">
        <v>27</v>
      </c>
      <c r="D624" t="s">
        <v>1273</v>
      </c>
      <c r="E624"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t="s">
        <v>1079</v>
      </c>
      <c r="M624" t="s">
        <v>1140</v>
      </c>
      <c r="N624" t="s">
        <v>1102</v>
      </c>
      <c r="O624" t="s">
        <v>1098</v>
      </c>
      <c r="P624" t="s">
        <v>1159</v>
      </c>
      <c r="Q624">
        <v>0</v>
      </c>
      <c r="R624">
        <v>0</v>
      </c>
      <c r="S624">
        <v>0</v>
      </c>
      <c r="T624" s="1">
        <v>42048</v>
      </c>
      <c r="U624" t="s">
        <v>62</v>
      </c>
      <c r="V624" t="s">
        <v>1084</v>
      </c>
      <c r="W624" t="s">
        <v>121</v>
      </c>
      <c r="X624" t="s">
        <v>4</v>
      </c>
      <c r="Y624" t="s">
        <v>45</v>
      </c>
      <c r="Z624" t="s">
        <v>13</v>
      </c>
      <c r="AA624" t="s">
        <v>705</v>
      </c>
      <c r="AB624">
        <v>4</v>
      </c>
      <c r="AC624">
        <v>1</v>
      </c>
      <c r="AD624" t="s">
        <v>1085</v>
      </c>
      <c r="AE624">
        <v>2</v>
      </c>
      <c r="AF624">
        <v>0</v>
      </c>
      <c r="AG624" t="s">
        <v>1085</v>
      </c>
      <c r="AH624">
        <v>3200</v>
      </c>
      <c r="AI624">
        <v>400</v>
      </c>
      <c r="AJ624">
        <v>400</v>
      </c>
      <c r="AK624">
        <v>2400</v>
      </c>
      <c r="AL624" t="s">
        <v>106</v>
      </c>
      <c r="AM624" t="s">
        <v>280</v>
      </c>
      <c r="AN624">
        <v>2012</v>
      </c>
      <c r="AO624" t="s">
        <v>1078</v>
      </c>
    </row>
    <row r="625" spans="1:41" x14ac:dyDescent="0.25">
      <c r="A625">
        <v>779156</v>
      </c>
      <c r="B625" s="1">
        <v>34252</v>
      </c>
      <c r="C625">
        <v>206</v>
      </c>
      <c r="D625" t="s">
        <v>1272</v>
      </c>
      <c r="E625"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t="s">
        <v>1079</v>
      </c>
      <c r="M625" t="s">
        <v>57</v>
      </c>
      <c r="N625" t="s">
        <v>1082</v>
      </c>
      <c r="O625" t="s">
        <v>1106</v>
      </c>
      <c r="P625" t="s">
        <v>1162</v>
      </c>
      <c r="Q625">
        <v>0</v>
      </c>
      <c r="R625">
        <v>-74200</v>
      </c>
      <c r="S625">
        <v>-74200</v>
      </c>
      <c r="T625" s="1">
        <v>42007</v>
      </c>
      <c r="U625" t="s">
        <v>1</v>
      </c>
      <c r="V625" t="s">
        <v>18</v>
      </c>
      <c r="W625" t="s">
        <v>3</v>
      </c>
      <c r="X625" t="s">
        <v>34</v>
      </c>
      <c r="Y625" t="s">
        <v>12</v>
      </c>
      <c r="Z625" t="s">
        <v>51</v>
      </c>
      <c r="AA625" t="s">
        <v>706</v>
      </c>
      <c r="AB625">
        <v>2</v>
      </c>
      <c r="AC625">
        <v>1</v>
      </c>
      <c r="AD625" t="s">
        <v>1085</v>
      </c>
      <c r="AE625">
        <v>1</v>
      </c>
      <c r="AF625">
        <v>1</v>
      </c>
      <c r="AG625" t="s">
        <v>1078</v>
      </c>
      <c r="AH625">
        <v>78980</v>
      </c>
      <c r="AI625">
        <v>7180</v>
      </c>
      <c r="AJ625">
        <v>14360</v>
      </c>
      <c r="AK625">
        <v>57440</v>
      </c>
      <c r="AL625" t="s">
        <v>8</v>
      </c>
      <c r="AM625" t="s">
        <v>9</v>
      </c>
      <c r="AN625">
        <v>1997</v>
      </c>
      <c r="AO625" t="s">
        <v>1077</v>
      </c>
    </row>
    <row r="626" spans="1:41" x14ac:dyDescent="0.25">
      <c r="A626">
        <v>856153</v>
      </c>
      <c r="B626" s="1">
        <v>37446</v>
      </c>
      <c r="C626">
        <v>127</v>
      </c>
      <c r="D626" t="s">
        <v>1273</v>
      </c>
      <c r="E626"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t="s">
        <v>1079</v>
      </c>
      <c r="M626" t="s">
        <v>29</v>
      </c>
      <c r="N626" t="s">
        <v>1087</v>
      </c>
      <c r="O626" t="s">
        <v>1083</v>
      </c>
      <c r="P626" t="s">
        <v>1161</v>
      </c>
      <c r="Q626">
        <v>58200</v>
      </c>
      <c r="R626">
        <v>0</v>
      </c>
      <c r="S626">
        <v>58200</v>
      </c>
      <c r="T626" s="1">
        <v>42017</v>
      </c>
      <c r="U626" t="s">
        <v>62</v>
      </c>
      <c r="V626" t="s">
        <v>1084</v>
      </c>
      <c r="W626" t="s">
        <v>11</v>
      </c>
      <c r="X626" t="s">
        <v>30</v>
      </c>
      <c r="Y626" t="s">
        <v>5</v>
      </c>
      <c r="Z626" t="s">
        <v>13</v>
      </c>
      <c r="AA626" t="s">
        <v>707</v>
      </c>
      <c r="AB626">
        <v>10</v>
      </c>
      <c r="AC626">
        <v>1</v>
      </c>
      <c r="AD626" t="s">
        <v>1077</v>
      </c>
      <c r="AE626">
        <v>1</v>
      </c>
      <c r="AF626">
        <v>0</v>
      </c>
      <c r="AG626" t="s">
        <v>1078</v>
      </c>
      <c r="AH626">
        <v>6160</v>
      </c>
      <c r="AI626">
        <v>560</v>
      </c>
      <c r="AJ626">
        <v>1120</v>
      </c>
      <c r="AK626">
        <v>4480</v>
      </c>
      <c r="AL626" t="s">
        <v>39</v>
      </c>
      <c r="AM626" t="s">
        <v>193</v>
      </c>
      <c r="AN626">
        <v>1996</v>
      </c>
      <c r="AO626" t="s">
        <v>1078</v>
      </c>
    </row>
    <row r="627" spans="1:41" x14ac:dyDescent="0.25">
      <c r="A627">
        <v>473338</v>
      </c>
      <c r="B627" s="1">
        <v>40496</v>
      </c>
      <c r="C627">
        <v>422</v>
      </c>
      <c r="D627" t="s">
        <v>1274</v>
      </c>
      <c r="E627"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t="s">
        <v>1086</v>
      </c>
      <c r="M627" t="s">
        <v>1140</v>
      </c>
      <c r="N627" t="s">
        <v>1082</v>
      </c>
      <c r="O627" t="s">
        <v>1105</v>
      </c>
      <c r="P627" t="s">
        <v>1160</v>
      </c>
      <c r="Q627">
        <v>43600</v>
      </c>
      <c r="R627">
        <v>-67800</v>
      </c>
      <c r="S627">
        <v>-24200</v>
      </c>
      <c r="T627" s="1">
        <v>42049</v>
      </c>
      <c r="U627" t="s">
        <v>1</v>
      </c>
      <c r="V627" t="s">
        <v>23</v>
      </c>
      <c r="W627" t="s">
        <v>3</v>
      </c>
      <c r="X627" t="s">
        <v>60</v>
      </c>
      <c r="Y627" t="s">
        <v>50</v>
      </c>
      <c r="Z627" t="s">
        <v>75</v>
      </c>
      <c r="AA627" t="s">
        <v>708</v>
      </c>
      <c r="AB627">
        <v>11</v>
      </c>
      <c r="AC627">
        <v>1</v>
      </c>
      <c r="AD627" t="s">
        <v>1077</v>
      </c>
      <c r="AE627">
        <v>1</v>
      </c>
      <c r="AF627">
        <v>1</v>
      </c>
      <c r="AG627" t="s">
        <v>1078</v>
      </c>
      <c r="AH627">
        <v>85250</v>
      </c>
      <c r="AI627">
        <v>15500</v>
      </c>
      <c r="AJ627">
        <v>7750</v>
      </c>
      <c r="AK627">
        <v>62000</v>
      </c>
      <c r="AL627" t="s">
        <v>15</v>
      </c>
      <c r="AM627" t="s">
        <v>16</v>
      </c>
      <c r="AN627">
        <v>1999</v>
      </c>
      <c r="AO627" t="s">
        <v>1078</v>
      </c>
    </row>
    <row r="628" spans="1:41" x14ac:dyDescent="0.25">
      <c r="A628">
        <v>521694</v>
      </c>
      <c r="B628" s="1">
        <v>35492</v>
      </c>
      <c r="C628">
        <v>303</v>
      </c>
      <c r="D628" t="s">
        <v>1272</v>
      </c>
      <c r="E628"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t="s">
        <v>1079</v>
      </c>
      <c r="M628" t="s">
        <v>1139</v>
      </c>
      <c r="N628" t="s">
        <v>1087</v>
      </c>
      <c r="O628" t="s">
        <v>1098</v>
      </c>
      <c r="P628" t="s">
        <v>1161</v>
      </c>
      <c r="Q628">
        <v>0</v>
      </c>
      <c r="R628">
        <v>0</v>
      </c>
      <c r="S628">
        <v>0</v>
      </c>
      <c r="T628" s="1">
        <v>42024</v>
      </c>
      <c r="U628" t="s">
        <v>1089</v>
      </c>
      <c r="V628" t="s">
        <v>2</v>
      </c>
      <c r="W628" t="s">
        <v>3</v>
      </c>
      <c r="X628" t="s">
        <v>34</v>
      </c>
      <c r="Y628" t="s">
        <v>5</v>
      </c>
      <c r="Z628" t="s">
        <v>37</v>
      </c>
      <c r="AA628" t="s">
        <v>709</v>
      </c>
      <c r="AB628">
        <v>1</v>
      </c>
      <c r="AC628">
        <v>4</v>
      </c>
      <c r="AD628" t="s">
        <v>1077</v>
      </c>
      <c r="AE628">
        <v>1</v>
      </c>
      <c r="AF628">
        <v>2</v>
      </c>
      <c r="AG628" t="s">
        <v>1078</v>
      </c>
      <c r="AH628">
        <v>72840</v>
      </c>
      <c r="AI628">
        <v>12140</v>
      </c>
      <c r="AJ628">
        <v>6070</v>
      </c>
      <c r="AK628">
        <v>54630</v>
      </c>
      <c r="AL628" t="s">
        <v>21</v>
      </c>
      <c r="AM628" t="s">
        <v>67</v>
      </c>
      <c r="AN628">
        <v>2010</v>
      </c>
      <c r="AO628" t="s">
        <v>1078</v>
      </c>
    </row>
    <row r="629" spans="1:41" x14ac:dyDescent="0.25">
      <c r="A629">
        <v>136520</v>
      </c>
      <c r="B629" s="1">
        <v>35490</v>
      </c>
      <c r="C629">
        <v>228</v>
      </c>
      <c r="D629" t="s">
        <v>1274</v>
      </c>
      <c r="E629"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t="s">
        <v>1079</v>
      </c>
      <c r="M629" t="s">
        <v>29</v>
      </c>
      <c r="N629" t="s">
        <v>1099</v>
      </c>
      <c r="O629" t="s">
        <v>1094</v>
      </c>
      <c r="P629" t="s">
        <v>1159</v>
      </c>
      <c r="Q629">
        <v>43700</v>
      </c>
      <c r="R629">
        <v>0</v>
      </c>
      <c r="S629">
        <v>43700</v>
      </c>
      <c r="T629" s="1">
        <v>42022</v>
      </c>
      <c r="U629" t="s">
        <v>62</v>
      </c>
      <c r="V629" t="s">
        <v>1084</v>
      </c>
      <c r="W629" t="s">
        <v>121</v>
      </c>
      <c r="X629" t="s">
        <v>4</v>
      </c>
      <c r="Y629" t="s">
        <v>45</v>
      </c>
      <c r="Z629" t="s">
        <v>53</v>
      </c>
      <c r="AA629" t="s">
        <v>710</v>
      </c>
      <c r="AB629">
        <v>20</v>
      </c>
      <c r="AC629">
        <v>1</v>
      </c>
      <c r="AD629" t="s">
        <v>1085</v>
      </c>
      <c r="AE629">
        <v>0</v>
      </c>
      <c r="AF629">
        <v>2</v>
      </c>
      <c r="AG629" t="s">
        <v>1078</v>
      </c>
      <c r="AH629">
        <v>6050</v>
      </c>
      <c r="AI629">
        <v>1100</v>
      </c>
      <c r="AJ629">
        <v>1100</v>
      </c>
      <c r="AK629">
        <v>3850</v>
      </c>
      <c r="AL629" t="s">
        <v>47</v>
      </c>
      <c r="AM629" t="s">
        <v>48</v>
      </c>
      <c r="AN629">
        <v>2010</v>
      </c>
      <c r="AO629" t="s">
        <v>1078</v>
      </c>
    </row>
    <row r="630" spans="1:41" x14ac:dyDescent="0.25">
      <c r="A630">
        <v>730819</v>
      </c>
      <c r="B630" s="1">
        <v>33103</v>
      </c>
      <c r="C630">
        <v>239</v>
      </c>
      <c r="D630" t="s">
        <v>1274</v>
      </c>
      <c r="E630"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t="s">
        <v>1086</v>
      </c>
      <c r="M630" t="s">
        <v>1142</v>
      </c>
      <c r="N630" t="s">
        <v>1102</v>
      </c>
      <c r="O630" t="s">
        <v>1105</v>
      </c>
      <c r="P630" t="s">
        <v>1159</v>
      </c>
      <c r="Q630">
        <v>44200</v>
      </c>
      <c r="R630">
        <v>-37000</v>
      </c>
      <c r="S630">
        <v>7200</v>
      </c>
      <c r="T630" s="1">
        <v>42007</v>
      </c>
      <c r="U630" t="s">
        <v>1</v>
      </c>
      <c r="V630" t="s">
        <v>23</v>
      </c>
      <c r="W630" t="s">
        <v>3</v>
      </c>
      <c r="X630" t="s">
        <v>34</v>
      </c>
      <c r="Y630" t="s">
        <v>5</v>
      </c>
      <c r="Z630" t="s">
        <v>13</v>
      </c>
      <c r="AA630" t="s">
        <v>711</v>
      </c>
      <c r="AB630">
        <v>10</v>
      </c>
      <c r="AC630">
        <v>1</v>
      </c>
      <c r="AD630" t="s">
        <v>1078</v>
      </c>
      <c r="AE630">
        <v>2</v>
      </c>
      <c r="AF630">
        <v>3</v>
      </c>
      <c r="AG630" t="s">
        <v>1077</v>
      </c>
      <c r="AH630">
        <v>87890</v>
      </c>
      <c r="AI630">
        <v>15980</v>
      </c>
      <c r="AJ630">
        <v>7990</v>
      </c>
      <c r="AK630">
        <v>63920</v>
      </c>
      <c r="AL630" t="s">
        <v>97</v>
      </c>
      <c r="AM630" t="s">
        <v>148</v>
      </c>
      <c r="AN630">
        <v>2014</v>
      </c>
      <c r="AO630" t="s">
        <v>1077</v>
      </c>
    </row>
    <row r="631" spans="1:41" x14ac:dyDescent="0.25">
      <c r="A631">
        <v>469966</v>
      </c>
      <c r="B631" s="1">
        <v>38190</v>
      </c>
      <c r="C631">
        <v>128</v>
      </c>
      <c r="D631" t="s">
        <v>1274</v>
      </c>
      <c r="E631"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t="s">
        <v>1086</v>
      </c>
      <c r="M631" t="s">
        <v>1140</v>
      </c>
      <c r="N631" t="s">
        <v>1082</v>
      </c>
      <c r="O631" t="s">
        <v>1110</v>
      </c>
      <c r="P631" t="s">
        <v>1161</v>
      </c>
      <c r="Q631">
        <v>0</v>
      </c>
      <c r="R631">
        <v>0</v>
      </c>
      <c r="S631">
        <v>0</v>
      </c>
      <c r="T631" s="1">
        <v>42005</v>
      </c>
      <c r="U631" t="s">
        <v>1089</v>
      </c>
      <c r="V631" t="s">
        <v>23</v>
      </c>
      <c r="W631" t="s">
        <v>11</v>
      </c>
      <c r="X631" t="s">
        <v>34</v>
      </c>
      <c r="Y631" t="s">
        <v>19</v>
      </c>
      <c r="Z631" t="s">
        <v>6</v>
      </c>
      <c r="AA631" t="s">
        <v>712</v>
      </c>
      <c r="AB631">
        <v>10</v>
      </c>
      <c r="AC631">
        <v>3</v>
      </c>
      <c r="AD631" t="s">
        <v>1085</v>
      </c>
      <c r="AE631">
        <v>2</v>
      </c>
      <c r="AF631">
        <v>1</v>
      </c>
      <c r="AG631" t="s">
        <v>1078</v>
      </c>
      <c r="AH631">
        <v>88220</v>
      </c>
      <c r="AI631">
        <v>16040</v>
      </c>
      <c r="AJ631">
        <v>16040</v>
      </c>
      <c r="AK631">
        <v>56140</v>
      </c>
      <c r="AL631" t="s">
        <v>26</v>
      </c>
      <c r="AM631" t="s">
        <v>154</v>
      </c>
      <c r="AN631">
        <v>2008</v>
      </c>
      <c r="AO631" t="s">
        <v>1078</v>
      </c>
    </row>
    <row r="632" spans="1:41" x14ac:dyDescent="0.25">
      <c r="A632">
        <v>952300</v>
      </c>
      <c r="B632" s="1">
        <v>40027</v>
      </c>
      <c r="C632">
        <v>147</v>
      </c>
      <c r="D632" t="s">
        <v>1273</v>
      </c>
      <c r="E63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t="s">
        <v>1086</v>
      </c>
      <c r="M632" t="s">
        <v>29</v>
      </c>
      <c r="N632" t="s">
        <v>1093</v>
      </c>
      <c r="O632" t="s">
        <v>1113</v>
      </c>
      <c r="P632" t="s">
        <v>1159</v>
      </c>
      <c r="Q632">
        <v>0</v>
      </c>
      <c r="R632">
        <v>-48400</v>
      </c>
      <c r="S632">
        <v>-48400</v>
      </c>
      <c r="T632" s="1">
        <v>42033</v>
      </c>
      <c r="U632" t="s">
        <v>1089</v>
      </c>
      <c r="V632" t="s">
        <v>18</v>
      </c>
      <c r="W632" t="s">
        <v>41</v>
      </c>
      <c r="X632" t="s">
        <v>49</v>
      </c>
      <c r="Y632" t="s">
        <v>5</v>
      </c>
      <c r="Z632" t="s">
        <v>37</v>
      </c>
      <c r="AA632" t="s">
        <v>713</v>
      </c>
      <c r="AB632">
        <v>2</v>
      </c>
      <c r="AC632">
        <v>2</v>
      </c>
      <c r="AD632" t="s">
        <v>1078</v>
      </c>
      <c r="AE632">
        <v>1</v>
      </c>
      <c r="AF632">
        <v>2</v>
      </c>
      <c r="AG632" t="s">
        <v>1078</v>
      </c>
      <c r="AH632">
        <v>53680</v>
      </c>
      <c r="AI632">
        <v>9760</v>
      </c>
      <c r="AJ632">
        <v>4880</v>
      </c>
      <c r="AK632">
        <v>39040</v>
      </c>
      <c r="AL632" t="s">
        <v>32</v>
      </c>
      <c r="AM632" t="s">
        <v>69</v>
      </c>
      <c r="AN632">
        <v>2004</v>
      </c>
      <c r="AO632" t="s">
        <v>1078</v>
      </c>
    </row>
    <row r="633" spans="1:41" x14ac:dyDescent="0.25">
      <c r="A633">
        <v>322609</v>
      </c>
      <c r="B633" s="1">
        <v>39268</v>
      </c>
      <c r="C633">
        <v>287</v>
      </c>
      <c r="D633" t="s">
        <v>1273</v>
      </c>
      <c r="E633"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t="s">
        <v>1079</v>
      </c>
      <c r="M633" t="s">
        <v>1139</v>
      </c>
      <c r="N633" t="s">
        <v>1103</v>
      </c>
      <c r="O633" t="s">
        <v>1096</v>
      </c>
      <c r="P633" t="s">
        <v>1161</v>
      </c>
      <c r="Q633">
        <v>0</v>
      </c>
      <c r="R633">
        <v>-54600</v>
      </c>
      <c r="S633">
        <v>-54600</v>
      </c>
      <c r="T633" s="1">
        <v>42014</v>
      </c>
      <c r="U633" t="s">
        <v>1</v>
      </c>
      <c r="V633" t="s">
        <v>23</v>
      </c>
      <c r="W633" t="s">
        <v>11</v>
      </c>
      <c r="X633" t="s">
        <v>34</v>
      </c>
      <c r="Y633" t="s">
        <v>12</v>
      </c>
      <c r="Z633" t="s">
        <v>37</v>
      </c>
      <c r="AA633" t="s">
        <v>714</v>
      </c>
      <c r="AB633">
        <v>19</v>
      </c>
      <c r="AC633">
        <v>1</v>
      </c>
      <c r="AD633" t="s">
        <v>1078</v>
      </c>
      <c r="AE633">
        <v>0</v>
      </c>
      <c r="AF633">
        <v>2</v>
      </c>
      <c r="AG633" t="s">
        <v>1078</v>
      </c>
      <c r="AH633">
        <v>53800</v>
      </c>
      <c r="AI633">
        <v>5380</v>
      </c>
      <c r="AJ633">
        <v>5380</v>
      </c>
      <c r="AK633">
        <v>43040</v>
      </c>
      <c r="AL633" t="s">
        <v>32</v>
      </c>
      <c r="AM633" t="s">
        <v>69</v>
      </c>
      <c r="AN633">
        <v>2006</v>
      </c>
      <c r="AO633" t="s">
        <v>1078</v>
      </c>
    </row>
    <row r="634" spans="1:41" x14ac:dyDescent="0.25">
      <c r="A634">
        <v>890280</v>
      </c>
      <c r="B634" s="1">
        <v>40202</v>
      </c>
      <c r="C634">
        <v>142</v>
      </c>
      <c r="D634" t="s">
        <v>1273</v>
      </c>
      <c r="E634"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t="s">
        <v>1086</v>
      </c>
      <c r="M634" t="s">
        <v>1140</v>
      </c>
      <c r="N634" t="s">
        <v>1080</v>
      </c>
      <c r="O634" t="s">
        <v>1100</v>
      </c>
      <c r="P634" t="s">
        <v>1159</v>
      </c>
      <c r="Q634">
        <v>0</v>
      </c>
      <c r="R634">
        <v>-48500</v>
      </c>
      <c r="S634">
        <v>-48500</v>
      </c>
      <c r="T634" s="1">
        <v>42033</v>
      </c>
      <c r="U634" t="s">
        <v>1</v>
      </c>
      <c r="V634" t="s">
        <v>18</v>
      </c>
      <c r="W634" t="s">
        <v>3</v>
      </c>
      <c r="X634" t="s">
        <v>4</v>
      </c>
      <c r="Y634" t="s">
        <v>19</v>
      </c>
      <c r="Z634" t="s">
        <v>6</v>
      </c>
      <c r="AA634" t="s">
        <v>715</v>
      </c>
      <c r="AB634">
        <v>10</v>
      </c>
      <c r="AC634">
        <v>1</v>
      </c>
      <c r="AD634" t="s">
        <v>1077</v>
      </c>
      <c r="AE634">
        <v>1</v>
      </c>
      <c r="AF634">
        <v>2</v>
      </c>
      <c r="AG634" t="s">
        <v>1078</v>
      </c>
      <c r="AH634">
        <v>54360</v>
      </c>
      <c r="AI634">
        <v>4530</v>
      </c>
      <c r="AJ634">
        <v>9060</v>
      </c>
      <c r="AK634">
        <v>40770</v>
      </c>
      <c r="AL634" t="s">
        <v>15</v>
      </c>
      <c r="AM634" t="s">
        <v>16</v>
      </c>
      <c r="AN634">
        <v>1995</v>
      </c>
      <c r="AO634" t="s">
        <v>1077</v>
      </c>
    </row>
    <row r="635" spans="1:41" x14ac:dyDescent="0.25">
      <c r="A635">
        <v>431583</v>
      </c>
      <c r="B635" s="1">
        <v>36661</v>
      </c>
      <c r="C635">
        <v>162</v>
      </c>
      <c r="D635" t="s">
        <v>1272</v>
      </c>
      <c r="E635"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t="s">
        <v>1086</v>
      </c>
      <c r="M635" t="s">
        <v>1139</v>
      </c>
      <c r="N635" t="s">
        <v>1107</v>
      </c>
      <c r="O635" t="s">
        <v>1092</v>
      </c>
      <c r="P635" t="s">
        <v>1159</v>
      </c>
      <c r="Q635">
        <v>0</v>
      </c>
      <c r="R635">
        <v>0</v>
      </c>
      <c r="S635">
        <v>0</v>
      </c>
      <c r="T635" s="1">
        <v>42055</v>
      </c>
      <c r="U635" t="s">
        <v>1</v>
      </c>
      <c r="V635" t="s">
        <v>2</v>
      </c>
      <c r="W635" t="s">
        <v>3</v>
      </c>
      <c r="X635" t="s">
        <v>4</v>
      </c>
      <c r="Y635" t="s">
        <v>45</v>
      </c>
      <c r="Z635" t="s">
        <v>24</v>
      </c>
      <c r="AA635" t="s">
        <v>716</v>
      </c>
      <c r="AB635">
        <v>14</v>
      </c>
      <c r="AC635">
        <v>1</v>
      </c>
      <c r="AD635" t="s">
        <v>1077</v>
      </c>
      <c r="AE635">
        <v>0</v>
      </c>
      <c r="AF635">
        <v>3</v>
      </c>
      <c r="AG635" t="s">
        <v>1077</v>
      </c>
      <c r="AH635">
        <v>54340</v>
      </c>
      <c r="AI635">
        <v>9880</v>
      </c>
      <c r="AJ635">
        <v>4940</v>
      </c>
      <c r="AK635">
        <v>39520</v>
      </c>
      <c r="AL635" t="s">
        <v>47</v>
      </c>
      <c r="AM635" t="s">
        <v>48</v>
      </c>
      <c r="AN635">
        <v>2001</v>
      </c>
      <c r="AO635" t="s">
        <v>1078</v>
      </c>
    </row>
    <row r="636" spans="1:41" x14ac:dyDescent="0.25">
      <c r="A636">
        <v>155912</v>
      </c>
      <c r="B636" s="1">
        <v>39528</v>
      </c>
      <c r="C636">
        <v>140</v>
      </c>
      <c r="D636" t="s">
        <v>1273</v>
      </c>
      <c r="E636"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t="s">
        <v>1086</v>
      </c>
      <c r="M636" t="s">
        <v>57</v>
      </c>
      <c r="N636" t="s">
        <v>1080</v>
      </c>
      <c r="O636" t="s">
        <v>1109</v>
      </c>
      <c r="P636" t="s">
        <v>1159</v>
      </c>
      <c r="Q636">
        <v>0</v>
      </c>
      <c r="R636">
        <v>-42900</v>
      </c>
      <c r="S636">
        <v>-42900</v>
      </c>
      <c r="T636" s="1">
        <v>42025</v>
      </c>
      <c r="U636" t="s">
        <v>62</v>
      </c>
      <c r="V636" t="s">
        <v>1084</v>
      </c>
      <c r="W636" t="s">
        <v>121</v>
      </c>
      <c r="X636" t="s">
        <v>30</v>
      </c>
      <c r="Y636" t="s">
        <v>5</v>
      </c>
      <c r="Z636" t="s">
        <v>6</v>
      </c>
      <c r="AA636" t="s">
        <v>717</v>
      </c>
      <c r="AB636">
        <v>5</v>
      </c>
      <c r="AC636">
        <v>1</v>
      </c>
      <c r="AD636" t="s">
        <v>1085</v>
      </c>
      <c r="AE636">
        <v>0</v>
      </c>
      <c r="AF636">
        <v>2</v>
      </c>
      <c r="AG636" t="s">
        <v>1077</v>
      </c>
      <c r="AH636">
        <v>2860</v>
      </c>
      <c r="AI636">
        <v>520</v>
      </c>
      <c r="AJ636">
        <v>260</v>
      </c>
      <c r="AK636">
        <v>2080</v>
      </c>
      <c r="AL636" t="s">
        <v>26</v>
      </c>
      <c r="AM636" t="s">
        <v>27</v>
      </c>
      <c r="AN636">
        <v>1997</v>
      </c>
      <c r="AO636" t="s">
        <v>1077</v>
      </c>
    </row>
    <row r="637" spans="1:41" x14ac:dyDescent="0.25">
      <c r="A637">
        <v>110143</v>
      </c>
      <c r="B637" s="1">
        <v>33000</v>
      </c>
      <c r="C637">
        <v>106</v>
      </c>
      <c r="D637" t="s">
        <v>1273</v>
      </c>
      <c r="E637"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t="s">
        <v>1079</v>
      </c>
      <c r="M637" t="s">
        <v>57</v>
      </c>
      <c r="N637" t="s">
        <v>1080</v>
      </c>
      <c r="O637" t="s">
        <v>1111</v>
      </c>
      <c r="P637" t="s">
        <v>1160</v>
      </c>
      <c r="Q637">
        <v>0</v>
      </c>
      <c r="R637">
        <v>0</v>
      </c>
      <c r="S637">
        <v>0</v>
      </c>
      <c r="T637" s="1">
        <v>42022</v>
      </c>
      <c r="U637" t="s">
        <v>10</v>
      </c>
      <c r="V637" t="s">
        <v>1084</v>
      </c>
      <c r="W637" t="s">
        <v>11</v>
      </c>
      <c r="X637" t="s">
        <v>4</v>
      </c>
      <c r="Y637" t="s">
        <v>45</v>
      </c>
      <c r="Z637" t="s">
        <v>51</v>
      </c>
      <c r="AA637" t="s">
        <v>718</v>
      </c>
      <c r="AB637">
        <v>8</v>
      </c>
      <c r="AC637">
        <v>1</v>
      </c>
      <c r="AD637" t="s">
        <v>1077</v>
      </c>
      <c r="AE637">
        <v>2</v>
      </c>
      <c r="AF637">
        <v>1</v>
      </c>
      <c r="AG637" t="s">
        <v>1077</v>
      </c>
      <c r="AH637">
        <v>5490</v>
      </c>
      <c r="AI637">
        <v>0</v>
      </c>
      <c r="AJ637">
        <v>1220</v>
      </c>
      <c r="AK637">
        <v>4270</v>
      </c>
      <c r="AL637" t="s">
        <v>8</v>
      </c>
      <c r="AM637" t="s">
        <v>36</v>
      </c>
      <c r="AN637">
        <v>1999</v>
      </c>
      <c r="AO637" t="s">
        <v>1078</v>
      </c>
    </row>
    <row r="638" spans="1:41" x14ac:dyDescent="0.25">
      <c r="A638">
        <v>808544</v>
      </c>
      <c r="B638" s="1">
        <v>33274</v>
      </c>
      <c r="C638">
        <v>292</v>
      </c>
      <c r="D638" t="s">
        <v>1272</v>
      </c>
      <c r="E638"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t="s">
        <v>1079</v>
      </c>
      <c r="M638" t="s">
        <v>1139</v>
      </c>
      <c r="N638" t="s">
        <v>1080</v>
      </c>
      <c r="O638" t="s">
        <v>1100</v>
      </c>
      <c r="P638" t="s">
        <v>1162</v>
      </c>
      <c r="Q638">
        <v>0</v>
      </c>
      <c r="R638">
        <v>0</v>
      </c>
      <c r="S638">
        <v>0</v>
      </c>
      <c r="T638" s="1">
        <v>42013</v>
      </c>
      <c r="U638" t="s">
        <v>10</v>
      </c>
      <c r="V638" t="s">
        <v>1084</v>
      </c>
      <c r="W638" t="s">
        <v>121</v>
      </c>
      <c r="X638" t="s">
        <v>4</v>
      </c>
      <c r="Y638" t="s">
        <v>45</v>
      </c>
      <c r="Z638" t="s">
        <v>53</v>
      </c>
      <c r="AA638" t="s">
        <v>719</v>
      </c>
      <c r="AB638">
        <v>4</v>
      </c>
      <c r="AC638">
        <v>1</v>
      </c>
      <c r="AD638" t="s">
        <v>1078</v>
      </c>
      <c r="AE638">
        <v>0</v>
      </c>
      <c r="AF638">
        <v>2</v>
      </c>
      <c r="AG638" t="s">
        <v>1085</v>
      </c>
      <c r="AH638">
        <v>7370</v>
      </c>
      <c r="AI638">
        <v>670</v>
      </c>
      <c r="AJ638">
        <v>1340</v>
      </c>
      <c r="AK638">
        <v>5360</v>
      </c>
      <c r="AL638" t="s">
        <v>73</v>
      </c>
      <c r="AM638" t="s">
        <v>80</v>
      </c>
      <c r="AN638">
        <v>1997</v>
      </c>
      <c r="AO638" t="s">
        <v>1078</v>
      </c>
    </row>
    <row r="639" spans="1:41" x14ac:dyDescent="0.25">
      <c r="A639">
        <v>409074</v>
      </c>
      <c r="B639" s="1">
        <v>33682</v>
      </c>
      <c r="C639">
        <v>34</v>
      </c>
      <c r="D639" t="s">
        <v>1273</v>
      </c>
      <c r="E639"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t="s">
        <v>1086</v>
      </c>
      <c r="M639" t="s">
        <v>1141</v>
      </c>
      <c r="N639" t="s">
        <v>1097</v>
      </c>
      <c r="O639" t="s">
        <v>1109</v>
      </c>
      <c r="P639" t="s">
        <v>1159</v>
      </c>
      <c r="Q639">
        <v>0</v>
      </c>
      <c r="R639">
        <v>0</v>
      </c>
      <c r="S639">
        <v>0</v>
      </c>
      <c r="T639" s="1">
        <v>42017</v>
      </c>
      <c r="U639" t="s">
        <v>1089</v>
      </c>
      <c r="V639" t="s">
        <v>2</v>
      </c>
      <c r="W639" t="s">
        <v>3</v>
      </c>
      <c r="X639" t="s">
        <v>60</v>
      </c>
      <c r="Y639" t="s">
        <v>50</v>
      </c>
      <c r="Z639" t="s">
        <v>6</v>
      </c>
      <c r="AA639" t="s">
        <v>720</v>
      </c>
      <c r="AB639">
        <v>4</v>
      </c>
      <c r="AC639">
        <v>3</v>
      </c>
      <c r="AD639" t="s">
        <v>1085</v>
      </c>
      <c r="AE639">
        <v>1</v>
      </c>
      <c r="AF639">
        <v>0</v>
      </c>
      <c r="AG639" t="s">
        <v>1078</v>
      </c>
      <c r="AH639">
        <v>50800</v>
      </c>
      <c r="AI639">
        <v>5080</v>
      </c>
      <c r="AJ639">
        <v>5080</v>
      </c>
      <c r="AK639">
        <v>40640</v>
      </c>
      <c r="AL639" t="s">
        <v>43</v>
      </c>
      <c r="AM639" t="s">
        <v>59</v>
      </c>
      <c r="AN639">
        <v>1997</v>
      </c>
      <c r="AO639" t="s">
        <v>1077</v>
      </c>
    </row>
    <row r="640" spans="1:41" x14ac:dyDescent="0.25">
      <c r="A640">
        <v>824728</v>
      </c>
      <c r="B640" s="1">
        <v>41388</v>
      </c>
      <c r="C640">
        <v>290</v>
      </c>
      <c r="D640" t="s">
        <v>1272</v>
      </c>
      <c r="E640"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t="s">
        <v>1079</v>
      </c>
      <c r="M640" t="s">
        <v>29</v>
      </c>
      <c r="N640" t="s">
        <v>1114</v>
      </c>
      <c r="O640" t="s">
        <v>1113</v>
      </c>
      <c r="P640" t="s">
        <v>1161</v>
      </c>
      <c r="Q640">
        <v>45300</v>
      </c>
      <c r="R640">
        <v>0</v>
      </c>
      <c r="S640">
        <v>45300</v>
      </c>
      <c r="T640" s="1">
        <v>42048</v>
      </c>
      <c r="U640" t="s">
        <v>1089</v>
      </c>
      <c r="V640" t="s">
        <v>2</v>
      </c>
      <c r="W640" t="s">
        <v>11</v>
      </c>
      <c r="X640" t="s">
        <v>34</v>
      </c>
      <c r="Y640" t="s">
        <v>12</v>
      </c>
      <c r="Z640" t="s">
        <v>75</v>
      </c>
      <c r="AA640" t="s">
        <v>721</v>
      </c>
      <c r="AB640">
        <v>20</v>
      </c>
      <c r="AC640">
        <v>2</v>
      </c>
      <c r="AD640" t="s">
        <v>1085</v>
      </c>
      <c r="AE640">
        <v>1</v>
      </c>
      <c r="AF640">
        <v>1</v>
      </c>
      <c r="AG640" t="s">
        <v>1085</v>
      </c>
      <c r="AH640">
        <v>41520</v>
      </c>
      <c r="AI640">
        <v>5190</v>
      </c>
      <c r="AJ640">
        <v>5190</v>
      </c>
      <c r="AK640">
        <v>31140</v>
      </c>
      <c r="AL640" t="s">
        <v>39</v>
      </c>
      <c r="AM640" t="s">
        <v>193</v>
      </c>
      <c r="AN640">
        <v>2014</v>
      </c>
      <c r="AO640" t="s">
        <v>1078</v>
      </c>
    </row>
    <row r="641" spans="1:41" x14ac:dyDescent="0.25">
      <c r="A641">
        <v>606037</v>
      </c>
      <c r="B641" s="1">
        <v>39913</v>
      </c>
      <c r="C641">
        <v>182</v>
      </c>
      <c r="D641" t="s">
        <v>1273</v>
      </c>
      <c r="E641"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t="s">
        <v>1086</v>
      </c>
      <c r="M641" t="s">
        <v>1139</v>
      </c>
      <c r="N641" t="s">
        <v>1090</v>
      </c>
      <c r="O641" t="s">
        <v>1104</v>
      </c>
      <c r="P641" t="s">
        <v>1159</v>
      </c>
      <c r="Q641">
        <v>53800</v>
      </c>
      <c r="R641">
        <v>-78300</v>
      </c>
      <c r="S641">
        <v>-24500</v>
      </c>
      <c r="T641" s="1">
        <v>42012</v>
      </c>
      <c r="U641" t="s">
        <v>1</v>
      </c>
      <c r="V641" t="s">
        <v>2</v>
      </c>
      <c r="W641" t="s">
        <v>41</v>
      </c>
      <c r="X641" t="s">
        <v>4</v>
      </c>
      <c r="Y641" t="s">
        <v>19</v>
      </c>
      <c r="Z641" t="s">
        <v>13</v>
      </c>
      <c r="AA641" t="s">
        <v>722</v>
      </c>
      <c r="AB641">
        <v>18</v>
      </c>
      <c r="AC641">
        <v>1</v>
      </c>
      <c r="AD641" t="s">
        <v>1085</v>
      </c>
      <c r="AE641">
        <v>2</v>
      </c>
      <c r="AF641">
        <v>3</v>
      </c>
      <c r="AG641" t="s">
        <v>1077</v>
      </c>
      <c r="AH641">
        <v>89650</v>
      </c>
      <c r="AI641">
        <v>8150</v>
      </c>
      <c r="AJ641">
        <v>16300</v>
      </c>
      <c r="AK641">
        <v>65200</v>
      </c>
      <c r="AL641" t="s">
        <v>21</v>
      </c>
      <c r="AM641" t="s">
        <v>22</v>
      </c>
      <c r="AN641">
        <v>2005</v>
      </c>
      <c r="AO641" t="s">
        <v>1078</v>
      </c>
    </row>
    <row r="642" spans="1:41" x14ac:dyDescent="0.25">
      <c r="A642">
        <v>636843</v>
      </c>
      <c r="B642" s="1">
        <v>39783</v>
      </c>
      <c r="C642">
        <v>362</v>
      </c>
      <c r="D642" t="s">
        <v>1273</v>
      </c>
      <c r="E64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t="s">
        <v>1086</v>
      </c>
      <c r="M642" t="s">
        <v>1142</v>
      </c>
      <c r="N642" t="s">
        <v>1095</v>
      </c>
      <c r="O642" t="s">
        <v>1094</v>
      </c>
      <c r="P642" t="s">
        <v>1162</v>
      </c>
      <c r="Q642">
        <v>44400</v>
      </c>
      <c r="R642">
        <v>-71500</v>
      </c>
      <c r="S642">
        <v>-27100</v>
      </c>
      <c r="T642" s="1">
        <v>42052</v>
      </c>
      <c r="U642" t="s">
        <v>1089</v>
      </c>
      <c r="V642" t="s">
        <v>18</v>
      </c>
      <c r="W642" t="s">
        <v>41</v>
      </c>
      <c r="X642" t="s">
        <v>4</v>
      </c>
      <c r="Y642" t="s">
        <v>19</v>
      </c>
      <c r="Z642" t="s">
        <v>51</v>
      </c>
      <c r="AA642" t="s">
        <v>723</v>
      </c>
      <c r="AB642">
        <v>0</v>
      </c>
      <c r="AC642">
        <v>3</v>
      </c>
      <c r="AD642" t="s">
        <v>1078</v>
      </c>
      <c r="AE642">
        <v>0</v>
      </c>
      <c r="AF642">
        <v>3</v>
      </c>
      <c r="AG642" t="s">
        <v>1078</v>
      </c>
      <c r="AH642">
        <v>39690</v>
      </c>
      <c r="AI642">
        <v>0</v>
      </c>
      <c r="AJ642">
        <v>0</v>
      </c>
      <c r="AK642">
        <v>39690</v>
      </c>
      <c r="AL642" t="s">
        <v>73</v>
      </c>
      <c r="AM642" t="s">
        <v>74</v>
      </c>
      <c r="AN642">
        <v>1998</v>
      </c>
      <c r="AO642" t="s">
        <v>1078</v>
      </c>
    </row>
    <row r="643" spans="1:41" x14ac:dyDescent="0.25">
      <c r="A643">
        <v>111874</v>
      </c>
      <c r="B643" s="1">
        <v>36712</v>
      </c>
      <c r="C643">
        <v>143</v>
      </c>
      <c r="D643" t="s">
        <v>1272</v>
      </c>
      <c r="E643"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t="s">
        <v>1086</v>
      </c>
      <c r="M643" t="s">
        <v>57</v>
      </c>
      <c r="N643" t="s">
        <v>1099</v>
      </c>
      <c r="O643" t="s">
        <v>1096</v>
      </c>
      <c r="P643" t="s">
        <v>1159</v>
      </c>
      <c r="Q643">
        <v>79900</v>
      </c>
      <c r="R643">
        <v>0</v>
      </c>
      <c r="S643">
        <v>79900</v>
      </c>
      <c r="T643" s="1">
        <v>42019</v>
      </c>
      <c r="U643" t="s">
        <v>1</v>
      </c>
      <c r="V643" t="s">
        <v>18</v>
      </c>
      <c r="W643" t="s">
        <v>3</v>
      </c>
      <c r="X643" t="s">
        <v>60</v>
      </c>
      <c r="Y643" t="s">
        <v>5</v>
      </c>
      <c r="Z643" t="s">
        <v>37</v>
      </c>
      <c r="AA643" t="s">
        <v>724</v>
      </c>
      <c r="AB643">
        <v>1</v>
      </c>
      <c r="AC643">
        <v>1</v>
      </c>
      <c r="AD643" t="s">
        <v>1085</v>
      </c>
      <c r="AE643">
        <v>2</v>
      </c>
      <c r="AF643">
        <v>0</v>
      </c>
      <c r="AG643" t="s">
        <v>1078</v>
      </c>
      <c r="AH643">
        <v>62260</v>
      </c>
      <c r="AI643">
        <v>5660</v>
      </c>
      <c r="AJ643">
        <v>5660</v>
      </c>
      <c r="AK643">
        <v>50940</v>
      </c>
      <c r="AL643" t="s">
        <v>8</v>
      </c>
      <c r="AM643" t="s">
        <v>9</v>
      </c>
      <c r="AN643">
        <v>1995</v>
      </c>
      <c r="AO643" t="s">
        <v>1078</v>
      </c>
    </row>
    <row r="644" spans="1:41" x14ac:dyDescent="0.25">
      <c r="A644">
        <v>439844</v>
      </c>
      <c r="B644" s="1">
        <v>41801</v>
      </c>
      <c r="C644">
        <v>183</v>
      </c>
      <c r="D644" t="s">
        <v>1272</v>
      </c>
      <c r="E644"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t="s">
        <v>1086</v>
      </c>
      <c r="M644" t="s">
        <v>1139</v>
      </c>
      <c r="N644" t="s">
        <v>1093</v>
      </c>
      <c r="O644" t="s">
        <v>1108</v>
      </c>
      <c r="P644" t="s">
        <v>1161</v>
      </c>
      <c r="Q644">
        <v>20200</v>
      </c>
      <c r="R644">
        <v>0</v>
      </c>
      <c r="S644">
        <v>20200</v>
      </c>
      <c r="T644" s="1">
        <v>42028</v>
      </c>
      <c r="U644" t="s">
        <v>1</v>
      </c>
      <c r="V644" t="s">
        <v>2</v>
      </c>
      <c r="W644" t="s">
        <v>3</v>
      </c>
      <c r="X644" t="s">
        <v>4</v>
      </c>
      <c r="Y644" t="s">
        <v>50</v>
      </c>
      <c r="Z644" t="s">
        <v>51</v>
      </c>
      <c r="AA644" t="s">
        <v>725</v>
      </c>
      <c r="AB644">
        <v>17</v>
      </c>
      <c r="AC644">
        <v>1</v>
      </c>
      <c r="AD644" t="s">
        <v>1078</v>
      </c>
      <c r="AE644">
        <v>0</v>
      </c>
      <c r="AF644">
        <v>1</v>
      </c>
      <c r="AG644" t="s">
        <v>1077</v>
      </c>
      <c r="AH644">
        <v>51920</v>
      </c>
      <c r="AI644">
        <v>9440</v>
      </c>
      <c r="AJ644">
        <v>4720</v>
      </c>
      <c r="AK644">
        <v>37760</v>
      </c>
      <c r="AL644" t="s">
        <v>43</v>
      </c>
      <c r="AM644" t="s">
        <v>59</v>
      </c>
      <c r="AN644">
        <v>2001</v>
      </c>
      <c r="AO644" t="s">
        <v>1077</v>
      </c>
    </row>
    <row r="645" spans="1:41" x14ac:dyDescent="0.25">
      <c r="A645">
        <v>463513</v>
      </c>
      <c r="B645" s="1">
        <v>34812</v>
      </c>
      <c r="C645">
        <v>254</v>
      </c>
      <c r="D645" t="s">
        <v>1272</v>
      </c>
      <c r="E645"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t="s">
        <v>1079</v>
      </c>
      <c r="M645" t="s">
        <v>65</v>
      </c>
      <c r="N645" t="s">
        <v>1090</v>
      </c>
      <c r="O645" t="s">
        <v>1092</v>
      </c>
      <c r="P645" t="s">
        <v>1159</v>
      </c>
      <c r="Q645">
        <v>0</v>
      </c>
      <c r="R645">
        <v>-74400</v>
      </c>
      <c r="S645">
        <v>-74400</v>
      </c>
      <c r="T645" s="1">
        <v>42063</v>
      </c>
      <c r="U645" t="s">
        <v>1</v>
      </c>
      <c r="V645" t="s">
        <v>23</v>
      </c>
      <c r="W645" t="s">
        <v>11</v>
      </c>
      <c r="X645" t="s">
        <v>49</v>
      </c>
      <c r="Y645" t="s">
        <v>19</v>
      </c>
      <c r="Z645" t="s">
        <v>13</v>
      </c>
      <c r="AA645" t="s">
        <v>726</v>
      </c>
      <c r="AB645">
        <v>23</v>
      </c>
      <c r="AC645">
        <v>1</v>
      </c>
      <c r="AD645" t="s">
        <v>1085</v>
      </c>
      <c r="AE645">
        <v>2</v>
      </c>
      <c r="AF645">
        <v>2</v>
      </c>
      <c r="AG645" t="s">
        <v>1085</v>
      </c>
      <c r="AH645">
        <v>53460</v>
      </c>
      <c r="AI645">
        <v>9720</v>
      </c>
      <c r="AJ645">
        <v>4860</v>
      </c>
      <c r="AK645">
        <v>38880</v>
      </c>
      <c r="AL645" t="s">
        <v>123</v>
      </c>
      <c r="AM645" t="s">
        <v>166</v>
      </c>
      <c r="AN645">
        <v>2009</v>
      </c>
      <c r="AO645" t="s">
        <v>1078</v>
      </c>
    </row>
    <row r="646" spans="1:41" x14ac:dyDescent="0.25">
      <c r="A646">
        <v>577858</v>
      </c>
      <c r="B646" s="1">
        <v>33132</v>
      </c>
      <c r="C646">
        <v>249</v>
      </c>
      <c r="D646" t="s">
        <v>1273</v>
      </c>
      <c r="E646"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t="s">
        <v>1086</v>
      </c>
      <c r="M646" t="s">
        <v>1140</v>
      </c>
      <c r="N646" t="s">
        <v>1114</v>
      </c>
      <c r="O646" t="s">
        <v>1096</v>
      </c>
      <c r="P646" t="s">
        <v>1161</v>
      </c>
      <c r="Q646">
        <v>0</v>
      </c>
      <c r="R646">
        <v>-71200</v>
      </c>
      <c r="S646">
        <v>-71200</v>
      </c>
      <c r="T646" s="1">
        <v>42051</v>
      </c>
      <c r="U646" t="s">
        <v>1089</v>
      </c>
      <c r="V646" t="s">
        <v>18</v>
      </c>
      <c r="W646" t="s">
        <v>41</v>
      </c>
      <c r="X646" t="s">
        <v>34</v>
      </c>
      <c r="Y646" t="s">
        <v>5</v>
      </c>
      <c r="Z646" t="s">
        <v>24</v>
      </c>
      <c r="AA646" t="s">
        <v>727</v>
      </c>
      <c r="AB646">
        <v>4</v>
      </c>
      <c r="AC646">
        <v>3</v>
      </c>
      <c r="AD646" t="s">
        <v>1077</v>
      </c>
      <c r="AE646">
        <v>2</v>
      </c>
      <c r="AF646">
        <v>1</v>
      </c>
      <c r="AG646" t="s">
        <v>1077</v>
      </c>
      <c r="AH646">
        <v>57100</v>
      </c>
      <c r="AI646">
        <v>5710</v>
      </c>
      <c r="AJ646">
        <v>5710</v>
      </c>
      <c r="AK646">
        <v>45680</v>
      </c>
      <c r="AL646" t="s">
        <v>118</v>
      </c>
      <c r="AM646" t="s">
        <v>134</v>
      </c>
      <c r="AN646">
        <v>2014</v>
      </c>
      <c r="AO646" t="s">
        <v>1078</v>
      </c>
    </row>
    <row r="647" spans="1:41" x14ac:dyDescent="0.25">
      <c r="A647">
        <v>607351</v>
      </c>
      <c r="B647" s="1">
        <v>36140</v>
      </c>
      <c r="C647">
        <v>169</v>
      </c>
      <c r="D647" t="s">
        <v>1274</v>
      </c>
      <c r="E647"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t="s">
        <v>1079</v>
      </c>
      <c r="M647" t="s">
        <v>57</v>
      </c>
      <c r="N647" t="s">
        <v>1099</v>
      </c>
      <c r="O647" t="s">
        <v>1106</v>
      </c>
      <c r="P647" t="s">
        <v>1162</v>
      </c>
      <c r="Q647">
        <v>50700</v>
      </c>
      <c r="R647">
        <v>-57600</v>
      </c>
      <c r="S647">
        <v>-6900</v>
      </c>
      <c r="T647" s="1">
        <v>42044</v>
      </c>
      <c r="U647" t="s">
        <v>1089</v>
      </c>
      <c r="V647" t="s">
        <v>23</v>
      </c>
      <c r="W647" t="s">
        <v>41</v>
      </c>
      <c r="X647" t="s">
        <v>60</v>
      </c>
      <c r="Y647" t="s">
        <v>19</v>
      </c>
      <c r="Z647" t="s">
        <v>37</v>
      </c>
      <c r="AA647" t="s">
        <v>728</v>
      </c>
      <c r="AB647">
        <v>0</v>
      </c>
      <c r="AC647">
        <v>3</v>
      </c>
      <c r="AD647" t="s">
        <v>1078</v>
      </c>
      <c r="AE647">
        <v>2</v>
      </c>
      <c r="AF647">
        <v>3</v>
      </c>
      <c r="AG647" t="s">
        <v>1085</v>
      </c>
      <c r="AH647">
        <v>77440</v>
      </c>
      <c r="AI647">
        <v>14080</v>
      </c>
      <c r="AJ647">
        <v>7040</v>
      </c>
      <c r="AK647">
        <v>56320</v>
      </c>
      <c r="AL647" t="s">
        <v>21</v>
      </c>
      <c r="AM647" t="s">
        <v>67</v>
      </c>
      <c r="AN647">
        <v>2004</v>
      </c>
      <c r="AO647" t="s">
        <v>1078</v>
      </c>
    </row>
    <row r="648" spans="1:41" x14ac:dyDescent="0.25">
      <c r="A648">
        <v>682754</v>
      </c>
      <c r="B648" s="1">
        <v>34981</v>
      </c>
      <c r="C648">
        <v>235</v>
      </c>
      <c r="D648" t="s">
        <v>1272</v>
      </c>
      <c r="E648"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t="s">
        <v>1079</v>
      </c>
      <c r="M648" t="s">
        <v>65</v>
      </c>
      <c r="N648" t="s">
        <v>1080</v>
      </c>
      <c r="O648" t="s">
        <v>1092</v>
      </c>
      <c r="P648" t="s">
        <v>1159</v>
      </c>
      <c r="Q648">
        <v>0</v>
      </c>
      <c r="R648">
        <v>0</v>
      </c>
      <c r="S648">
        <v>0</v>
      </c>
      <c r="T648" s="1">
        <v>42028</v>
      </c>
      <c r="U648" t="s">
        <v>1</v>
      </c>
      <c r="V648" t="s">
        <v>2</v>
      </c>
      <c r="W648" t="s">
        <v>11</v>
      </c>
      <c r="X648" t="s">
        <v>60</v>
      </c>
      <c r="Y648" t="s">
        <v>19</v>
      </c>
      <c r="Z648" t="s">
        <v>13</v>
      </c>
      <c r="AA648" t="s">
        <v>729</v>
      </c>
      <c r="AB648">
        <v>11</v>
      </c>
      <c r="AC648">
        <v>1</v>
      </c>
      <c r="AD648" t="s">
        <v>1078</v>
      </c>
      <c r="AE648">
        <v>1</v>
      </c>
      <c r="AF648">
        <v>2</v>
      </c>
      <c r="AG648" t="s">
        <v>1078</v>
      </c>
      <c r="AH648">
        <v>68300</v>
      </c>
      <c r="AI648">
        <v>6830</v>
      </c>
      <c r="AJ648">
        <v>13660</v>
      </c>
      <c r="AK648">
        <v>47810</v>
      </c>
      <c r="AL648" t="s">
        <v>73</v>
      </c>
      <c r="AM648" t="s">
        <v>83</v>
      </c>
      <c r="AN648">
        <v>2003</v>
      </c>
      <c r="AO648" t="s">
        <v>1078</v>
      </c>
    </row>
    <row r="649" spans="1:41" x14ac:dyDescent="0.25">
      <c r="A649">
        <v>757352</v>
      </c>
      <c r="B649" s="1">
        <v>36515</v>
      </c>
      <c r="C649">
        <v>112</v>
      </c>
      <c r="D649" t="s">
        <v>1273</v>
      </c>
      <c r="E649"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t="s">
        <v>1079</v>
      </c>
      <c r="M649" t="s">
        <v>29</v>
      </c>
      <c r="N649" t="s">
        <v>1095</v>
      </c>
      <c r="O649" t="s">
        <v>1094</v>
      </c>
      <c r="P649" t="s">
        <v>1161</v>
      </c>
      <c r="Q649">
        <v>57800</v>
      </c>
      <c r="R649">
        <v>-53700</v>
      </c>
      <c r="S649">
        <v>4100</v>
      </c>
      <c r="T649" s="1">
        <v>42046</v>
      </c>
      <c r="U649" t="s">
        <v>62</v>
      </c>
      <c r="V649" t="s">
        <v>1084</v>
      </c>
      <c r="W649" t="s">
        <v>121</v>
      </c>
      <c r="X649" t="s">
        <v>30</v>
      </c>
      <c r="Y649" t="s">
        <v>19</v>
      </c>
      <c r="Z649" t="s">
        <v>24</v>
      </c>
      <c r="AA649" t="s">
        <v>730</v>
      </c>
      <c r="AB649">
        <v>4</v>
      </c>
      <c r="AC649">
        <v>1</v>
      </c>
      <c r="AD649" t="s">
        <v>1085</v>
      </c>
      <c r="AE649">
        <v>0</v>
      </c>
      <c r="AF649">
        <v>2</v>
      </c>
      <c r="AG649" t="s">
        <v>1085</v>
      </c>
      <c r="AH649">
        <v>5060</v>
      </c>
      <c r="AI649">
        <v>460</v>
      </c>
      <c r="AJ649">
        <v>920</v>
      </c>
      <c r="AK649">
        <v>3680</v>
      </c>
      <c r="AL649" t="s">
        <v>118</v>
      </c>
      <c r="AM649" t="s">
        <v>134</v>
      </c>
      <c r="AN649">
        <v>2012</v>
      </c>
      <c r="AO649" t="s">
        <v>1078</v>
      </c>
    </row>
    <row r="650" spans="1:41" x14ac:dyDescent="0.25">
      <c r="A650">
        <v>307469</v>
      </c>
      <c r="B650" s="1">
        <v>37465</v>
      </c>
      <c r="C650">
        <v>16</v>
      </c>
      <c r="D650" t="s">
        <v>1272</v>
      </c>
      <c r="E650"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t="s">
        <v>1079</v>
      </c>
      <c r="M650" t="s">
        <v>1140</v>
      </c>
      <c r="N650" t="s">
        <v>1091</v>
      </c>
      <c r="O650" t="s">
        <v>1109</v>
      </c>
      <c r="P650" t="s">
        <v>1161</v>
      </c>
      <c r="Q650">
        <v>50800</v>
      </c>
      <c r="R650">
        <v>-66200</v>
      </c>
      <c r="S650">
        <v>-15400</v>
      </c>
      <c r="T650" s="1">
        <v>42031</v>
      </c>
      <c r="U650" t="s">
        <v>1089</v>
      </c>
      <c r="V650" t="s">
        <v>2</v>
      </c>
      <c r="W650" t="s">
        <v>41</v>
      </c>
      <c r="X650" t="s">
        <v>60</v>
      </c>
      <c r="Y650" t="s">
        <v>45</v>
      </c>
      <c r="Z650" t="s">
        <v>6</v>
      </c>
      <c r="AA650" t="s">
        <v>731</v>
      </c>
      <c r="AB650">
        <v>0</v>
      </c>
      <c r="AC650">
        <v>3</v>
      </c>
      <c r="AD650" t="s">
        <v>1085</v>
      </c>
      <c r="AE650">
        <v>0</v>
      </c>
      <c r="AF650">
        <v>2</v>
      </c>
      <c r="AG650" t="s">
        <v>1085</v>
      </c>
      <c r="AH650">
        <v>59400</v>
      </c>
      <c r="AI650">
        <v>6600</v>
      </c>
      <c r="AJ650">
        <v>13200</v>
      </c>
      <c r="AK650">
        <v>39600</v>
      </c>
      <c r="AL650" t="s">
        <v>21</v>
      </c>
      <c r="AM650" t="s">
        <v>22</v>
      </c>
      <c r="AN650">
        <v>1995</v>
      </c>
      <c r="AO650" t="s">
        <v>1077</v>
      </c>
    </row>
    <row r="651" spans="1:41" x14ac:dyDescent="0.25">
      <c r="A651">
        <v>526296</v>
      </c>
      <c r="B651" s="1">
        <v>34184</v>
      </c>
      <c r="C651">
        <v>128</v>
      </c>
      <c r="D651" t="s">
        <v>1272</v>
      </c>
      <c r="E651"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t="s">
        <v>1086</v>
      </c>
      <c r="M651" t="s">
        <v>57</v>
      </c>
      <c r="N651" t="s">
        <v>1103</v>
      </c>
      <c r="O651" t="s">
        <v>1116</v>
      </c>
      <c r="P651" t="s">
        <v>1161</v>
      </c>
      <c r="Q651">
        <v>0</v>
      </c>
      <c r="R651">
        <v>-28300</v>
      </c>
      <c r="S651">
        <v>-28300</v>
      </c>
      <c r="T651" s="1">
        <v>42023</v>
      </c>
      <c r="U651" t="s">
        <v>1089</v>
      </c>
      <c r="V651" t="s">
        <v>2</v>
      </c>
      <c r="W651" t="s">
        <v>3</v>
      </c>
      <c r="X651" t="s">
        <v>60</v>
      </c>
      <c r="Y651" t="s">
        <v>19</v>
      </c>
      <c r="Z651" t="s">
        <v>37</v>
      </c>
      <c r="AA651" t="s">
        <v>732</v>
      </c>
      <c r="AB651">
        <v>2</v>
      </c>
      <c r="AC651">
        <v>3</v>
      </c>
      <c r="AD651" t="s">
        <v>1078</v>
      </c>
      <c r="AE651">
        <v>0</v>
      </c>
      <c r="AF651">
        <v>2</v>
      </c>
      <c r="AG651" t="s">
        <v>1085</v>
      </c>
      <c r="AH651">
        <v>69930</v>
      </c>
      <c r="AI651">
        <v>0</v>
      </c>
      <c r="AJ651">
        <v>15540</v>
      </c>
      <c r="AK651">
        <v>54390</v>
      </c>
      <c r="AL651" t="s">
        <v>55</v>
      </c>
      <c r="AM651" t="s">
        <v>86</v>
      </c>
      <c r="AN651">
        <v>2013</v>
      </c>
      <c r="AO651" t="s">
        <v>1077</v>
      </c>
    </row>
    <row r="652" spans="1:41" x14ac:dyDescent="0.25">
      <c r="A652">
        <v>658816</v>
      </c>
      <c r="B652" s="1">
        <v>39432</v>
      </c>
      <c r="C652">
        <v>103</v>
      </c>
      <c r="D652" t="s">
        <v>1274</v>
      </c>
      <c r="E65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t="s">
        <v>1086</v>
      </c>
      <c r="M652" t="s">
        <v>65</v>
      </c>
      <c r="N652" t="s">
        <v>1107</v>
      </c>
      <c r="O652" t="s">
        <v>1088</v>
      </c>
      <c r="P652" t="s">
        <v>1159</v>
      </c>
      <c r="Q652">
        <v>0</v>
      </c>
      <c r="R652">
        <v>-74800</v>
      </c>
      <c r="S652">
        <v>-74800</v>
      </c>
      <c r="T652" s="1">
        <v>42055</v>
      </c>
      <c r="U652" t="s">
        <v>1089</v>
      </c>
      <c r="V652" t="s">
        <v>23</v>
      </c>
      <c r="W652" t="s">
        <v>11</v>
      </c>
      <c r="X652" t="s">
        <v>4</v>
      </c>
      <c r="Y652" t="s">
        <v>19</v>
      </c>
      <c r="Z652" t="s">
        <v>37</v>
      </c>
      <c r="AA652" t="s">
        <v>733</v>
      </c>
      <c r="AB652">
        <v>11</v>
      </c>
      <c r="AC652">
        <v>3</v>
      </c>
      <c r="AD652" t="s">
        <v>1077</v>
      </c>
      <c r="AE652">
        <v>1</v>
      </c>
      <c r="AF652">
        <v>1</v>
      </c>
      <c r="AG652" t="s">
        <v>1078</v>
      </c>
      <c r="AH652">
        <v>77700</v>
      </c>
      <c r="AI652">
        <v>7770</v>
      </c>
      <c r="AJ652">
        <v>15540</v>
      </c>
      <c r="AK652">
        <v>54390</v>
      </c>
      <c r="AL652" t="s">
        <v>106</v>
      </c>
      <c r="AM652" t="s">
        <v>107</v>
      </c>
      <c r="AN652">
        <v>2008</v>
      </c>
      <c r="AO652" t="s">
        <v>1078</v>
      </c>
    </row>
    <row r="653" spans="1:41" x14ac:dyDescent="0.25">
      <c r="A653">
        <v>913337</v>
      </c>
      <c r="B653" s="1">
        <v>39488</v>
      </c>
      <c r="C653">
        <v>356</v>
      </c>
      <c r="D653" t="s">
        <v>1273</v>
      </c>
      <c r="E653"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t="s">
        <v>1079</v>
      </c>
      <c r="M653" t="s">
        <v>65</v>
      </c>
      <c r="N653" t="s">
        <v>1093</v>
      </c>
      <c r="O653" t="s">
        <v>1106</v>
      </c>
      <c r="P653" t="s">
        <v>1159</v>
      </c>
      <c r="Q653">
        <v>58500</v>
      </c>
      <c r="R653">
        <v>-44000</v>
      </c>
      <c r="S653">
        <v>14500</v>
      </c>
      <c r="T653" s="1">
        <v>42014</v>
      </c>
      <c r="U653" t="s">
        <v>1089</v>
      </c>
      <c r="V653" t="s">
        <v>23</v>
      </c>
      <c r="W653" t="s">
        <v>3</v>
      </c>
      <c r="X653" t="s">
        <v>49</v>
      </c>
      <c r="Y653" t="s">
        <v>5</v>
      </c>
      <c r="Z653" t="s">
        <v>53</v>
      </c>
      <c r="AA653" t="s">
        <v>734</v>
      </c>
      <c r="AB653">
        <v>23</v>
      </c>
      <c r="AC653">
        <v>3</v>
      </c>
      <c r="AD653" t="s">
        <v>1078</v>
      </c>
      <c r="AE653">
        <v>2</v>
      </c>
      <c r="AF653">
        <v>1</v>
      </c>
      <c r="AG653" t="s">
        <v>1085</v>
      </c>
      <c r="AH653">
        <v>68750</v>
      </c>
      <c r="AI653">
        <v>12500</v>
      </c>
      <c r="AJ653">
        <v>12500</v>
      </c>
      <c r="AK653">
        <v>43750</v>
      </c>
      <c r="AL653" t="s">
        <v>43</v>
      </c>
      <c r="AM653" t="s">
        <v>44</v>
      </c>
      <c r="AN653">
        <v>2007</v>
      </c>
      <c r="AO653" t="s">
        <v>1077</v>
      </c>
    </row>
    <row r="654" spans="1:41" x14ac:dyDescent="0.25">
      <c r="A654">
        <v>488464</v>
      </c>
      <c r="B654" s="1">
        <v>38991</v>
      </c>
      <c r="C654">
        <v>109</v>
      </c>
      <c r="D654" t="s">
        <v>1273</v>
      </c>
      <c r="E654"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t="s">
        <v>1086</v>
      </c>
      <c r="M654" t="s">
        <v>57</v>
      </c>
      <c r="N654" t="s">
        <v>1114</v>
      </c>
      <c r="O654" t="s">
        <v>1104</v>
      </c>
      <c r="P654" t="s">
        <v>1159</v>
      </c>
      <c r="Q654">
        <v>0</v>
      </c>
      <c r="R654">
        <v>0</v>
      </c>
      <c r="S654">
        <v>0</v>
      </c>
      <c r="T654" s="1">
        <v>42056</v>
      </c>
      <c r="U654" t="s">
        <v>1089</v>
      </c>
      <c r="V654" t="s">
        <v>2</v>
      </c>
      <c r="W654" t="s">
        <v>11</v>
      </c>
      <c r="X654" t="s">
        <v>4</v>
      </c>
      <c r="Y654" t="s">
        <v>19</v>
      </c>
      <c r="Z654" t="s">
        <v>13</v>
      </c>
      <c r="AA654" t="s">
        <v>735</v>
      </c>
      <c r="AB654">
        <v>17</v>
      </c>
      <c r="AC654">
        <v>3</v>
      </c>
      <c r="AD654" t="s">
        <v>1078</v>
      </c>
      <c r="AE654">
        <v>1</v>
      </c>
      <c r="AF654">
        <v>3</v>
      </c>
      <c r="AG654" t="s">
        <v>1077</v>
      </c>
      <c r="AH654">
        <v>91080</v>
      </c>
      <c r="AI654">
        <v>16560</v>
      </c>
      <c r="AJ654">
        <v>16560</v>
      </c>
      <c r="AK654">
        <v>57960</v>
      </c>
      <c r="AL654" t="s">
        <v>106</v>
      </c>
      <c r="AM654" t="s">
        <v>107</v>
      </c>
      <c r="AN654">
        <v>1995</v>
      </c>
      <c r="AO654" t="s">
        <v>1078</v>
      </c>
    </row>
    <row r="655" spans="1:41" x14ac:dyDescent="0.25">
      <c r="A655">
        <v>480094</v>
      </c>
      <c r="B655" s="1">
        <v>37689</v>
      </c>
      <c r="C655">
        <v>2</v>
      </c>
      <c r="D655" t="s">
        <v>1274</v>
      </c>
      <c r="E655"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t="s">
        <v>1086</v>
      </c>
      <c r="M655" t="s">
        <v>57</v>
      </c>
      <c r="N655" t="s">
        <v>1080</v>
      </c>
      <c r="O655" t="s">
        <v>1096</v>
      </c>
      <c r="P655" t="s">
        <v>1161</v>
      </c>
      <c r="Q655">
        <v>0</v>
      </c>
      <c r="R655">
        <v>-54700</v>
      </c>
      <c r="S655">
        <v>-54700</v>
      </c>
      <c r="T655" s="1">
        <v>42036</v>
      </c>
      <c r="U655" t="s">
        <v>1</v>
      </c>
      <c r="V655" t="s">
        <v>2</v>
      </c>
      <c r="W655" t="s">
        <v>11</v>
      </c>
      <c r="X655" t="s">
        <v>49</v>
      </c>
      <c r="Y655" t="s">
        <v>45</v>
      </c>
      <c r="Z655" t="s">
        <v>6</v>
      </c>
      <c r="AA655" t="s">
        <v>736</v>
      </c>
      <c r="AB655">
        <v>22</v>
      </c>
      <c r="AC655">
        <v>1</v>
      </c>
      <c r="AD655" t="s">
        <v>1078</v>
      </c>
      <c r="AE655">
        <v>1</v>
      </c>
      <c r="AF655">
        <v>3</v>
      </c>
      <c r="AG655" t="s">
        <v>1077</v>
      </c>
      <c r="AH655">
        <v>48360</v>
      </c>
      <c r="AI655">
        <v>4030</v>
      </c>
      <c r="AJ655">
        <v>8060</v>
      </c>
      <c r="AK655">
        <v>36270</v>
      </c>
      <c r="AL655" t="s">
        <v>43</v>
      </c>
      <c r="AM655" t="s">
        <v>44</v>
      </c>
      <c r="AN655">
        <v>2000</v>
      </c>
      <c r="AO655" t="s">
        <v>1078</v>
      </c>
    </row>
    <row r="656" spans="1:41" x14ac:dyDescent="0.25">
      <c r="A656">
        <v>263108</v>
      </c>
      <c r="B656" s="1">
        <v>37770</v>
      </c>
      <c r="C656">
        <v>198</v>
      </c>
      <c r="D656" t="s">
        <v>1273</v>
      </c>
      <c r="E656"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t="s">
        <v>1079</v>
      </c>
      <c r="M656" t="s">
        <v>29</v>
      </c>
      <c r="N656" t="s">
        <v>1107</v>
      </c>
      <c r="O656" t="s">
        <v>1110</v>
      </c>
      <c r="P656" t="s">
        <v>1161</v>
      </c>
      <c r="Q656">
        <v>0</v>
      </c>
      <c r="R656">
        <v>-55100</v>
      </c>
      <c r="S656">
        <v>-55100</v>
      </c>
      <c r="T656" s="1">
        <v>42060</v>
      </c>
      <c r="U656" t="s">
        <v>1</v>
      </c>
      <c r="V656" t="s">
        <v>2</v>
      </c>
      <c r="W656" t="s">
        <v>3</v>
      </c>
      <c r="X656" t="s">
        <v>49</v>
      </c>
      <c r="Y656" t="s">
        <v>45</v>
      </c>
      <c r="Z656" t="s">
        <v>51</v>
      </c>
      <c r="AA656" t="s">
        <v>737</v>
      </c>
      <c r="AB656">
        <v>18</v>
      </c>
      <c r="AC656">
        <v>1</v>
      </c>
      <c r="AD656" t="s">
        <v>1077</v>
      </c>
      <c r="AE656">
        <v>1</v>
      </c>
      <c r="AF656">
        <v>1</v>
      </c>
      <c r="AG656" t="s">
        <v>1077</v>
      </c>
      <c r="AH656">
        <v>95000</v>
      </c>
      <c r="AI656">
        <v>9500</v>
      </c>
      <c r="AJ656">
        <v>9500</v>
      </c>
      <c r="AK656">
        <v>76000</v>
      </c>
      <c r="AL656" t="s">
        <v>55</v>
      </c>
      <c r="AM656" t="s">
        <v>56</v>
      </c>
      <c r="AN656">
        <v>2001</v>
      </c>
      <c r="AO656" t="s">
        <v>1078</v>
      </c>
    </row>
    <row r="657" spans="1:41" x14ac:dyDescent="0.25">
      <c r="A657">
        <v>298412</v>
      </c>
      <c r="B657" s="1">
        <v>37382</v>
      </c>
      <c r="C657">
        <v>107</v>
      </c>
      <c r="D657" t="s">
        <v>1273</v>
      </c>
      <c r="E657"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t="s">
        <v>1079</v>
      </c>
      <c r="M657" t="s">
        <v>29</v>
      </c>
      <c r="N657" t="s">
        <v>1082</v>
      </c>
      <c r="O657" t="s">
        <v>1106</v>
      </c>
      <c r="P657" t="s">
        <v>1161</v>
      </c>
      <c r="Q657">
        <v>82100</v>
      </c>
      <c r="R657">
        <v>0</v>
      </c>
      <c r="S657">
        <v>82100</v>
      </c>
      <c r="T657" s="1">
        <v>42059</v>
      </c>
      <c r="U657" t="s">
        <v>10</v>
      </c>
      <c r="V657" t="s">
        <v>1084</v>
      </c>
      <c r="W657" t="s">
        <v>121</v>
      </c>
      <c r="X657" t="s">
        <v>4</v>
      </c>
      <c r="Y657" t="s">
        <v>5</v>
      </c>
      <c r="Z657" t="s">
        <v>24</v>
      </c>
      <c r="AA657" t="s">
        <v>738</v>
      </c>
      <c r="AB657">
        <v>8</v>
      </c>
      <c r="AC657">
        <v>1</v>
      </c>
      <c r="AD657" t="s">
        <v>1085</v>
      </c>
      <c r="AE657">
        <v>1</v>
      </c>
      <c r="AF657">
        <v>3</v>
      </c>
      <c r="AG657" t="s">
        <v>1078</v>
      </c>
      <c r="AH657">
        <v>3900</v>
      </c>
      <c r="AI657">
        <v>780</v>
      </c>
      <c r="AJ657">
        <v>390</v>
      </c>
      <c r="AK657">
        <v>2730</v>
      </c>
      <c r="AL657" t="s">
        <v>55</v>
      </c>
      <c r="AM657" t="s">
        <v>56</v>
      </c>
      <c r="AN657">
        <v>2010</v>
      </c>
      <c r="AO657" t="s">
        <v>1078</v>
      </c>
    </row>
    <row r="658" spans="1:41" x14ac:dyDescent="0.25">
      <c r="A658">
        <v>261905</v>
      </c>
      <c r="B658" s="1">
        <v>38045</v>
      </c>
      <c r="C658">
        <v>252</v>
      </c>
      <c r="D658" t="s">
        <v>1272</v>
      </c>
      <c r="E658"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t="s">
        <v>1079</v>
      </c>
      <c r="M658" t="s">
        <v>57</v>
      </c>
      <c r="N658" t="s">
        <v>1103</v>
      </c>
      <c r="O658" t="s">
        <v>1116</v>
      </c>
      <c r="P658" t="s">
        <v>1161</v>
      </c>
      <c r="Q658">
        <v>0</v>
      </c>
      <c r="R658">
        <v>-33300</v>
      </c>
      <c r="S658">
        <v>-33300</v>
      </c>
      <c r="T658" s="1">
        <v>42056</v>
      </c>
      <c r="U658" t="s">
        <v>1089</v>
      </c>
      <c r="V658" t="s">
        <v>23</v>
      </c>
      <c r="W658" t="s">
        <v>11</v>
      </c>
      <c r="X658" t="s">
        <v>49</v>
      </c>
      <c r="Y658" t="s">
        <v>50</v>
      </c>
      <c r="Z658" t="s">
        <v>13</v>
      </c>
      <c r="AA658" t="s">
        <v>739</v>
      </c>
      <c r="AB658">
        <v>15</v>
      </c>
      <c r="AC658">
        <v>3</v>
      </c>
      <c r="AD658" t="s">
        <v>1085</v>
      </c>
      <c r="AE658">
        <v>0</v>
      </c>
      <c r="AF658">
        <v>3</v>
      </c>
      <c r="AG658" t="s">
        <v>1078</v>
      </c>
      <c r="AH658">
        <v>59400</v>
      </c>
      <c r="AI658">
        <v>11880</v>
      </c>
      <c r="AJ658">
        <v>5940</v>
      </c>
      <c r="AK658">
        <v>41580</v>
      </c>
      <c r="AL658" t="s">
        <v>106</v>
      </c>
      <c r="AM658" t="s">
        <v>280</v>
      </c>
      <c r="AN658">
        <v>2010</v>
      </c>
      <c r="AO658" t="s">
        <v>1077</v>
      </c>
    </row>
    <row r="659" spans="1:41" x14ac:dyDescent="0.25">
      <c r="A659">
        <v>674485</v>
      </c>
      <c r="B659" s="1">
        <v>36174</v>
      </c>
      <c r="C659">
        <v>303</v>
      </c>
      <c r="D659" t="s">
        <v>1273</v>
      </c>
      <c r="E659"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t="s">
        <v>1086</v>
      </c>
      <c r="M659" t="s">
        <v>29</v>
      </c>
      <c r="N659" t="s">
        <v>1082</v>
      </c>
      <c r="O659" t="s">
        <v>1098</v>
      </c>
      <c r="P659" t="s">
        <v>1161</v>
      </c>
      <c r="Q659">
        <v>42900</v>
      </c>
      <c r="R659">
        <v>-61500</v>
      </c>
      <c r="S659">
        <v>-18600</v>
      </c>
      <c r="T659" s="1">
        <v>42012</v>
      </c>
      <c r="U659" t="s">
        <v>1</v>
      </c>
      <c r="V659" t="s">
        <v>18</v>
      </c>
      <c r="W659" t="s">
        <v>11</v>
      </c>
      <c r="X659" t="s">
        <v>34</v>
      </c>
      <c r="Y659" t="s">
        <v>50</v>
      </c>
      <c r="Z659" t="s">
        <v>37</v>
      </c>
      <c r="AA659" t="s">
        <v>740</v>
      </c>
      <c r="AB659">
        <v>20</v>
      </c>
      <c r="AC659">
        <v>1</v>
      </c>
      <c r="AD659" t="s">
        <v>1085</v>
      </c>
      <c r="AE659">
        <v>2</v>
      </c>
      <c r="AF659">
        <v>0</v>
      </c>
      <c r="AG659" t="s">
        <v>1085</v>
      </c>
      <c r="AH659">
        <v>60210</v>
      </c>
      <c r="AI659">
        <v>6690</v>
      </c>
      <c r="AJ659">
        <v>6690</v>
      </c>
      <c r="AK659">
        <v>46830</v>
      </c>
      <c r="AL659" t="s">
        <v>39</v>
      </c>
      <c r="AM659" t="s">
        <v>71</v>
      </c>
      <c r="AN659">
        <v>2013</v>
      </c>
      <c r="AO659" t="s">
        <v>1078</v>
      </c>
    </row>
    <row r="660" spans="1:41" x14ac:dyDescent="0.25">
      <c r="A660">
        <v>223404</v>
      </c>
      <c r="B660" s="1">
        <v>37279</v>
      </c>
      <c r="C660">
        <v>101</v>
      </c>
      <c r="D660" t="s">
        <v>1272</v>
      </c>
      <c r="E660"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t="s">
        <v>1079</v>
      </c>
      <c r="M660" t="s">
        <v>1142</v>
      </c>
      <c r="N660" t="s">
        <v>1087</v>
      </c>
      <c r="O660" t="s">
        <v>1113</v>
      </c>
      <c r="P660" t="s">
        <v>1161</v>
      </c>
      <c r="Q660">
        <v>52600</v>
      </c>
      <c r="R660">
        <v>-30400</v>
      </c>
      <c r="S660">
        <v>22200</v>
      </c>
      <c r="T660" s="1">
        <v>42014</v>
      </c>
      <c r="U660" t="s">
        <v>1</v>
      </c>
      <c r="V660" t="s">
        <v>23</v>
      </c>
      <c r="W660" t="s">
        <v>11</v>
      </c>
      <c r="X660" t="s">
        <v>60</v>
      </c>
      <c r="Y660" t="s">
        <v>5</v>
      </c>
      <c r="Z660" t="s">
        <v>6</v>
      </c>
      <c r="AA660" t="s">
        <v>741</v>
      </c>
      <c r="AB660">
        <v>4</v>
      </c>
      <c r="AC660">
        <v>1</v>
      </c>
      <c r="AD660" t="s">
        <v>1085</v>
      </c>
      <c r="AE660">
        <v>0</v>
      </c>
      <c r="AF660">
        <v>3</v>
      </c>
      <c r="AG660" t="s">
        <v>1077</v>
      </c>
      <c r="AH660">
        <v>43600</v>
      </c>
      <c r="AI660">
        <v>8720</v>
      </c>
      <c r="AJ660">
        <v>4360</v>
      </c>
      <c r="AK660">
        <v>30520</v>
      </c>
      <c r="AL660" t="s">
        <v>73</v>
      </c>
      <c r="AM660" t="s">
        <v>74</v>
      </c>
      <c r="AN660">
        <v>2010</v>
      </c>
      <c r="AO660" t="s">
        <v>1078</v>
      </c>
    </row>
    <row r="661" spans="1:41" x14ac:dyDescent="0.25">
      <c r="A661">
        <v>991480</v>
      </c>
      <c r="B661" s="1">
        <v>33947</v>
      </c>
      <c r="C661">
        <v>446</v>
      </c>
      <c r="D661" t="s">
        <v>1274</v>
      </c>
      <c r="E661"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t="s">
        <v>1079</v>
      </c>
      <c r="M661" t="s">
        <v>65</v>
      </c>
      <c r="N661" t="s">
        <v>1114</v>
      </c>
      <c r="O661" t="s">
        <v>1081</v>
      </c>
      <c r="P661" t="s">
        <v>1162</v>
      </c>
      <c r="Q661">
        <v>42700</v>
      </c>
      <c r="R661">
        <v>-64900</v>
      </c>
      <c r="S661">
        <v>-22200</v>
      </c>
      <c r="T661" s="1">
        <v>42049</v>
      </c>
      <c r="U661" t="s">
        <v>1089</v>
      </c>
      <c r="V661" t="s">
        <v>23</v>
      </c>
      <c r="W661" t="s">
        <v>41</v>
      </c>
      <c r="X661" t="s">
        <v>4</v>
      </c>
      <c r="Y661" t="s">
        <v>5</v>
      </c>
      <c r="Z661" t="s">
        <v>75</v>
      </c>
      <c r="AA661" t="s">
        <v>742</v>
      </c>
      <c r="AB661">
        <v>10</v>
      </c>
      <c r="AC661">
        <v>3</v>
      </c>
      <c r="AD661" t="s">
        <v>1078</v>
      </c>
      <c r="AE661">
        <v>0</v>
      </c>
      <c r="AF661">
        <v>0</v>
      </c>
      <c r="AG661" t="s">
        <v>1078</v>
      </c>
      <c r="AH661">
        <v>62800</v>
      </c>
      <c r="AI661">
        <v>6280</v>
      </c>
      <c r="AJ661">
        <v>12560</v>
      </c>
      <c r="AK661">
        <v>43960</v>
      </c>
      <c r="AL661" t="s">
        <v>106</v>
      </c>
      <c r="AM661" t="s">
        <v>107</v>
      </c>
      <c r="AN661">
        <v>2012</v>
      </c>
      <c r="AO661" t="s">
        <v>1078</v>
      </c>
    </row>
    <row r="662" spans="1:41" x14ac:dyDescent="0.25">
      <c r="A662">
        <v>804219</v>
      </c>
      <c r="B662" s="1">
        <v>35970</v>
      </c>
      <c r="C662">
        <v>330</v>
      </c>
      <c r="D662" t="s">
        <v>1273</v>
      </c>
      <c r="E66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t="s">
        <v>1079</v>
      </c>
      <c r="M662" t="s">
        <v>65</v>
      </c>
      <c r="N662" t="s">
        <v>1115</v>
      </c>
      <c r="O662" t="s">
        <v>1101</v>
      </c>
      <c r="P662" t="s">
        <v>1159</v>
      </c>
      <c r="Q662">
        <v>0</v>
      </c>
      <c r="R662">
        <v>0</v>
      </c>
      <c r="S662">
        <v>0</v>
      </c>
      <c r="T662" s="1">
        <v>42061</v>
      </c>
      <c r="U662" t="s">
        <v>1</v>
      </c>
      <c r="V662" t="s">
        <v>2</v>
      </c>
      <c r="W662" t="s">
        <v>3</v>
      </c>
      <c r="X662" t="s">
        <v>60</v>
      </c>
      <c r="Y662" t="s">
        <v>12</v>
      </c>
      <c r="Z662" t="s">
        <v>37</v>
      </c>
      <c r="AA662" t="s">
        <v>743</v>
      </c>
      <c r="AB662">
        <v>10</v>
      </c>
      <c r="AC662">
        <v>1</v>
      </c>
      <c r="AD662" t="s">
        <v>1077</v>
      </c>
      <c r="AE662">
        <v>1</v>
      </c>
      <c r="AF662">
        <v>3</v>
      </c>
      <c r="AG662" t="s">
        <v>1085</v>
      </c>
      <c r="AH662">
        <v>59500</v>
      </c>
      <c r="AI662">
        <v>11900</v>
      </c>
      <c r="AJ662">
        <v>5950</v>
      </c>
      <c r="AK662">
        <v>41650</v>
      </c>
      <c r="AL662" t="s">
        <v>21</v>
      </c>
      <c r="AM662" t="s">
        <v>67</v>
      </c>
      <c r="AN662">
        <v>2006</v>
      </c>
      <c r="AO662" t="s">
        <v>1078</v>
      </c>
    </row>
    <row r="663" spans="1:41" x14ac:dyDescent="0.25">
      <c r="A663">
        <v>483088</v>
      </c>
      <c r="B663" s="1">
        <v>40549</v>
      </c>
      <c r="C663">
        <v>211</v>
      </c>
      <c r="D663" t="s">
        <v>1273</v>
      </c>
      <c r="E663"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t="s">
        <v>1086</v>
      </c>
      <c r="M663" t="s">
        <v>1141</v>
      </c>
      <c r="N663" t="s">
        <v>1090</v>
      </c>
      <c r="O663" t="s">
        <v>1101</v>
      </c>
      <c r="P663" t="s">
        <v>1161</v>
      </c>
      <c r="Q663">
        <v>42200</v>
      </c>
      <c r="R663">
        <v>-33800</v>
      </c>
      <c r="S663">
        <v>8400</v>
      </c>
      <c r="T663" s="1">
        <v>42034</v>
      </c>
      <c r="U663" t="s">
        <v>1089</v>
      </c>
      <c r="V663" t="s">
        <v>23</v>
      </c>
      <c r="W663" t="s">
        <v>41</v>
      </c>
      <c r="X663" t="s">
        <v>4</v>
      </c>
      <c r="Y663" t="s">
        <v>45</v>
      </c>
      <c r="Z663" t="s">
        <v>53</v>
      </c>
      <c r="AA663" t="s">
        <v>744</v>
      </c>
      <c r="AB663">
        <v>22</v>
      </c>
      <c r="AC663">
        <v>3</v>
      </c>
      <c r="AD663" t="s">
        <v>1077</v>
      </c>
      <c r="AE663">
        <v>1</v>
      </c>
      <c r="AF663">
        <v>0</v>
      </c>
      <c r="AG663" t="s">
        <v>1085</v>
      </c>
      <c r="AH663">
        <v>53460</v>
      </c>
      <c r="AI663">
        <v>5940</v>
      </c>
      <c r="AJ663">
        <v>5940</v>
      </c>
      <c r="AK663">
        <v>41580</v>
      </c>
      <c r="AL663" t="s">
        <v>118</v>
      </c>
      <c r="AM663" t="s">
        <v>134</v>
      </c>
      <c r="AN663">
        <v>2009</v>
      </c>
      <c r="AO663" t="s">
        <v>1078</v>
      </c>
    </row>
    <row r="664" spans="1:41" x14ac:dyDescent="0.25">
      <c r="A664">
        <v>100804</v>
      </c>
      <c r="B664" s="1">
        <v>40963</v>
      </c>
      <c r="C664">
        <v>172</v>
      </c>
      <c r="D664" t="s">
        <v>1272</v>
      </c>
      <c r="E664"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t="s">
        <v>1086</v>
      </c>
      <c r="M664" t="s">
        <v>57</v>
      </c>
      <c r="N664" t="s">
        <v>1114</v>
      </c>
      <c r="O664" t="s">
        <v>1083</v>
      </c>
      <c r="P664" t="s">
        <v>1159</v>
      </c>
      <c r="Q664">
        <v>41300</v>
      </c>
      <c r="R664">
        <v>-42000</v>
      </c>
      <c r="S664">
        <v>-700</v>
      </c>
      <c r="T664" s="1">
        <v>42011</v>
      </c>
      <c r="U664" t="s">
        <v>1089</v>
      </c>
      <c r="V664" t="s">
        <v>2</v>
      </c>
      <c r="W664" t="s">
        <v>41</v>
      </c>
      <c r="X664" t="s">
        <v>60</v>
      </c>
      <c r="Y664" t="s">
        <v>19</v>
      </c>
      <c r="Z664" t="s">
        <v>53</v>
      </c>
      <c r="AA664" t="s">
        <v>745</v>
      </c>
      <c r="AB664">
        <v>15</v>
      </c>
      <c r="AC664">
        <v>3</v>
      </c>
      <c r="AD664" t="s">
        <v>1078</v>
      </c>
      <c r="AE664">
        <v>0</v>
      </c>
      <c r="AF664">
        <v>1</v>
      </c>
      <c r="AG664" t="s">
        <v>1078</v>
      </c>
      <c r="AH664">
        <v>41690</v>
      </c>
      <c r="AI664">
        <v>7580</v>
      </c>
      <c r="AJ664">
        <v>7580</v>
      </c>
      <c r="AK664">
        <v>26530</v>
      </c>
      <c r="AL664" t="s">
        <v>8</v>
      </c>
      <c r="AM664" t="s">
        <v>36</v>
      </c>
      <c r="AN664">
        <v>1999</v>
      </c>
      <c r="AO664" t="s">
        <v>1078</v>
      </c>
    </row>
    <row r="665" spans="1:41" x14ac:dyDescent="0.25">
      <c r="A665">
        <v>941807</v>
      </c>
      <c r="B665" s="1">
        <v>40719</v>
      </c>
      <c r="C665">
        <v>316</v>
      </c>
      <c r="D665" t="s">
        <v>1273</v>
      </c>
      <c r="E665"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t="s">
        <v>1086</v>
      </c>
      <c r="M665" t="s">
        <v>1139</v>
      </c>
      <c r="N665" t="s">
        <v>1093</v>
      </c>
      <c r="O665" t="s">
        <v>1108</v>
      </c>
      <c r="P665" t="s">
        <v>1159</v>
      </c>
      <c r="Q665">
        <v>0</v>
      </c>
      <c r="R665">
        <v>-51000</v>
      </c>
      <c r="S665">
        <v>-51000</v>
      </c>
      <c r="T665" s="1">
        <v>42062</v>
      </c>
      <c r="U665" t="s">
        <v>1</v>
      </c>
      <c r="V665" t="s">
        <v>2</v>
      </c>
      <c r="W665" t="s">
        <v>11</v>
      </c>
      <c r="X665" t="s">
        <v>60</v>
      </c>
      <c r="Y665" t="s">
        <v>19</v>
      </c>
      <c r="Z665" t="s">
        <v>24</v>
      </c>
      <c r="AA665" t="s">
        <v>746</v>
      </c>
      <c r="AB665">
        <v>13</v>
      </c>
      <c r="AC665">
        <v>1</v>
      </c>
      <c r="AD665" t="s">
        <v>1085</v>
      </c>
      <c r="AE665">
        <v>0</v>
      </c>
      <c r="AF665">
        <v>1</v>
      </c>
      <c r="AG665" t="s">
        <v>1077</v>
      </c>
      <c r="AH665">
        <v>63100</v>
      </c>
      <c r="AI665">
        <v>6310</v>
      </c>
      <c r="AJ665">
        <v>12620</v>
      </c>
      <c r="AK665">
        <v>44170</v>
      </c>
      <c r="AL665" t="s">
        <v>32</v>
      </c>
      <c r="AM665" t="s">
        <v>77</v>
      </c>
      <c r="AN665">
        <v>2000</v>
      </c>
      <c r="AO665" t="s">
        <v>1078</v>
      </c>
    </row>
    <row r="666" spans="1:41" x14ac:dyDescent="0.25">
      <c r="A666">
        <v>593466</v>
      </c>
      <c r="B666" s="1">
        <v>39042</v>
      </c>
      <c r="C666">
        <v>435</v>
      </c>
      <c r="D666" t="s">
        <v>1273</v>
      </c>
      <c r="E666"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t="s">
        <v>1079</v>
      </c>
      <c r="M666" t="s">
        <v>29</v>
      </c>
      <c r="N666" t="s">
        <v>1097</v>
      </c>
      <c r="O666" t="s">
        <v>1109</v>
      </c>
      <c r="P666" t="s">
        <v>1161</v>
      </c>
      <c r="Q666">
        <v>73500</v>
      </c>
      <c r="R666">
        <v>-43300</v>
      </c>
      <c r="S666">
        <v>30200</v>
      </c>
      <c r="T666" s="1">
        <v>42048</v>
      </c>
      <c r="U666" t="s">
        <v>1</v>
      </c>
      <c r="V666" t="s">
        <v>23</v>
      </c>
      <c r="W666" t="s">
        <v>41</v>
      </c>
      <c r="X666" t="s">
        <v>60</v>
      </c>
      <c r="Y666" t="s">
        <v>45</v>
      </c>
      <c r="Z666" t="s">
        <v>24</v>
      </c>
      <c r="AA666" t="s">
        <v>747</v>
      </c>
      <c r="AB666">
        <v>23</v>
      </c>
      <c r="AC666">
        <v>1</v>
      </c>
      <c r="AD666" t="s">
        <v>1078</v>
      </c>
      <c r="AE666">
        <v>2</v>
      </c>
      <c r="AF666">
        <v>1</v>
      </c>
      <c r="AG666" t="s">
        <v>1085</v>
      </c>
      <c r="AH666">
        <v>62880</v>
      </c>
      <c r="AI666">
        <v>5240</v>
      </c>
      <c r="AJ666">
        <v>10480</v>
      </c>
      <c r="AK666">
        <v>47160</v>
      </c>
      <c r="AL666" t="s">
        <v>15</v>
      </c>
      <c r="AM666" t="s">
        <v>16</v>
      </c>
      <c r="AN666">
        <v>2007</v>
      </c>
      <c r="AO666" t="s">
        <v>1077</v>
      </c>
    </row>
    <row r="667" spans="1:41" x14ac:dyDescent="0.25">
      <c r="A667">
        <v>437442</v>
      </c>
      <c r="B667" s="1">
        <v>39626</v>
      </c>
      <c r="C667">
        <v>344</v>
      </c>
      <c r="D667" t="s">
        <v>1272</v>
      </c>
      <c r="E667"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t="s">
        <v>1086</v>
      </c>
      <c r="M667" t="s">
        <v>1139</v>
      </c>
      <c r="N667" t="s">
        <v>1087</v>
      </c>
      <c r="O667" t="s">
        <v>1108</v>
      </c>
      <c r="P667" t="s">
        <v>1161</v>
      </c>
      <c r="Q667">
        <v>0</v>
      </c>
      <c r="R667">
        <v>-38700</v>
      </c>
      <c r="S667">
        <v>-38700</v>
      </c>
      <c r="T667" s="1">
        <v>42037</v>
      </c>
      <c r="U667" t="s">
        <v>1089</v>
      </c>
      <c r="V667" t="s">
        <v>2</v>
      </c>
      <c r="W667" t="s">
        <v>3</v>
      </c>
      <c r="X667" t="s">
        <v>34</v>
      </c>
      <c r="Y667" t="s">
        <v>19</v>
      </c>
      <c r="Z667" t="s">
        <v>53</v>
      </c>
      <c r="AA667" t="s">
        <v>748</v>
      </c>
      <c r="AB667">
        <v>18</v>
      </c>
      <c r="AC667">
        <v>3</v>
      </c>
      <c r="AD667" t="s">
        <v>1085</v>
      </c>
      <c r="AE667">
        <v>2</v>
      </c>
      <c r="AF667">
        <v>2</v>
      </c>
      <c r="AG667" t="s">
        <v>1077</v>
      </c>
      <c r="AH667">
        <v>75400</v>
      </c>
      <c r="AI667">
        <v>17400</v>
      </c>
      <c r="AJ667">
        <v>11600</v>
      </c>
      <c r="AK667">
        <v>46400</v>
      </c>
      <c r="AL667" t="s">
        <v>97</v>
      </c>
      <c r="AM667" t="s">
        <v>148</v>
      </c>
      <c r="AN667">
        <v>2006</v>
      </c>
      <c r="AO667" t="s">
        <v>1077</v>
      </c>
    </row>
    <row r="668" spans="1:41" x14ac:dyDescent="0.25">
      <c r="A668">
        <v>942106</v>
      </c>
      <c r="B668" s="1">
        <v>34211</v>
      </c>
      <c r="C668">
        <v>204</v>
      </c>
      <c r="D668" t="s">
        <v>1273</v>
      </c>
      <c r="E668"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t="s">
        <v>1079</v>
      </c>
      <c r="M668" t="s">
        <v>1142</v>
      </c>
      <c r="N668" t="s">
        <v>1082</v>
      </c>
      <c r="O668" t="s">
        <v>1105</v>
      </c>
      <c r="P668" t="s">
        <v>1159</v>
      </c>
      <c r="Q668">
        <v>0</v>
      </c>
      <c r="R668">
        <v>-49300</v>
      </c>
      <c r="S668">
        <v>-49300</v>
      </c>
      <c r="T668" s="1">
        <v>42062</v>
      </c>
      <c r="U668" t="s">
        <v>1</v>
      </c>
      <c r="V668" t="s">
        <v>18</v>
      </c>
      <c r="W668" t="s">
        <v>41</v>
      </c>
      <c r="X668" t="s">
        <v>60</v>
      </c>
      <c r="Y668" t="s">
        <v>5</v>
      </c>
      <c r="Z668" t="s">
        <v>24</v>
      </c>
      <c r="AA668" t="s">
        <v>749</v>
      </c>
      <c r="AB668">
        <v>7</v>
      </c>
      <c r="AC668">
        <v>1</v>
      </c>
      <c r="AD668" t="s">
        <v>1077</v>
      </c>
      <c r="AE668">
        <v>1</v>
      </c>
      <c r="AF668">
        <v>1</v>
      </c>
      <c r="AG668" t="s">
        <v>1078</v>
      </c>
      <c r="AH668">
        <v>46200</v>
      </c>
      <c r="AI668">
        <v>4200</v>
      </c>
      <c r="AJ668">
        <v>8400</v>
      </c>
      <c r="AK668">
        <v>33600</v>
      </c>
      <c r="AL668" t="s">
        <v>43</v>
      </c>
      <c r="AM668" t="s">
        <v>44</v>
      </c>
      <c r="AN668">
        <v>1997</v>
      </c>
      <c r="AO668" t="s">
        <v>1078</v>
      </c>
    </row>
    <row r="669" spans="1:41" x14ac:dyDescent="0.25">
      <c r="A669">
        <v>794951</v>
      </c>
      <c r="B669" s="1">
        <v>39559</v>
      </c>
      <c r="C669">
        <v>278</v>
      </c>
      <c r="D669" t="s">
        <v>1274</v>
      </c>
      <c r="E669"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t="s">
        <v>1079</v>
      </c>
      <c r="M669" t="s">
        <v>1139</v>
      </c>
      <c r="N669" t="s">
        <v>1082</v>
      </c>
      <c r="O669" t="s">
        <v>1081</v>
      </c>
      <c r="P669" t="s">
        <v>1161</v>
      </c>
      <c r="Q669">
        <v>0</v>
      </c>
      <c r="R669">
        <v>-39800</v>
      </c>
      <c r="S669">
        <v>-39800</v>
      </c>
      <c r="T669" s="1">
        <v>42037</v>
      </c>
      <c r="U669" t="s">
        <v>1</v>
      </c>
      <c r="V669" t="s">
        <v>18</v>
      </c>
      <c r="W669" t="s">
        <v>3</v>
      </c>
      <c r="X669" t="s">
        <v>60</v>
      </c>
      <c r="Y669" t="s">
        <v>12</v>
      </c>
      <c r="Z669" t="s">
        <v>51</v>
      </c>
      <c r="AA669" t="s">
        <v>750</v>
      </c>
      <c r="AB669">
        <v>21</v>
      </c>
      <c r="AC669">
        <v>1</v>
      </c>
      <c r="AD669" t="s">
        <v>1078</v>
      </c>
      <c r="AE669">
        <v>2</v>
      </c>
      <c r="AF669">
        <v>2</v>
      </c>
      <c r="AG669" t="s">
        <v>1077</v>
      </c>
      <c r="AH669">
        <v>58500</v>
      </c>
      <c r="AI669">
        <v>5850</v>
      </c>
      <c r="AJ669">
        <v>5850</v>
      </c>
      <c r="AK669">
        <v>46800</v>
      </c>
      <c r="AL669" t="s">
        <v>47</v>
      </c>
      <c r="AM669" t="s">
        <v>48</v>
      </c>
      <c r="AN669">
        <v>2010</v>
      </c>
      <c r="AO669" t="s">
        <v>1078</v>
      </c>
    </row>
    <row r="670" spans="1:41" x14ac:dyDescent="0.25">
      <c r="A670">
        <v>182450</v>
      </c>
      <c r="B670" s="1">
        <v>36700</v>
      </c>
      <c r="C670">
        <v>434</v>
      </c>
      <c r="D670" t="s">
        <v>1273</v>
      </c>
      <c r="E670"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t="s">
        <v>1079</v>
      </c>
      <c r="M670" t="s">
        <v>1142</v>
      </c>
      <c r="N670" t="s">
        <v>1103</v>
      </c>
      <c r="O670" t="s">
        <v>1092</v>
      </c>
      <c r="P670" t="s">
        <v>1159</v>
      </c>
      <c r="Q670">
        <v>0</v>
      </c>
      <c r="R670">
        <v>0</v>
      </c>
      <c r="S670">
        <v>0</v>
      </c>
      <c r="T670" s="1">
        <v>42021</v>
      </c>
      <c r="U670" t="s">
        <v>1089</v>
      </c>
      <c r="V670" t="s">
        <v>18</v>
      </c>
      <c r="W670" t="s">
        <v>3</v>
      </c>
      <c r="X670" t="s">
        <v>49</v>
      </c>
      <c r="Y670" t="s">
        <v>5</v>
      </c>
      <c r="Z670" t="s">
        <v>6</v>
      </c>
      <c r="AA670" t="s">
        <v>751</v>
      </c>
      <c r="AB670">
        <v>15</v>
      </c>
      <c r="AC670">
        <v>3</v>
      </c>
      <c r="AD670" t="s">
        <v>1078</v>
      </c>
      <c r="AE670">
        <v>1</v>
      </c>
      <c r="AF670">
        <v>3</v>
      </c>
      <c r="AG670" t="s">
        <v>1078</v>
      </c>
      <c r="AH670">
        <v>66240</v>
      </c>
      <c r="AI670">
        <v>11040</v>
      </c>
      <c r="AJ670">
        <v>11040</v>
      </c>
      <c r="AK670">
        <v>44160</v>
      </c>
      <c r="AL670" t="s">
        <v>39</v>
      </c>
      <c r="AM670" t="s">
        <v>71</v>
      </c>
      <c r="AN670">
        <v>2003</v>
      </c>
      <c r="AO670" t="s">
        <v>1078</v>
      </c>
    </row>
    <row r="671" spans="1:41" x14ac:dyDescent="0.25">
      <c r="A671">
        <v>730973</v>
      </c>
      <c r="B671" s="1">
        <v>40189</v>
      </c>
      <c r="C671">
        <v>209</v>
      </c>
      <c r="D671" t="s">
        <v>1274</v>
      </c>
      <c r="E671"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t="s">
        <v>1086</v>
      </c>
      <c r="M671" t="s">
        <v>1140</v>
      </c>
      <c r="N671" t="s">
        <v>1080</v>
      </c>
      <c r="O671" t="s">
        <v>1098</v>
      </c>
      <c r="P671" t="s">
        <v>1159</v>
      </c>
      <c r="Q671">
        <v>0</v>
      </c>
      <c r="R671">
        <v>0</v>
      </c>
      <c r="S671">
        <v>0</v>
      </c>
      <c r="T671" s="1">
        <v>42016</v>
      </c>
      <c r="U671" t="s">
        <v>1089</v>
      </c>
      <c r="V671" t="s">
        <v>18</v>
      </c>
      <c r="W671" t="s">
        <v>41</v>
      </c>
      <c r="X671" t="s">
        <v>60</v>
      </c>
      <c r="Y671" t="s">
        <v>88</v>
      </c>
      <c r="Z671" t="s">
        <v>51</v>
      </c>
      <c r="AA671" t="s">
        <v>752</v>
      </c>
      <c r="AB671">
        <v>17</v>
      </c>
      <c r="AC671">
        <v>3</v>
      </c>
      <c r="AD671" t="s">
        <v>1085</v>
      </c>
      <c r="AE671">
        <v>1</v>
      </c>
      <c r="AF671">
        <v>3</v>
      </c>
      <c r="AG671" t="s">
        <v>1085</v>
      </c>
      <c r="AH671">
        <v>65440</v>
      </c>
      <c r="AI671">
        <v>8180</v>
      </c>
      <c r="AJ671">
        <v>8180</v>
      </c>
      <c r="AK671">
        <v>49080</v>
      </c>
      <c r="AL671" t="s">
        <v>106</v>
      </c>
      <c r="AM671" t="s">
        <v>107</v>
      </c>
      <c r="AN671">
        <v>2014</v>
      </c>
      <c r="AO671" t="s">
        <v>1078</v>
      </c>
    </row>
    <row r="672" spans="1:41" x14ac:dyDescent="0.25">
      <c r="A672">
        <v>687755</v>
      </c>
      <c r="B672" s="1">
        <v>32960</v>
      </c>
      <c r="C672">
        <v>250</v>
      </c>
      <c r="D672" t="s">
        <v>1272</v>
      </c>
      <c r="E67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t="s">
        <v>1079</v>
      </c>
      <c r="M672" t="s">
        <v>1139</v>
      </c>
      <c r="N672" t="s">
        <v>1087</v>
      </c>
      <c r="O672" t="s">
        <v>1117</v>
      </c>
      <c r="P672" t="s">
        <v>1161</v>
      </c>
      <c r="Q672">
        <v>37800</v>
      </c>
      <c r="R672">
        <v>0</v>
      </c>
      <c r="S672">
        <v>37800</v>
      </c>
      <c r="T672" s="1">
        <v>42024</v>
      </c>
      <c r="U672" t="s">
        <v>1</v>
      </c>
      <c r="V672" t="s">
        <v>23</v>
      </c>
      <c r="W672" t="s">
        <v>11</v>
      </c>
      <c r="X672" t="s">
        <v>34</v>
      </c>
      <c r="Y672" t="s">
        <v>5</v>
      </c>
      <c r="Z672" t="s">
        <v>51</v>
      </c>
      <c r="AA672" t="s">
        <v>753</v>
      </c>
      <c r="AB672">
        <v>2</v>
      </c>
      <c r="AC672">
        <v>1</v>
      </c>
      <c r="AD672" t="s">
        <v>1078</v>
      </c>
      <c r="AE672">
        <v>0</v>
      </c>
      <c r="AF672">
        <v>3</v>
      </c>
      <c r="AG672" t="s">
        <v>1085</v>
      </c>
      <c r="AH672">
        <v>64200</v>
      </c>
      <c r="AI672">
        <v>10700</v>
      </c>
      <c r="AJ672">
        <v>10700</v>
      </c>
      <c r="AK672">
        <v>42800</v>
      </c>
      <c r="AL672" t="s">
        <v>55</v>
      </c>
      <c r="AM672" t="s">
        <v>56</v>
      </c>
      <c r="AN672">
        <v>2002</v>
      </c>
      <c r="AO672" t="s">
        <v>1078</v>
      </c>
    </row>
    <row r="673" spans="1:41" x14ac:dyDescent="0.25">
      <c r="A673">
        <v>757644</v>
      </c>
      <c r="B673" s="1">
        <v>35824</v>
      </c>
      <c r="C673">
        <v>61</v>
      </c>
      <c r="D673" t="s">
        <v>1274</v>
      </c>
      <c r="E673"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t="s">
        <v>1086</v>
      </c>
      <c r="M673" t="s">
        <v>1139</v>
      </c>
      <c r="N673" t="s">
        <v>1095</v>
      </c>
      <c r="O673" t="s">
        <v>1100</v>
      </c>
      <c r="P673" t="s">
        <v>1161</v>
      </c>
      <c r="Q673">
        <v>0</v>
      </c>
      <c r="R673">
        <v>0</v>
      </c>
      <c r="S673">
        <v>0</v>
      </c>
      <c r="T673" s="1">
        <v>42040</v>
      </c>
      <c r="U673" t="s">
        <v>1089</v>
      </c>
      <c r="V673" t="s">
        <v>18</v>
      </c>
      <c r="W673" t="s">
        <v>11</v>
      </c>
      <c r="X673" t="s">
        <v>60</v>
      </c>
      <c r="Y673" t="s">
        <v>45</v>
      </c>
      <c r="Z673" t="s">
        <v>53</v>
      </c>
      <c r="AA673" t="s">
        <v>754</v>
      </c>
      <c r="AB673">
        <v>1</v>
      </c>
      <c r="AC673">
        <v>3</v>
      </c>
      <c r="AD673" t="s">
        <v>1077</v>
      </c>
      <c r="AE673">
        <v>1</v>
      </c>
      <c r="AF673">
        <v>0</v>
      </c>
      <c r="AG673" t="s">
        <v>1078</v>
      </c>
      <c r="AH673">
        <v>32320</v>
      </c>
      <c r="AI673">
        <v>4040</v>
      </c>
      <c r="AJ673">
        <v>4040</v>
      </c>
      <c r="AK673">
        <v>24240</v>
      </c>
      <c r="AL673" t="s">
        <v>21</v>
      </c>
      <c r="AM673" t="s">
        <v>22</v>
      </c>
      <c r="AN673">
        <v>2000</v>
      </c>
      <c r="AO673" t="s">
        <v>1078</v>
      </c>
    </row>
    <row r="674" spans="1:41" x14ac:dyDescent="0.25">
      <c r="A674">
        <v>998865</v>
      </c>
      <c r="B674" s="1">
        <v>41978</v>
      </c>
      <c r="C674">
        <v>80</v>
      </c>
      <c r="D674" t="s">
        <v>1272</v>
      </c>
      <c r="E674"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t="s">
        <v>1086</v>
      </c>
      <c r="M674" t="s">
        <v>65</v>
      </c>
      <c r="N674" t="s">
        <v>1115</v>
      </c>
      <c r="O674" t="s">
        <v>1096</v>
      </c>
      <c r="P674" t="s">
        <v>1159</v>
      </c>
      <c r="Q674">
        <v>0</v>
      </c>
      <c r="R674">
        <v>-18600</v>
      </c>
      <c r="S674">
        <v>-18600</v>
      </c>
      <c r="T674" s="1">
        <v>42024</v>
      </c>
      <c r="U674" t="s">
        <v>1</v>
      </c>
      <c r="V674" t="s">
        <v>18</v>
      </c>
      <c r="W674" t="s">
        <v>3</v>
      </c>
      <c r="X674" t="s">
        <v>4</v>
      </c>
      <c r="Y674" t="s">
        <v>5</v>
      </c>
      <c r="Z674" t="s">
        <v>53</v>
      </c>
      <c r="AA674" t="s">
        <v>755</v>
      </c>
      <c r="AB674">
        <v>3</v>
      </c>
      <c r="AC674">
        <v>1</v>
      </c>
      <c r="AD674" t="s">
        <v>1085</v>
      </c>
      <c r="AE674">
        <v>0</v>
      </c>
      <c r="AF674">
        <v>1</v>
      </c>
      <c r="AG674" t="s">
        <v>1085</v>
      </c>
      <c r="AH674">
        <v>33480</v>
      </c>
      <c r="AI674">
        <v>3720</v>
      </c>
      <c r="AJ674">
        <v>3720</v>
      </c>
      <c r="AK674">
        <v>26040</v>
      </c>
      <c r="AL674" t="s">
        <v>21</v>
      </c>
      <c r="AM674" t="s">
        <v>67</v>
      </c>
      <c r="AN674">
        <v>2011</v>
      </c>
      <c r="AO674" t="s">
        <v>1078</v>
      </c>
    </row>
    <row r="675" spans="1:41" x14ac:dyDescent="0.25">
      <c r="A675">
        <v>944953</v>
      </c>
      <c r="B675" s="1">
        <v>35040</v>
      </c>
      <c r="C675">
        <v>25</v>
      </c>
      <c r="D675" t="s">
        <v>1273</v>
      </c>
      <c r="E675"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t="s">
        <v>1079</v>
      </c>
      <c r="M675" t="s">
        <v>65</v>
      </c>
      <c r="N675" t="s">
        <v>1114</v>
      </c>
      <c r="O675" t="s">
        <v>1111</v>
      </c>
      <c r="P675" t="s">
        <v>1159</v>
      </c>
      <c r="Q675">
        <v>40900</v>
      </c>
      <c r="R675">
        <v>0</v>
      </c>
      <c r="S675">
        <v>40900</v>
      </c>
      <c r="T675" s="1">
        <v>42059</v>
      </c>
      <c r="U675" t="s">
        <v>10</v>
      </c>
      <c r="V675" t="s">
        <v>1084</v>
      </c>
      <c r="W675" t="s">
        <v>121</v>
      </c>
      <c r="X675" t="s">
        <v>30</v>
      </c>
      <c r="Y675" t="s">
        <v>12</v>
      </c>
      <c r="Z675" t="s">
        <v>53</v>
      </c>
      <c r="AA675" t="s">
        <v>756</v>
      </c>
      <c r="AB675">
        <v>0</v>
      </c>
      <c r="AC675">
        <v>1</v>
      </c>
      <c r="AD675" t="s">
        <v>1078</v>
      </c>
      <c r="AE675">
        <v>1</v>
      </c>
      <c r="AF675">
        <v>1</v>
      </c>
      <c r="AG675" t="s">
        <v>1077</v>
      </c>
      <c r="AH675">
        <v>4320</v>
      </c>
      <c r="AI675">
        <v>480</v>
      </c>
      <c r="AJ675">
        <v>960</v>
      </c>
      <c r="AK675">
        <v>2880</v>
      </c>
      <c r="AL675" t="s">
        <v>47</v>
      </c>
      <c r="AM675" t="s">
        <v>94</v>
      </c>
      <c r="AN675">
        <v>1995</v>
      </c>
      <c r="AO675" t="s">
        <v>1078</v>
      </c>
    </row>
    <row r="676" spans="1:41" x14ac:dyDescent="0.25">
      <c r="A676">
        <v>386429</v>
      </c>
      <c r="B676" s="1">
        <v>37403</v>
      </c>
      <c r="C676">
        <v>4</v>
      </c>
      <c r="D676" t="s">
        <v>1272</v>
      </c>
      <c r="E676"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t="s">
        <v>1079</v>
      </c>
      <c r="M676" t="s">
        <v>57</v>
      </c>
      <c r="N676" t="s">
        <v>1091</v>
      </c>
      <c r="O676" t="s">
        <v>1117</v>
      </c>
      <c r="P676" t="s">
        <v>1161</v>
      </c>
      <c r="Q676">
        <v>0</v>
      </c>
      <c r="R676">
        <v>-77800</v>
      </c>
      <c r="S676">
        <v>-77800</v>
      </c>
      <c r="T676" s="1">
        <v>42056</v>
      </c>
      <c r="U676" t="s">
        <v>10</v>
      </c>
      <c r="V676" t="s">
        <v>1084</v>
      </c>
      <c r="W676" t="s">
        <v>121</v>
      </c>
      <c r="X676" t="s">
        <v>4</v>
      </c>
      <c r="Y676" t="s">
        <v>5</v>
      </c>
      <c r="Z676" t="s">
        <v>51</v>
      </c>
      <c r="AA676" t="s">
        <v>757</v>
      </c>
      <c r="AB676">
        <v>4</v>
      </c>
      <c r="AC676">
        <v>1</v>
      </c>
      <c r="AD676" t="s">
        <v>1078</v>
      </c>
      <c r="AE676">
        <v>0</v>
      </c>
      <c r="AF676">
        <v>2</v>
      </c>
      <c r="AG676" t="s">
        <v>1085</v>
      </c>
      <c r="AH676">
        <v>4200</v>
      </c>
      <c r="AI676">
        <v>840</v>
      </c>
      <c r="AJ676">
        <v>420</v>
      </c>
      <c r="AK676">
        <v>2940</v>
      </c>
      <c r="AL676" t="s">
        <v>106</v>
      </c>
      <c r="AM676" t="s">
        <v>107</v>
      </c>
      <c r="AN676">
        <v>2008</v>
      </c>
      <c r="AO676" t="s">
        <v>1078</v>
      </c>
    </row>
    <row r="677" spans="1:41" x14ac:dyDescent="0.25">
      <c r="A677">
        <v>108270</v>
      </c>
      <c r="B677" s="1">
        <v>37477</v>
      </c>
      <c r="C677">
        <v>32</v>
      </c>
      <c r="D677" t="s">
        <v>1273</v>
      </c>
      <c r="E677"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t="s">
        <v>1079</v>
      </c>
      <c r="M677" t="s">
        <v>1140</v>
      </c>
      <c r="N677" t="s">
        <v>1114</v>
      </c>
      <c r="O677" t="s">
        <v>1081</v>
      </c>
      <c r="P677" t="s">
        <v>1160</v>
      </c>
      <c r="Q677">
        <v>0</v>
      </c>
      <c r="R677">
        <v>-45700</v>
      </c>
      <c r="S677">
        <v>-45700</v>
      </c>
      <c r="T677" s="1">
        <v>42046</v>
      </c>
      <c r="U677" t="s">
        <v>1089</v>
      </c>
      <c r="V677" t="s">
        <v>23</v>
      </c>
      <c r="W677" t="s">
        <v>11</v>
      </c>
      <c r="X677" t="s">
        <v>60</v>
      </c>
      <c r="Y677" t="s">
        <v>19</v>
      </c>
      <c r="Z677" t="s">
        <v>24</v>
      </c>
      <c r="AA677" t="s">
        <v>758</v>
      </c>
      <c r="AB677">
        <v>11</v>
      </c>
      <c r="AC677">
        <v>3</v>
      </c>
      <c r="AD677" t="s">
        <v>1077</v>
      </c>
      <c r="AE677">
        <v>2</v>
      </c>
      <c r="AF677">
        <v>0</v>
      </c>
      <c r="AG677" t="s">
        <v>1078</v>
      </c>
      <c r="AH677">
        <v>57970</v>
      </c>
      <c r="AI677">
        <v>10540</v>
      </c>
      <c r="AJ677">
        <v>5270</v>
      </c>
      <c r="AK677">
        <v>42160</v>
      </c>
      <c r="AL677" t="s">
        <v>8</v>
      </c>
      <c r="AM677" t="s">
        <v>137</v>
      </c>
      <c r="AN677">
        <v>2006</v>
      </c>
      <c r="AO677" t="s">
        <v>1078</v>
      </c>
    </row>
    <row r="678" spans="1:41" x14ac:dyDescent="0.25">
      <c r="A678">
        <v>205134</v>
      </c>
      <c r="B678" s="1">
        <v>41245</v>
      </c>
      <c r="C678">
        <v>125</v>
      </c>
      <c r="D678" t="s">
        <v>1274</v>
      </c>
      <c r="E678"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t="s">
        <v>1079</v>
      </c>
      <c r="M678" t="s">
        <v>1142</v>
      </c>
      <c r="N678" t="s">
        <v>1095</v>
      </c>
      <c r="O678" t="s">
        <v>1108</v>
      </c>
      <c r="P678" t="s">
        <v>1159</v>
      </c>
      <c r="Q678">
        <v>55400</v>
      </c>
      <c r="R678">
        <v>-40400</v>
      </c>
      <c r="S678">
        <v>15000</v>
      </c>
      <c r="T678" s="1">
        <v>42028</v>
      </c>
      <c r="U678" t="s">
        <v>62</v>
      </c>
      <c r="V678" t="s">
        <v>1084</v>
      </c>
      <c r="W678" t="s">
        <v>121</v>
      </c>
      <c r="X678" t="s">
        <v>30</v>
      </c>
      <c r="Y678" t="s">
        <v>19</v>
      </c>
      <c r="Z678" t="s">
        <v>24</v>
      </c>
      <c r="AA678" t="s">
        <v>759</v>
      </c>
      <c r="AB678">
        <v>4</v>
      </c>
      <c r="AC678">
        <v>1</v>
      </c>
      <c r="AD678" t="s">
        <v>1077</v>
      </c>
      <c r="AE678">
        <v>1</v>
      </c>
      <c r="AF678">
        <v>2</v>
      </c>
      <c r="AG678" t="s">
        <v>1085</v>
      </c>
      <c r="AH678">
        <v>4320</v>
      </c>
      <c r="AI678">
        <v>0</v>
      </c>
      <c r="AJ678">
        <v>960</v>
      </c>
      <c r="AK678">
        <v>3360</v>
      </c>
      <c r="AL678" t="s">
        <v>8</v>
      </c>
      <c r="AM678" t="s">
        <v>137</v>
      </c>
      <c r="AN678">
        <v>2003</v>
      </c>
      <c r="AO678" t="s">
        <v>1078</v>
      </c>
    </row>
    <row r="679" spans="1:41" x14ac:dyDescent="0.25">
      <c r="A679">
        <v>749325</v>
      </c>
      <c r="B679" s="1">
        <v>36607</v>
      </c>
      <c r="C679">
        <v>276</v>
      </c>
      <c r="D679" t="s">
        <v>1272</v>
      </c>
      <c r="E679"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t="s">
        <v>1086</v>
      </c>
      <c r="M679" t="s">
        <v>57</v>
      </c>
      <c r="N679" t="s">
        <v>1082</v>
      </c>
      <c r="O679" t="s">
        <v>1083</v>
      </c>
      <c r="P679" t="s">
        <v>1159</v>
      </c>
      <c r="Q679">
        <v>44500</v>
      </c>
      <c r="R679">
        <v>-61400</v>
      </c>
      <c r="S679">
        <v>-16900</v>
      </c>
      <c r="T679" s="1">
        <v>42010</v>
      </c>
      <c r="U679" t="s">
        <v>1089</v>
      </c>
      <c r="V679" t="s">
        <v>23</v>
      </c>
      <c r="W679" t="s">
        <v>11</v>
      </c>
      <c r="X679" t="s">
        <v>34</v>
      </c>
      <c r="Y679" t="s">
        <v>5</v>
      </c>
      <c r="Z679" t="s">
        <v>6</v>
      </c>
      <c r="AA679" t="s">
        <v>760</v>
      </c>
      <c r="AB679">
        <v>11</v>
      </c>
      <c r="AC679">
        <v>3</v>
      </c>
      <c r="AD679" t="s">
        <v>1085</v>
      </c>
      <c r="AE679">
        <v>0</v>
      </c>
      <c r="AF679">
        <v>2</v>
      </c>
      <c r="AG679" t="s">
        <v>1085</v>
      </c>
      <c r="AH679">
        <v>69300</v>
      </c>
      <c r="AI679">
        <v>13860</v>
      </c>
      <c r="AJ679">
        <v>6930</v>
      </c>
      <c r="AK679">
        <v>48510</v>
      </c>
      <c r="AL679" t="s">
        <v>55</v>
      </c>
      <c r="AM679" t="s">
        <v>86</v>
      </c>
      <c r="AN679">
        <v>2010</v>
      </c>
      <c r="AO679" t="s">
        <v>1078</v>
      </c>
    </row>
    <row r="680" spans="1:41" x14ac:dyDescent="0.25">
      <c r="A680">
        <v>774303</v>
      </c>
      <c r="B680" s="1">
        <v>37359</v>
      </c>
      <c r="C680">
        <v>148</v>
      </c>
      <c r="D680" t="s">
        <v>1273</v>
      </c>
      <c r="E680"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t="s">
        <v>1086</v>
      </c>
      <c r="M680" t="s">
        <v>1139</v>
      </c>
      <c r="N680" t="s">
        <v>1115</v>
      </c>
      <c r="O680" t="s">
        <v>1098</v>
      </c>
      <c r="P680" t="s">
        <v>1160</v>
      </c>
      <c r="Q680">
        <v>57500</v>
      </c>
      <c r="R680">
        <v>-93600</v>
      </c>
      <c r="S680">
        <v>-36100</v>
      </c>
      <c r="T680" s="1">
        <v>42019</v>
      </c>
      <c r="U680" t="s">
        <v>1089</v>
      </c>
      <c r="V680" t="s">
        <v>2</v>
      </c>
      <c r="W680" t="s">
        <v>11</v>
      </c>
      <c r="X680" t="s">
        <v>4</v>
      </c>
      <c r="Y680" t="s">
        <v>50</v>
      </c>
      <c r="Z680" t="s">
        <v>13</v>
      </c>
      <c r="AA680" t="s">
        <v>761</v>
      </c>
      <c r="AB680">
        <v>4</v>
      </c>
      <c r="AC680">
        <v>3</v>
      </c>
      <c r="AD680" t="s">
        <v>1078</v>
      </c>
      <c r="AE680">
        <v>2</v>
      </c>
      <c r="AF680">
        <v>2</v>
      </c>
      <c r="AG680" t="s">
        <v>1078</v>
      </c>
      <c r="AH680">
        <v>32480</v>
      </c>
      <c r="AI680">
        <v>4060</v>
      </c>
      <c r="AJ680">
        <v>4060</v>
      </c>
      <c r="AK680">
        <v>24360</v>
      </c>
      <c r="AL680" t="s">
        <v>21</v>
      </c>
      <c r="AM680" t="s">
        <v>67</v>
      </c>
      <c r="AN680">
        <v>1997</v>
      </c>
      <c r="AO680" t="s">
        <v>1078</v>
      </c>
    </row>
    <row r="681" spans="1:41" x14ac:dyDescent="0.25">
      <c r="A681">
        <v>698470</v>
      </c>
      <c r="B681" s="1">
        <v>39616</v>
      </c>
      <c r="C681">
        <v>222</v>
      </c>
      <c r="D681" t="s">
        <v>1274</v>
      </c>
      <c r="E681"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t="s">
        <v>1079</v>
      </c>
      <c r="M681" t="s">
        <v>1140</v>
      </c>
      <c r="N681" t="s">
        <v>1082</v>
      </c>
      <c r="O681" t="s">
        <v>1105</v>
      </c>
      <c r="P681" t="s">
        <v>1161</v>
      </c>
      <c r="Q681">
        <v>0</v>
      </c>
      <c r="R681">
        <v>-64500</v>
      </c>
      <c r="S681">
        <v>-64500</v>
      </c>
      <c r="T681" s="1">
        <v>42057</v>
      </c>
      <c r="U681" t="s">
        <v>1</v>
      </c>
      <c r="V681" t="s">
        <v>23</v>
      </c>
      <c r="W681" t="s">
        <v>41</v>
      </c>
      <c r="X681" t="s">
        <v>4</v>
      </c>
      <c r="Y681" t="s">
        <v>19</v>
      </c>
      <c r="Z681" t="s">
        <v>51</v>
      </c>
      <c r="AA681" t="s">
        <v>762</v>
      </c>
      <c r="AB681">
        <v>20</v>
      </c>
      <c r="AC681">
        <v>1</v>
      </c>
      <c r="AD681" t="s">
        <v>1085</v>
      </c>
      <c r="AE681">
        <v>2</v>
      </c>
      <c r="AF681">
        <v>2</v>
      </c>
      <c r="AG681" t="s">
        <v>1077</v>
      </c>
      <c r="AH681">
        <v>60480</v>
      </c>
      <c r="AI681">
        <v>6720</v>
      </c>
      <c r="AJ681">
        <v>6720</v>
      </c>
      <c r="AK681">
        <v>47040</v>
      </c>
      <c r="AL681" t="s">
        <v>32</v>
      </c>
      <c r="AM681" t="s">
        <v>77</v>
      </c>
      <c r="AN681">
        <v>2001</v>
      </c>
      <c r="AO681" t="s">
        <v>1078</v>
      </c>
    </row>
    <row r="682" spans="1:41" x14ac:dyDescent="0.25">
      <c r="A682">
        <v>719989</v>
      </c>
      <c r="B682" s="1">
        <v>34431</v>
      </c>
      <c r="C682">
        <v>32</v>
      </c>
      <c r="D682" t="s">
        <v>1272</v>
      </c>
      <c r="E68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t="s">
        <v>1079</v>
      </c>
      <c r="M682" t="s">
        <v>29</v>
      </c>
      <c r="N682" t="s">
        <v>1090</v>
      </c>
      <c r="O682" t="s">
        <v>1111</v>
      </c>
      <c r="P682" t="s">
        <v>1162</v>
      </c>
      <c r="Q682">
        <v>0</v>
      </c>
      <c r="R682">
        <v>0</v>
      </c>
      <c r="S682">
        <v>0</v>
      </c>
      <c r="T682" s="1">
        <v>42025</v>
      </c>
      <c r="U682" t="s">
        <v>62</v>
      </c>
      <c r="V682" t="s">
        <v>1084</v>
      </c>
      <c r="W682" t="s">
        <v>121</v>
      </c>
      <c r="X682" t="s">
        <v>4</v>
      </c>
      <c r="Y682" t="s">
        <v>50</v>
      </c>
      <c r="Z682" t="s">
        <v>37</v>
      </c>
      <c r="AA682" t="s">
        <v>763</v>
      </c>
      <c r="AB682">
        <v>22</v>
      </c>
      <c r="AC682">
        <v>1</v>
      </c>
      <c r="AD682" t="s">
        <v>1077</v>
      </c>
      <c r="AE682">
        <v>0</v>
      </c>
      <c r="AF682">
        <v>0</v>
      </c>
      <c r="AG682" t="s">
        <v>1078</v>
      </c>
      <c r="AH682">
        <v>2640</v>
      </c>
      <c r="AI682">
        <v>440</v>
      </c>
      <c r="AJ682">
        <v>440</v>
      </c>
      <c r="AK682">
        <v>1760</v>
      </c>
      <c r="AL682" t="s">
        <v>118</v>
      </c>
      <c r="AM682" t="s">
        <v>134</v>
      </c>
      <c r="AN682">
        <v>2015</v>
      </c>
      <c r="AO682" t="s">
        <v>1078</v>
      </c>
    </row>
    <row r="683" spans="1:41" x14ac:dyDescent="0.25">
      <c r="A683">
        <v>309323</v>
      </c>
      <c r="B683" s="1">
        <v>33663</v>
      </c>
      <c r="C683">
        <v>78</v>
      </c>
      <c r="D683" t="s">
        <v>1273</v>
      </c>
      <c r="E683"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t="s">
        <v>1079</v>
      </c>
      <c r="M683" t="s">
        <v>1142</v>
      </c>
      <c r="N683" t="s">
        <v>1095</v>
      </c>
      <c r="O683" t="s">
        <v>1101</v>
      </c>
      <c r="P683" t="s">
        <v>1161</v>
      </c>
      <c r="Q683">
        <v>0</v>
      </c>
      <c r="R683">
        <v>-66500</v>
      </c>
      <c r="S683">
        <v>-66500</v>
      </c>
      <c r="T683" s="1">
        <v>42038</v>
      </c>
      <c r="U683" t="s">
        <v>62</v>
      </c>
      <c r="V683" t="s">
        <v>1084</v>
      </c>
      <c r="W683" t="s">
        <v>121</v>
      </c>
      <c r="X683" t="s">
        <v>4</v>
      </c>
      <c r="Y683" t="s">
        <v>5</v>
      </c>
      <c r="Z683" t="s">
        <v>53</v>
      </c>
      <c r="AA683" t="s">
        <v>764</v>
      </c>
      <c r="AB683">
        <v>4</v>
      </c>
      <c r="AC683">
        <v>1</v>
      </c>
      <c r="AD683" t="s">
        <v>1078</v>
      </c>
      <c r="AE683">
        <v>0</v>
      </c>
      <c r="AF683">
        <v>3</v>
      </c>
      <c r="AG683" t="s">
        <v>1078</v>
      </c>
      <c r="AH683">
        <v>6050</v>
      </c>
      <c r="AI683">
        <v>550</v>
      </c>
      <c r="AJ683">
        <v>1100</v>
      </c>
      <c r="AK683">
        <v>4400</v>
      </c>
      <c r="AL683" t="s">
        <v>123</v>
      </c>
      <c r="AM683" t="s">
        <v>124</v>
      </c>
      <c r="AN683">
        <v>2009</v>
      </c>
      <c r="AO683" t="s">
        <v>1078</v>
      </c>
    </row>
    <row r="684" spans="1:41" x14ac:dyDescent="0.25">
      <c r="A684">
        <v>444035</v>
      </c>
      <c r="B684" s="1">
        <v>35196</v>
      </c>
      <c r="C684">
        <v>238</v>
      </c>
      <c r="D684" t="s">
        <v>1273</v>
      </c>
      <c r="E684"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t="s">
        <v>1079</v>
      </c>
      <c r="M684" t="s">
        <v>57</v>
      </c>
      <c r="N684" t="s">
        <v>1107</v>
      </c>
      <c r="O684" t="s">
        <v>1109</v>
      </c>
      <c r="P684" t="s">
        <v>1159</v>
      </c>
      <c r="Q684">
        <v>0</v>
      </c>
      <c r="R684">
        <v>-44800</v>
      </c>
      <c r="S684">
        <v>-44800</v>
      </c>
      <c r="T684" s="1">
        <v>42051</v>
      </c>
      <c r="U684" t="s">
        <v>1089</v>
      </c>
      <c r="V684" t="s">
        <v>18</v>
      </c>
      <c r="W684" t="s">
        <v>41</v>
      </c>
      <c r="X684" t="s">
        <v>60</v>
      </c>
      <c r="Y684" t="s">
        <v>50</v>
      </c>
      <c r="Z684" t="s">
        <v>51</v>
      </c>
      <c r="AA684" t="s">
        <v>765</v>
      </c>
      <c r="AB684">
        <v>21</v>
      </c>
      <c r="AC684">
        <v>4</v>
      </c>
      <c r="AD684" t="s">
        <v>1078</v>
      </c>
      <c r="AE684">
        <v>0</v>
      </c>
      <c r="AF684">
        <v>0</v>
      </c>
      <c r="AG684" t="s">
        <v>1078</v>
      </c>
      <c r="AH684">
        <v>42700</v>
      </c>
      <c r="AI684">
        <v>4270</v>
      </c>
      <c r="AJ684">
        <v>4270</v>
      </c>
      <c r="AK684">
        <v>34160</v>
      </c>
      <c r="AL684" t="s">
        <v>8</v>
      </c>
      <c r="AM684" t="s">
        <v>9</v>
      </c>
      <c r="AN684">
        <v>1995</v>
      </c>
      <c r="AO684" t="s">
        <v>1077</v>
      </c>
    </row>
    <row r="685" spans="1:41" x14ac:dyDescent="0.25">
      <c r="A685">
        <v>431478</v>
      </c>
      <c r="B685" s="1">
        <v>41367</v>
      </c>
      <c r="C685">
        <v>313</v>
      </c>
      <c r="D685" t="s">
        <v>1274</v>
      </c>
      <c r="E685"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t="s">
        <v>1079</v>
      </c>
      <c r="M685" t="s">
        <v>65</v>
      </c>
      <c r="N685" t="s">
        <v>1093</v>
      </c>
      <c r="O685" t="s">
        <v>1083</v>
      </c>
      <c r="P685" t="s">
        <v>1159</v>
      </c>
      <c r="Q685">
        <v>63900</v>
      </c>
      <c r="R685">
        <v>-53300</v>
      </c>
      <c r="S685">
        <v>10600</v>
      </c>
      <c r="T685" s="1">
        <v>42042</v>
      </c>
      <c r="U685" t="s">
        <v>1</v>
      </c>
      <c r="V685" t="s">
        <v>23</v>
      </c>
      <c r="W685" t="s">
        <v>3</v>
      </c>
      <c r="X685" t="s">
        <v>60</v>
      </c>
      <c r="Y685" t="s">
        <v>5</v>
      </c>
      <c r="Z685" t="s">
        <v>51</v>
      </c>
      <c r="AA685" t="s">
        <v>766</v>
      </c>
      <c r="AB685">
        <v>20</v>
      </c>
      <c r="AC685">
        <v>1</v>
      </c>
      <c r="AD685" t="s">
        <v>1077</v>
      </c>
      <c r="AE685">
        <v>1</v>
      </c>
      <c r="AF685">
        <v>3</v>
      </c>
      <c r="AG685" t="s">
        <v>1078</v>
      </c>
      <c r="AH685">
        <v>40260</v>
      </c>
      <c r="AI685">
        <v>3660</v>
      </c>
      <c r="AJ685">
        <v>7320</v>
      </c>
      <c r="AK685">
        <v>29280</v>
      </c>
      <c r="AL685" t="s">
        <v>32</v>
      </c>
      <c r="AM685" t="s">
        <v>69</v>
      </c>
      <c r="AN685">
        <v>1996</v>
      </c>
      <c r="AO685" t="s">
        <v>1077</v>
      </c>
    </row>
    <row r="686" spans="1:41" x14ac:dyDescent="0.25">
      <c r="A686">
        <v>797634</v>
      </c>
      <c r="B686" s="1">
        <v>40129</v>
      </c>
      <c r="C686">
        <v>334</v>
      </c>
      <c r="D686" t="s">
        <v>1273</v>
      </c>
      <c r="E686"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t="s">
        <v>1079</v>
      </c>
      <c r="M686" t="s">
        <v>1139</v>
      </c>
      <c r="N686" t="s">
        <v>1097</v>
      </c>
      <c r="O686" t="s">
        <v>1111</v>
      </c>
      <c r="P686" t="s">
        <v>1159</v>
      </c>
      <c r="Q686">
        <v>26700</v>
      </c>
      <c r="R686">
        <v>-47200</v>
      </c>
      <c r="S686">
        <v>-20500</v>
      </c>
      <c r="T686" s="1">
        <v>42018</v>
      </c>
      <c r="U686" t="s">
        <v>1</v>
      </c>
      <c r="V686" t="s">
        <v>18</v>
      </c>
      <c r="W686" t="s">
        <v>3</v>
      </c>
      <c r="X686" t="s">
        <v>34</v>
      </c>
      <c r="Y686" t="s">
        <v>19</v>
      </c>
      <c r="Z686" t="s">
        <v>6</v>
      </c>
      <c r="AA686" t="s">
        <v>767</v>
      </c>
      <c r="AB686">
        <v>7</v>
      </c>
      <c r="AC686">
        <v>1</v>
      </c>
      <c r="AD686" t="s">
        <v>1078</v>
      </c>
      <c r="AE686">
        <v>2</v>
      </c>
      <c r="AF686">
        <v>0</v>
      </c>
      <c r="AG686" t="s">
        <v>1085</v>
      </c>
      <c r="AH686">
        <v>50000</v>
      </c>
      <c r="AI686">
        <v>5000</v>
      </c>
      <c r="AJ686">
        <v>10000</v>
      </c>
      <c r="AK686">
        <v>35000</v>
      </c>
      <c r="AL686" t="s">
        <v>26</v>
      </c>
      <c r="AM686" t="s">
        <v>132</v>
      </c>
      <c r="AN686">
        <v>2008</v>
      </c>
      <c r="AO686" t="s">
        <v>1078</v>
      </c>
    </row>
    <row r="687" spans="1:41" x14ac:dyDescent="0.25">
      <c r="A687">
        <v>284836</v>
      </c>
      <c r="B687" s="1">
        <v>39757</v>
      </c>
      <c r="C687">
        <v>190</v>
      </c>
      <c r="D687" t="s">
        <v>1274</v>
      </c>
      <c r="E687"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t="s">
        <v>1086</v>
      </c>
      <c r="M687" t="s">
        <v>57</v>
      </c>
      <c r="N687" t="s">
        <v>1091</v>
      </c>
      <c r="O687" t="s">
        <v>1096</v>
      </c>
      <c r="P687" t="s">
        <v>1159</v>
      </c>
      <c r="Q687">
        <v>0</v>
      </c>
      <c r="R687">
        <v>0</v>
      </c>
      <c r="S687">
        <v>0</v>
      </c>
      <c r="T687" s="1">
        <v>42037</v>
      </c>
      <c r="U687" t="s">
        <v>62</v>
      </c>
      <c r="V687" t="s">
        <v>1084</v>
      </c>
      <c r="W687" t="s">
        <v>121</v>
      </c>
      <c r="X687" t="s">
        <v>30</v>
      </c>
      <c r="Y687" t="s">
        <v>19</v>
      </c>
      <c r="Z687" t="s">
        <v>13</v>
      </c>
      <c r="AA687" t="s">
        <v>768</v>
      </c>
      <c r="AB687">
        <v>4</v>
      </c>
      <c r="AC687">
        <v>1</v>
      </c>
      <c r="AD687" t="s">
        <v>1078</v>
      </c>
      <c r="AE687">
        <v>0</v>
      </c>
      <c r="AF687">
        <v>1</v>
      </c>
      <c r="AG687" t="s">
        <v>1078</v>
      </c>
      <c r="AH687">
        <v>3840</v>
      </c>
      <c r="AI687">
        <v>640</v>
      </c>
      <c r="AJ687">
        <v>320</v>
      </c>
      <c r="AK687">
        <v>2880</v>
      </c>
      <c r="AL687" t="s">
        <v>8</v>
      </c>
      <c r="AM687" t="s">
        <v>9</v>
      </c>
      <c r="AN687">
        <v>1998</v>
      </c>
      <c r="AO687" t="s">
        <v>1078</v>
      </c>
    </row>
    <row r="688" spans="1:41" x14ac:dyDescent="0.25">
      <c r="A688">
        <v>238196</v>
      </c>
      <c r="B688" s="1">
        <v>34015</v>
      </c>
      <c r="C688">
        <v>194</v>
      </c>
      <c r="D688" t="s">
        <v>1272</v>
      </c>
      <c r="E688"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t="s">
        <v>1079</v>
      </c>
      <c r="M688" t="s">
        <v>1142</v>
      </c>
      <c r="N688" t="s">
        <v>1103</v>
      </c>
      <c r="O688" t="s">
        <v>1113</v>
      </c>
      <c r="P688" t="s">
        <v>1161</v>
      </c>
      <c r="Q688">
        <v>52500</v>
      </c>
      <c r="R688">
        <v>-51300</v>
      </c>
      <c r="S688">
        <v>1200</v>
      </c>
      <c r="T688" s="1">
        <v>42041</v>
      </c>
      <c r="U688" t="s">
        <v>1089</v>
      </c>
      <c r="V688" t="s">
        <v>18</v>
      </c>
      <c r="W688" t="s">
        <v>11</v>
      </c>
      <c r="X688" t="s">
        <v>4</v>
      </c>
      <c r="Y688" t="s">
        <v>45</v>
      </c>
      <c r="Z688" t="s">
        <v>37</v>
      </c>
      <c r="AA688" t="s">
        <v>769</v>
      </c>
      <c r="AB688">
        <v>17</v>
      </c>
      <c r="AC688">
        <v>3</v>
      </c>
      <c r="AD688" t="s">
        <v>1085</v>
      </c>
      <c r="AE688">
        <v>0</v>
      </c>
      <c r="AF688">
        <v>2</v>
      </c>
      <c r="AG688" t="s">
        <v>1085</v>
      </c>
      <c r="AH688">
        <v>95900</v>
      </c>
      <c r="AI688">
        <v>13700</v>
      </c>
      <c r="AJ688">
        <v>20550</v>
      </c>
      <c r="AK688">
        <v>61650</v>
      </c>
      <c r="AL688" t="s">
        <v>8</v>
      </c>
      <c r="AM688" t="s">
        <v>36</v>
      </c>
      <c r="AN688">
        <v>1999</v>
      </c>
      <c r="AO688" t="s">
        <v>1078</v>
      </c>
    </row>
    <row r="689" spans="1:41" x14ac:dyDescent="0.25">
      <c r="A689">
        <v>885789</v>
      </c>
      <c r="B689" s="1">
        <v>39650</v>
      </c>
      <c r="C689">
        <v>290</v>
      </c>
      <c r="D689" t="s">
        <v>1274</v>
      </c>
      <c r="E689"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t="s">
        <v>1079</v>
      </c>
      <c r="M689" t="s">
        <v>57</v>
      </c>
      <c r="N689" t="s">
        <v>1099</v>
      </c>
      <c r="O689" t="s">
        <v>1092</v>
      </c>
      <c r="P689" t="s">
        <v>1161</v>
      </c>
      <c r="Q689">
        <v>0</v>
      </c>
      <c r="R689">
        <v>-61400</v>
      </c>
      <c r="S689">
        <v>-61400</v>
      </c>
      <c r="T689" s="1">
        <v>42019</v>
      </c>
      <c r="U689" t="s">
        <v>1089</v>
      </c>
      <c r="V689" t="s">
        <v>2</v>
      </c>
      <c r="W689" t="s">
        <v>11</v>
      </c>
      <c r="X689" t="s">
        <v>60</v>
      </c>
      <c r="Y689" t="s">
        <v>45</v>
      </c>
      <c r="Z689" t="s">
        <v>53</v>
      </c>
      <c r="AA689" t="s">
        <v>770</v>
      </c>
      <c r="AB689">
        <v>20</v>
      </c>
      <c r="AC689">
        <v>3</v>
      </c>
      <c r="AD689" t="s">
        <v>1077</v>
      </c>
      <c r="AE689">
        <v>1</v>
      </c>
      <c r="AF689">
        <v>3</v>
      </c>
      <c r="AG689" t="s">
        <v>1077</v>
      </c>
      <c r="AH689">
        <v>56160</v>
      </c>
      <c r="AI689">
        <v>6240</v>
      </c>
      <c r="AJ689">
        <v>12480</v>
      </c>
      <c r="AK689">
        <v>37440</v>
      </c>
      <c r="AL689" t="s">
        <v>43</v>
      </c>
      <c r="AM689" t="s">
        <v>44</v>
      </c>
      <c r="AN689">
        <v>2002</v>
      </c>
      <c r="AO689" t="s">
        <v>1078</v>
      </c>
    </row>
    <row r="690" spans="1:41" x14ac:dyDescent="0.25">
      <c r="A690">
        <v>287436</v>
      </c>
      <c r="B690" s="1">
        <v>40432</v>
      </c>
      <c r="C690">
        <v>26</v>
      </c>
      <c r="D690" t="s">
        <v>1273</v>
      </c>
      <c r="E690"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t="s">
        <v>1079</v>
      </c>
      <c r="M690" t="s">
        <v>1141</v>
      </c>
      <c r="N690" t="s">
        <v>1090</v>
      </c>
      <c r="O690" t="s">
        <v>1081</v>
      </c>
      <c r="P690" t="s">
        <v>1161</v>
      </c>
      <c r="Q690">
        <v>50700</v>
      </c>
      <c r="R690">
        <v>-36300</v>
      </c>
      <c r="S690">
        <v>14400</v>
      </c>
      <c r="T690" s="1">
        <v>42059</v>
      </c>
      <c r="U690" t="s">
        <v>1</v>
      </c>
      <c r="V690" t="s">
        <v>2</v>
      </c>
      <c r="W690" t="s">
        <v>3</v>
      </c>
      <c r="X690" t="s">
        <v>4</v>
      </c>
      <c r="Y690" t="s">
        <v>5</v>
      </c>
      <c r="Z690" t="s">
        <v>13</v>
      </c>
      <c r="AA690" t="s">
        <v>771</v>
      </c>
      <c r="AB690">
        <v>10</v>
      </c>
      <c r="AC690">
        <v>1</v>
      </c>
      <c r="AD690" t="s">
        <v>1078</v>
      </c>
      <c r="AE690">
        <v>2</v>
      </c>
      <c r="AF690">
        <v>3</v>
      </c>
      <c r="AG690" t="s">
        <v>1085</v>
      </c>
      <c r="AH690">
        <v>63030</v>
      </c>
      <c r="AI690">
        <v>5730</v>
      </c>
      <c r="AJ690">
        <v>11460</v>
      </c>
      <c r="AK690">
        <v>45840</v>
      </c>
      <c r="AL690" t="s">
        <v>8</v>
      </c>
      <c r="AM690" t="s">
        <v>9</v>
      </c>
      <c r="AN690">
        <v>1996</v>
      </c>
      <c r="AO690" t="s">
        <v>1078</v>
      </c>
    </row>
    <row r="691" spans="1:41" x14ac:dyDescent="0.25">
      <c r="A691">
        <v>496067</v>
      </c>
      <c r="B691" s="1">
        <v>35055</v>
      </c>
      <c r="C691">
        <v>254</v>
      </c>
      <c r="D691" t="s">
        <v>1272</v>
      </c>
      <c r="E691"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t="s">
        <v>1086</v>
      </c>
      <c r="M691" t="s">
        <v>1141</v>
      </c>
      <c r="N691" t="s">
        <v>1107</v>
      </c>
      <c r="O691" t="s">
        <v>1101</v>
      </c>
      <c r="P691" t="s">
        <v>1160</v>
      </c>
      <c r="Q691">
        <v>42200</v>
      </c>
      <c r="R691">
        <v>-48000</v>
      </c>
      <c r="S691">
        <v>-5800</v>
      </c>
      <c r="T691" s="1">
        <v>42011</v>
      </c>
      <c r="U691" t="s">
        <v>1</v>
      </c>
      <c r="V691" t="s">
        <v>23</v>
      </c>
      <c r="W691" t="s">
        <v>11</v>
      </c>
      <c r="X691" t="s">
        <v>4</v>
      </c>
      <c r="Y691" t="s">
        <v>19</v>
      </c>
      <c r="Z691" t="s">
        <v>13</v>
      </c>
      <c r="AA691" t="s">
        <v>772</v>
      </c>
      <c r="AB691">
        <v>8</v>
      </c>
      <c r="AC691">
        <v>1</v>
      </c>
      <c r="AD691" t="s">
        <v>1077</v>
      </c>
      <c r="AE691">
        <v>2</v>
      </c>
      <c r="AF691">
        <v>2</v>
      </c>
      <c r="AG691" t="s">
        <v>1078</v>
      </c>
      <c r="AH691">
        <v>63470</v>
      </c>
      <c r="AI691">
        <v>5770</v>
      </c>
      <c r="AJ691">
        <v>11540</v>
      </c>
      <c r="AK691">
        <v>46160</v>
      </c>
      <c r="AL691" t="s">
        <v>97</v>
      </c>
      <c r="AM691" t="s">
        <v>148</v>
      </c>
      <c r="AN691">
        <v>1999</v>
      </c>
      <c r="AO691" t="s">
        <v>1078</v>
      </c>
    </row>
    <row r="692" spans="1:41" x14ac:dyDescent="0.25">
      <c r="A692">
        <v>206004</v>
      </c>
      <c r="B692" s="1">
        <v>33507</v>
      </c>
      <c r="C692">
        <v>199</v>
      </c>
      <c r="D692" t="s">
        <v>1272</v>
      </c>
      <c r="E69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t="s">
        <v>1086</v>
      </c>
      <c r="M692" t="s">
        <v>57</v>
      </c>
      <c r="N692" t="s">
        <v>1091</v>
      </c>
      <c r="O692" t="s">
        <v>1104</v>
      </c>
      <c r="P692" t="s">
        <v>1161</v>
      </c>
      <c r="Q692">
        <v>0</v>
      </c>
      <c r="R692">
        <v>-53100</v>
      </c>
      <c r="S692">
        <v>-53100</v>
      </c>
      <c r="T692" s="1">
        <v>42039</v>
      </c>
      <c r="U692" t="s">
        <v>1</v>
      </c>
      <c r="V692" t="s">
        <v>23</v>
      </c>
      <c r="W692" t="s">
        <v>3</v>
      </c>
      <c r="X692" t="s">
        <v>4</v>
      </c>
      <c r="Y692" t="s">
        <v>45</v>
      </c>
      <c r="Z692" t="s">
        <v>6</v>
      </c>
      <c r="AA692" t="s">
        <v>773</v>
      </c>
      <c r="AB692">
        <v>6</v>
      </c>
      <c r="AC692">
        <v>1</v>
      </c>
      <c r="AD692" t="s">
        <v>1085</v>
      </c>
      <c r="AE692">
        <v>0</v>
      </c>
      <c r="AF692">
        <v>2</v>
      </c>
      <c r="AG692" t="s">
        <v>1078</v>
      </c>
      <c r="AH692">
        <v>44440</v>
      </c>
      <c r="AI692">
        <v>8080</v>
      </c>
      <c r="AJ692">
        <v>4040</v>
      </c>
      <c r="AK692">
        <v>32320</v>
      </c>
      <c r="AL692" t="s">
        <v>97</v>
      </c>
      <c r="AM692" t="s">
        <v>148</v>
      </c>
      <c r="AN692">
        <v>2007</v>
      </c>
      <c r="AO692" t="s">
        <v>1077</v>
      </c>
    </row>
    <row r="693" spans="1:41" x14ac:dyDescent="0.25">
      <c r="A693">
        <v>153027</v>
      </c>
      <c r="B693" s="1">
        <v>40248</v>
      </c>
      <c r="C693">
        <v>137</v>
      </c>
      <c r="D693" t="s">
        <v>1274</v>
      </c>
      <c r="E693"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t="s">
        <v>1079</v>
      </c>
      <c r="M693" t="s">
        <v>1142</v>
      </c>
      <c r="N693" t="s">
        <v>1093</v>
      </c>
      <c r="O693" t="s">
        <v>1108</v>
      </c>
      <c r="P693" t="s">
        <v>1159</v>
      </c>
      <c r="Q693">
        <v>48500</v>
      </c>
      <c r="R693">
        <v>-67400</v>
      </c>
      <c r="S693">
        <v>-18900</v>
      </c>
      <c r="T693" s="1">
        <v>42039</v>
      </c>
      <c r="U693" t="s">
        <v>62</v>
      </c>
      <c r="V693" t="s">
        <v>1084</v>
      </c>
      <c r="W693" t="s">
        <v>11</v>
      </c>
      <c r="X693" t="s">
        <v>4</v>
      </c>
      <c r="Y693" t="s">
        <v>45</v>
      </c>
      <c r="Z693" t="s">
        <v>75</v>
      </c>
      <c r="AA693" t="s">
        <v>774</v>
      </c>
      <c r="AB693">
        <v>4</v>
      </c>
      <c r="AC693">
        <v>1</v>
      </c>
      <c r="AD693" t="s">
        <v>1077</v>
      </c>
      <c r="AE693">
        <v>1</v>
      </c>
      <c r="AF693">
        <v>1</v>
      </c>
      <c r="AG693" t="s">
        <v>1078</v>
      </c>
      <c r="AH693">
        <v>6600</v>
      </c>
      <c r="AI693">
        <v>1200</v>
      </c>
      <c r="AJ693">
        <v>1200</v>
      </c>
      <c r="AK693">
        <v>4200</v>
      </c>
      <c r="AL693" t="s">
        <v>106</v>
      </c>
      <c r="AM693" t="s">
        <v>280</v>
      </c>
      <c r="AN693">
        <v>2005</v>
      </c>
      <c r="AO693" t="s">
        <v>1078</v>
      </c>
    </row>
    <row r="694" spans="1:41" x14ac:dyDescent="0.25">
      <c r="A694">
        <v>469426</v>
      </c>
      <c r="B694" s="1">
        <v>33069</v>
      </c>
      <c r="C694">
        <v>134</v>
      </c>
      <c r="D694" t="s">
        <v>1273</v>
      </c>
      <c r="E694"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t="s">
        <v>1079</v>
      </c>
      <c r="M694" t="s">
        <v>1141</v>
      </c>
      <c r="N694" t="s">
        <v>1082</v>
      </c>
      <c r="O694" t="s">
        <v>1110</v>
      </c>
      <c r="P694" t="s">
        <v>1159</v>
      </c>
      <c r="Q694">
        <v>14100</v>
      </c>
      <c r="R694">
        <v>-44500</v>
      </c>
      <c r="S694">
        <v>-30400</v>
      </c>
      <c r="T694" s="1">
        <v>42029</v>
      </c>
      <c r="U694" t="s">
        <v>1089</v>
      </c>
      <c r="V694" t="s">
        <v>2</v>
      </c>
      <c r="W694" t="s">
        <v>11</v>
      </c>
      <c r="X694" t="s">
        <v>60</v>
      </c>
      <c r="Y694" t="s">
        <v>45</v>
      </c>
      <c r="Z694" t="s">
        <v>75</v>
      </c>
      <c r="AA694" t="s">
        <v>775</v>
      </c>
      <c r="AB694">
        <v>17</v>
      </c>
      <c r="AC694">
        <v>3</v>
      </c>
      <c r="AD694" t="s">
        <v>1078</v>
      </c>
      <c r="AE694">
        <v>2</v>
      </c>
      <c r="AF694">
        <v>0</v>
      </c>
      <c r="AG694" t="s">
        <v>1077</v>
      </c>
      <c r="AH694">
        <v>77200</v>
      </c>
      <c r="AI694">
        <v>9650</v>
      </c>
      <c r="AJ694">
        <v>9650</v>
      </c>
      <c r="AK694">
        <v>57900</v>
      </c>
      <c r="AL694" t="s">
        <v>55</v>
      </c>
      <c r="AM694" t="s">
        <v>86</v>
      </c>
      <c r="AN694">
        <v>1996</v>
      </c>
      <c r="AO694" t="s">
        <v>1078</v>
      </c>
    </row>
    <row r="695" spans="1:41" x14ac:dyDescent="0.25">
      <c r="A695">
        <v>654974</v>
      </c>
      <c r="B695" s="1">
        <v>39943</v>
      </c>
      <c r="C695">
        <v>73</v>
      </c>
      <c r="D695" t="s">
        <v>1273</v>
      </c>
      <c r="E695"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t="s">
        <v>1086</v>
      </c>
      <c r="M695" t="s">
        <v>57</v>
      </c>
      <c r="N695" t="s">
        <v>1102</v>
      </c>
      <c r="O695" t="s">
        <v>1083</v>
      </c>
      <c r="P695" t="s">
        <v>1159</v>
      </c>
      <c r="Q695">
        <v>0</v>
      </c>
      <c r="R695">
        <v>0</v>
      </c>
      <c r="S695">
        <v>0</v>
      </c>
      <c r="T695" s="1">
        <v>42060</v>
      </c>
      <c r="U695" t="s">
        <v>1089</v>
      </c>
      <c r="V695" t="s">
        <v>18</v>
      </c>
      <c r="W695" t="s">
        <v>41</v>
      </c>
      <c r="X695" t="s">
        <v>49</v>
      </c>
      <c r="Y695" t="s">
        <v>45</v>
      </c>
      <c r="Z695" t="s">
        <v>37</v>
      </c>
      <c r="AA695" t="s">
        <v>776</v>
      </c>
      <c r="AB695">
        <v>15</v>
      </c>
      <c r="AC695">
        <v>3</v>
      </c>
      <c r="AD695" t="s">
        <v>1085</v>
      </c>
      <c r="AE695">
        <v>0</v>
      </c>
      <c r="AF695">
        <v>0</v>
      </c>
      <c r="AG695" t="s">
        <v>1077</v>
      </c>
      <c r="AH695">
        <v>57000</v>
      </c>
      <c r="AI695">
        <v>0</v>
      </c>
      <c r="AJ695">
        <v>11400</v>
      </c>
      <c r="AK695">
        <v>45600</v>
      </c>
      <c r="AL695" t="s">
        <v>43</v>
      </c>
      <c r="AM695" t="s">
        <v>59</v>
      </c>
      <c r="AN695">
        <v>2013</v>
      </c>
      <c r="AO695" t="s">
        <v>1078</v>
      </c>
    </row>
    <row r="696" spans="1:41" x14ac:dyDescent="0.25">
      <c r="A696">
        <v>943425</v>
      </c>
      <c r="B696" s="1">
        <v>36461</v>
      </c>
      <c r="C696">
        <v>289</v>
      </c>
      <c r="D696" t="s">
        <v>1273</v>
      </c>
      <c r="E696"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t="s">
        <v>1086</v>
      </c>
      <c r="M696" t="s">
        <v>1139</v>
      </c>
      <c r="N696" t="s">
        <v>1115</v>
      </c>
      <c r="O696" t="s">
        <v>1104</v>
      </c>
      <c r="P696" t="s">
        <v>1159</v>
      </c>
      <c r="Q696">
        <v>46700</v>
      </c>
      <c r="R696">
        <v>-72500</v>
      </c>
      <c r="S696">
        <v>-25800</v>
      </c>
      <c r="T696" s="1">
        <v>42062</v>
      </c>
      <c r="U696" t="s">
        <v>10</v>
      </c>
      <c r="V696" t="s">
        <v>1084</v>
      </c>
      <c r="W696" t="s">
        <v>121</v>
      </c>
      <c r="X696" t="s">
        <v>4</v>
      </c>
      <c r="Y696" t="s">
        <v>45</v>
      </c>
      <c r="Z696" t="s">
        <v>13</v>
      </c>
      <c r="AA696" t="s">
        <v>777</v>
      </c>
      <c r="AB696">
        <v>9</v>
      </c>
      <c r="AC696">
        <v>1</v>
      </c>
      <c r="AD696" t="s">
        <v>1078</v>
      </c>
      <c r="AE696">
        <v>2</v>
      </c>
      <c r="AF696">
        <v>1</v>
      </c>
      <c r="AG696" t="s">
        <v>1078</v>
      </c>
      <c r="AH696">
        <v>2700</v>
      </c>
      <c r="AI696">
        <v>300</v>
      </c>
      <c r="AJ696">
        <v>300</v>
      </c>
      <c r="AK696">
        <v>2100</v>
      </c>
      <c r="AL696" t="s">
        <v>118</v>
      </c>
      <c r="AM696" t="s">
        <v>141</v>
      </c>
      <c r="AN696">
        <v>2006</v>
      </c>
      <c r="AO696" t="s">
        <v>1078</v>
      </c>
    </row>
    <row r="697" spans="1:41" x14ac:dyDescent="0.25">
      <c r="A697">
        <v>641845</v>
      </c>
      <c r="B697" s="1">
        <v>34788</v>
      </c>
      <c r="C697">
        <v>176</v>
      </c>
      <c r="D697" t="s">
        <v>1273</v>
      </c>
      <c r="E697"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t="s">
        <v>1079</v>
      </c>
      <c r="M697" t="s">
        <v>65</v>
      </c>
      <c r="N697" t="s">
        <v>1103</v>
      </c>
      <c r="O697" t="s">
        <v>1110</v>
      </c>
      <c r="P697" t="s">
        <v>1162</v>
      </c>
      <c r="Q697">
        <v>32800</v>
      </c>
      <c r="R697">
        <v>-50600</v>
      </c>
      <c r="S697">
        <v>-17800</v>
      </c>
      <c r="T697" s="1">
        <v>42046</v>
      </c>
      <c r="U697" t="s">
        <v>1</v>
      </c>
      <c r="V697" t="s">
        <v>18</v>
      </c>
      <c r="W697" t="s">
        <v>41</v>
      </c>
      <c r="X697" t="s">
        <v>4</v>
      </c>
      <c r="Y697" t="s">
        <v>45</v>
      </c>
      <c r="Z697" t="s">
        <v>51</v>
      </c>
      <c r="AA697" t="s">
        <v>778</v>
      </c>
      <c r="AB697">
        <v>17</v>
      </c>
      <c r="AC697">
        <v>1</v>
      </c>
      <c r="AD697" t="s">
        <v>1085</v>
      </c>
      <c r="AE697">
        <v>2</v>
      </c>
      <c r="AF697">
        <v>1</v>
      </c>
      <c r="AG697" t="s">
        <v>1077</v>
      </c>
      <c r="AH697">
        <v>47300</v>
      </c>
      <c r="AI697">
        <v>4300</v>
      </c>
      <c r="AJ697">
        <v>8600</v>
      </c>
      <c r="AK697">
        <v>34400</v>
      </c>
      <c r="AL697" t="s">
        <v>123</v>
      </c>
      <c r="AM697" t="s">
        <v>166</v>
      </c>
      <c r="AN697">
        <v>2006</v>
      </c>
      <c r="AO697" t="s">
        <v>1078</v>
      </c>
    </row>
    <row r="698" spans="1:41" x14ac:dyDescent="0.25">
      <c r="A698">
        <v>794534</v>
      </c>
      <c r="B698" s="1">
        <v>33586</v>
      </c>
      <c r="C698">
        <v>145</v>
      </c>
      <c r="D698" t="s">
        <v>1273</v>
      </c>
      <c r="E698"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t="s">
        <v>1086</v>
      </c>
      <c r="M698" t="s">
        <v>29</v>
      </c>
      <c r="N698" t="s">
        <v>1091</v>
      </c>
      <c r="O698" t="s">
        <v>1081</v>
      </c>
      <c r="P698" t="s">
        <v>1162</v>
      </c>
      <c r="Q698">
        <v>0</v>
      </c>
      <c r="R698">
        <v>-35900</v>
      </c>
      <c r="S698">
        <v>-35900</v>
      </c>
      <c r="T698" s="1">
        <v>42008</v>
      </c>
      <c r="U698" t="s">
        <v>1</v>
      </c>
      <c r="V698" t="s">
        <v>18</v>
      </c>
      <c r="W698" t="s">
        <v>3</v>
      </c>
      <c r="X698" t="s">
        <v>49</v>
      </c>
      <c r="Y698" t="s">
        <v>12</v>
      </c>
      <c r="Z698" t="s">
        <v>24</v>
      </c>
      <c r="AA698" t="s">
        <v>779</v>
      </c>
      <c r="AB698">
        <v>13</v>
      </c>
      <c r="AC698">
        <v>1</v>
      </c>
      <c r="AD698" t="s">
        <v>1085</v>
      </c>
      <c r="AE698">
        <v>2</v>
      </c>
      <c r="AF698">
        <v>3</v>
      </c>
      <c r="AG698" t="s">
        <v>1085</v>
      </c>
      <c r="AH698">
        <v>55110</v>
      </c>
      <c r="AI698">
        <v>5010</v>
      </c>
      <c r="AJ698">
        <v>10020</v>
      </c>
      <c r="AK698">
        <v>40080</v>
      </c>
      <c r="AL698" t="s">
        <v>39</v>
      </c>
      <c r="AM698" t="s">
        <v>71</v>
      </c>
      <c r="AN698">
        <v>2002</v>
      </c>
      <c r="AO698" t="s">
        <v>1078</v>
      </c>
    </row>
    <row r="699" spans="1:41" x14ac:dyDescent="0.25">
      <c r="A699">
        <v>357808</v>
      </c>
      <c r="B699" s="1">
        <v>40574</v>
      </c>
      <c r="C699">
        <v>164</v>
      </c>
      <c r="D699" t="s">
        <v>1274</v>
      </c>
      <c r="E699"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t="s">
        <v>1086</v>
      </c>
      <c r="M699" t="s">
        <v>29</v>
      </c>
      <c r="N699" t="s">
        <v>1095</v>
      </c>
      <c r="O699" t="s">
        <v>1083</v>
      </c>
      <c r="P699" t="s">
        <v>1159</v>
      </c>
      <c r="Q699">
        <v>44500</v>
      </c>
      <c r="R699">
        <v>-55900</v>
      </c>
      <c r="S699">
        <v>-11400</v>
      </c>
      <c r="T699" s="1">
        <v>42030</v>
      </c>
      <c r="U699" t="s">
        <v>10</v>
      </c>
      <c r="V699" t="s">
        <v>1084</v>
      </c>
      <c r="W699" t="s">
        <v>121</v>
      </c>
      <c r="X699" t="s">
        <v>4</v>
      </c>
      <c r="Y699" t="s">
        <v>5</v>
      </c>
      <c r="Z699" t="s">
        <v>37</v>
      </c>
      <c r="AA699" t="s">
        <v>780</v>
      </c>
      <c r="AB699">
        <v>5</v>
      </c>
      <c r="AC699">
        <v>1</v>
      </c>
      <c r="AD699" t="s">
        <v>1077</v>
      </c>
      <c r="AE699">
        <v>1</v>
      </c>
      <c r="AF699">
        <v>0</v>
      </c>
      <c r="AG699" t="s">
        <v>1078</v>
      </c>
      <c r="AH699">
        <v>4320</v>
      </c>
      <c r="AI699">
        <v>480</v>
      </c>
      <c r="AJ699">
        <v>480</v>
      </c>
      <c r="AK699">
        <v>3360</v>
      </c>
      <c r="AL699" t="s">
        <v>15</v>
      </c>
      <c r="AM699" t="s">
        <v>16</v>
      </c>
      <c r="AN699">
        <v>2002</v>
      </c>
      <c r="AO699" t="s">
        <v>1078</v>
      </c>
    </row>
    <row r="700" spans="1:41" x14ac:dyDescent="0.25">
      <c r="A700">
        <v>873384</v>
      </c>
      <c r="B700" s="1">
        <v>38056</v>
      </c>
      <c r="C700">
        <v>85</v>
      </c>
      <c r="D700" t="s">
        <v>1272</v>
      </c>
      <c r="E700"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t="s">
        <v>1086</v>
      </c>
      <c r="M700" t="s">
        <v>1140</v>
      </c>
      <c r="N700" t="s">
        <v>1091</v>
      </c>
      <c r="O700" t="s">
        <v>1108</v>
      </c>
      <c r="P700" t="s">
        <v>1159</v>
      </c>
      <c r="Q700">
        <v>0</v>
      </c>
      <c r="R700">
        <v>0</v>
      </c>
      <c r="S700">
        <v>0</v>
      </c>
      <c r="T700" s="1">
        <v>42041</v>
      </c>
      <c r="U700" t="s">
        <v>1089</v>
      </c>
      <c r="V700" t="s">
        <v>23</v>
      </c>
      <c r="W700" t="s">
        <v>3</v>
      </c>
      <c r="X700" t="s">
        <v>49</v>
      </c>
      <c r="Y700" t="s">
        <v>45</v>
      </c>
      <c r="Z700" t="s">
        <v>24</v>
      </c>
      <c r="AA700" t="s">
        <v>781</v>
      </c>
      <c r="AB700">
        <v>1</v>
      </c>
      <c r="AC700">
        <v>2</v>
      </c>
      <c r="AD700" t="s">
        <v>1078</v>
      </c>
      <c r="AE700">
        <v>2</v>
      </c>
      <c r="AF700">
        <v>1</v>
      </c>
      <c r="AG700" t="s">
        <v>1085</v>
      </c>
      <c r="AH700">
        <v>74400</v>
      </c>
      <c r="AI700">
        <v>14880</v>
      </c>
      <c r="AJ700">
        <v>7440</v>
      </c>
      <c r="AK700">
        <v>52080</v>
      </c>
      <c r="AL700" t="s">
        <v>97</v>
      </c>
      <c r="AM700" t="s">
        <v>110</v>
      </c>
      <c r="AN700">
        <v>2003</v>
      </c>
      <c r="AO700" t="s">
        <v>1077</v>
      </c>
    </row>
    <row r="701" spans="1:41" x14ac:dyDescent="0.25">
      <c r="A701">
        <v>790225</v>
      </c>
      <c r="B701" s="1">
        <v>33243</v>
      </c>
      <c r="C701">
        <v>162</v>
      </c>
      <c r="D701" t="s">
        <v>1273</v>
      </c>
      <c r="E701"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t="s">
        <v>1086</v>
      </c>
      <c r="M701" t="s">
        <v>29</v>
      </c>
      <c r="N701" t="s">
        <v>1099</v>
      </c>
      <c r="O701" t="s">
        <v>1094</v>
      </c>
      <c r="P701" t="s">
        <v>1161</v>
      </c>
      <c r="Q701">
        <v>45700</v>
      </c>
      <c r="R701">
        <v>0</v>
      </c>
      <c r="S701">
        <v>45700</v>
      </c>
      <c r="T701" s="1">
        <v>42044</v>
      </c>
      <c r="U701" t="s">
        <v>1089</v>
      </c>
      <c r="V701" t="s">
        <v>18</v>
      </c>
      <c r="W701" t="s">
        <v>3</v>
      </c>
      <c r="X701" t="s">
        <v>34</v>
      </c>
      <c r="Y701" t="s">
        <v>19</v>
      </c>
      <c r="Z701" t="s">
        <v>51</v>
      </c>
      <c r="AA701" t="s">
        <v>782</v>
      </c>
      <c r="AB701">
        <v>17</v>
      </c>
      <c r="AC701">
        <v>4</v>
      </c>
      <c r="AD701" t="s">
        <v>1078</v>
      </c>
      <c r="AE701">
        <v>2</v>
      </c>
      <c r="AF701">
        <v>1</v>
      </c>
      <c r="AG701" t="s">
        <v>1078</v>
      </c>
      <c r="AH701">
        <v>35300</v>
      </c>
      <c r="AI701">
        <v>3530</v>
      </c>
      <c r="AJ701">
        <v>3530</v>
      </c>
      <c r="AK701">
        <v>28240</v>
      </c>
      <c r="AL701" t="s">
        <v>15</v>
      </c>
      <c r="AM701" t="s">
        <v>16</v>
      </c>
      <c r="AN701">
        <v>1996</v>
      </c>
      <c r="AO701" t="s">
        <v>1077</v>
      </c>
    </row>
    <row r="702" spans="1:41" x14ac:dyDescent="0.25">
      <c r="A702">
        <v>587498</v>
      </c>
      <c r="B702" s="1">
        <v>35353</v>
      </c>
      <c r="C702">
        <v>396</v>
      </c>
      <c r="D702" t="s">
        <v>1272</v>
      </c>
      <c r="E70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t="s">
        <v>1079</v>
      </c>
      <c r="M702" t="s">
        <v>57</v>
      </c>
      <c r="N702" t="s">
        <v>1091</v>
      </c>
      <c r="O702" t="s">
        <v>1098</v>
      </c>
      <c r="P702" t="s">
        <v>1159</v>
      </c>
      <c r="Q702">
        <v>0</v>
      </c>
      <c r="R702">
        <v>-49400</v>
      </c>
      <c r="S702">
        <v>-49400</v>
      </c>
      <c r="T702" s="1">
        <v>42040</v>
      </c>
      <c r="U702" t="s">
        <v>62</v>
      </c>
      <c r="V702" t="s">
        <v>1084</v>
      </c>
      <c r="W702" t="s">
        <v>11</v>
      </c>
      <c r="X702" t="s">
        <v>30</v>
      </c>
      <c r="Y702" t="s">
        <v>19</v>
      </c>
      <c r="Z702" t="s">
        <v>37</v>
      </c>
      <c r="AA702" t="s">
        <v>783</v>
      </c>
      <c r="AB702">
        <v>3</v>
      </c>
      <c r="AC702">
        <v>1</v>
      </c>
      <c r="AD702" t="s">
        <v>1077</v>
      </c>
      <c r="AE702">
        <v>1</v>
      </c>
      <c r="AF702">
        <v>3</v>
      </c>
      <c r="AG702" t="s">
        <v>1085</v>
      </c>
      <c r="AH702">
        <v>2640</v>
      </c>
      <c r="AI702">
        <v>480</v>
      </c>
      <c r="AJ702">
        <v>480</v>
      </c>
      <c r="AK702">
        <v>1680</v>
      </c>
      <c r="AL702" t="s">
        <v>123</v>
      </c>
      <c r="AM702" t="s">
        <v>124</v>
      </c>
      <c r="AN702">
        <v>2000</v>
      </c>
      <c r="AO702" t="s">
        <v>1078</v>
      </c>
    </row>
    <row r="703" spans="1:41" x14ac:dyDescent="0.25">
      <c r="A703">
        <v>639027</v>
      </c>
      <c r="B703" s="1">
        <v>34506</v>
      </c>
      <c r="C703">
        <v>270</v>
      </c>
      <c r="D703" t="s">
        <v>1272</v>
      </c>
      <c r="E703"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t="s">
        <v>1079</v>
      </c>
      <c r="M703" t="s">
        <v>57</v>
      </c>
      <c r="N703" t="s">
        <v>1087</v>
      </c>
      <c r="O703" t="s">
        <v>1116</v>
      </c>
      <c r="P703" t="s">
        <v>1162</v>
      </c>
      <c r="Q703">
        <v>62200</v>
      </c>
      <c r="R703">
        <v>0</v>
      </c>
      <c r="S703">
        <v>62200</v>
      </c>
      <c r="T703" s="1">
        <v>42007</v>
      </c>
      <c r="U703" t="s">
        <v>1089</v>
      </c>
      <c r="V703" t="s">
        <v>18</v>
      </c>
      <c r="W703" t="s">
        <v>41</v>
      </c>
      <c r="X703" t="s">
        <v>60</v>
      </c>
      <c r="Y703" t="s">
        <v>5</v>
      </c>
      <c r="Z703" t="s">
        <v>6</v>
      </c>
      <c r="AA703" t="s">
        <v>784</v>
      </c>
      <c r="AB703">
        <v>17</v>
      </c>
      <c r="AC703">
        <v>3</v>
      </c>
      <c r="AD703" t="s">
        <v>1085</v>
      </c>
      <c r="AE703">
        <v>1</v>
      </c>
      <c r="AF703">
        <v>1</v>
      </c>
      <c r="AG703" t="s">
        <v>1078</v>
      </c>
      <c r="AH703">
        <v>60190</v>
      </c>
      <c r="AI703">
        <v>4630</v>
      </c>
      <c r="AJ703">
        <v>9260</v>
      </c>
      <c r="AK703">
        <v>46300</v>
      </c>
      <c r="AL703" t="s">
        <v>15</v>
      </c>
      <c r="AM703" t="s">
        <v>178</v>
      </c>
      <c r="AN703">
        <v>2014</v>
      </c>
      <c r="AO703" t="s">
        <v>1077</v>
      </c>
    </row>
    <row r="704" spans="1:41" x14ac:dyDescent="0.25">
      <c r="A704">
        <v>217899</v>
      </c>
      <c r="B704" s="1">
        <v>34498</v>
      </c>
      <c r="C704">
        <v>168</v>
      </c>
      <c r="D704" t="s">
        <v>1272</v>
      </c>
      <c r="E704"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t="s">
        <v>1086</v>
      </c>
      <c r="M704" t="s">
        <v>1139</v>
      </c>
      <c r="N704" t="s">
        <v>1082</v>
      </c>
      <c r="O704" t="s">
        <v>1117</v>
      </c>
      <c r="P704" t="s">
        <v>1160</v>
      </c>
      <c r="Q704">
        <v>0</v>
      </c>
      <c r="R704">
        <v>-42600</v>
      </c>
      <c r="S704">
        <v>-42600</v>
      </c>
      <c r="T704" s="1">
        <v>42059</v>
      </c>
      <c r="U704" t="s">
        <v>1089</v>
      </c>
      <c r="V704" t="s">
        <v>18</v>
      </c>
      <c r="W704" t="s">
        <v>3</v>
      </c>
      <c r="X704" t="s">
        <v>34</v>
      </c>
      <c r="Y704" t="s">
        <v>19</v>
      </c>
      <c r="Z704" t="s">
        <v>53</v>
      </c>
      <c r="AA704" t="s">
        <v>785</v>
      </c>
      <c r="AB704">
        <v>23</v>
      </c>
      <c r="AC704">
        <v>3</v>
      </c>
      <c r="AD704" t="s">
        <v>1077</v>
      </c>
      <c r="AE704">
        <v>1</v>
      </c>
      <c r="AF704">
        <v>3</v>
      </c>
      <c r="AG704" t="s">
        <v>1078</v>
      </c>
      <c r="AH704">
        <v>41580</v>
      </c>
      <c r="AI704">
        <v>3780</v>
      </c>
      <c r="AJ704">
        <v>7560</v>
      </c>
      <c r="AK704">
        <v>30240</v>
      </c>
      <c r="AL704" t="s">
        <v>26</v>
      </c>
      <c r="AM704" t="s">
        <v>154</v>
      </c>
      <c r="AN704">
        <v>2015</v>
      </c>
      <c r="AO704" t="s">
        <v>1077</v>
      </c>
    </row>
    <row r="705" spans="1:41" x14ac:dyDescent="0.25">
      <c r="A705">
        <v>589094</v>
      </c>
      <c r="B705" s="1">
        <v>37768</v>
      </c>
      <c r="C705">
        <v>274</v>
      </c>
      <c r="D705" t="s">
        <v>1274</v>
      </c>
      <c r="E705"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t="s">
        <v>1086</v>
      </c>
      <c r="M705" t="s">
        <v>1142</v>
      </c>
      <c r="N705" t="s">
        <v>1091</v>
      </c>
      <c r="O705" t="s">
        <v>1116</v>
      </c>
      <c r="P705" t="s">
        <v>1162</v>
      </c>
      <c r="Q705">
        <v>54700</v>
      </c>
      <c r="R705">
        <v>-47900</v>
      </c>
      <c r="S705">
        <v>6800</v>
      </c>
      <c r="T705" s="1">
        <v>42018</v>
      </c>
      <c r="U705" t="s">
        <v>1</v>
      </c>
      <c r="V705" t="s">
        <v>2</v>
      </c>
      <c r="W705" t="s">
        <v>11</v>
      </c>
      <c r="X705" t="s">
        <v>60</v>
      </c>
      <c r="Y705" t="s">
        <v>19</v>
      </c>
      <c r="Z705" t="s">
        <v>6</v>
      </c>
      <c r="AA705" t="s">
        <v>786</v>
      </c>
      <c r="AB705">
        <v>13</v>
      </c>
      <c r="AC705">
        <v>1</v>
      </c>
      <c r="AD705" t="s">
        <v>1077</v>
      </c>
      <c r="AE705">
        <v>0</v>
      </c>
      <c r="AF705">
        <v>0</v>
      </c>
      <c r="AG705" t="s">
        <v>1078</v>
      </c>
      <c r="AH705">
        <v>58500</v>
      </c>
      <c r="AI705">
        <v>11700</v>
      </c>
      <c r="AJ705">
        <v>0</v>
      </c>
      <c r="AK705">
        <v>46800</v>
      </c>
      <c r="AL705" t="s">
        <v>32</v>
      </c>
      <c r="AM705" t="s">
        <v>69</v>
      </c>
      <c r="AN705">
        <v>1995</v>
      </c>
      <c r="AO705" t="s">
        <v>1077</v>
      </c>
    </row>
    <row r="706" spans="1:41" x14ac:dyDescent="0.25">
      <c r="A706">
        <v>458829</v>
      </c>
      <c r="B706" s="1">
        <v>35252</v>
      </c>
      <c r="C706">
        <v>263</v>
      </c>
      <c r="D706" t="s">
        <v>1274</v>
      </c>
      <c r="E706"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t="s">
        <v>1086</v>
      </c>
      <c r="M706" t="s">
        <v>1139</v>
      </c>
      <c r="N706" t="s">
        <v>1107</v>
      </c>
      <c r="O706" t="s">
        <v>1104</v>
      </c>
      <c r="P706" t="s">
        <v>1161</v>
      </c>
      <c r="Q706">
        <v>0</v>
      </c>
      <c r="R706">
        <v>0</v>
      </c>
      <c r="S706">
        <v>0</v>
      </c>
      <c r="T706" s="1">
        <v>42012</v>
      </c>
      <c r="U706" t="s">
        <v>1</v>
      </c>
      <c r="V706" t="s">
        <v>18</v>
      </c>
      <c r="W706" t="s">
        <v>11</v>
      </c>
      <c r="X706" t="s">
        <v>34</v>
      </c>
      <c r="Y706" t="s">
        <v>5</v>
      </c>
      <c r="Z706" t="s">
        <v>13</v>
      </c>
      <c r="AA706" t="s">
        <v>787</v>
      </c>
      <c r="AB706">
        <v>17</v>
      </c>
      <c r="AC706">
        <v>1</v>
      </c>
      <c r="AD706" t="s">
        <v>1077</v>
      </c>
      <c r="AE706">
        <v>2</v>
      </c>
      <c r="AF706">
        <v>3</v>
      </c>
      <c r="AG706" t="s">
        <v>1077</v>
      </c>
      <c r="AH706">
        <v>79320</v>
      </c>
      <c r="AI706">
        <v>13220</v>
      </c>
      <c r="AJ706">
        <v>6610</v>
      </c>
      <c r="AK706">
        <v>59490</v>
      </c>
      <c r="AL706" t="s">
        <v>39</v>
      </c>
      <c r="AM706" t="s">
        <v>193</v>
      </c>
      <c r="AN706">
        <v>1997</v>
      </c>
      <c r="AO706" t="s">
        <v>1078</v>
      </c>
    </row>
    <row r="707" spans="1:41" x14ac:dyDescent="0.25">
      <c r="A707">
        <v>626208</v>
      </c>
      <c r="B707" s="1">
        <v>38480</v>
      </c>
      <c r="C707">
        <v>152</v>
      </c>
      <c r="D707" t="s">
        <v>1273</v>
      </c>
      <c r="E707"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t="s">
        <v>1086</v>
      </c>
      <c r="M707" t="s">
        <v>57</v>
      </c>
      <c r="N707" t="s">
        <v>1115</v>
      </c>
      <c r="O707" t="s">
        <v>1109</v>
      </c>
      <c r="P707" t="s">
        <v>1159</v>
      </c>
      <c r="Q707">
        <v>0</v>
      </c>
      <c r="R707">
        <v>0</v>
      </c>
      <c r="S707">
        <v>0</v>
      </c>
      <c r="T707" s="1">
        <v>42049</v>
      </c>
      <c r="U707" t="s">
        <v>1</v>
      </c>
      <c r="V707" t="s">
        <v>18</v>
      </c>
      <c r="W707" t="s">
        <v>11</v>
      </c>
      <c r="X707" t="s">
        <v>60</v>
      </c>
      <c r="Y707" t="s">
        <v>19</v>
      </c>
      <c r="Z707" t="s">
        <v>24</v>
      </c>
      <c r="AA707" t="s">
        <v>788</v>
      </c>
      <c r="AB707">
        <v>2</v>
      </c>
      <c r="AC707">
        <v>1</v>
      </c>
      <c r="AD707" t="s">
        <v>1077</v>
      </c>
      <c r="AE707">
        <v>0</v>
      </c>
      <c r="AF707">
        <v>2</v>
      </c>
      <c r="AG707" t="s">
        <v>1085</v>
      </c>
      <c r="AH707">
        <v>82610</v>
      </c>
      <c r="AI707">
        <v>7510</v>
      </c>
      <c r="AJ707">
        <v>7510</v>
      </c>
      <c r="AK707">
        <v>67590</v>
      </c>
      <c r="AL707" t="s">
        <v>55</v>
      </c>
      <c r="AM707" t="s">
        <v>86</v>
      </c>
      <c r="AN707">
        <v>2002</v>
      </c>
      <c r="AO707" t="s">
        <v>1077</v>
      </c>
    </row>
    <row r="708" spans="1:41" x14ac:dyDescent="0.25">
      <c r="A708">
        <v>315041</v>
      </c>
      <c r="B708" s="1">
        <v>40484</v>
      </c>
      <c r="C708">
        <v>46</v>
      </c>
      <c r="D708" t="s">
        <v>1273</v>
      </c>
      <c r="E708"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t="s">
        <v>1086</v>
      </c>
      <c r="M708" t="s">
        <v>1140</v>
      </c>
      <c r="N708" t="s">
        <v>1097</v>
      </c>
      <c r="O708" t="s">
        <v>1113</v>
      </c>
      <c r="P708" t="s">
        <v>1159</v>
      </c>
      <c r="Q708">
        <v>43700</v>
      </c>
      <c r="R708">
        <v>-66300</v>
      </c>
      <c r="S708">
        <v>-22600</v>
      </c>
      <c r="T708" s="1">
        <v>42027</v>
      </c>
      <c r="U708" t="s">
        <v>1089</v>
      </c>
      <c r="V708" t="s">
        <v>18</v>
      </c>
      <c r="W708" t="s">
        <v>41</v>
      </c>
      <c r="X708" t="s">
        <v>60</v>
      </c>
      <c r="Y708" t="s">
        <v>5</v>
      </c>
      <c r="Z708" t="s">
        <v>51</v>
      </c>
      <c r="AA708" t="s">
        <v>789</v>
      </c>
      <c r="AB708">
        <v>23</v>
      </c>
      <c r="AC708">
        <v>3</v>
      </c>
      <c r="AD708" t="s">
        <v>1078</v>
      </c>
      <c r="AE708">
        <v>1</v>
      </c>
      <c r="AF708">
        <v>3</v>
      </c>
      <c r="AG708" t="s">
        <v>1085</v>
      </c>
      <c r="AH708">
        <v>78600</v>
      </c>
      <c r="AI708">
        <v>13100</v>
      </c>
      <c r="AJ708">
        <v>19650</v>
      </c>
      <c r="AK708">
        <v>45850</v>
      </c>
      <c r="AL708" t="s">
        <v>21</v>
      </c>
      <c r="AM708" t="s">
        <v>22</v>
      </c>
      <c r="AN708">
        <v>2004</v>
      </c>
      <c r="AO708" t="s">
        <v>1077</v>
      </c>
    </row>
    <row r="709" spans="1:41" x14ac:dyDescent="0.25">
      <c r="A709">
        <v>283267</v>
      </c>
      <c r="B709" s="1">
        <v>41119</v>
      </c>
      <c r="C709">
        <v>276</v>
      </c>
      <c r="D709" t="s">
        <v>1273</v>
      </c>
      <c r="E709"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t="s">
        <v>1079</v>
      </c>
      <c r="M709" t="s">
        <v>65</v>
      </c>
      <c r="N709" t="s">
        <v>1107</v>
      </c>
      <c r="O709" t="s">
        <v>1109</v>
      </c>
      <c r="P709" t="s">
        <v>1159</v>
      </c>
      <c r="Q709">
        <v>0</v>
      </c>
      <c r="R709">
        <v>-70400</v>
      </c>
      <c r="S709">
        <v>-70400</v>
      </c>
      <c r="T709" s="1">
        <v>42009</v>
      </c>
      <c r="U709" t="s">
        <v>1</v>
      </c>
      <c r="V709" t="s">
        <v>23</v>
      </c>
      <c r="W709" t="s">
        <v>11</v>
      </c>
      <c r="X709" t="s">
        <v>60</v>
      </c>
      <c r="Y709" t="s">
        <v>5</v>
      </c>
      <c r="Z709" t="s">
        <v>6</v>
      </c>
      <c r="AA709" t="s">
        <v>790</v>
      </c>
      <c r="AB709">
        <v>17</v>
      </c>
      <c r="AC709">
        <v>1</v>
      </c>
      <c r="AD709" t="s">
        <v>1078</v>
      </c>
      <c r="AE709">
        <v>1</v>
      </c>
      <c r="AF709">
        <v>2</v>
      </c>
      <c r="AG709" t="s">
        <v>1085</v>
      </c>
      <c r="AH709">
        <v>51390</v>
      </c>
      <c r="AI709">
        <v>5710</v>
      </c>
      <c r="AJ709">
        <v>5710</v>
      </c>
      <c r="AK709">
        <v>39970</v>
      </c>
      <c r="AL709" t="s">
        <v>123</v>
      </c>
      <c r="AM709" t="s">
        <v>166</v>
      </c>
      <c r="AN709">
        <v>2007</v>
      </c>
      <c r="AO709" t="s">
        <v>1077</v>
      </c>
    </row>
    <row r="710" spans="1:41" x14ac:dyDescent="0.25">
      <c r="A710">
        <v>442494</v>
      </c>
      <c r="B710" s="1">
        <v>37413</v>
      </c>
      <c r="C710">
        <v>234</v>
      </c>
      <c r="D710" t="s">
        <v>1274</v>
      </c>
      <c r="E710"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t="s">
        <v>1079</v>
      </c>
      <c r="M710" t="s">
        <v>29</v>
      </c>
      <c r="N710" t="s">
        <v>1095</v>
      </c>
      <c r="O710" t="s">
        <v>1117</v>
      </c>
      <c r="P710" t="s">
        <v>1161</v>
      </c>
      <c r="Q710">
        <v>0</v>
      </c>
      <c r="R710">
        <v>0</v>
      </c>
      <c r="S710">
        <v>0</v>
      </c>
      <c r="T710" s="1">
        <v>42054</v>
      </c>
      <c r="U710" t="s">
        <v>1</v>
      </c>
      <c r="V710" t="s">
        <v>2</v>
      </c>
      <c r="W710" t="s">
        <v>3</v>
      </c>
      <c r="X710" t="s">
        <v>60</v>
      </c>
      <c r="Y710" t="s">
        <v>50</v>
      </c>
      <c r="Z710" t="s">
        <v>37</v>
      </c>
      <c r="AA710" t="s">
        <v>791</v>
      </c>
      <c r="AB710">
        <v>3</v>
      </c>
      <c r="AC710">
        <v>1</v>
      </c>
      <c r="AD710" t="s">
        <v>1078</v>
      </c>
      <c r="AE710">
        <v>1</v>
      </c>
      <c r="AF710">
        <v>0</v>
      </c>
      <c r="AG710" t="s">
        <v>1078</v>
      </c>
      <c r="AH710">
        <v>70200</v>
      </c>
      <c r="AI710">
        <v>7020</v>
      </c>
      <c r="AJ710">
        <v>7020</v>
      </c>
      <c r="AK710">
        <v>56160</v>
      </c>
      <c r="AL710" t="s">
        <v>55</v>
      </c>
      <c r="AM710" t="s">
        <v>56</v>
      </c>
      <c r="AN710">
        <v>2012</v>
      </c>
      <c r="AO710" t="s">
        <v>1077</v>
      </c>
    </row>
    <row r="711" spans="1:41" x14ac:dyDescent="0.25">
      <c r="A711">
        <v>159243</v>
      </c>
      <c r="B711" s="1">
        <v>33500</v>
      </c>
      <c r="C711">
        <v>64</v>
      </c>
      <c r="D711" t="s">
        <v>1272</v>
      </c>
      <c r="E711"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t="s">
        <v>1079</v>
      </c>
      <c r="M711" t="s">
        <v>1142</v>
      </c>
      <c r="N711" t="s">
        <v>1102</v>
      </c>
      <c r="O711" t="s">
        <v>1094</v>
      </c>
      <c r="P711" t="s">
        <v>1160</v>
      </c>
      <c r="Q711">
        <v>0</v>
      </c>
      <c r="R711">
        <v>-51100</v>
      </c>
      <c r="S711">
        <v>-51100</v>
      </c>
      <c r="T711" s="1">
        <v>42042</v>
      </c>
      <c r="U711" t="s">
        <v>62</v>
      </c>
      <c r="V711" t="s">
        <v>1084</v>
      </c>
      <c r="W711" t="s">
        <v>11</v>
      </c>
      <c r="X711" t="s">
        <v>30</v>
      </c>
      <c r="Y711" t="s">
        <v>5</v>
      </c>
      <c r="Z711" t="s">
        <v>13</v>
      </c>
      <c r="AA711" t="s">
        <v>792</v>
      </c>
      <c r="AB711">
        <v>16</v>
      </c>
      <c r="AC711">
        <v>1</v>
      </c>
      <c r="AD711" t="s">
        <v>1078</v>
      </c>
      <c r="AE711">
        <v>2</v>
      </c>
      <c r="AF711">
        <v>1</v>
      </c>
      <c r="AG711" t="s">
        <v>1078</v>
      </c>
      <c r="AH711">
        <v>4900</v>
      </c>
      <c r="AI711">
        <v>490</v>
      </c>
      <c r="AJ711">
        <v>1470</v>
      </c>
      <c r="AK711">
        <v>2940</v>
      </c>
      <c r="AL711" t="s">
        <v>106</v>
      </c>
      <c r="AM711" t="s">
        <v>107</v>
      </c>
      <c r="AN711">
        <v>2015</v>
      </c>
      <c r="AO711" t="s">
        <v>1078</v>
      </c>
    </row>
    <row r="712" spans="1:41" x14ac:dyDescent="0.25">
      <c r="A712">
        <v>669800</v>
      </c>
      <c r="B712" s="1">
        <v>39988</v>
      </c>
      <c r="C712">
        <v>456</v>
      </c>
      <c r="D712" t="s">
        <v>1273</v>
      </c>
      <c r="E71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t="s">
        <v>1086</v>
      </c>
      <c r="M712" t="s">
        <v>1140</v>
      </c>
      <c r="N712" t="s">
        <v>1102</v>
      </c>
      <c r="O712" t="s">
        <v>1109</v>
      </c>
      <c r="P712" t="s">
        <v>1160</v>
      </c>
      <c r="Q712">
        <v>82600</v>
      </c>
      <c r="R712">
        <v>-49500</v>
      </c>
      <c r="S712">
        <v>33100</v>
      </c>
      <c r="T712" s="1">
        <v>42042</v>
      </c>
      <c r="U712" t="s">
        <v>1089</v>
      </c>
      <c r="V712" t="s">
        <v>2</v>
      </c>
      <c r="W712" t="s">
        <v>3</v>
      </c>
      <c r="X712" t="s">
        <v>49</v>
      </c>
      <c r="Y712" t="s">
        <v>88</v>
      </c>
      <c r="Z712" t="s">
        <v>51</v>
      </c>
      <c r="AA712" t="s">
        <v>793</v>
      </c>
      <c r="AB712">
        <v>13</v>
      </c>
      <c r="AC712">
        <v>3</v>
      </c>
      <c r="AD712" t="s">
        <v>1085</v>
      </c>
      <c r="AE712">
        <v>1</v>
      </c>
      <c r="AF712">
        <v>3</v>
      </c>
      <c r="AG712" t="s">
        <v>1078</v>
      </c>
      <c r="AH712">
        <v>66480</v>
      </c>
      <c r="AI712">
        <v>5540</v>
      </c>
      <c r="AJ712">
        <v>11080</v>
      </c>
      <c r="AK712">
        <v>49860</v>
      </c>
      <c r="AL712" t="s">
        <v>8</v>
      </c>
      <c r="AM712" t="s">
        <v>9</v>
      </c>
      <c r="AN712">
        <v>2012</v>
      </c>
      <c r="AO712" t="s">
        <v>1077</v>
      </c>
    </row>
    <row r="713" spans="1:41" x14ac:dyDescent="0.25">
      <c r="A713">
        <v>520179</v>
      </c>
      <c r="B713" s="1">
        <v>33753</v>
      </c>
      <c r="C713">
        <v>58</v>
      </c>
      <c r="D713" t="s">
        <v>1273</v>
      </c>
      <c r="E713"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t="s">
        <v>1079</v>
      </c>
      <c r="M713" t="s">
        <v>57</v>
      </c>
      <c r="N713" t="s">
        <v>1103</v>
      </c>
      <c r="O713" t="s">
        <v>1083</v>
      </c>
      <c r="P713" t="s">
        <v>1160</v>
      </c>
      <c r="Q713">
        <v>57500</v>
      </c>
      <c r="R713">
        <v>0</v>
      </c>
      <c r="S713">
        <v>57500</v>
      </c>
      <c r="T713" s="1">
        <v>42024</v>
      </c>
      <c r="U713" t="s">
        <v>1</v>
      </c>
      <c r="V713" t="s">
        <v>18</v>
      </c>
      <c r="W713" t="s">
        <v>3</v>
      </c>
      <c r="X713" t="s">
        <v>34</v>
      </c>
      <c r="Y713" t="s">
        <v>50</v>
      </c>
      <c r="Z713" t="s">
        <v>13</v>
      </c>
      <c r="AA713" t="s">
        <v>794</v>
      </c>
      <c r="AB713">
        <v>8</v>
      </c>
      <c r="AC713">
        <v>1</v>
      </c>
      <c r="AD713" t="s">
        <v>1078</v>
      </c>
      <c r="AE713">
        <v>2</v>
      </c>
      <c r="AF713">
        <v>1</v>
      </c>
      <c r="AG713" t="s">
        <v>1078</v>
      </c>
      <c r="AH713">
        <v>50380</v>
      </c>
      <c r="AI713">
        <v>4580</v>
      </c>
      <c r="AJ713">
        <v>9160</v>
      </c>
      <c r="AK713">
        <v>36640</v>
      </c>
      <c r="AL713" t="s">
        <v>26</v>
      </c>
      <c r="AM713" t="s">
        <v>27</v>
      </c>
      <c r="AN713">
        <v>2007</v>
      </c>
      <c r="AO713" t="s">
        <v>1077</v>
      </c>
    </row>
    <row r="714" spans="1:41" x14ac:dyDescent="0.25">
      <c r="A714">
        <v>607974</v>
      </c>
      <c r="B714" s="1">
        <v>38211</v>
      </c>
      <c r="C714">
        <v>475</v>
      </c>
      <c r="D714" t="s">
        <v>1272</v>
      </c>
      <c r="E714"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t="s">
        <v>1086</v>
      </c>
      <c r="M714" t="s">
        <v>1139</v>
      </c>
      <c r="N714" t="s">
        <v>1107</v>
      </c>
      <c r="O714" t="s">
        <v>1108</v>
      </c>
      <c r="P714" t="s">
        <v>1159</v>
      </c>
      <c r="Q714">
        <v>0</v>
      </c>
      <c r="R714">
        <v>-59500</v>
      </c>
      <c r="S714">
        <v>-59500</v>
      </c>
      <c r="T714" s="1">
        <v>42053</v>
      </c>
      <c r="U714" t="s">
        <v>1</v>
      </c>
      <c r="V714" t="s">
        <v>23</v>
      </c>
      <c r="W714" t="s">
        <v>3</v>
      </c>
      <c r="X714" t="s">
        <v>34</v>
      </c>
      <c r="Y714" t="s">
        <v>5</v>
      </c>
      <c r="Z714" t="s">
        <v>6</v>
      </c>
      <c r="AA714" t="s">
        <v>795</v>
      </c>
      <c r="AB714">
        <v>23</v>
      </c>
      <c r="AC714">
        <v>1</v>
      </c>
      <c r="AD714" t="s">
        <v>1077</v>
      </c>
      <c r="AE714">
        <v>0</v>
      </c>
      <c r="AF714">
        <v>2</v>
      </c>
      <c r="AG714" t="s">
        <v>1085</v>
      </c>
      <c r="AH714">
        <v>64350</v>
      </c>
      <c r="AI714">
        <v>9900</v>
      </c>
      <c r="AJ714">
        <v>9900</v>
      </c>
      <c r="AK714">
        <v>44550</v>
      </c>
      <c r="AL714" t="s">
        <v>15</v>
      </c>
      <c r="AM714" t="s">
        <v>16</v>
      </c>
      <c r="AN714">
        <v>1998</v>
      </c>
      <c r="AO714" t="s">
        <v>1078</v>
      </c>
    </row>
    <row r="715" spans="1:41" x14ac:dyDescent="0.25">
      <c r="A715">
        <v>465065</v>
      </c>
      <c r="B715" s="1">
        <v>39075</v>
      </c>
      <c r="C715">
        <v>96</v>
      </c>
      <c r="D715" t="s">
        <v>1274</v>
      </c>
      <c r="E715"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t="s">
        <v>1079</v>
      </c>
      <c r="M715" t="s">
        <v>65</v>
      </c>
      <c r="N715" t="s">
        <v>1093</v>
      </c>
      <c r="O715" t="s">
        <v>1105</v>
      </c>
      <c r="P715" t="s">
        <v>1161</v>
      </c>
      <c r="Q715">
        <v>47500</v>
      </c>
      <c r="R715">
        <v>-58700</v>
      </c>
      <c r="S715">
        <v>-11200</v>
      </c>
      <c r="T715" s="1">
        <v>42015</v>
      </c>
      <c r="U715" t="s">
        <v>1089</v>
      </c>
      <c r="V715" t="s">
        <v>18</v>
      </c>
      <c r="W715" t="s">
        <v>3</v>
      </c>
      <c r="X715" t="s">
        <v>60</v>
      </c>
      <c r="Y715" t="s">
        <v>50</v>
      </c>
      <c r="Z715" t="s">
        <v>37</v>
      </c>
      <c r="AA715" t="s">
        <v>796</v>
      </c>
      <c r="AB715">
        <v>15</v>
      </c>
      <c r="AC715">
        <v>3</v>
      </c>
      <c r="AD715" t="s">
        <v>1077</v>
      </c>
      <c r="AE715">
        <v>2</v>
      </c>
      <c r="AF715">
        <v>3</v>
      </c>
      <c r="AG715" t="s">
        <v>1077</v>
      </c>
      <c r="AH715">
        <v>55400</v>
      </c>
      <c r="AI715">
        <v>5540</v>
      </c>
      <c r="AJ715">
        <v>11080</v>
      </c>
      <c r="AK715">
        <v>38780</v>
      </c>
      <c r="AL715" t="s">
        <v>26</v>
      </c>
      <c r="AM715" t="s">
        <v>132</v>
      </c>
      <c r="AN715">
        <v>2004</v>
      </c>
      <c r="AO715" t="s">
        <v>1077</v>
      </c>
    </row>
    <row r="716" spans="1:41" x14ac:dyDescent="0.25">
      <c r="A716">
        <v>369941</v>
      </c>
      <c r="B716" s="1">
        <v>39287</v>
      </c>
      <c r="C716">
        <v>99</v>
      </c>
      <c r="D716" t="s">
        <v>1273</v>
      </c>
      <c r="E716"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t="s">
        <v>1079</v>
      </c>
      <c r="M716" t="s">
        <v>1140</v>
      </c>
      <c r="N716" t="s">
        <v>1093</v>
      </c>
      <c r="O716" t="s">
        <v>1112</v>
      </c>
      <c r="P716" t="s">
        <v>1159</v>
      </c>
      <c r="Q716">
        <v>0</v>
      </c>
      <c r="R716">
        <v>0</v>
      </c>
      <c r="S716">
        <v>0</v>
      </c>
      <c r="T716" s="1">
        <v>42026</v>
      </c>
      <c r="U716" t="s">
        <v>1</v>
      </c>
      <c r="V716" t="s">
        <v>23</v>
      </c>
      <c r="W716" t="s">
        <v>41</v>
      </c>
      <c r="X716" t="s">
        <v>49</v>
      </c>
      <c r="Y716" t="s">
        <v>19</v>
      </c>
      <c r="Z716" t="s">
        <v>6</v>
      </c>
      <c r="AA716" t="s">
        <v>797</v>
      </c>
      <c r="AB716">
        <v>3</v>
      </c>
      <c r="AC716">
        <v>1</v>
      </c>
      <c r="AD716" t="s">
        <v>1078</v>
      </c>
      <c r="AE716">
        <v>2</v>
      </c>
      <c r="AF716">
        <v>2</v>
      </c>
      <c r="AG716" t="s">
        <v>1077</v>
      </c>
      <c r="AH716">
        <v>49900</v>
      </c>
      <c r="AI716">
        <v>4990</v>
      </c>
      <c r="AJ716">
        <v>9980</v>
      </c>
      <c r="AK716">
        <v>34930</v>
      </c>
      <c r="AL716" t="s">
        <v>21</v>
      </c>
      <c r="AM716" t="s">
        <v>67</v>
      </c>
      <c r="AN716">
        <v>1998</v>
      </c>
      <c r="AO716" t="s">
        <v>1078</v>
      </c>
    </row>
    <row r="717" spans="1:41" x14ac:dyDescent="0.25">
      <c r="A717">
        <v>447226</v>
      </c>
      <c r="B717" s="1">
        <v>34563</v>
      </c>
      <c r="C717">
        <v>38</v>
      </c>
      <c r="D717" t="s">
        <v>1273</v>
      </c>
      <c r="E717"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t="s">
        <v>1079</v>
      </c>
      <c r="M717" t="s">
        <v>1139</v>
      </c>
      <c r="N717" t="s">
        <v>1097</v>
      </c>
      <c r="O717" t="s">
        <v>1096</v>
      </c>
      <c r="P717" t="s">
        <v>1161</v>
      </c>
      <c r="Q717">
        <v>78000</v>
      </c>
      <c r="R717">
        <v>0</v>
      </c>
      <c r="S717">
        <v>78000</v>
      </c>
      <c r="T717" s="1">
        <v>42058</v>
      </c>
      <c r="U717" t="s">
        <v>1089</v>
      </c>
      <c r="V717" t="s">
        <v>2</v>
      </c>
      <c r="W717" t="s">
        <v>11</v>
      </c>
      <c r="X717" t="s">
        <v>60</v>
      </c>
      <c r="Y717" t="s">
        <v>45</v>
      </c>
      <c r="Z717" t="s">
        <v>75</v>
      </c>
      <c r="AA717" t="s">
        <v>798</v>
      </c>
      <c r="AB717">
        <v>4</v>
      </c>
      <c r="AC717">
        <v>3</v>
      </c>
      <c r="AD717" t="s">
        <v>1078</v>
      </c>
      <c r="AE717">
        <v>0</v>
      </c>
      <c r="AF717">
        <v>3</v>
      </c>
      <c r="AG717" t="s">
        <v>1077</v>
      </c>
      <c r="AH717">
        <v>74880</v>
      </c>
      <c r="AI717">
        <v>12480</v>
      </c>
      <c r="AJ717">
        <v>12480</v>
      </c>
      <c r="AK717">
        <v>49920</v>
      </c>
      <c r="AL717" t="s">
        <v>32</v>
      </c>
      <c r="AM717" t="s">
        <v>77</v>
      </c>
      <c r="AN717">
        <v>2000</v>
      </c>
      <c r="AO717" t="s">
        <v>1078</v>
      </c>
    </row>
    <row r="718" spans="1:41" x14ac:dyDescent="0.25">
      <c r="A718">
        <v>831668</v>
      </c>
      <c r="B718" s="1">
        <v>35165</v>
      </c>
      <c r="C718">
        <v>259</v>
      </c>
      <c r="D718" t="s">
        <v>1273</v>
      </c>
      <c r="E718"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t="s">
        <v>1086</v>
      </c>
      <c r="M718" t="s">
        <v>1139</v>
      </c>
      <c r="N718" t="s">
        <v>1099</v>
      </c>
      <c r="O718" t="s">
        <v>1117</v>
      </c>
      <c r="P718" t="s">
        <v>1159</v>
      </c>
      <c r="Q718">
        <v>0</v>
      </c>
      <c r="R718">
        <v>0</v>
      </c>
      <c r="S718">
        <v>0</v>
      </c>
      <c r="T718" s="1">
        <v>42019</v>
      </c>
      <c r="U718" t="s">
        <v>1</v>
      </c>
      <c r="V718" t="s">
        <v>23</v>
      </c>
      <c r="W718" t="s">
        <v>11</v>
      </c>
      <c r="X718" t="s">
        <v>49</v>
      </c>
      <c r="Y718" t="s">
        <v>19</v>
      </c>
      <c r="Z718" t="s">
        <v>53</v>
      </c>
      <c r="AA718" t="s">
        <v>799</v>
      </c>
      <c r="AB718">
        <v>8</v>
      </c>
      <c r="AC718">
        <v>1</v>
      </c>
      <c r="AD718" t="s">
        <v>1077</v>
      </c>
      <c r="AE718">
        <v>0</v>
      </c>
      <c r="AF718">
        <v>0</v>
      </c>
      <c r="AG718" t="s">
        <v>1077</v>
      </c>
      <c r="AH718">
        <v>105820</v>
      </c>
      <c r="AI718">
        <v>16280</v>
      </c>
      <c r="AJ718">
        <v>16280</v>
      </c>
      <c r="AK718">
        <v>73260</v>
      </c>
      <c r="AL718" t="s">
        <v>43</v>
      </c>
      <c r="AM718" t="s">
        <v>59</v>
      </c>
      <c r="AN718">
        <v>2002</v>
      </c>
      <c r="AO718" t="s">
        <v>1078</v>
      </c>
    </row>
    <row r="719" spans="1:41" x14ac:dyDescent="0.25">
      <c r="A719">
        <v>922937</v>
      </c>
      <c r="B719" s="1">
        <v>33949</v>
      </c>
      <c r="C719">
        <v>241</v>
      </c>
      <c r="D719" t="s">
        <v>1274</v>
      </c>
      <c r="E719"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t="s">
        <v>1079</v>
      </c>
      <c r="M719" t="s">
        <v>29</v>
      </c>
      <c r="N719" t="s">
        <v>1093</v>
      </c>
      <c r="O719" t="s">
        <v>1096</v>
      </c>
      <c r="P719" t="s">
        <v>1160</v>
      </c>
      <c r="Q719">
        <v>0</v>
      </c>
      <c r="R719">
        <v>-36000</v>
      </c>
      <c r="S719">
        <v>-36000</v>
      </c>
      <c r="T719" s="1">
        <v>42055</v>
      </c>
      <c r="U719" t="s">
        <v>10</v>
      </c>
      <c r="V719" t="s">
        <v>1084</v>
      </c>
      <c r="W719" t="s">
        <v>121</v>
      </c>
      <c r="X719" t="s">
        <v>4</v>
      </c>
      <c r="Y719" t="s">
        <v>88</v>
      </c>
      <c r="Z719" t="s">
        <v>53</v>
      </c>
      <c r="AA719" t="s">
        <v>800</v>
      </c>
      <c r="AB719">
        <v>21</v>
      </c>
      <c r="AC719">
        <v>1</v>
      </c>
      <c r="AD719" t="s">
        <v>1078</v>
      </c>
      <c r="AE719">
        <v>1</v>
      </c>
      <c r="AF719">
        <v>0</v>
      </c>
      <c r="AG719" t="s">
        <v>1077</v>
      </c>
      <c r="AH719">
        <v>7150</v>
      </c>
      <c r="AI719">
        <v>1300</v>
      </c>
      <c r="AJ719">
        <v>650</v>
      </c>
      <c r="AK719">
        <v>5200</v>
      </c>
      <c r="AL719" t="s">
        <v>123</v>
      </c>
      <c r="AM719" t="s">
        <v>166</v>
      </c>
      <c r="AN719">
        <v>2003</v>
      </c>
      <c r="AO719" t="s">
        <v>1078</v>
      </c>
    </row>
    <row r="720" spans="1:41" x14ac:dyDescent="0.25">
      <c r="A720">
        <v>640474</v>
      </c>
      <c r="B720" s="1">
        <v>40391</v>
      </c>
      <c r="C720">
        <v>437</v>
      </c>
      <c r="D720" t="s">
        <v>1274</v>
      </c>
      <c r="E720"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t="s">
        <v>1079</v>
      </c>
      <c r="M720" t="s">
        <v>29</v>
      </c>
      <c r="N720" t="s">
        <v>1080</v>
      </c>
      <c r="O720" t="s">
        <v>1100</v>
      </c>
      <c r="P720" t="s">
        <v>1160</v>
      </c>
      <c r="Q720">
        <v>66100</v>
      </c>
      <c r="R720">
        <v>-31400</v>
      </c>
      <c r="S720">
        <v>34700</v>
      </c>
      <c r="T720" s="1">
        <v>42023</v>
      </c>
      <c r="U720" t="s">
        <v>1</v>
      </c>
      <c r="V720" t="s">
        <v>23</v>
      </c>
      <c r="W720" t="s">
        <v>41</v>
      </c>
      <c r="X720" t="s">
        <v>60</v>
      </c>
      <c r="Y720" t="s">
        <v>5</v>
      </c>
      <c r="Z720" t="s">
        <v>75</v>
      </c>
      <c r="AA720" t="s">
        <v>801</v>
      </c>
      <c r="AB720">
        <v>23</v>
      </c>
      <c r="AC720">
        <v>1</v>
      </c>
      <c r="AD720" t="s">
        <v>1077</v>
      </c>
      <c r="AE720">
        <v>0</v>
      </c>
      <c r="AF720">
        <v>0</v>
      </c>
      <c r="AG720" t="s">
        <v>1078</v>
      </c>
      <c r="AH720">
        <v>55800</v>
      </c>
      <c r="AI720">
        <v>11160</v>
      </c>
      <c r="AJ720">
        <v>11160</v>
      </c>
      <c r="AK720">
        <v>33480</v>
      </c>
      <c r="AL720" t="s">
        <v>21</v>
      </c>
      <c r="AM720" t="s">
        <v>22</v>
      </c>
      <c r="AN720">
        <v>2004</v>
      </c>
      <c r="AO720" t="s">
        <v>1078</v>
      </c>
    </row>
    <row r="721" spans="1:41" x14ac:dyDescent="0.25">
      <c r="A721">
        <v>153298</v>
      </c>
      <c r="B721" s="1">
        <v>39895</v>
      </c>
      <c r="C721">
        <v>130</v>
      </c>
      <c r="D721" t="s">
        <v>1273</v>
      </c>
      <c r="E721"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t="s">
        <v>1079</v>
      </c>
      <c r="M721" t="s">
        <v>1139</v>
      </c>
      <c r="N721" t="s">
        <v>1087</v>
      </c>
      <c r="O721" t="s">
        <v>1110</v>
      </c>
      <c r="P721" t="s">
        <v>1161</v>
      </c>
      <c r="Q721">
        <v>0</v>
      </c>
      <c r="R721">
        <v>-41200</v>
      </c>
      <c r="S721">
        <v>-41200</v>
      </c>
      <c r="T721" s="1">
        <v>42014</v>
      </c>
      <c r="U721" t="s">
        <v>62</v>
      </c>
      <c r="V721" t="s">
        <v>1084</v>
      </c>
      <c r="W721" t="s">
        <v>121</v>
      </c>
      <c r="X721" t="s">
        <v>30</v>
      </c>
      <c r="Y721" t="s">
        <v>19</v>
      </c>
      <c r="Z721" t="s">
        <v>13</v>
      </c>
      <c r="AA721" t="s">
        <v>802</v>
      </c>
      <c r="AB721">
        <v>8</v>
      </c>
      <c r="AC721">
        <v>1</v>
      </c>
      <c r="AD721" t="s">
        <v>1085</v>
      </c>
      <c r="AE721">
        <v>1</v>
      </c>
      <c r="AF721">
        <v>3</v>
      </c>
      <c r="AG721" t="s">
        <v>1077</v>
      </c>
      <c r="AH721">
        <v>5830</v>
      </c>
      <c r="AI721">
        <v>1060</v>
      </c>
      <c r="AJ721">
        <v>1060</v>
      </c>
      <c r="AK721">
        <v>3710</v>
      </c>
      <c r="AL721" t="s">
        <v>21</v>
      </c>
      <c r="AM721" t="s">
        <v>22</v>
      </c>
      <c r="AN721">
        <v>2015</v>
      </c>
      <c r="AO721" t="s">
        <v>1078</v>
      </c>
    </row>
    <row r="722" spans="1:41" x14ac:dyDescent="0.25">
      <c r="A722">
        <v>334749</v>
      </c>
      <c r="B722" s="1">
        <v>35275</v>
      </c>
      <c r="C722">
        <v>269</v>
      </c>
      <c r="D722" t="s">
        <v>1273</v>
      </c>
      <c r="E72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t="s">
        <v>1086</v>
      </c>
      <c r="M722" t="s">
        <v>29</v>
      </c>
      <c r="N722" t="s">
        <v>1107</v>
      </c>
      <c r="O722" t="s">
        <v>1111</v>
      </c>
      <c r="P722" t="s">
        <v>1162</v>
      </c>
      <c r="Q722">
        <v>0</v>
      </c>
      <c r="R722">
        <v>-46400</v>
      </c>
      <c r="S722">
        <v>-46400</v>
      </c>
      <c r="T722" s="1">
        <v>42020</v>
      </c>
      <c r="U722" t="s">
        <v>1</v>
      </c>
      <c r="V722" t="s">
        <v>2</v>
      </c>
      <c r="W722" t="s">
        <v>3</v>
      </c>
      <c r="X722" t="s">
        <v>60</v>
      </c>
      <c r="Y722" t="s">
        <v>45</v>
      </c>
      <c r="Z722" t="s">
        <v>13</v>
      </c>
      <c r="AA722" t="s">
        <v>803</v>
      </c>
      <c r="AB722">
        <v>21</v>
      </c>
      <c r="AC722">
        <v>1</v>
      </c>
      <c r="AD722" t="s">
        <v>1077</v>
      </c>
      <c r="AE722">
        <v>2</v>
      </c>
      <c r="AF722">
        <v>1</v>
      </c>
      <c r="AG722" t="s">
        <v>1078</v>
      </c>
      <c r="AH722">
        <v>85900</v>
      </c>
      <c r="AI722">
        <v>17180</v>
      </c>
      <c r="AJ722">
        <v>17180</v>
      </c>
      <c r="AK722">
        <v>51540</v>
      </c>
      <c r="AL722" t="s">
        <v>73</v>
      </c>
      <c r="AM722" t="s">
        <v>83</v>
      </c>
      <c r="AN722">
        <v>2005</v>
      </c>
      <c r="AO722" t="s">
        <v>1077</v>
      </c>
    </row>
    <row r="723" spans="1:41" x14ac:dyDescent="0.25">
      <c r="A723">
        <v>221283</v>
      </c>
      <c r="B723" s="1">
        <v>34569</v>
      </c>
      <c r="C723">
        <v>103</v>
      </c>
      <c r="D723" t="s">
        <v>1273</v>
      </c>
      <c r="E723"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t="s">
        <v>1079</v>
      </c>
      <c r="M723" t="s">
        <v>29</v>
      </c>
      <c r="N723" t="s">
        <v>1093</v>
      </c>
      <c r="O723" t="s">
        <v>1094</v>
      </c>
      <c r="P723" t="s">
        <v>1161</v>
      </c>
      <c r="Q723">
        <v>72100</v>
      </c>
      <c r="R723">
        <v>0</v>
      </c>
      <c r="S723">
        <v>72100</v>
      </c>
      <c r="T723" s="1">
        <v>42047</v>
      </c>
      <c r="U723" t="s">
        <v>62</v>
      </c>
      <c r="V723" t="s">
        <v>1084</v>
      </c>
      <c r="W723" t="s">
        <v>11</v>
      </c>
      <c r="X723" t="s">
        <v>4</v>
      </c>
      <c r="Y723" t="s">
        <v>1273</v>
      </c>
      <c r="Z723" t="s">
        <v>6</v>
      </c>
      <c r="AA723" t="s">
        <v>804</v>
      </c>
      <c r="AB723">
        <v>5</v>
      </c>
      <c r="AC723">
        <v>1</v>
      </c>
      <c r="AD723" t="s">
        <v>1078</v>
      </c>
      <c r="AE723">
        <v>2</v>
      </c>
      <c r="AF723">
        <v>3</v>
      </c>
      <c r="AG723" t="s">
        <v>1078</v>
      </c>
      <c r="AH723">
        <v>7110</v>
      </c>
      <c r="AI723">
        <v>790</v>
      </c>
      <c r="AJ723">
        <v>1580</v>
      </c>
      <c r="AK723">
        <v>4740</v>
      </c>
      <c r="AL723" t="s">
        <v>32</v>
      </c>
      <c r="AM723" t="s">
        <v>69</v>
      </c>
      <c r="AN723">
        <v>2005</v>
      </c>
      <c r="AO723" t="s">
        <v>1078</v>
      </c>
    </row>
    <row r="724" spans="1:41" x14ac:dyDescent="0.25">
      <c r="A724">
        <v>961496</v>
      </c>
      <c r="B724" s="1">
        <v>33608</v>
      </c>
      <c r="C724">
        <v>284</v>
      </c>
      <c r="D724" t="s">
        <v>1272</v>
      </c>
      <c r="E724"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t="s">
        <v>1079</v>
      </c>
      <c r="M724" t="s">
        <v>1141</v>
      </c>
      <c r="N724" t="s">
        <v>1093</v>
      </c>
      <c r="O724" t="s">
        <v>1110</v>
      </c>
      <c r="P724" t="s">
        <v>1161</v>
      </c>
      <c r="Q724">
        <v>48200</v>
      </c>
      <c r="R724">
        <v>0</v>
      </c>
      <c r="S724">
        <v>48200</v>
      </c>
      <c r="T724" s="1">
        <v>42027</v>
      </c>
      <c r="U724" t="s">
        <v>1089</v>
      </c>
      <c r="V724" t="s">
        <v>2</v>
      </c>
      <c r="W724" t="s">
        <v>41</v>
      </c>
      <c r="X724" t="s">
        <v>34</v>
      </c>
      <c r="Y724" t="s">
        <v>45</v>
      </c>
      <c r="Z724" t="s">
        <v>6</v>
      </c>
      <c r="AA724" t="s">
        <v>805</v>
      </c>
      <c r="AB724">
        <v>12</v>
      </c>
      <c r="AC724">
        <v>3</v>
      </c>
      <c r="AD724" t="s">
        <v>1078</v>
      </c>
      <c r="AE724">
        <v>0</v>
      </c>
      <c r="AF724">
        <v>0</v>
      </c>
      <c r="AG724" t="s">
        <v>1077</v>
      </c>
      <c r="AH724">
        <v>36960</v>
      </c>
      <c r="AI724">
        <v>6720</v>
      </c>
      <c r="AJ724">
        <v>3360</v>
      </c>
      <c r="AK724">
        <v>26880</v>
      </c>
      <c r="AL724" t="s">
        <v>26</v>
      </c>
      <c r="AM724" t="s">
        <v>27</v>
      </c>
      <c r="AN724">
        <v>2007</v>
      </c>
      <c r="AO724" t="s">
        <v>1078</v>
      </c>
    </row>
    <row r="725" spans="1:41" x14ac:dyDescent="0.25">
      <c r="A725">
        <v>804751</v>
      </c>
      <c r="B725" s="1">
        <v>35684</v>
      </c>
      <c r="C725">
        <v>189</v>
      </c>
      <c r="D725" t="s">
        <v>1273</v>
      </c>
      <c r="E725"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t="s">
        <v>1086</v>
      </c>
      <c r="M725" t="s">
        <v>65</v>
      </c>
      <c r="N725" t="s">
        <v>1091</v>
      </c>
      <c r="O725" t="s">
        <v>1104</v>
      </c>
      <c r="P725" t="s">
        <v>1160</v>
      </c>
      <c r="Q725">
        <v>0</v>
      </c>
      <c r="R725">
        <v>0</v>
      </c>
      <c r="S725">
        <v>0</v>
      </c>
      <c r="T725" s="1">
        <v>42048</v>
      </c>
      <c r="U725" t="s">
        <v>1089</v>
      </c>
      <c r="V725" t="s">
        <v>18</v>
      </c>
      <c r="W725" t="s">
        <v>11</v>
      </c>
      <c r="X725" t="s">
        <v>4</v>
      </c>
      <c r="Y725" t="s">
        <v>12</v>
      </c>
      <c r="Z725" t="s">
        <v>75</v>
      </c>
      <c r="AA725" t="s">
        <v>806</v>
      </c>
      <c r="AB725">
        <v>7</v>
      </c>
      <c r="AC725">
        <v>3</v>
      </c>
      <c r="AD725" t="s">
        <v>1085</v>
      </c>
      <c r="AE725">
        <v>2</v>
      </c>
      <c r="AF725">
        <v>0</v>
      </c>
      <c r="AG725" t="s">
        <v>1077</v>
      </c>
      <c r="AH725">
        <v>64400</v>
      </c>
      <c r="AI725">
        <v>6440</v>
      </c>
      <c r="AJ725">
        <v>6440</v>
      </c>
      <c r="AK725">
        <v>51520</v>
      </c>
      <c r="AL725" t="s">
        <v>21</v>
      </c>
      <c r="AM725" t="s">
        <v>67</v>
      </c>
      <c r="AN725">
        <v>1997</v>
      </c>
      <c r="AO725" t="s">
        <v>1078</v>
      </c>
    </row>
    <row r="726" spans="1:41" x14ac:dyDescent="0.25">
      <c r="A726">
        <v>369226</v>
      </c>
      <c r="B726" s="1">
        <v>37297</v>
      </c>
      <c r="C726">
        <v>267</v>
      </c>
      <c r="D726" t="s">
        <v>1273</v>
      </c>
      <c r="E726"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t="s">
        <v>1079</v>
      </c>
      <c r="M726" t="s">
        <v>1141</v>
      </c>
      <c r="N726" t="s">
        <v>1114</v>
      </c>
      <c r="O726" t="s">
        <v>1081</v>
      </c>
      <c r="P726" t="s">
        <v>1162</v>
      </c>
      <c r="Q726">
        <v>49000</v>
      </c>
      <c r="R726">
        <v>0</v>
      </c>
      <c r="S726">
        <v>49000</v>
      </c>
      <c r="T726" s="1">
        <v>42031</v>
      </c>
      <c r="U726" t="s">
        <v>62</v>
      </c>
      <c r="V726" t="s">
        <v>1084</v>
      </c>
      <c r="W726" t="s">
        <v>11</v>
      </c>
      <c r="X726" t="s">
        <v>30</v>
      </c>
      <c r="Y726" t="s">
        <v>50</v>
      </c>
      <c r="Z726" t="s">
        <v>53</v>
      </c>
      <c r="AA726" t="s">
        <v>807</v>
      </c>
      <c r="AB726">
        <v>0</v>
      </c>
      <c r="AC726">
        <v>1</v>
      </c>
      <c r="AD726" t="s">
        <v>1078</v>
      </c>
      <c r="AE726">
        <v>1</v>
      </c>
      <c r="AF726">
        <v>3</v>
      </c>
      <c r="AG726" t="s">
        <v>1077</v>
      </c>
      <c r="AH726">
        <v>1920</v>
      </c>
      <c r="AI726">
        <v>480</v>
      </c>
      <c r="AJ726">
        <v>0</v>
      </c>
      <c r="AK726">
        <v>1440</v>
      </c>
      <c r="AL726" t="s">
        <v>26</v>
      </c>
      <c r="AM726" t="s">
        <v>27</v>
      </c>
      <c r="AN726">
        <v>2011</v>
      </c>
      <c r="AO726" t="s">
        <v>1078</v>
      </c>
    </row>
    <row r="727" spans="1:41" x14ac:dyDescent="0.25">
      <c r="A727">
        <v>691115</v>
      </c>
      <c r="B727" s="1">
        <v>33997</v>
      </c>
      <c r="C727">
        <v>39</v>
      </c>
      <c r="D727" t="s">
        <v>1274</v>
      </c>
      <c r="E727"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t="s">
        <v>1079</v>
      </c>
      <c r="M727" t="s">
        <v>1142</v>
      </c>
      <c r="N727" t="s">
        <v>1115</v>
      </c>
      <c r="O727" t="s">
        <v>1111</v>
      </c>
      <c r="P727" t="s">
        <v>1161</v>
      </c>
      <c r="Q727">
        <v>0</v>
      </c>
      <c r="R727">
        <v>0</v>
      </c>
      <c r="S727">
        <v>0</v>
      </c>
      <c r="T727" s="1">
        <v>42049</v>
      </c>
      <c r="U727" t="s">
        <v>1</v>
      </c>
      <c r="V727" t="s">
        <v>18</v>
      </c>
      <c r="W727" t="s">
        <v>3</v>
      </c>
      <c r="X727" t="s">
        <v>4</v>
      </c>
      <c r="Y727" t="s">
        <v>5</v>
      </c>
      <c r="Z727" t="s">
        <v>53</v>
      </c>
      <c r="AA727" t="s">
        <v>808</v>
      </c>
      <c r="AB727">
        <v>14</v>
      </c>
      <c r="AC727">
        <v>1</v>
      </c>
      <c r="AD727" t="s">
        <v>1077</v>
      </c>
      <c r="AE727">
        <v>0</v>
      </c>
      <c r="AF727">
        <v>1</v>
      </c>
      <c r="AG727" t="s">
        <v>1077</v>
      </c>
      <c r="AH727">
        <v>86130</v>
      </c>
      <c r="AI727">
        <v>15660</v>
      </c>
      <c r="AJ727">
        <v>7830</v>
      </c>
      <c r="AK727">
        <v>62640</v>
      </c>
      <c r="AL727" t="s">
        <v>73</v>
      </c>
      <c r="AM727" t="s">
        <v>74</v>
      </c>
      <c r="AN727">
        <v>2009</v>
      </c>
      <c r="AO727" t="s">
        <v>1077</v>
      </c>
    </row>
    <row r="728" spans="1:41" x14ac:dyDescent="0.25">
      <c r="A728">
        <v>713172</v>
      </c>
      <c r="B728" s="1">
        <v>35361</v>
      </c>
      <c r="C728">
        <v>140</v>
      </c>
      <c r="D728" t="s">
        <v>1272</v>
      </c>
      <c r="E728"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t="s">
        <v>1086</v>
      </c>
      <c r="M728" t="s">
        <v>65</v>
      </c>
      <c r="N728" t="s">
        <v>1102</v>
      </c>
      <c r="O728" t="s">
        <v>1116</v>
      </c>
      <c r="P728" t="s">
        <v>1161</v>
      </c>
      <c r="Q728">
        <v>0</v>
      </c>
      <c r="R728">
        <v>0</v>
      </c>
      <c r="S728">
        <v>0</v>
      </c>
      <c r="T728" s="1">
        <v>42036</v>
      </c>
      <c r="U728" t="s">
        <v>1</v>
      </c>
      <c r="V728" t="s">
        <v>2</v>
      </c>
      <c r="W728" t="s">
        <v>3</v>
      </c>
      <c r="X728" t="s">
        <v>34</v>
      </c>
      <c r="Y728" t="s">
        <v>12</v>
      </c>
      <c r="Z728" t="s">
        <v>75</v>
      </c>
      <c r="AA728" t="s">
        <v>809</v>
      </c>
      <c r="AB728">
        <v>13</v>
      </c>
      <c r="AC728">
        <v>1</v>
      </c>
      <c r="AD728" t="s">
        <v>1085</v>
      </c>
      <c r="AE728">
        <v>2</v>
      </c>
      <c r="AF728">
        <v>3</v>
      </c>
      <c r="AG728" t="s">
        <v>1085</v>
      </c>
      <c r="AH728">
        <v>82170</v>
      </c>
      <c r="AI728">
        <v>14940</v>
      </c>
      <c r="AJ728">
        <v>7470</v>
      </c>
      <c r="AK728">
        <v>59760</v>
      </c>
      <c r="AL728" t="s">
        <v>26</v>
      </c>
      <c r="AM728" t="s">
        <v>132</v>
      </c>
      <c r="AN728">
        <v>1995</v>
      </c>
      <c r="AO728" t="s">
        <v>1077</v>
      </c>
    </row>
    <row r="729" spans="1:41" x14ac:dyDescent="0.25">
      <c r="A729">
        <v>621756</v>
      </c>
      <c r="B729" s="1">
        <v>35541</v>
      </c>
      <c r="C729">
        <v>243</v>
      </c>
      <c r="D729" t="s">
        <v>1274</v>
      </c>
      <c r="E729"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t="s">
        <v>1086</v>
      </c>
      <c r="M729" t="s">
        <v>65</v>
      </c>
      <c r="N729" t="s">
        <v>1115</v>
      </c>
      <c r="O729" t="s">
        <v>1098</v>
      </c>
      <c r="P729" t="s">
        <v>1160</v>
      </c>
      <c r="Q729">
        <v>17300</v>
      </c>
      <c r="R729">
        <v>-60400</v>
      </c>
      <c r="S729">
        <v>-43100</v>
      </c>
      <c r="T729" s="1">
        <v>42058</v>
      </c>
      <c r="U729" t="s">
        <v>1</v>
      </c>
      <c r="V729" t="s">
        <v>23</v>
      </c>
      <c r="W729" t="s">
        <v>3</v>
      </c>
      <c r="X729" t="s">
        <v>34</v>
      </c>
      <c r="Y729" t="s">
        <v>45</v>
      </c>
      <c r="Z729" t="s">
        <v>51</v>
      </c>
      <c r="AA729" t="s">
        <v>810</v>
      </c>
      <c r="AB729">
        <v>1</v>
      </c>
      <c r="AC729">
        <v>1</v>
      </c>
      <c r="AD729" t="s">
        <v>1085</v>
      </c>
      <c r="AE729">
        <v>1</v>
      </c>
      <c r="AF729">
        <v>0</v>
      </c>
      <c r="AG729" t="s">
        <v>1077</v>
      </c>
      <c r="AH729">
        <v>50300</v>
      </c>
      <c r="AI729">
        <v>10060</v>
      </c>
      <c r="AJ729">
        <v>5030</v>
      </c>
      <c r="AK729">
        <v>35210</v>
      </c>
      <c r="AL729" t="s">
        <v>73</v>
      </c>
      <c r="AM729" t="s">
        <v>74</v>
      </c>
      <c r="AN729">
        <v>1999</v>
      </c>
      <c r="AO729" t="s">
        <v>1077</v>
      </c>
    </row>
    <row r="730" spans="1:41" x14ac:dyDescent="0.25">
      <c r="A730">
        <v>615116</v>
      </c>
      <c r="B730" s="1">
        <v>39761</v>
      </c>
      <c r="C730">
        <v>116</v>
      </c>
      <c r="D730" t="s">
        <v>1274</v>
      </c>
      <c r="E730"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t="s">
        <v>1086</v>
      </c>
      <c r="M730" t="s">
        <v>1140</v>
      </c>
      <c r="N730" t="s">
        <v>1093</v>
      </c>
      <c r="O730" t="s">
        <v>1098</v>
      </c>
      <c r="P730" t="s">
        <v>1159</v>
      </c>
      <c r="Q730">
        <v>28600</v>
      </c>
      <c r="R730">
        <v>0</v>
      </c>
      <c r="S730">
        <v>28600</v>
      </c>
      <c r="T730" s="1">
        <v>42024</v>
      </c>
      <c r="U730" t="s">
        <v>1</v>
      </c>
      <c r="V730" t="s">
        <v>2</v>
      </c>
      <c r="W730" t="s">
        <v>3</v>
      </c>
      <c r="X730" t="s">
        <v>4</v>
      </c>
      <c r="Y730" t="s">
        <v>5</v>
      </c>
      <c r="Z730" t="s">
        <v>13</v>
      </c>
      <c r="AA730" t="s">
        <v>811</v>
      </c>
      <c r="AB730">
        <v>23</v>
      </c>
      <c r="AC730">
        <v>1</v>
      </c>
      <c r="AD730" t="s">
        <v>1078</v>
      </c>
      <c r="AE730">
        <v>0</v>
      </c>
      <c r="AF730">
        <v>0</v>
      </c>
      <c r="AG730" t="s">
        <v>1078</v>
      </c>
      <c r="AH730">
        <v>44200</v>
      </c>
      <c r="AI730">
        <v>4420</v>
      </c>
      <c r="AJ730">
        <v>8840</v>
      </c>
      <c r="AK730">
        <v>30940</v>
      </c>
      <c r="AL730" t="s">
        <v>73</v>
      </c>
      <c r="AM730" t="s">
        <v>83</v>
      </c>
      <c r="AN730">
        <v>1997</v>
      </c>
      <c r="AO730" t="s">
        <v>1078</v>
      </c>
    </row>
    <row r="731" spans="1:41" x14ac:dyDescent="0.25">
      <c r="A731">
        <v>947598</v>
      </c>
      <c r="B731" s="1">
        <v>37427</v>
      </c>
      <c r="C731">
        <v>219</v>
      </c>
      <c r="D731" t="s">
        <v>1274</v>
      </c>
      <c r="E731"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t="s">
        <v>1086</v>
      </c>
      <c r="M731" t="s">
        <v>57</v>
      </c>
      <c r="N731" t="s">
        <v>1103</v>
      </c>
      <c r="O731" t="s">
        <v>1111</v>
      </c>
      <c r="P731" t="s">
        <v>1161</v>
      </c>
      <c r="Q731">
        <v>51300</v>
      </c>
      <c r="R731">
        <v>0</v>
      </c>
      <c r="S731">
        <v>51300</v>
      </c>
      <c r="T731" s="1">
        <v>42012</v>
      </c>
      <c r="U731" t="s">
        <v>1</v>
      </c>
      <c r="V731" t="s">
        <v>2</v>
      </c>
      <c r="W731" t="s">
        <v>3</v>
      </c>
      <c r="X731" t="s">
        <v>60</v>
      </c>
      <c r="Y731" t="s">
        <v>12</v>
      </c>
      <c r="Z731" t="s">
        <v>75</v>
      </c>
      <c r="AA731" t="s">
        <v>812</v>
      </c>
      <c r="AB731">
        <v>1</v>
      </c>
      <c r="AC731">
        <v>1</v>
      </c>
      <c r="AD731" t="s">
        <v>1085</v>
      </c>
      <c r="AE731">
        <v>2</v>
      </c>
      <c r="AF731">
        <v>2</v>
      </c>
      <c r="AG731" t="s">
        <v>1077</v>
      </c>
      <c r="AH731">
        <v>66660</v>
      </c>
      <c r="AI731">
        <v>6060</v>
      </c>
      <c r="AJ731">
        <v>6060</v>
      </c>
      <c r="AK731">
        <v>54540</v>
      </c>
      <c r="AL731" t="s">
        <v>47</v>
      </c>
      <c r="AM731" t="s">
        <v>64</v>
      </c>
      <c r="AN731">
        <v>2006</v>
      </c>
      <c r="AO731" t="s">
        <v>1078</v>
      </c>
    </row>
    <row r="732" spans="1:41" x14ac:dyDescent="0.25">
      <c r="A732">
        <v>658002</v>
      </c>
      <c r="B732" s="1">
        <v>38646</v>
      </c>
      <c r="C732">
        <v>96</v>
      </c>
      <c r="D732" t="s">
        <v>1273</v>
      </c>
      <c r="E73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t="s">
        <v>1086</v>
      </c>
      <c r="M732" t="s">
        <v>29</v>
      </c>
      <c r="N732" t="s">
        <v>1093</v>
      </c>
      <c r="O732" t="s">
        <v>1092</v>
      </c>
      <c r="P732" t="s">
        <v>1159</v>
      </c>
      <c r="Q732">
        <v>10000</v>
      </c>
      <c r="R732">
        <v>0</v>
      </c>
      <c r="S732">
        <v>10000</v>
      </c>
      <c r="T732" s="1">
        <v>42058</v>
      </c>
      <c r="U732" t="s">
        <v>1</v>
      </c>
      <c r="V732" t="s">
        <v>23</v>
      </c>
      <c r="W732" t="s">
        <v>41</v>
      </c>
      <c r="X732" t="s">
        <v>60</v>
      </c>
      <c r="Y732" t="s">
        <v>5</v>
      </c>
      <c r="Z732" t="s">
        <v>13</v>
      </c>
      <c r="AA732" t="s">
        <v>813</v>
      </c>
      <c r="AB732">
        <v>9</v>
      </c>
      <c r="AC732">
        <v>1</v>
      </c>
      <c r="AD732" t="s">
        <v>1077</v>
      </c>
      <c r="AE732">
        <v>2</v>
      </c>
      <c r="AF732">
        <v>3</v>
      </c>
      <c r="AG732" t="s">
        <v>1078</v>
      </c>
      <c r="AH732">
        <v>78320</v>
      </c>
      <c r="AI732">
        <v>7120</v>
      </c>
      <c r="AJ732">
        <v>14240</v>
      </c>
      <c r="AK732">
        <v>56960</v>
      </c>
      <c r="AL732" t="s">
        <v>8</v>
      </c>
      <c r="AM732" t="s">
        <v>9</v>
      </c>
      <c r="AN732">
        <v>2007</v>
      </c>
      <c r="AO732" t="s">
        <v>1078</v>
      </c>
    </row>
    <row r="733" spans="1:41" x14ac:dyDescent="0.25">
      <c r="A733">
        <v>374545</v>
      </c>
      <c r="B733" s="1">
        <v>38592</v>
      </c>
      <c r="C733">
        <v>149</v>
      </c>
      <c r="D733" t="s">
        <v>1274</v>
      </c>
      <c r="E733"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t="s">
        <v>1086</v>
      </c>
      <c r="M733" t="s">
        <v>1141</v>
      </c>
      <c r="N733" t="s">
        <v>1080</v>
      </c>
      <c r="O733" t="s">
        <v>1101</v>
      </c>
      <c r="P733" t="s">
        <v>1159</v>
      </c>
      <c r="Q733">
        <v>0</v>
      </c>
      <c r="R733">
        <v>-60000</v>
      </c>
      <c r="S733">
        <v>-60000</v>
      </c>
      <c r="T733" s="1">
        <v>42039</v>
      </c>
      <c r="U733" t="s">
        <v>1</v>
      </c>
      <c r="V733" t="s">
        <v>18</v>
      </c>
      <c r="W733" t="s">
        <v>41</v>
      </c>
      <c r="X733" t="s">
        <v>34</v>
      </c>
      <c r="Y733" t="s">
        <v>45</v>
      </c>
      <c r="Z733" t="s">
        <v>6</v>
      </c>
      <c r="AA733" t="s">
        <v>814</v>
      </c>
      <c r="AB733">
        <v>3</v>
      </c>
      <c r="AC733">
        <v>1</v>
      </c>
      <c r="AD733" t="s">
        <v>1085</v>
      </c>
      <c r="AE733">
        <v>0</v>
      </c>
      <c r="AF733">
        <v>1</v>
      </c>
      <c r="AG733" t="s">
        <v>1078</v>
      </c>
      <c r="AH733">
        <v>105040</v>
      </c>
      <c r="AI733">
        <v>16160</v>
      </c>
      <c r="AJ733">
        <v>16160</v>
      </c>
      <c r="AK733">
        <v>72720</v>
      </c>
      <c r="AL733" t="s">
        <v>21</v>
      </c>
      <c r="AM733" t="s">
        <v>22</v>
      </c>
      <c r="AN733">
        <v>1999</v>
      </c>
      <c r="AO733" t="s">
        <v>1078</v>
      </c>
    </row>
    <row r="734" spans="1:41" x14ac:dyDescent="0.25">
      <c r="A734">
        <v>805806</v>
      </c>
      <c r="B734" s="1">
        <v>41290</v>
      </c>
      <c r="C734">
        <v>246</v>
      </c>
      <c r="D734" t="s">
        <v>1274</v>
      </c>
      <c r="E734"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t="s">
        <v>1079</v>
      </c>
      <c r="M734" t="s">
        <v>1142</v>
      </c>
      <c r="N734" t="s">
        <v>1114</v>
      </c>
      <c r="O734" t="s">
        <v>1112</v>
      </c>
      <c r="P734" t="s">
        <v>1159</v>
      </c>
      <c r="Q734">
        <v>0</v>
      </c>
      <c r="R734">
        <v>0</v>
      </c>
      <c r="S734">
        <v>0</v>
      </c>
      <c r="T734" s="1">
        <v>42044</v>
      </c>
      <c r="U734" t="s">
        <v>1</v>
      </c>
      <c r="V734" t="s">
        <v>2</v>
      </c>
      <c r="W734" t="s">
        <v>11</v>
      </c>
      <c r="X734" t="s">
        <v>34</v>
      </c>
      <c r="Y734" t="s">
        <v>19</v>
      </c>
      <c r="Z734" t="s">
        <v>51</v>
      </c>
      <c r="AA734" t="s">
        <v>815</v>
      </c>
      <c r="AB734">
        <v>0</v>
      </c>
      <c r="AC734">
        <v>1</v>
      </c>
      <c r="AD734" t="s">
        <v>1078</v>
      </c>
      <c r="AE734">
        <v>2</v>
      </c>
      <c r="AF734">
        <v>1</v>
      </c>
      <c r="AG734" t="s">
        <v>1085</v>
      </c>
      <c r="AH734">
        <v>50700</v>
      </c>
      <c r="AI734">
        <v>5070</v>
      </c>
      <c r="AJ734">
        <v>5070</v>
      </c>
      <c r="AK734">
        <v>40560</v>
      </c>
      <c r="AL734" t="s">
        <v>32</v>
      </c>
      <c r="AM734" t="s">
        <v>33</v>
      </c>
      <c r="AN734">
        <v>2006</v>
      </c>
      <c r="AO734" t="s">
        <v>1078</v>
      </c>
    </row>
    <row r="735" spans="1:41" x14ac:dyDescent="0.25">
      <c r="A735">
        <v>235097</v>
      </c>
      <c r="B735" s="1">
        <v>33722</v>
      </c>
      <c r="C735">
        <v>293</v>
      </c>
      <c r="D735" t="s">
        <v>1272</v>
      </c>
      <c r="E735"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t="s">
        <v>1086</v>
      </c>
      <c r="M735" t="s">
        <v>1140</v>
      </c>
      <c r="N735" t="s">
        <v>1099</v>
      </c>
      <c r="O735" t="s">
        <v>1117</v>
      </c>
      <c r="P735" t="s">
        <v>1162</v>
      </c>
      <c r="Q735">
        <v>51500</v>
      </c>
      <c r="R735">
        <v>0</v>
      </c>
      <c r="S735">
        <v>51500</v>
      </c>
      <c r="T735" s="1">
        <v>42053</v>
      </c>
      <c r="U735" t="s">
        <v>1089</v>
      </c>
      <c r="V735" t="s">
        <v>23</v>
      </c>
      <c r="W735" t="s">
        <v>41</v>
      </c>
      <c r="X735" t="s">
        <v>34</v>
      </c>
      <c r="Y735" t="s">
        <v>45</v>
      </c>
      <c r="Z735" t="s">
        <v>53</v>
      </c>
      <c r="AA735" t="s">
        <v>816</v>
      </c>
      <c r="AB735">
        <v>13</v>
      </c>
      <c r="AC735">
        <v>3</v>
      </c>
      <c r="AD735" t="s">
        <v>1078</v>
      </c>
      <c r="AE735">
        <v>1</v>
      </c>
      <c r="AF735">
        <v>1</v>
      </c>
      <c r="AG735" t="s">
        <v>1078</v>
      </c>
      <c r="AH735">
        <v>51210</v>
      </c>
      <c r="AI735">
        <v>11380</v>
      </c>
      <c r="AJ735">
        <v>5690</v>
      </c>
      <c r="AK735">
        <v>34140</v>
      </c>
      <c r="AL735" t="s">
        <v>106</v>
      </c>
      <c r="AM735" t="s">
        <v>107</v>
      </c>
      <c r="AN735">
        <v>2015</v>
      </c>
      <c r="AO735" t="s">
        <v>1078</v>
      </c>
    </row>
    <row r="736" spans="1:41" x14ac:dyDescent="0.25">
      <c r="A736">
        <v>290971</v>
      </c>
      <c r="B736" s="1">
        <v>38635</v>
      </c>
      <c r="C736">
        <v>339</v>
      </c>
      <c r="D736" t="s">
        <v>1273</v>
      </c>
      <c r="E736"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t="s">
        <v>1079</v>
      </c>
      <c r="M736" t="s">
        <v>1142</v>
      </c>
      <c r="N736" t="s">
        <v>1095</v>
      </c>
      <c r="O736" t="s">
        <v>1100</v>
      </c>
      <c r="P736" t="s">
        <v>1162</v>
      </c>
      <c r="Q736">
        <v>0</v>
      </c>
      <c r="R736">
        <v>0</v>
      </c>
      <c r="S736">
        <v>0</v>
      </c>
      <c r="T736" s="1">
        <v>42045</v>
      </c>
      <c r="U736" t="s">
        <v>1089</v>
      </c>
      <c r="V736" t="s">
        <v>18</v>
      </c>
      <c r="W736" t="s">
        <v>41</v>
      </c>
      <c r="X736" t="s">
        <v>34</v>
      </c>
      <c r="Y736" t="s">
        <v>5</v>
      </c>
      <c r="Z736" t="s">
        <v>51</v>
      </c>
      <c r="AA736" t="s">
        <v>817</v>
      </c>
      <c r="AB736">
        <v>18</v>
      </c>
      <c r="AC736">
        <v>3</v>
      </c>
      <c r="AD736" t="s">
        <v>1078</v>
      </c>
      <c r="AE736">
        <v>2</v>
      </c>
      <c r="AF736">
        <v>1</v>
      </c>
      <c r="AG736" t="s">
        <v>1085</v>
      </c>
      <c r="AH736">
        <v>51840</v>
      </c>
      <c r="AI736">
        <v>8640</v>
      </c>
      <c r="AJ736">
        <v>8640</v>
      </c>
      <c r="AK736">
        <v>34560</v>
      </c>
      <c r="AL736" t="s">
        <v>123</v>
      </c>
      <c r="AM736" t="s">
        <v>166</v>
      </c>
      <c r="AN736">
        <v>2001</v>
      </c>
      <c r="AO736" t="s">
        <v>1078</v>
      </c>
    </row>
    <row r="737" spans="1:41" x14ac:dyDescent="0.25">
      <c r="A737">
        <v>180286</v>
      </c>
      <c r="B737" s="1">
        <v>39852</v>
      </c>
      <c r="C737">
        <v>160</v>
      </c>
      <c r="D737" t="s">
        <v>1272</v>
      </c>
      <c r="E737"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t="s">
        <v>1086</v>
      </c>
      <c r="M737" t="s">
        <v>57</v>
      </c>
      <c r="N737" t="s">
        <v>1099</v>
      </c>
      <c r="O737" t="s">
        <v>1117</v>
      </c>
      <c r="P737" t="s">
        <v>1159</v>
      </c>
      <c r="Q737">
        <v>61600</v>
      </c>
      <c r="R737">
        <v>0</v>
      </c>
      <c r="S737">
        <v>61600</v>
      </c>
      <c r="T737" s="1">
        <v>42024</v>
      </c>
      <c r="U737" t="s">
        <v>1089</v>
      </c>
      <c r="V737" t="s">
        <v>23</v>
      </c>
      <c r="W737" t="s">
        <v>41</v>
      </c>
      <c r="X737" t="s">
        <v>60</v>
      </c>
      <c r="Y737" t="s">
        <v>50</v>
      </c>
      <c r="Z737" t="s">
        <v>13</v>
      </c>
      <c r="AA737" t="s">
        <v>818</v>
      </c>
      <c r="AB737">
        <v>17</v>
      </c>
      <c r="AC737">
        <v>3</v>
      </c>
      <c r="AD737" t="s">
        <v>1085</v>
      </c>
      <c r="AE737">
        <v>2</v>
      </c>
      <c r="AF737">
        <v>3</v>
      </c>
      <c r="AG737" t="s">
        <v>1077</v>
      </c>
      <c r="AH737">
        <v>52800</v>
      </c>
      <c r="AI737">
        <v>5280</v>
      </c>
      <c r="AJ737">
        <v>5280</v>
      </c>
      <c r="AK737">
        <v>42240</v>
      </c>
      <c r="AL737" t="s">
        <v>39</v>
      </c>
      <c r="AM737" t="s">
        <v>40</v>
      </c>
      <c r="AN737">
        <v>2006</v>
      </c>
      <c r="AO737" t="s">
        <v>1078</v>
      </c>
    </row>
    <row r="738" spans="1:41" x14ac:dyDescent="0.25">
      <c r="A738">
        <v>662088</v>
      </c>
      <c r="B738" s="1">
        <v>38417</v>
      </c>
      <c r="C738">
        <v>224</v>
      </c>
      <c r="D738" t="s">
        <v>1273</v>
      </c>
      <c r="E738"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t="s">
        <v>1086</v>
      </c>
      <c r="M738" t="s">
        <v>65</v>
      </c>
      <c r="N738" t="s">
        <v>1093</v>
      </c>
      <c r="O738" t="s">
        <v>1110</v>
      </c>
      <c r="P738" t="s">
        <v>1160</v>
      </c>
      <c r="Q738">
        <v>0</v>
      </c>
      <c r="R738">
        <v>-51400</v>
      </c>
      <c r="S738">
        <v>-51400</v>
      </c>
      <c r="T738" s="1">
        <v>42031</v>
      </c>
      <c r="U738" t="s">
        <v>1</v>
      </c>
      <c r="V738" t="s">
        <v>23</v>
      </c>
      <c r="W738" t="s">
        <v>11</v>
      </c>
      <c r="X738" t="s">
        <v>34</v>
      </c>
      <c r="Y738" t="s">
        <v>45</v>
      </c>
      <c r="Z738" t="s">
        <v>37</v>
      </c>
      <c r="AA738" t="s">
        <v>819</v>
      </c>
      <c r="AB738">
        <v>11</v>
      </c>
      <c r="AC738">
        <v>1</v>
      </c>
      <c r="AD738" t="s">
        <v>1085</v>
      </c>
      <c r="AE738">
        <v>0</v>
      </c>
      <c r="AF738">
        <v>0</v>
      </c>
      <c r="AG738" t="s">
        <v>1077</v>
      </c>
      <c r="AH738">
        <v>55200</v>
      </c>
      <c r="AI738">
        <v>9200</v>
      </c>
      <c r="AJ738">
        <v>13800</v>
      </c>
      <c r="AK738">
        <v>32200</v>
      </c>
      <c r="AL738" t="s">
        <v>118</v>
      </c>
      <c r="AM738" t="s">
        <v>119</v>
      </c>
      <c r="AN738">
        <v>1998</v>
      </c>
      <c r="AO738" t="s">
        <v>1078</v>
      </c>
    </row>
    <row r="739" spans="1:41" x14ac:dyDescent="0.25">
      <c r="A739">
        <v>884365</v>
      </c>
      <c r="B739" s="1">
        <v>34471</v>
      </c>
      <c r="C739">
        <v>194</v>
      </c>
      <c r="D739" t="s">
        <v>1274</v>
      </c>
      <c r="E739"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t="s">
        <v>1079</v>
      </c>
      <c r="M739" t="s">
        <v>29</v>
      </c>
      <c r="N739" t="s">
        <v>1087</v>
      </c>
      <c r="O739" t="s">
        <v>1098</v>
      </c>
      <c r="P739" t="s">
        <v>1161</v>
      </c>
      <c r="Q739">
        <v>55300</v>
      </c>
      <c r="R739">
        <v>-37900</v>
      </c>
      <c r="S739">
        <v>17400</v>
      </c>
      <c r="T739" s="1">
        <v>42025</v>
      </c>
      <c r="U739" t="s">
        <v>10</v>
      </c>
      <c r="V739" t="s">
        <v>1084</v>
      </c>
      <c r="W739" t="s">
        <v>11</v>
      </c>
      <c r="X739" t="s">
        <v>30</v>
      </c>
      <c r="Y739" t="s">
        <v>45</v>
      </c>
      <c r="Z739" t="s">
        <v>13</v>
      </c>
      <c r="AA739" t="s">
        <v>820</v>
      </c>
      <c r="AB739">
        <v>0</v>
      </c>
      <c r="AC739">
        <v>1</v>
      </c>
      <c r="AD739" t="s">
        <v>1077</v>
      </c>
      <c r="AE739">
        <v>0</v>
      </c>
      <c r="AF739">
        <v>3</v>
      </c>
      <c r="AG739" t="s">
        <v>1078</v>
      </c>
      <c r="AH739">
        <v>9100</v>
      </c>
      <c r="AI739">
        <v>1400</v>
      </c>
      <c r="AJ739">
        <v>1400</v>
      </c>
      <c r="AK739">
        <v>6300</v>
      </c>
      <c r="AL739" t="s">
        <v>26</v>
      </c>
      <c r="AM739" t="s">
        <v>154</v>
      </c>
      <c r="AN739">
        <v>2003</v>
      </c>
      <c r="AO739" t="s">
        <v>1078</v>
      </c>
    </row>
    <row r="740" spans="1:41" x14ac:dyDescent="0.25">
      <c r="A740">
        <v>178081</v>
      </c>
      <c r="B740" s="1">
        <v>33074</v>
      </c>
      <c r="C740">
        <v>385</v>
      </c>
      <c r="D740" t="s">
        <v>1274</v>
      </c>
      <c r="E740"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t="s">
        <v>1086</v>
      </c>
      <c r="M740" t="s">
        <v>1140</v>
      </c>
      <c r="N740" t="s">
        <v>1080</v>
      </c>
      <c r="O740" t="s">
        <v>1083</v>
      </c>
      <c r="P740" t="s">
        <v>1159</v>
      </c>
      <c r="Q740">
        <v>0</v>
      </c>
      <c r="R740">
        <v>-61000</v>
      </c>
      <c r="S740">
        <v>-61000</v>
      </c>
      <c r="T740" s="1">
        <v>42053</v>
      </c>
      <c r="U740" t="s">
        <v>1089</v>
      </c>
      <c r="V740" t="s">
        <v>18</v>
      </c>
      <c r="W740" t="s">
        <v>11</v>
      </c>
      <c r="X740" t="s">
        <v>49</v>
      </c>
      <c r="Y740" t="s">
        <v>45</v>
      </c>
      <c r="Z740" t="s">
        <v>13</v>
      </c>
      <c r="AA740" t="s">
        <v>821</v>
      </c>
      <c r="AB740">
        <v>14</v>
      </c>
      <c r="AC740">
        <v>3</v>
      </c>
      <c r="AD740" t="s">
        <v>1085</v>
      </c>
      <c r="AE740">
        <v>1</v>
      </c>
      <c r="AF740">
        <v>3</v>
      </c>
      <c r="AG740" t="s">
        <v>1085</v>
      </c>
      <c r="AH740">
        <v>67600</v>
      </c>
      <c r="AI740">
        <v>13520</v>
      </c>
      <c r="AJ740">
        <v>6760</v>
      </c>
      <c r="AK740">
        <v>47320</v>
      </c>
      <c r="AL740" t="s">
        <v>73</v>
      </c>
      <c r="AM740" t="s">
        <v>74</v>
      </c>
      <c r="AN740">
        <v>2007</v>
      </c>
      <c r="AO740" t="s">
        <v>1078</v>
      </c>
    </row>
    <row r="741" spans="1:41" x14ac:dyDescent="0.25">
      <c r="A741">
        <v>507452</v>
      </c>
      <c r="B741" s="1">
        <v>38459</v>
      </c>
      <c r="C741">
        <v>100</v>
      </c>
      <c r="D741" t="s">
        <v>1273</v>
      </c>
      <c r="E741"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t="s">
        <v>1079</v>
      </c>
      <c r="M741" t="s">
        <v>65</v>
      </c>
      <c r="N741" t="s">
        <v>1114</v>
      </c>
      <c r="O741" t="s">
        <v>1096</v>
      </c>
      <c r="P741" t="s">
        <v>1161</v>
      </c>
      <c r="Q741">
        <v>67300</v>
      </c>
      <c r="R741">
        <v>0</v>
      </c>
      <c r="S741">
        <v>67300</v>
      </c>
      <c r="T741" s="1">
        <v>42061</v>
      </c>
      <c r="U741" t="s">
        <v>1</v>
      </c>
      <c r="V741" t="s">
        <v>18</v>
      </c>
      <c r="W741" t="s">
        <v>11</v>
      </c>
      <c r="X741" t="s">
        <v>49</v>
      </c>
      <c r="Y741" t="s">
        <v>50</v>
      </c>
      <c r="Z741" t="s">
        <v>6</v>
      </c>
      <c r="AA741" t="s">
        <v>822</v>
      </c>
      <c r="AB741">
        <v>4</v>
      </c>
      <c r="AC741">
        <v>1</v>
      </c>
      <c r="AD741" t="s">
        <v>1078</v>
      </c>
      <c r="AE741">
        <v>1</v>
      </c>
      <c r="AF741">
        <v>2</v>
      </c>
      <c r="AG741" t="s">
        <v>1078</v>
      </c>
      <c r="AH741">
        <v>40800</v>
      </c>
      <c r="AI741">
        <v>6800</v>
      </c>
      <c r="AJ741">
        <v>6800</v>
      </c>
      <c r="AK741">
        <v>27200</v>
      </c>
      <c r="AL741" t="s">
        <v>97</v>
      </c>
      <c r="AM741" t="s">
        <v>112</v>
      </c>
      <c r="AN741">
        <v>2004</v>
      </c>
      <c r="AO741" t="s">
        <v>1078</v>
      </c>
    </row>
    <row r="742" spans="1:41" x14ac:dyDescent="0.25">
      <c r="A742">
        <v>990624</v>
      </c>
      <c r="B742" s="1">
        <v>34375</v>
      </c>
      <c r="C742">
        <v>371</v>
      </c>
      <c r="D742" t="s">
        <v>1274</v>
      </c>
      <c r="E74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t="s">
        <v>1079</v>
      </c>
      <c r="M742" t="s">
        <v>1141</v>
      </c>
      <c r="N742" t="s">
        <v>1082</v>
      </c>
      <c r="O742" t="s">
        <v>1088</v>
      </c>
      <c r="P742" t="s">
        <v>1161</v>
      </c>
      <c r="Q742">
        <v>79600</v>
      </c>
      <c r="R742">
        <v>0</v>
      </c>
      <c r="S742">
        <v>79600</v>
      </c>
      <c r="T742" s="1">
        <v>42033</v>
      </c>
      <c r="U742" t="s">
        <v>1089</v>
      </c>
      <c r="V742" t="s">
        <v>2</v>
      </c>
      <c r="W742" t="s">
        <v>3</v>
      </c>
      <c r="X742" t="s">
        <v>49</v>
      </c>
      <c r="Y742" t="s">
        <v>45</v>
      </c>
      <c r="Z742" t="s">
        <v>37</v>
      </c>
      <c r="AA742" t="s">
        <v>823</v>
      </c>
      <c r="AB742">
        <v>2</v>
      </c>
      <c r="AC742">
        <v>3</v>
      </c>
      <c r="AD742" t="s">
        <v>1078</v>
      </c>
      <c r="AE742">
        <v>2</v>
      </c>
      <c r="AF742">
        <v>1</v>
      </c>
      <c r="AG742" t="s">
        <v>1077</v>
      </c>
      <c r="AH742">
        <v>84500</v>
      </c>
      <c r="AI742">
        <v>13000</v>
      </c>
      <c r="AJ742">
        <v>13000</v>
      </c>
      <c r="AK742">
        <v>58500</v>
      </c>
      <c r="AL742" t="s">
        <v>123</v>
      </c>
      <c r="AM742" t="s">
        <v>124</v>
      </c>
      <c r="AN742">
        <v>2011</v>
      </c>
      <c r="AO742" t="s">
        <v>1077</v>
      </c>
    </row>
    <row r="743" spans="1:41" x14ac:dyDescent="0.25">
      <c r="A743">
        <v>892148</v>
      </c>
      <c r="B743" s="1">
        <v>34787</v>
      </c>
      <c r="C743">
        <v>175</v>
      </c>
      <c r="D743" t="s">
        <v>1274</v>
      </c>
      <c r="E743"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t="s">
        <v>1079</v>
      </c>
      <c r="M743" t="s">
        <v>1141</v>
      </c>
      <c r="N743" t="s">
        <v>1099</v>
      </c>
      <c r="O743" t="s">
        <v>1105</v>
      </c>
      <c r="P743" t="s">
        <v>1159</v>
      </c>
      <c r="Q743">
        <v>0</v>
      </c>
      <c r="R743">
        <v>-43600</v>
      </c>
      <c r="S743">
        <v>-43600</v>
      </c>
      <c r="T743" s="1">
        <v>42043</v>
      </c>
      <c r="U743" t="s">
        <v>1089</v>
      </c>
      <c r="V743" t="s">
        <v>23</v>
      </c>
      <c r="W743" t="s">
        <v>3</v>
      </c>
      <c r="X743" t="s">
        <v>49</v>
      </c>
      <c r="Y743" t="s">
        <v>5</v>
      </c>
      <c r="Z743" t="s">
        <v>24</v>
      </c>
      <c r="AA743" t="s">
        <v>824</v>
      </c>
      <c r="AB743">
        <v>9</v>
      </c>
      <c r="AC743">
        <v>3</v>
      </c>
      <c r="AD743" t="s">
        <v>1077</v>
      </c>
      <c r="AE743">
        <v>2</v>
      </c>
      <c r="AF743">
        <v>2</v>
      </c>
      <c r="AG743" t="s">
        <v>1077</v>
      </c>
      <c r="AH743">
        <v>71610</v>
      </c>
      <c r="AI743">
        <v>13020</v>
      </c>
      <c r="AJ743">
        <v>6510</v>
      </c>
      <c r="AK743">
        <v>52080</v>
      </c>
      <c r="AL743" t="s">
        <v>47</v>
      </c>
      <c r="AM743" t="s">
        <v>64</v>
      </c>
      <c r="AN743">
        <v>2012</v>
      </c>
      <c r="AO743" t="s">
        <v>1077</v>
      </c>
    </row>
    <row r="744" spans="1:41" x14ac:dyDescent="0.25">
      <c r="A744">
        <v>398683</v>
      </c>
      <c r="B744" s="1">
        <v>39202</v>
      </c>
      <c r="C744">
        <v>373</v>
      </c>
      <c r="D744" t="s">
        <v>1274</v>
      </c>
      <c r="E744"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t="s">
        <v>1079</v>
      </c>
      <c r="M744" t="s">
        <v>1140</v>
      </c>
      <c r="N744" t="s">
        <v>1087</v>
      </c>
      <c r="O744" t="s">
        <v>1106</v>
      </c>
      <c r="P744" t="s">
        <v>1160</v>
      </c>
      <c r="Q744">
        <v>0</v>
      </c>
      <c r="R744">
        <v>0</v>
      </c>
      <c r="S744">
        <v>0</v>
      </c>
      <c r="T744" s="1">
        <v>42023</v>
      </c>
      <c r="U744" t="s">
        <v>1089</v>
      </c>
      <c r="V744" t="s">
        <v>18</v>
      </c>
      <c r="W744" t="s">
        <v>3</v>
      </c>
      <c r="X744" t="s">
        <v>49</v>
      </c>
      <c r="Y744" t="s">
        <v>5</v>
      </c>
      <c r="Z744" t="s">
        <v>24</v>
      </c>
      <c r="AA744" t="s">
        <v>825</v>
      </c>
      <c r="AB744">
        <v>21</v>
      </c>
      <c r="AC744">
        <v>4</v>
      </c>
      <c r="AD744" t="s">
        <v>1085</v>
      </c>
      <c r="AE744">
        <v>0</v>
      </c>
      <c r="AF744">
        <v>2</v>
      </c>
      <c r="AG744" t="s">
        <v>1078</v>
      </c>
      <c r="AH744">
        <v>60600</v>
      </c>
      <c r="AI744">
        <v>6060</v>
      </c>
      <c r="AJ744">
        <v>12120</v>
      </c>
      <c r="AK744">
        <v>42420</v>
      </c>
      <c r="AL744" t="s">
        <v>21</v>
      </c>
      <c r="AM744" t="s">
        <v>22</v>
      </c>
      <c r="AN744">
        <v>2007</v>
      </c>
      <c r="AO744" t="s">
        <v>1077</v>
      </c>
    </row>
    <row r="745" spans="1:41" x14ac:dyDescent="0.25">
      <c r="A745">
        <v>605100</v>
      </c>
      <c r="B745" s="1">
        <v>36937</v>
      </c>
      <c r="C745">
        <v>258</v>
      </c>
      <c r="D745" t="s">
        <v>1272</v>
      </c>
      <c r="E745"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t="s">
        <v>1079</v>
      </c>
      <c r="M745" t="s">
        <v>1139</v>
      </c>
      <c r="N745" t="s">
        <v>1099</v>
      </c>
      <c r="O745" t="s">
        <v>1083</v>
      </c>
      <c r="P745" t="s">
        <v>1162</v>
      </c>
      <c r="Q745">
        <v>0</v>
      </c>
      <c r="R745">
        <v>-44400</v>
      </c>
      <c r="S745">
        <v>-44400</v>
      </c>
      <c r="T745" s="1">
        <v>42043</v>
      </c>
      <c r="U745" t="s">
        <v>1089</v>
      </c>
      <c r="V745" t="s">
        <v>18</v>
      </c>
      <c r="W745" t="s">
        <v>3</v>
      </c>
      <c r="X745" t="s">
        <v>34</v>
      </c>
      <c r="Y745" t="s">
        <v>50</v>
      </c>
      <c r="Z745" t="s">
        <v>13</v>
      </c>
      <c r="AA745" t="s">
        <v>826</v>
      </c>
      <c r="AB745">
        <v>0</v>
      </c>
      <c r="AC745">
        <v>3</v>
      </c>
      <c r="AD745" t="s">
        <v>1078</v>
      </c>
      <c r="AE745">
        <v>2</v>
      </c>
      <c r="AF745">
        <v>3</v>
      </c>
      <c r="AG745" t="s">
        <v>1078</v>
      </c>
      <c r="AH745">
        <v>81240</v>
      </c>
      <c r="AI745">
        <v>6770</v>
      </c>
      <c r="AJ745">
        <v>20310</v>
      </c>
      <c r="AK745">
        <v>54160</v>
      </c>
      <c r="AL745" t="s">
        <v>15</v>
      </c>
      <c r="AM745" t="s">
        <v>102</v>
      </c>
      <c r="AN745">
        <v>2008</v>
      </c>
      <c r="AO745" t="s">
        <v>1077</v>
      </c>
    </row>
    <row r="746" spans="1:41" x14ac:dyDescent="0.25">
      <c r="A746">
        <v>143109</v>
      </c>
      <c r="B746" s="1">
        <v>37081</v>
      </c>
      <c r="C746">
        <v>255</v>
      </c>
      <c r="D746" t="s">
        <v>1273</v>
      </c>
      <c r="E746"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t="s">
        <v>1086</v>
      </c>
      <c r="M746" t="s">
        <v>1141</v>
      </c>
      <c r="N746" t="s">
        <v>1090</v>
      </c>
      <c r="O746" t="s">
        <v>1092</v>
      </c>
      <c r="P746" t="s">
        <v>1161</v>
      </c>
      <c r="Q746">
        <v>38200</v>
      </c>
      <c r="R746">
        <v>0</v>
      </c>
      <c r="S746">
        <v>38200</v>
      </c>
      <c r="T746" s="1">
        <v>42011</v>
      </c>
      <c r="U746" t="s">
        <v>1089</v>
      </c>
      <c r="V746" t="s">
        <v>2</v>
      </c>
      <c r="W746" t="s">
        <v>41</v>
      </c>
      <c r="X746" t="s">
        <v>34</v>
      </c>
      <c r="Y746" t="s">
        <v>45</v>
      </c>
      <c r="Z746" t="s">
        <v>37</v>
      </c>
      <c r="AA746" t="s">
        <v>827</v>
      </c>
      <c r="AB746">
        <v>17</v>
      </c>
      <c r="AC746">
        <v>3</v>
      </c>
      <c r="AD746" t="s">
        <v>1077</v>
      </c>
      <c r="AE746">
        <v>0</v>
      </c>
      <c r="AF746">
        <v>3</v>
      </c>
      <c r="AG746" t="s">
        <v>1078</v>
      </c>
      <c r="AH746">
        <v>29300</v>
      </c>
      <c r="AI746">
        <v>2930</v>
      </c>
      <c r="AJ746">
        <v>5860</v>
      </c>
      <c r="AK746">
        <v>20510</v>
      </c>
      <c r="AL746" t="s">
        <v>43</v>
      </c>
      <c r="AM746" t="s">
        <v>59</v>
      </c>
      <c r="AN746">
        <v>2010</v>
      </c>
      <c r="AO746" t="s">
        <v>1078</v>
      </c>
    </row>
    <row r="747" spans="1:41" x14ac:dyDescent="0.25">
      <c r="A747">
        <v>230223</v>
      </c>
      <c r="B747" s="1">
        <v>39697</v>
      </c>
      <c r="C747">
        <v>37</v>
      </c>
      <c r="D747" t="s">
        <v>1272</v>
      </c>
      <c r="E747"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t="s">
        <v>1086</v>
      </c>
      <c r="M747" t="s">
        <v>1140</v>
      </c>
      <c r="N747" t="s">
        <v>1087</v>
      </c>
      <c r="O747" t="s">
        <v>1101</v>
      </c>
      <c r="P747" t="s">
        <v>1160</v>
      </c>
      <c r="Q747">
        <v>0</v>
      </c>
      <c r="R747">
        <v>0</v>
      </c>
      <c r="S747">
        <v>0</v>
      </c>
      <c r="T747" s="1">
        <v>42048</v>
      </c>
      <c r="U747" t="s">
        <v>1089</v>
      </c>
      <c r="V747" t="s">
        <v>2</v>
      </c>
      <c r="W747" t="s">
        <v>41</v>
      </c>
      <c r="X747" t="s">
        <v>34</v>
      </c>
      <c r="Y747" t="s">
        <v>45</v>
      </c>
      <c r="Z747" t="s">
        <v>53</v>
      </c>
      <c r="AA747" t="s">
        <v>828</v>
      </c>
      <c r="AB747">
        <v>21</v>
      </c>
      <c r="AC747">
        <v>3</v>
      </c>
      <c r="AD747" t="s">
        <v>1078</v>
      </c>
      <c r="AE747">
        <v>1</v>
      </c>
      <c r="AF747">
        <v>1</v>
      </c>
      <c r="AG747" t="s">
        <v>1077</v>
      </c>
      <c r="AH747">
        <v>76450</v>
      </c>
      <c r="AI747">
        <v>6950</v>
      </c>
      <c r="AJ747">
        <v>13900</v>
      </c>
      <c r="AK747">
        <v>55600</v>
      </c>
      <c r="AL747" t="s">
        <v>21</v>
      </c>
      <c r="AM747" t="s">
        <v>22</v>
      </c>
      <c r="AN747">
        <v>1995</v>
      </c>
      <c r="AO747" t="s">
        <v>1078</v>
      </c>
    </row>
    <row r="748" spans="1:41" x14ac:dyDescent="0.25">
      <c r="A748">
        <v>769602</v>
      </c>
      <c r="B748" s="1">
        <v>38340</v>
      </c>
      <c r="C748">
        <v>322</v>
      </c>
      <c r="D748" t="s">
        <v>1272</v>
      </c>
      <c r="E748"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t="s">
        <v>1086</v>
      </c>
      <c r="M748" t="s">
        <v>65</v>
      </c>
      <c r="N748" t="s">
        <v>1082</v>
      </c>
      <c r="O748" t="s">
        <v>1116</v>
      </c>
      <c r="P748" t="s">
        <v>1159</v>
      </c>
      <c r="Q748">
        <v>49900</v>
      </c>
      <c r="R748">
        <v>-62700</v>
      </c>
      <c r="S748">
        <v>-12800</v>
      </c>
      <c r="T748" s="1">
        <v>42050</v>
      </c>
      <c r="U748" t="s">
        <v>1089</v>
      </c>
      <c r="V748" t="s">
        <v>2</v>
      </c>
      <c r="W748" t="s">
        <v>3</v>
      </c>
      <c r="X748" t="s">
        <v>34</v>
      </c>
      <c r="Y748" t="s">
        <v>19</v>
      </c>
      <c r="Z748" t="s">
        <v>75</v>
      </c>
      <c r="AA748" t="s">
        <v>829</v>
      </c>
      <c r="AB748">
        <v>20</v>
      </c>
      <c r="AC748">
        <v>3</v>
      </c>
      <c r="AD748" t="s">
        <v>1077</v>
      </c>
      <c r="AE748">
        <v>0</v>
      </c>
      <c r="AF748">
        <v>3</v>
      </c>
      <c r="AG748" t="s">
        <v>1085</v>
      </c>
      <c r="AH748">
        <v>49400</v>
      </c>
      <c r="AI748">
        <v>9880</v>
      </c>
      <c r="AJ748">
        <v>4940</v>
      </c>
      <c r="AK748">
        <v>34580</v>
      </c>
      <c r="AL748" t="s">
        <v>106</v>
      </c>
      <c r="AM748" t="s">
        <v>107</v>
      </c>
      <c r="AN748">
        <v>2010</v>
      </c>
      <c r="AO748" t="s">
        <v>1078</v>
      </c>
    </row>
    <row r="749" spans="1:41" x14ac:dyDescent="0.25">
      <c r="A749">
        <v>420815</v>
      </c>
      <c r="B749" s="1">
        <v>36845</v>
      </c>
      <c r="C749">
        <v>204</v>
      </c>
      <c r="D749" t="s">
        <v>1272</v>
      </c>
      <c r="E749"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t="s">
        <v>1086</v>
      </c>
      <c r="M749" t="s">
        <v>1140</v>
      </c>
      <c r="N749" t="s">
        <v>1091</v>
      </c>
      <c r="O749" t="s">
        <v>1110</v>
      </c>
      <c r="P749" t="s">
        <v>1159</v>
      </c>
      <c r="Q749">
        <v>0</v>
      </c>
      <c r="R749">
        <v>-45100</v>
      </c>
      <c r="S749">
        <v>-45100</v>
      </c>
      <c r="T749" s="1">
        <v>42049</v>
      </c>
      <c r="U749" t="s">
        <v>1</v>
      </c>
      <c r="V749" t="s">
        <v>2</v>
      </c>
      <c r="W749" t="s">
        <v>41</v>
      </c>
      <c r="X749" t="s">
        <v>60</v>
      </c>
      <c r="Y749" t="s">
        <v>5</v>
      </c>
      <c r="Z749" t="s">
        <v>75</v>
      </c>
      <c r="AA749" t="s">
        <v>830</v>
      </c>
      <c r="AB749">
        <v>5</v>
      </c>
      <c r="AC749">
        <v>1</v>
      </c>
      <c r="AD749" t="s">
        <v>1078</v>
      </c>
      <c r="AE749">
        <v>0</v>
      </c>
      <c r="AF749">
        <v>1</v>
      </c>
      <c r="AG749" t="s">
        <v>1085</v>
      </c>
      <c r="AH749">
        <v>90530</v>
      </c>
      <c r="AI749">
        <v>16460</v>
      </c>
      <c r="AJ749">
        <v>16460</v>
      </c>
      <c r="AK749">
        <v>57610</v>
      </c>
      <c r="AL749" t="s">
        <v>55</v>
      </c>
      <c r="AM749" t="s">
        <v>56</v>
      </c>
      <c r="AN749">
        <v>2003</v>
      </c>
      <c r="AO749" t="s">
        <v>1078</v>
      </c>
    </row>
    <row r="750" spans="1:41" x14ac:dyDescent="0.25">
      <c r="A750">
        <v>973546</v>
      </c>
      <c r="B750" s="1">
        <v>39155</v>
      </c>
      <c r="C750">
        <v>76</v>
      </c>
      <c r="D750" t="s">
        <v>1273</v>
      </c>
      <c r="E750"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t="s">
        <v>1086</v>
      </c>
      <c r="M750" t="s">
        <v>29</v>
      </c>
      <c r="N750" t="s">
        <v>1097</v>
      </c>
      <c r="O750" t="s">
        <v>1104</v>
      </c>
      <c r="P750" t="s">
        <v>1161</v>
      </c>
      <c r="Q750">
        <v>39900</v>
      </c>
      <c r="R750">
        <v>-44000</v>
      </c>
      <c r="S750">
        <v>-4100</v>
      </c>
      <c r="T750" s="1">
        <v>42035</v>
      </c>
      <c r="U750" t="s">
        <v>10</v>
      </c>
      <c r="V750" t="s">
        <v>1084</v>
      </c>
      <c r="W750" t="s">
        <v>11</v>
      </c>
      <c r="X750" t="s">
        <v>4</v>
      </c>
      <c r="Y750" t="s">
        <v>45</v>
      </c>
      <c r="Z750" t="s">
        <v>75</v>
      </c>
      <c r="AA750" t="s">
        <v>831</v>
      </c>
      <c r="AB750">
        <v>7</v>
      </c>
      <c r="AC750">
        <v>1</v>
      </c>
      <c r="AD750" t="s">
        <v>1078</v>
      </c>
      <c r="AE750">
        <v>2</v>
      </c>
      <c r="AF750">
        <v>1</v>
      </c>
      <c r="AG750" t="s">
        <v>1078</v>
      </c>
      <c r="AH750">
        <v>8030</v>
      </c>
      <c r="AI750">
        <v>1460</v>
      </c>
      <c r="AJ750">
        <v>730</v>
      </c>
      <c r="AK750">
        <v>5840</v>
      </c>
      <c r="AL750" t="s">
        <v>15</v>
      </c>
      <c r="AM750" t="s">
        <v>16</v>
      </c>
      <c r="AN750">
        <v>1995</v>
      </c>
      <c r="AO750" t="s">
        <v>1078</v>
      </c>
    </row>
    <row r="751" spans="1:41" x14ac:dyDescent="0.25">
      <c r="A751">
        <v>608039</v>
      </c>
      <c r="B751" s="1">
        <v>38349</v>
      </c>
      <c r="C751">
        <v>193</v>
      </c>
      <c r="D751" t="s">
        <v>1272</v>
      </c>
      <c r="E751"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t="s">
        <v>1086</v>
      </c>
      <c r="M751" t="s">
        <v>1141</v>
      </c>
      <c r="N751" t="s">
        <v>1107</v>
      </c>
      <c r="O751" t="s">
        <v>1104</v>
      </c>
      <c r="P751" t="s">
        <v>1161</v>
      </c>
      <c r="Q751">
        <v>34200</v>
      </c>
      <c r="R751">
        <v>-32300</v>
      </c>
      <c r="S751">
        <v>1900</v>
      </c>
      <c r="T751" s="1">
        <v>42032</v>
      </c>
      <c r="U751" t="s">
        <v>1</v>
      </c>
      <c r="V751" t="s">
        <v>2</v>
      </c>
      <c r="W751" t="s">
        <v>11</v>
      </c>
      <c r="X751" t="s">
        <v>34</v>
      </c>
      <c r="Y751" t="s">
        <v>19</v>
      </c>
      <c r="Z751" t="s">
        <v>6</v>
      </c>
      <c r="AA751" t="s">
        <v>832</v>
      </c>
      <c r="AB751">
        <v>6</v>
      </c>
      <c r="AC751">
        <v>1</v>
      </c>
      <c r="AD751" t="s">
        <v>1078</v>
      </c>
      <c r="AE751">
        <v>0</v>
      </c>
      <c r="AF751">
        <v>0</v>
      </c>
      <c r="AG751" t="s">
        <v>1077</v>
      </c>
      <c r="AH751">
        <v>63900</v>
      </c>
      <c r="AI751">
        <v>6390</v>
      </c>
      <c r="AJ751">
        <v>6390</v>
      </c>
      <c r="AK751">
        <v>51120</v>
      </c>
      <c r="AL751" t="s">
        <v>32</v>
      </c>
      <c r="AM751" t="s">
        <v>77</v>
      </c>
      <c r="AN751">
        <v>2001</v>
      </c>
      <c r="AO751" t="s">
        <v>1078</v>
      </c>
    </row>
    <row r="752" spans="1:41" x14ac:dyDescent="0.25">
      <c r="A752">
        <v>786432</v>
      </c>
      <c r="B752" s="1">
        <v>35749</v>
      </c>
      <c r="C752">
        <v>435</v>
      </c>
      <c r="D752" t="s">
        <v>1274</v>
      </c>
      <c r="E75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t="s">
        <v>1079</v>
      </c>
      <c r="M752" t="s">
        <v>1142</v>
      </c>
      <c r="N752" t="s">
        <v>1087</v>
      </c>
      <c r="O752" t="s">
        <v>1104</v>
      </c>
      <c r="P752" t="s">
        <v>1161</v>
      </c>
      <c r="Q752">
        <v>0</v>
      </c>
      <c r="R752">
        <v>-40000</v>
      </c>
      <c r="S752">
        <v>-40000</v>
      </c>
      <c r="T752" s="1">
        <v>42014</v>
      </c>
      <c r="U752" t="s">
        <v>1089</v>
      </c>
      <c r="V752" t="s">
        <v>18</v>
      </c>
      <c r="W752" t="s">
        <v>41</v>
      </c>
      <c r="X752" t="s">
        <v>49</v>
      </c>
      <c r="Y752" t="s">
        <v>19</v>
      </c>
      <c r="Z752" t="s">
        <v>6</v>
      </c>
      <c r="AA752" t="s">
        <v>833</v>
      </c>
      <c r="AB752">
        <v>19</v>
      </c>
      <c r="AC752">
        <v>3</v>
      </c>
      <c r="AD752" t="s">
        <v>1085</v>
      </c>
      <c r="AE752">
        <v>1</v>
      </c>
      <c r="AF752">
        <v>1</v>
      </c>
      <c r="AG752" t="s">
        <v>1077</v>
      </c>
      <c r="AH752">
        <v>41490</v>
      </c>
      <c r="AI752">
        <v>9220</v>
      </c>
      <c r="AJ752">
        <v>4610</v>
      </c>
      <c r="AK752">
        <v>27660</v>
      </c>
      <c r="AL752" t="s">
        <v>15</v>
      </c>
      <c r="AM752" t="s">
        <v>16</v>
      </c>
      <c r="AN752">
        <v>2004</v>
      </c>
      <c r="AO752" t="s">
        <v>1078</v>
      </c>
    </row>
    <row r="753" spans="1:41" x14ac:dyDescent="0.25">
      <c r="A753">
        <v>445195</v>
      </c>
      <c r="B753" s="1">
        <v>40448</v>
      </c>
      <c r="C753">
        <v>54</v>
      </c>
      <c r="D753" t="s">
        <v>1274</v>
      </c>
      <c r="E753"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t="s">
        <v>1086</v>
      </c>
      <c r="M753" t="s">
        <v>1140</v>
      </c>
      <c r="N753" t="s">
        <v>1102</v>
      </c>
      <c r="O753" t="s">
        <v>1105</v>
      </c>
      <c r="P753" t="s">
        <v>1162</v>
      </c>
      <c r="Q753">
        <v>68500</v>
      </c>
      <c r="R753">
        <v>-42100</v>
      </c>
      <c r="S753">
        <v>26400</v>
      </c>
      <c r="T753" s="1">
        <v>42060</v>
      </c>
      <c r="U753" t="s">
        <v>1089</v>
      </c>
      <c r="V753" t="s">
        <v>2</v>
      </c>
      <c r="W753" t="s">
        <v>11</v>
      </c>
      <c r="X753" t="s">
        <v>34</v>
      </c>
      <c r="Y753" t="s">
        <v>12</v>
      </c>
      <c r="Z753" t="s">
        <v>37</v>
      </c>
      <c r="AA753" t="s">
        <v>834</v>
      </c>
      <c r="AB753">
        <v>21</v>
      </c>
      <c r="AC753">
        <v>3</v>
      </c>
      <c r="AD753" t="s">
        <v>1077</v>
      </c>
      <c r="AE753">
        <v>2</v>
      </c>
      <c r="AF753">
        <v>0</v>
      </c>
      <c r="AG753" t="s">
        <v>1085</v>
      </c>
      <c r="AH753">
        <v>79090</v>
      </c>
      <c r="AI753">
        <v>14380</v>
      </c>
      <c r="AJ753">
        <v>7190</v>
      </c>
      <c r="AK753">
        <v>57520</v>
      </c>
      <c r="AL753" t="s">
        <v>39</v>
      </c>
      <c r="AM753" t="s">
        <v>71</v>
      </c>
      <c r="AN753">
        <v>2012</v>
      </c>
      <c r="AO753" t="s">
        <v>1078</v>
      </c>
    </row>
    <row r="754" spans="1:41" x14ac:dyDescent="0.25">
      <c r="A754">
        <v>938634</v>
      </c>
      <c r="B754" s="1">
        <v>34211</v>
      </c>
      <c r="C754">
        <v>144</v>
      </c>
      <c r="D754" t="s">
        <v>1272</v>
      </c>
      <c r="E754"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t="s">
        <v>1079</v>
      </c>
      <c r="M754" t="s">
        <v>57</v>
      </c>
      <c r="N754" t="s">
        <v>1082</v>
      </c>
      <c r="O754" t="s">
        <v>1116</v>
      </c>
      <c r="P754" t="s">
        <v>1159</v>
      </c>
      <c r="Q754">
        <v>0</v>
      </c>
      <c r="R754">
        <v>0</v>
      </c>
      <c r="S754">
        <v>0</v>
      </c>
      <c r="T754" s="1">
        <v>42034</v>
      </c>
      <c r="U754" t="s">
        <v>1089</v>
      </c>
      <c r="V754" t="s">
        <v>2</v>
      </c>
      <c r="W754" t="s">
        <v>3</v>
      </c>
      <c r="X754" t="s">
        <v>4</v>
      </c>
      <c r="Y754" t="s">
        <v>45</v>
      </c>
      <c r="Z754" t="s">
        <v>37</v>
      </c>
      <c r="AA754" t="s">
        <v>835</v>
      </c>
      <c r="AB754">
        <v>3</v>
      </c>
      <c r="AC754">
        <v>3</v>
      </c>
      <c r="AD754" t="s">
        <v>1085</v>
      </c>
      <c r="AE754">
        <v>0</v>
      </c>
      <c r="AF754">
        <v>0</v>
      </c>
      <c r="AG754" t="s">
        <v>1085</v>
      </c>
      <c r="AH754">
        <v>87900</v>
      </c>
      <c r="AI754">
        <v>17580</v>
      </c>
      <c r="AJ754">
        <v>8790</v>
      </c>
      <c r="AK754">
        <v>61530</v>
      </c>
      <c r="AL754" t="s">
        <v>21</v>
      </c>
      <c r="AM754" t="s">
        <v>67</v>
      </c>
      <c r="AN754">
        <v>1995</v>
      </c>
      <c r="AO754" t="s">
        <v>1078</v>
      </c>
    </row>
    <row r="755" spans="1:41" x14ac:dyDescent="0.25">
      <c r="A755">
        <v>482495</v>
      </c>
      <c r="B755" s="1">
        <v>35824</v>
      </c>
      <c r="C755">
        <v>92</v>
      </c>
      <c r="D755" t="s">
        <v>1272</v>
      </c>
      <c r="E755"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t="s">
        <v>1079</v>
      </c>
      <c r="M755" t="s">
        <v>1139</v>
      </c>
      <c r="N755" t="s">
        <v>1093</v>
      </c>
      <c r="O755" t="s">
        <v>1106</v>
      </c>
      <c r="P755" t="s">
        <v>1159</v>
      </c>
      <c r="Q755">
        <v>58900</v>
      </c>
      <c r="R755">
        <v>-29100</v>
      </c>
      <c r="S755">
        <v>29800</v>
      </c>
      <c r="T755" s="1">
        <v>42041</v>
      </c>
      <c r="U755" t="s">
        <v>1</v>
      </c>
      <c r="V755" t="s">
        <v>18</v>
      </c>
      <c r="W755" t="s">
        <v>41</v>
      </c>
      <c r="X755" t="s">
        <v>60</v>
      </c>
      <c r="Y755" t="s">
        <v>45</v>
      </c>
      <c r="Z755" t="s">
        <v>6</v>
      </c>
      <c r="AA755" t="s">
        <v>836</v>
      </c>
      <c r="AB755">
        <v>22</v>
      </c>
      <c r="AC755">
        <v>1</v>
      </c>
      <c r="AD755" t="s">
        <v>1085</v>
      </c>
      <c r="AE755">
        <v>2</v>
      </c>
      <c r="AF755">
        <v>3</v>
      </c>
      <c r="AG755" t="s">
        <v>1077</v>
      </c>
      <c r="AH755">
        <v>53400</v>
      </c>
      <c r="AI755">
        <v>5340</v>
      </c>
      <c r="AJ755">
        <v>5340</v>
      </c>
      <c r="AK755">
        <v>42720</v>
      </c>
      <c r="AL755" t="s">
        <v>106</v>
      </c>
      <c r="AM755" t="s">
        <v>107</v>
      </c>
      <c r="AN755">
        <v>1996</v>
      </c>
      <c r="AO755" t="s">
        <v>1078</v>
      </c>
    </row>
    <row r="756" spans="1:41" x14ac:dyDescent="0.25">
      <c r="A756">
        <v>796005</v>
      </c>
      <c r="B756" s="1">
        <v>39312</v>
      </c>
      <c r="C756">
        <v>173</v>
      </c>
      <c r="D756" t="s">
        <v>1273</v>
      </c>
      <c r="E756"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t="s">
        <v>1079</v>
      </c>
      <c r="M756" t="s">
        <v>65</v>
      </c>
      <c r="N756" t="s">
        <v>1082</v>
      </c>
      <c r="O756" t="s">
        <v>1112</v>
      </c>
      <c r="P756" t="s">
        <v>1162</v>
      </c>
      <c r="Q756">
        <v>51000</v>
      </c>
      <c r="R756">
        <v>0</v>
      </c>
      <c r="S756">
        <v>51000</v>
      </c>
      <c r="T756" s="1">
        <v>42043</v>
      </c>
      <c r="U756" t="s">
        <v>1</v>
      </c>
      <c r="V756" t="s">
        <v>18</v>
      </c>
      <c r="W756" t="s">
        <v>41</v>
      </c>
      <c r="X756" t="s">
        <v>34</v>
      </c>
      <c r="Y756" t="s">
        <v>5</v>
      </c>
      <c r="Z756" t="s">
        <v>37</v>
      </c>
      <c r="AA756" t="s">
        <v>837</v>
      </c>
      <c r="AB756">
        <v>22</v>
      </c>
      <c r="AC756">
        <v>1</v>
      </c>
      <c r="AD756" t="s">
        <v>1077</v>
      </c>
      <c r="AE756">
        <v>2</v>
      </c>
      <c r="AF756">
        <v>3</v>
      </c>
      <c r="AG756" t="s">
        <v>1078</v>
      </c>
      <c r="AH756">
        <v>52030</v>
      </c>
      <c r="AI756">
        <v>9460</v>
      </c>
      <c r="AJ756">
        <v>9460</v>
      </c>
      <c r="AK756">
        <v>33110</v>
      </c>
      <c r="AL756" t="s">
        <v>32</v>
      </c>
      <c r="AM756" t="s">
        <v>69</v>
      </c>
      <c r="AN756">
        <v>1995</v>
      </c>
      <c r="AO756" t="s">
        <v>1078</v>
      </c>
    </row>
    <row r="757" spans="1:41" x14ac:dyDescent="0.25">
      <c r="A757">
        <v>910604</v>
      </c>
      <c r="B757" s="1">
        <v>33708</v>
      </c>
      <c r="C757">
        <v>436</v>
      </c>
      <c r="D757" t="s">
        <v>1274</v>
      </c>
      <c r="E757"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t="s">
        <v>1079</v>
      </c>
      <c r="M757" t="s">
        <v>57</v>
      </c>
      <c r="N757" t="s">
        <v>1093</v>
      </c>
      <c r="O757" t="s">
        <v>1092</v>
      </c>
      <c r="P757" t="s">
        <v>1159</v>
      </c>
      <c r="Q757">
        <v>67600</v>
      </c>
      <c r="R757">
        <v>-65300</v>
      </c>
      <c r="S757">
        <v>2300</v>
      </c>
      <c r="T757" s="1">
        <v>42017</v>
      </c>
      <c r="U757" t="s">
        <v>1</v>
      </c>
      <c r="V757" t="s">
        <v>23</v>
      </c>
      <c r="W757" t="s">
        <v>11</v>
      </c>
      <c r="X757" t="s">
        <v>60</v>
      </c>
      <c r="Y757" t="s">
        <v>12</v>
      </c>
      <c r="Z757" t="s">
        <v>24</v>
      </c>
      <c r="AA757" t="s">
        <v>838</v>
      </c>
      <c r="AB757">
        <v>16</v>
      </c>
      <c r="AC757">
        <v>1</v>
      </c>
      <c r="AD757" t="s">
        <v>1078</v>
      </c>
      <c r="AE757">
        <v>0</v>
      </c>
      <c r="AF757">
        <v>2</v>
      </c>
      <c r="AG757" t="s">
        <v>1078</v>
      </c>
      <c r="AH757">
        <v>82060</v>
      </c>
      <c r="AI757">
        <v>14920</v>
      </c>
      <c r="AJ757">
        <v>7460</v>
      </c>
      <c r="AK757">
        <v>59680</v>
      </c>
      <c r="AL757" t="s">
        <v>8</v>
      </c>
      <c r="AM757" t="s">
        <v>137</v>
      </c>
      <c r="AN757">
        <v>2005</v>
      </c>
      <c r="AO757" t="s">
        <v>1078</v>
      </c>
    </row>
    <row r="758" spans="1:41" x14ac:dyDescent="0.25">
      <c r="A758">
        <v>327488</v>
      </c>
      <c r="B758" s="1">
        <v>34190</v>
      </c>
      <c r="C758">
        <v>155</v>
      </c>
      <c r="D758" t="s">
        <v>1273</v>
      </c>
      <c r="E758"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t="s">
        <v>1086</v>
      </c>
      <c r="M758" t="s">
        <v>29</v>
      </c>
      <c r="N758" t="s">
        <v>1102</v>
      </c>
      <c r="O758" t="s">
        <v>1105</v>
      </c>
      <c r="P758" t="s">
        <v>1161</v>
      </c>
      <c r="Q758">
        <v>83600</v>
      </c>
      <c r="R758">
        <v>0</v>
      </c>
      <c r="S758">
        <v>83600</v>
      </c>
      <c r="T758" s="1">
        <v>42022</v>
      </c>
      <c r="U758" t="s">
        <v>1</v>
      </c>
      <c r="V758" t="s">
        <v>23</v>
      </c>
      <c r="W758" t="s">
        <v>11</v>
      </c>
      <c r="X758" t="s">
        <v>60</v>
      </c>
      <c r="Y758" t="s">
        <v>19</v>
      </c>
      <c r="Z758" t="s">
        <v>75</v>
      </c>
      <c r="AA758" t="s">
        <v>839</v>
      </c>
      <c r="AB758">
        <v>0</v>
      </c>
      <c r="AC758">
        <v>1</v>
      </c>
      <c r="AD758" t="s">
        <v>1085</v>
      </c>
      <c r="AE758">
        <v>0</v>
      </c>
      <c r="AF758">
        <v>3</v>
      </c>
      <c r="AG758" t="s">
        <v>1085</v>
      </c>
      <c r="AH758">
        <v>48360</v>
      </c>
      <c r="AI758">
        <v>8060</v>
      </c>
      <c r="AJ758">
        <v>8060</v>
      </c>
      <c r="AK758">
        <v>32240</v>
      </c>
      <c r="AL758" t="s">
        <v>39</v>
      </c>
      <c r="AM758" t="s">
        <v>71</v>
      </c>
      <c r="AN758">
        <v>1997</v>
      </c>
      <c r="AO758" t="s">
        <v>1078</v>
      </c>
    </row>
    <row r="759" spans="1:41" x14ac:dyDescent="0.25">
      <c r="A759">
        <v>648852</v>
      </c>
      <c r="B759" s="1">
        <v>39156</v>
      </c>
      <c r="C759">
        <v>440</v>
      </c>
      <c r="D759" t="s">
        <v>1272</v>
      </c>
      <c r="E759"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t="s">
        <v>1079</v>
      </c>
      <c r="M759" t="s">
        <v>65</v>
      </c>
      <c r="N759" t="s">
        <v>1102</v>
      </c>
      <c r="O759" t="s">
        <v>1108</v>
      </c>
      <c r="P759" t="s">
        <v>1159</v>
      </c>
      <c r="Q759">
        <v>51500</v>
      </c>
      <c r="R759">
        <v>-52100</v>
      </c>
      <c r="S759">
        <v>-600</v>
      </c>
      <c r="T759" s="1">
        <v>42037</v>
      </c>
      <c r="U759" t="s">
        <v>1089</v>
      </c>
      <c r="V759" t="s">
        <v>18</v>
      </c>
      <c r="W759" t="s">
        <v>3</v>
      </c>
      <c r="X759" t="s">
        <v>4</v>
      </c>
      <c r="Y759" t="s">
        <v>5</v>
      </c>
      <c r="Z759" t="s">
        <v>24</v>
      </c>
      <c r="AA759" t="s">
        <v>840</v>
      </c>
      <c r="AB759">
        <v>19</v>
      </c>
      <c r="AC759">
        <v>3</v>
      </c>
      <c r="AD759" t="s">
        <v>1077</v>
      </c>
      <c r="AE759">
        <v>0</v>
      </c>
      <c r="AF759">
        <v>3</v>
      </c>
      <c r="AG759" t="s">
        <v>1085</v>
      </c>
      <c r="AH759">
        <v>68200</v>
      </c>
      <c r="AI759">
        <v>12400</v>
      </c>
      <c r="AJ759">
        <v>12400</v>
      </c>
      <c r="AK759">
        <v>43400</v>
      </c>
      <c r="AL759" t="s">
        <v>106</v>
      </c>
      <c r="AM759" t="s">
        <v>107</v>
      </c>
      <c r="AN759">
        <v>2007</v>
      </c>
      <c r="AO759" t="s">
        <v>1077</v>
      </c>
    </row>
    <row r="760" spans="1:41" x14ac:dyDescent="0.25">
      <c r="A760">
        <v>516959</v>
      </c>
      <c r="B760" s="1">
        <v>40299</v>
      </c>
      <c r="C760">
        <v>264</v>
      </c>
      <c r="D760" t="s">
        <v>1272</v>
      </c>
      <c r="E760"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t="s">
        <v>1079</v>
      </c>
      <c r="M760" t="s">
        <v>1141</v>
      </c>
      <c r="N760" t="s">
        <v>1080</v>
      </c>
      <c r="O760" t="s">
        <v>1112</v>
      </c>
      <c r="P760" t="s">
        <v>1159</v>
      </c>
      <c r="Q760">
        <v>0</v>
      </c>
      <c r="R760">
        <v>0</v>
      </c>
      <c r="S760">
        <v>0</v>
      </c>
      <c r="T760" s="1">
        <v>42024</v>
      </c>
      <c r="U760" t="s">
        <v>1089</v>
      </c>
      <c r="V760" t="s">
        <v>18</v>
      </c>
      <c r="W760" t="s">
        <v>3</v>
      </c>
      <c r="X760" t="s">
        <v>49</v>
      </c>
      <c r="Y760" t="s">
        <v>19</v>
      </c>
      <c r="Z760" t="s">
        <v>6</v>
      </c>
      <c r="AA760" t="s">
        <v>841</v>
      </c>
      <c r="AB760">
        <v>0</v>
      </c>
      <c r="AC760">
        <v>3</v>
      </c>
      <c r="AD760" t="s">
        <v>1085</v>
      </c>
      <c r="AE760">
        <v>2</v>
      </c>
      <c r="AF760">
        <v>1</v>
      </c>
      <c r="AG760" t="s">
        <v>1078</v>
      </c>
      <c r="AH760">
        <v>60750</v>
      </c>
      <c r="AI760">
        <v>13500</v>
      </c>
      <c r="AJ760">
        <v>6750</v>
      </c>
      <c r="AK760">
        <v>40500</v>
      </c>
      <c r="AL760" t="s">
        <v>106</v>
      </c>
      <c r="AM760" t="s">
        <v>107</v>
      </c>
      <c r="AN760">
        <v>2015</v>
      </c>
      <c r="AO760" t="s">
        <v>1077</v>
      </c>
    </row>
    <row r="761" spans="1:41" x14ac:dyDescent="0.25">
      <c r="A761">
        <v>984456</v>
      </c>
      <c r="B761" s="1">
        <v>37796</v>
      </c>
      <c r="C761">
        <v>66</v>
      </c>
      <c r="D761" t="s">
        <v>1274</v>
      </c>
      <c r="E761"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t="s">
        <v>1086</v>
      </c>
      <c r="M761" t="s">
        <v>65</v>
      </c>
      <c r="N761" t="s">
        <v>1114</v>
      </c>
      <c r="O761" t="s">
        <v>1108</v>
      </c>
      <c r="P761" t="s">
        <v>1159</v>
      </c>
      <c r="Q761">
        <v>21100</v>
      </c>
      <c r="R761">
        <v>-60800</v>
      </c>
      <c r="S761">
        <v>-39700</v>
      </c>
      <c r="T761" s="1">
        <v>42028</v>
      </c>
      <c r="U761" t="s">
        <v>1089</v>
      </c>
      <c r="V761" t="s">
        <v>23</v>
      </c>
      <c r="W761" t="s">
        <v>3</v>
      </c>
      <c r="X761" t="s">
        <v>34</v>
      </c>
      <c r="Y761" t="s">
        <v>5</v>
      </c>
      <c r="Z761" t="s">
        <v>24</v>
      </c>
      <c r="AA761" t="s">
        <v>842</v>
      </c>
      <c r="AB761">
        <v>2</v>
      </c>
      <c r="AC761">
        <v>3</v>
      </c>
      <c r="AD761" t="s">
        <v>1085</v>
      </c>
      <c r="AE761">
        <v>0</v>
      </c>
      <c r="AF761">
        <v>2</v>
      </c>
      <c r="AG761" t="s">
        <v>1077</v>
      </c>
      <c r="AH761">
        <v>65560</v>
      </c>
      <c r="AI761">
        <v>11920</v>
      </c>
      <c r="AJ761">
        <v>11920</v>
      </c>
      <c r="AK761">
        <v>41720</v>
      </c>
      <c r="AL761" t="s">
        <v>123</v>
      </c>
      <c r="AM761" t="s">
        <v>124</v>
      </c>
      <c r="AN761">
        <v>2015</v>
      </c>
      <c r="AO761" t="s">
        <v>1077</v>
      </c>
    </row>
    <row r="762" spans="1:41" x14ac:dyDescent="0.25">
      <c r="A762">
        <v>801331</v>
      </c>
      <c r="B762" s="1">
        <v>33062</v>
      </c>
      <c r="C762">
        <v>366</v>
      </c>
      <c r="D762" t="s">
        <v>1274</v>
      </c>
      <c r="E76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t="s">
        <v>1086</v>
      </c>
      <c r="M762" t="s">
        <v>57</v>
      </c>
      <c r="N762" t="s">
        <v>1107</v>
      </c>
      <c r="O762" t="s">
        <v>1112</v>
      </c>
      <c r="P762" t="s">
        <v>1159</v>
      </c>
      <c r="Q762">
        <v>21200</v>
      </c>
      <c r="R762">
        <v>0</v>
      </c>
      <c r="S762">
        <v>21200</v>
      </c>
      <c r="T762" s="1">
        <v>42008</v>
      </c>
      <c r="U762" t="s">
        <v>1089</v>
      </c>
      <c r="V762" t="s">
        <v>18</v>
      </c>
      <c r="W762" t="s">
        <v>11</v>
      </c>
      <c r="X762" t="s">
        <v>4</v>
      </c>
      <c r="Y762" t="s">
        <v>19</v>
      </c>
      <c r="Z762" t="s">
        <v>24</v>
      </c>
      <c r="AA762" t="s">
        <v>843</v>
      </c>
      <c r="AB762">
        <v>5</v>
      </c>
      <c r="AC762">
        <v>3</v>
      </c>
      <c r="AD762" t="s">
        <v>1077</v>
      </c>
      <c r="AE762">
        <v>1</v>
      </c>
      <c r="AF762">
        <v>3</v>
      </c>
      <c r="AG762" t="s">
        <v>1078</v>
      </c>
      <c r="AH762">
        <v>70290</v>
      </c>
      <c r="AI762">
        <v>12780</v>
      </c>
      <c r="AJ762">
        <v>12780</v>
      </c>
      <c r="AK762">
        <v>44730</v>
      </c>
      <c r="AL762" t="s">
        <v>15</v>
      </c>
      <c r="AM762" t="s">
        <v>102</v>
      </c>
      <c r="AN762">
        <v>2012</v>
      </c>
      <c r="AO762" t="s">
        <v>1078</v>
      </c>
    </row>
    <row r="763" spans="1:41" x14ac:dyDescent="0.25">
      <c r="A763">
        <v>786103</v>
      </c>
      <c r="B763" s="1">
        <v>34601</v>
      </c>
      <c r="C763">
        <v>188</v>
      </c>
      <c r="D763" t="s">
        <v>1273</v>
      </c>
      <c r="E763"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t="s">
        <v>1086</v>
      </c>
      <c r="M763" t="s">
        <v>1142</v>
      </c>
      <c r="N763" t="s">
        <v>1114</v>
      </c>
      <c r="O763" t="s">
        <v>1105</v>
      </c>
      <c r="P763" t="s">
        <v>1160</v>
      </c>
      <c r="Q763">
        <v>46300</v>
      </c>
      <c r="R763">
        <v>0</v>
      </c>
      <c r="S763">
        <v>46300</v>
      </c>
      <c r="T763" s="1">
        <v>42021</v>
      </c>
      <c r="U763" t="s">
        <v>1</v>
      </c>
      <c r="V763" t="s">
        <v>18</v>
      </c>
      <c r="W763" t="s">
        <v>41</v>
      </c>
      <c r="X763" t="s">
        <v>60</v>
      </c>
      <c r="Y763" t="s">
        <v>5</v>
      </c>
      <c r="Z763" t="s">
        <v>6</v>
      </c>
      <c r="AA763" t="s">
        <v>844</v>
      </c>
      <c r="AB763">
        <v>6</v>
      </c>
      <c r="AC763">
        <v>1</v>
      </c>
      <c r="AD763" t="s">
        <v>1085</v>
      </c>
      <c r="AE763">
        <v>2</v>
      </c>
      <c r="AF763">
        <v>0</v>
      </c>
      <c r="AG763" t="s">
        <v>1077</v>
      </c>
      <c r="AH763">
        <v>45000</v>
      </c>
      <c r="AI763">
        <v>5000</v>
      </c>
      <c r="AJ763">
        <v>5000</v>
      </c>
      <c r="AK763">
        <v>35000</v>
      </c>
      <c r="AL763" t="s">
        <v>73</v>
      </c>
      <c r="AM763" t="s">
        <v>83</v>
      </c>
      <c r="AN763">
        <v>2003</v>
      </c>
      <c r="AO763" t="s">
        <v>1078</v>
      </c>
    </row>
    <row r="764" spans="1:41" x14ac:dyDescent="0.25">
      <c r="A764">
        <v>684193</v>
      </c>
      <c r="B764" s="1">
        <v>41080</v>
      </c>
      <c r="C764">
        <v>224</v>
      </c>
      <c r="D764" t="s">
        <v>1272</v>
      </c>
      <c r="E764"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t="s">
        <v>1086</v>
      </c>
      <c r="M764" t="s">
        <v>1142</v>
      </c>
      <c r="N764" t="s">
        <v>1093</v>
      </c>
      <c r="O764" t="s">
        <v>1081</v>
      </c>
      <c r="P764" t="s">
        <v>1161</v>
      </c>
      <c r="Q764">
        <v>0</v>
      </c>
      <c r="R764">
        <v>-47100</v>
      </c>
      <c r="S764">
        <v>-47100</v>
      </c>
      <c r="T764" s="1">
        <v>42039</v>
      </c>
      <c r="U764" t="s">
        <v>1089</v>
      </c>
      <c r="V764" t="s">
        <v>18</v>
      </c>
      <c r="W764" t="s">
        <v>41</v>
      </c>
      <c r="X764" t="s">
        <v>34</v>
      </c>
      <c r="Y764" t="s">
        <v>12</v>
      </c>
      <c r="Z764" t="s">
        <v>13</v>
      </c>
      <c r="AA764" t="s">
        <v>845</v>
      </c>
      <c r="AB764">
        <v>21</v>
      </c>
      <c r="AC764">
        <v>3</v>
      </c>
      <c r="AD764" t="s">
        <v>1077</v>
      </c>
      <c r="AE764">
        <v>2</v>
      </c>
      <c r="AF764">
        <v>1</v>
      </c>
      <c r="AG764" t="s">
        <v>1085</v>
      </c>
      <c r="AH764">
        <v>61800</v>
      </c>
      <c r="AI764">
        <v>12360</v>
      </c>
      <c r="AJ764">
        <v>6180</v>
      </c>
      <c r="AK764">
        <v>43260</v>
      </c>
      <c r="AL764" t="s">
        <v>73</v>
      </c>
      <c r="AM764" t="s">
        <v>80</v>
      </c>
      <c r="AN764">
        <v>2007</v>
      </c>
      <c r="AO764" t="s">
        <v>1078</v>
      </c>
    </row>
    <row r="765" spans="1:41" x14ac:dyDescent="0.25">
      <c r="A765">
        <v>247505</v>
      </c>
      <c r="B765" s="1">
        <v>38826</v>
      </c>
      <c r="C765">
        <v>253</v>
      </c>
      <c r="D765" t="s">
        <v>1272</v>
      </c>
      <c r="E765"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t="s">
        <v>1086</v>
      </c>
      <c r="M765" t="s">
        <v>1140</v>
      </c>
      <c r="N765" t="s">
        <v>1103</v>
      </c>
      <c r="O765" t="s">
        <v>1104</v>
      </c>
      <c r="P765" t="s">
        <v>1159</v>
      </c>
      <c r="Q765">
        <v>52900</v>
      </c>
      <c r="R765">
        <v>0</v>
      </c>
      <c r="S765">
        <v>52900</v>
      </c>
      <c r="T765" s="1">
        <v>42049</v>
      </c>
      <c r="U765" t="s">
        <v>1089</v>
      </c>
      <c r="V765" t="s">
        <v>23</v>
      </c>
      <c r="W765" t="s">
        <v>3</v>
      </c>
      <c r="X765" t="s">
        <v>60</v>
      </c>
      <c r="Y765" t="s">
        <v>19</v>
      </c>
      <c r="Z765" t="s">
        <v>6</v>
      </c>
      <c r="AA765" t="s">
        <v>846</v>
      </c>
      <c r="AB765">
        <v>11</v>
      </c>
      <c r="AC765">
        <v>3</v>
      </c>
      <c r="AD765" t="s">
        <v>1077</v>
      </c>
      <c r="AE765">
        <v>0</v>
      </c>
      <c r="AF765">
        <v>0</v>
      </c>
      <c r="AG765" t="s">
        <v>1078</v>
      </c>
      <c r="AH765">
        <v>64570</v>
      </c>
      <c r="AI765">
        <v>5870</v>
      </c>
      <c r="AJ765">
        <v>11740</v>
      </c>
      <c r="AK765">
        <v>46960</v>
      </c>
      <c r="AL765" t="s">
        <v>106</v>
      </c>
      <c r="AM765" t="s">
        <v>107</v>
      </c>
      <c r="AN765">
        <v>2001</v>
      </c>
      <c r="AO765" t="s">
        <v>1078</v>
      </c>
    </row>
    <row r="766" spans="1:41" x14ac:dyDescent="0.25">
      <c r="A766">
        <v>259792</v>
      </c>
      <c r="B766" s="1">
        <v>36257</v>
      </c>
      <c r="C766">
        <v>446</v>
      </c>
      <c r="D766" t="s">
        <v>1272</v>
      </c>
      <c r="E766"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t="s">
        <v>1086</v>
      </c>
      <c r="M766" t="s">
        <v>57</v>
      </c>
      <c r="N766" t="s">
        <v>1114</v>
      </c>
      <c r="O766" t="s">
        <v>1083</v>
      </c>
      <c r="P766" t="s">
        <v>1162</v>
      </c>
      <c r="Q766">
        <v>49900</v>
      </c>
      <c r="R766">
        <v>-62100</v>
      </c>
      <c r="S766">
        <v>-12200</v>
      </c>
      <c r="T766" s="1">
        <v>42011</v>
      </c>
      <c r="U766" t="s">
        <v>1</v>
      </c>
      <c r="V766" t="s">
        <v>18</v>
      </c>
      <c r="W766" t="s">
        <v>11</v>
      </c>
      <c r="X766" t="s">
        <v>49</v>
      </c>
      <c r="Y766" t="s">
        <v>12</v>
      </c>
      <c r="Z766" t="s">
        <v>37</v>
      </c>
      <c r="AA766" t="s">
        <v>847</v>
      </c>
      <c r="AB766">
        <v>3</v>
      </c>
      <c r="AC766">
        <v>1</v>
      </c>
      <c r="AD766" t="s">
        <v>1077</v>
      </c>
      <c r="AE766">
        <v>2</v>
      </c>
      <c r="AF766">
        <v>0</v>
      </c>
      <c r="AG766" t="s">
        <v>1077</v>
      </c>
      <c r="AH766">
        <v>70500</v>
      </c>
      <c r="AI766">
        <v>7050</v>
      </c>
      <c r="AJ766">
        <v>14100</v>
      </c>
      <c r="AK766">
        <v>49350</v>
      </c>
      <c r="AL766" t="s">
        <v>73</v>
      </c>
      <c r="AM766" t="s">
        <v>83</v>
      </c>
      <c r="AN766">
        <v>2007</v>
      </c>
      <c r="AO766" t="s">
        <v>1078</v>
      </c>
    </row>
    <row r="767" spans="1:41" x14ac:dyDescent="0.25">
      <c r="A767">
        <v>185124</v>
      </c>
      <c r="B767" s="1">
        <v>37232</v>
      </c>
      <c r="C767">
        <v>169</v>
      </c>
      <c r="D767" t="s">
        <v>1272</v>
      </c>
      <c r="E767"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t="s">
        <v>1079</v>
      </c>
      <c r="M767" t="s">
        <v>1142</v>
      </c>
      <c r="N767" t="s">
        <v>1090</v>
      </c>
      <c r="O767" t="s">
        <v>1104</v>
      </c>
      <c r="P767" t="s">
        <v>1161</v>
      </c>
      <c r="Q767">
        <v>70600</v>
      </c>
      <c r="R767">
        <v>-48500</v>
      </c>
      <c r="S767">
        <v>22100</v>
      </c>
      <c r="T767" s="1">
        <v>42037</v>
      </c>
      <c r="U767" t="s">
        <v>1089</v>
      </c>
      <c r="V767" t="s">
        <v>2</v>
      </c>
      <c r="W767" t="s">
        <v>41</v>
      </c>
      <c r="X767" t="s">
        <v>4</v>
      </c>
      <c r="Y767" t="s">
        <v>5</v>
      </c>
      <c r="Z767" t="s">
        <v>75</v>
      </c>
      <c r="AA767" t="s">
        <v>848</v>
      </c>
      <c r="AB767">
        <v>4</v>
      </c>
      <c r="AC767">
        <v>3</v>
      </c>
      <c r="AD767" t="s">
        <v>1085</v>
      </c>
      <c r="AE767">
        <v>2</v>
      </c>
      <c r="AF767">
        <v>1</v>
      </c>
      <c r="AG767" t="s">
        <v>1077</v>
      </c>
      <c r="AH767">
        <v>57900</v>
      </c>
      <c r="AI767">
        <v>17370</v>
      </c>
      <c r="AJ767">
        <v>5790</v>
      </c>
      <c r="AK767">
        <v>34740</v>
      </c>
      <c r="AL767" t="s">
        <v>43</v>
      </c>
      <c r="AM767" t="s">
        <v>44</v>
      </c>
      <c r="AN767">
        <v>2005</v>
      </c>
      <c r="AO767" t="s">
        <v>1078</v>
      </c>
    </row>
    <row r="768" spans="1:41" x14ac:dyDescent="0.25">
      <c r="A768">
        <v>760700</v>
      </c>
      <c r="B768" s="1">
        <v>39046</v>
      </c>
      <c r="C768">
        <v>255</v>
      </c>
      <c r="D768" t="s">
        <v>1272</v>
      </c>
      <c r="E768"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t="s">
        <v>1086</v>
      </c>
      <c r="M768" t="s">
        <v>1142</v>
      </c>
      <c r="N768" t="s">
        <v>1093</v>
      </c>
      <c r="O768" t="s">
        <v>1113</v>
      </c>
      <c r="P768" t="s">
        <v>1160</v>
      </c>
      <c r="Q768">
        <v>0</v>
      </c>
      <c r="R768">
        <v>-52600</v>
      </c>
      <c r="S768">
        <v>-52600</v>
      </c>
      <c r="T768" s="1">
        <v>42016</v>
      </c>
      <c r="U768" t="s">
        <v>1089</v>
      </c>
      <c r="V768" t="s">
        <v>23</v>
      </c>
      <c r="W768" t="s">
        <v>11</v>
      </c>
      <c r="X768" t="s">
        <v>34</v>
      </c>
      <c r="Y768" t="s">
        <v>45</v>
      </c>
      <c r="Z768" t="s">
        <v>75</v>
      </c>
      <c r="AA768" t="s">
        <v>849</v>
      </c>
      <c r="AB768">
        <v>2</v>
      </c>
      <c r="AC768">
        <v>3</v>
      </c>
      <c r="AD768" t="s">
        <v>1078</v>
      </c>
      <c r="AE768">
        <v>1</v>
      </c>
      <c r="AF768">
        <v>0</v>
      </c>
      <c r="AG768" t="s">
        <v>1078</v>
      </c>
      <c r="AH768">
        <v>57860</v>
      </c>
      <c r="AI768">
        <v>5260</v>
      </c>
      <c r="AJ768">
        <v>10520</v>
      </c>
      <c r="AK768">
        <v>42080</v>
      </c>
      <c r="AL768" t="s">
        <v>123</v>
      </c>
      <c r="AM768" t="s">
        <v>166</v>
      </c>
      <c r="AN768">
        <v>2011</v>
      </c>
      <c r="AO768" t="s">
        <v>1078</v>
      </c>
    </row>
    <row r="769" spans="1:41" x14ac:dyDescent="0.25">
      <c r="A769">
        <v>362407</v>
      </c>
      <c r="B769" s="1">
        <v>35405</v>
      </c>
      <c r="C769">
        <v>209</v>
      </c>
      <c r="D769" t="s">
        <v>1274</v>
      </c>
      <c r="E769"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t="s">
        <v>1079</v>
      </c>
      <c r="M769" t="s">
        <v>1141</v>
      </c>
      <c r="N769" t="s">
        <v>1103</v>
      </c>
      <c r="O769" t="s">
        <v>1111</v>
      </c>
      <c r="P769" t="s">
        <v>1159</v>
      </c>
      <c r="Q769">
        <v>67800</v>
      </c>
      <c r="R769">
        <v>0</v>
      </c>
      <c r="S769">
        <v>67800</v>
      </c>
      <c r="T769" s="1">
        <v>42005</v>
      </c>
      <c r="U769" t="s">
        <v>1</v>
      </c>
      <c r="V769" t="s">
        <v>2</v>
      </c>
      <c r="W769" t="s">
        <v>11</v>
      </c>
      <c r="X769" t="s">
        <v>34</v>
      </c>
      <c r="Y769" t="s">
        <v>12</v>
      </c>
      <c r="Z769" t="s">
        <v>75</v>
      </c>
      <c r="AA769" t="s">
        <v>850</v>
      </c>
      <c r="AB769">
        <v>22</v>
      </c>
      <c r="AC769">
        <v>1</v>
      </c>
      <c r="AD769" t="s">
        <v>1085</v>
      </c>
      <c r="AE769">
        <v>1</v>
      </c>
      <c r="AF769">
        <v>1</v>
      </c>
      <c r="AG769" t="s">
        <v>1078</v>
      </c>
      <c r="AH769">
        <v>37800</v>
      </c>
      <c r="AI769">
        <v>8400</v>
      </c>
      <c r="AJ769">
        <v>4200</v>
      </c>
      <c r="AK769">
        <v>25200</v>
      </c>
      <c r="AL769" t="s">
        <v>26</v>
      </c>
      <c r="AM769" t="s">
        <v>132</v>
      </c>
      <c r="AN769">
        <v>1995</v>
      </c>
      <c r="AO769" t="s">
        <v>1078</v>
      </c>
    </row>
    <row r="770" spans="1:41" x14ac:dyDescent="0.25">
      <c r="A770">
        <v>389525</v>
      </c>
      <c r="B770" s="1">
        <v>41100</v>
      </c>
      <c r="C770">
        <v>210</v>
      </c>
      <c r="D770" t="s">
        <v>1273</v>
      </c>
      <c r="E770"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t="s">
        <v>1086</v>
      </c>
      <c r="M770" t="s">
        <v>1140</v>
      </c>
      <c r="N770" t="s">
        <v>1091</v>
      </c>
      <c r="O770" t="s">
        <v>1105</v>
      </c>
      <c r="P770" t="s">
        <v>1160</v>
      </c>
      <c r="Q770">
        <v>38700</v>
      </c>
      <c r="R770">
        <v>-33100</v>
      </c>
      <c r="S770">
        <v>5600</v>
      </c>
      <c r="T770" s="1">
        <v>42057</v>
      </c>
      <c r="U770" t="s">
        <v>1</v>
      </c>
      <c r="V770" t="s">
        <v>23</v>
      </c>
      <c r="W770" t="s">
        <v>41</v>
      </c>
      <c r="X770" t="s">
        <v>60</v>
      </c>
      <c r="Y770" t="s">
        <v>19</v>
      </c>
      <c r="Z770" t="s">
        <v>53</v>
      </c>
      <c r="AA770" t="s">
        <v>851</v>
      </c>
      <c r="AB770">
        <v>8</v>
      </c>
      <c r="AC770">
        <v>1</v>
      </c>
      <c r="AD770" t="s">
        <v>1085</v>
      </c>
      <c r="AE770">
        <v>1</v>
      </c>
      <c r="AF770">
        <v>3</v>
      </c>
      <c r="AG770" t="s">
        <v>1077</v>
      </c>
      <c r="AH770">
        <v>63300</v>
      </c>
      <c r="AI770">
        <v>6330</v>
      </c>
      <c r="AJ770">
        <v>6330</v>
      </c>
      <c r="AK770">
        <v>50640</v>
      </c>
      <c r="AL770" t="s">
        <v>47</v>
      </c>
      <c r="AM770" t="s">
        <v>64</v>
      </c>
      <c r="AN770">
        <v>2000</v>
      </c>
      <c r="AO770" t="s">
        <v>1078</v>
      </c>
    </row>
    <row r="771" spans="1:41" x14ac:dyDescent="0.25">
      <c r="A771">
        <v>179538</v>
      </c>
      <c r="B771" s="1">
        <v>41736</v>
      </c>
      <c r="C771">
        <v>174</v>
      </c>
      <c r="D771" t="s">
        <v>1274</v>
      </c>
      <c r="E771"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t="s">
        <v>1086</v>
      </c>
      <c r="M771" t="s">
        <v>65</v>
      </c>
      <c r="N771" t="s">
        <v>1115</v>
      </c>
      <c r="O771" t="s">
        <v>1108</v>
      </c>
      <c r="P771" t="s">
        <v>1160</v>
      </c>
      <c r="Q771">
        <v>0</v>
      </c>
      <c r="R771">
        <v>0</v>
      </c>
      <c r="S771">
        <v>0</v>
      </c>
      <c r="T771" s="1">
        <v>42020</v>
      </c>
      <c r="U771" t="s">
        <v>1089</v>
      </c>
      <c r="V771" t="s">
        <v>18</v>
      </c>
      <c r="W771" t="s">
        <v>41</v>
      </c>
      <c r="X771" t="s">
        <v>60</v>
      </c>
      <c r="Y771" t="s">
        <v>45</v>
      </c>
      <c r="Z771" t="s">
        <v>75</v>
      </c>
      <c r="AA771" t="s">
        <v>852</v>
      </c>
      <c r="AB771">
        <v>14</v>
      </c>
      <c r="AC771">
        <v>3</v>
      </c>
      <c r="AD771" t="s">
        <v>1077</v>
      </c>
      <c r="AE771">
        <v>0</v>
      </c>
      <c r="AF771">
        <v>1</v>
      </c>
      <c r="AG771" t="s">
        <v>1077</v>
      </c>
      <c r="AH771">
        <v>44200</v>
      </c>
      <c r="AI771">
        <v>8840</v>
      </c>
      <c r="AJ771">
        <v>4420</v>
      </c>
      <c r="AK771">
        <v>30940</v>
      </c>
      <c r="AL771" t="s">
        <v>8</v>
      </c>
      <c r="AM771" t="s">
        <v>137</v>
      </c>
      <c r="AN771">
        <v>1995</v>
      </c>
      <c r="AO771" t="s">
        <v>1078</v>
      </c>
    </row>
    <row r="772" spans="1:41" x14ac:dyDescent="0.25">
      <c r="A772">
        <v>265437</v>
      </c>
      <c r="B772" s="1">
        <v>37905</v>
      </c>
      <c r="C772">
        <v>70</v>
      </c>
      <c r="D772" t="s">
        <v>1272</v>
      </c>
      <c r="E77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t="s">
        <v>1079</v>
      </c>
      <c r="M772" t="s">
        <v>57</v>
      </c>
      <c r="N772" t="s">
        <v>1082</v>
      </c>
      <c r="O772" t="s">
        <v>1106</v>
      </c>
      <c r="P772" t="s">
        <v>1159</v>
      </c>
      <c r="Q772">
        <v>67200</v>
      </c>
      <c r="R772">
        <v>-59400</v>
      </c>
      <c r="S772">
        <v>7800</v>
      </c>
      <c r="T772" s="1">
        <v>42032</v>
      </c>
      <c r="U772" t="s">
        <v>1089</v>
      </c>
      <c r="V772" t="s">
        <v>2</v>
      </c>
      <c r="W772" t="s">
        <v>11</v>
      </c>
      <c r="X772" t="s">
        <v>4</v>
      </c>
      <c r="Y772" t="s">
        <v>45</v>
      </c>
      <c r="Z772" t="s">
        <v>24</v>
      </c>
      <c r="AA772" t="s">
        <v>853</v>
      </c>
      <c r="AB772">
        <v>14</v>
      </c>
      <c r="AC772">
        <v>4</v>
      </c>
      <c r="AD772" t="s">
        <v>1078</v>
      </c>
      <c r="AE772">
        <v>1</v>
      </c>
      <c r="AF772">
        <v>0</v>
      </c>
      <c r="AG772" t="s">
        <v>1077</v>
      </c>
      <c r="AH772">
        <v>31680</v>
      </c>
      <c r="AI772">
        <v>3520</v>
      </c>
      <c r="AJ772">
        <v>3520</v>
      </c>
      <c r="AK772">
        <v>24640</v>
      </c>
      <c r="AL772" t="s">
        <v>47</v>
      </c>
      <c r="AM772" t="s">
        <v>48</v>
      </c>
      <c r="AN772">
        <v>2006</v>
      </c>
      <c r="AO772" t="s">
        <v>1078</v>
      </c>
    </row>
    <row r="773" spans="1:41" x14ac:dyDescent="0.25">
      <c r="A773">
        <v>266247</v>
      </c>
      <c r="B773" s="1">
        <v>42021</v>
      </c>
      <c r="C773">
        <v>89</v>
      </c>
      <c r="D773" t="s">
        <v>1274</v>
      </c>
      <c r="E773"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t="s">
        <v>1086</v>
      </c>
      <c r="M773" t="s">
        <v>1140</v>
      </c>
      <c r="N773" t="s">
        <v>1091</v>
      </c>
      <c r="O773" t="s">
        <v>1110</v>
      </c>
      <c r="P773" t="s">
        <v>1161</v>
      </c>
      <c r="Q773">
        <v>49100</v>
      </c>
      <c r="R773">
        <v>-45100</v>
      </c>
      <c r="S773">
        <v>4000</v>
      </c>
      <c r="T773" s="1">
        <v>42027</v>
      </c>
      <c r="U773" t="s">
        <v>62</v>
      </c>
      <c r="V773" t="s">
        <v>1084</v>
      </c>
      <c r="W773" t="s">
        <v>121</v>
      </c>
      <c r="X773" t="s">
        <v>4</v>
      </c>
      <c r="Y773" t="s">
        <v>45</v>
      </c>
      <c r="Z773" t="s">
        <v>75</v>
      </c>
      <c r="AA773" t="s">
        <v>854</v>
      </c>
      <c r="AB773">
        <v>5</v>
      </c>
      <c r="AC773">
        <v>1</v>
      </c>
      <c r="AD773" t="s">
        <v>1077</v>
      </c>
      <c r="AE773">
        <v>1</v>
      </c>
      <c r="AF773">
        <v>2</v>
      </c>
      <c r="AG773" t="s">
        <v>1085</v>
      </c>
      <c r="AH773">
        <v>100</v>
      </c>
      <c r="AI773">
        <v>10</v>
      </c>
      <c r="AJ773">
        <v>20</v>
      </c>
      <c r="AK773">
        <v>70</v>
      </c>
      <c r="AL773" t="s">
        <v>43</v>
      </c>
      <c r="AM773" t="s">
        <v>59</v>
      </c>
      <c r="AN773">
        <v>2002</v>
      </c>
      <c r="AO773" t="s">
        <v>1078</v>
      </c>
    </row>
    <row r="774" spans="1:41" x14ac:dyDescent="0.25">
      <c r="A774">
        <v>921851</v>
      </c>
      <c r="B774" s="1">
        <v>33945</v>
      </c>
      <c r="C774">
        <v>458</v>
      </c>
      <c r="D774" t="s">
        <v>1274</v>
      </c>
      <c r="E774"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t="s">
        <v>1086</v>
      </c>
      <c r="M774" t="s">
        <v>57</v>
      </c>
      <c r="N774" t="s">
        <v>1102</v>
      </c>
      <c r="O774" t="s">
        <v>1092</v>
      </c>
      <c r="P774" t="s">
        <v>1161</v>
      </c>
      <c r="Q774">
        <v>53000</v>
      </c>
      <c r="R774">
        <v>0</v>
      </c>
      <c r="S774">
        <v>53000</v>
      </c>
      <c r="T774" s="1">
        <v>42060</v>
      </c>
      <c r="U774" t="s">
        <v>1</v>
      </c>
      <c r="V774" t="s">
        <v>23</v>
      </c>
      <c r="W774" t="s">
        <v>11</v>
      </c>
      <c r="X774" t="s">
        <v>34</v>
      </c>
      <c r="Y774" t="s">
        <v>45</v>
      </c>
      <c r="Z774" t="s">
        <v>6</v>
      </c>
      <c r="AA774" t="s">
        <v>855</v>
      </c>
      <c r="AB774">
        <v>18</v>
      </c>
      <c r="AC774">
        <v>1</v>
      </c>
      <c r="AD774" t="s">
        <v>1078</v>
      </c>
      <c r="AE774">
        <v>2</v>
      </c>
      <c r="AF774">
        <v>1</v>
      </c>
      <c r="AG774" t="s">
        <v>1078</v>
      </c>
      <c r="AH774">
        <v>56340</v>
      </c>
      <c r="AI774">
        <v>6260</v>
      </c>
      <c r="AJ774">
        <v>6260</v>
      </c>
      <c r="AK774">
        <v>43820</v>
      </c>
      <c r="AL774" t="s">
        <v>123</v>
      </c>
      <c r="AM774" t="s">
        <v>124</v>
      </c>
      <c r="AN774">
        <v>2003</v>
      </c>
      <c r="AO774" t="s">
        <v>1078</v>
      </c>
    </row>
    <row r="775" spans="1:41" x14ac:dyDescent="0.25">
      <c r="A775">
        <v>488724</v>
      </c>
      <c r="B775" s="1">
        <v>38320</v>
      </c>
      <c r="C775">
        <v>239</v>
      </c>
      <c r="D775" t="s">
        <v>1274</v>
      </c>
      <c r="E775"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t="s">
        <v>1086</v>
      </c>
      <c r="M775" t="s">
        <v>1142</v>
      </c>
      <c r="N775" t="s">
        <v>1087</v>
      </c>
      <c r="O775" t="s">
        <v>1101</v>
      </c>
      <c r="P775" t="s">
        <v>1160</v>
      </c>
      <c r="Q775">
        <v>0</v>
      </c>
      <c r="R775">
        <v>0</v>
      </c>
      <c r="S775">
        <v>0</v>
      </c>
      <c r="T775" s="1">
        <v>42046</v>
      </c>
      <c r="U775" t="s">
        <v>1089</v>
      </c>
      <c r="V775" t="s">
        <v>18</v>
      </c>
      <c r="W775" t="s">
        <v>41</v>
      </c>
      <c r="X775" t="s">
        <v>4</v>
      </c>
      <c r="Y775" t="s">
        <v>50</v>
      </c>
      <c r="Z775" t="s">
        <v>37</v>
      </c>
      <c r="AA775" t="s">
        <v>856</v>
      </c>
      <c r="AB775">
        <v>20</v>
      </c>
      <c r="AC775">
        <v>3</v>
      </c>
      <c r="AD775" t="s">
        <v>1085</v>
      </c>
      <c r="AE775">
        <v>0</v>
      </c>
      <c r="AF775">
        <v>0</v>
      </c>
      <c r="AG775" t="s">
        <v>1077</v>
      </c>
      <c r="AH775">
        <v>69740</v>
      </c>
      <c r="AI775">
        <v>6340</v>
      </c>
      <c r="AJ775">
        <v>6340</v>
      </c>
      <c r="AK775">
        <v>57060</v>
      </c>
      <c r="AL775" t="s">
        <v>21</v>
      </c>
      <c r="AM775" t="s">
        <v>67</v>
      </c>
      <c r="AN775">
        <v>2003</v>
      </c>
      <c r="AO775" t="s">
        <v>1078</v>
      </c>
    </row>
    <row r="776" spans="1:41" x14ac:dyDescent="0.25">
      <c r="A776">
        <v>192524</v>
      </c>
      <c r="B776" s="1">
        <v>37988</v>
      </c>
      <c r="C776">
        <v>161</v>
      </c>
      <c r="D776" t="s">
        <v>1272</v>
      </c>
      <c r="E776"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t="s">
        <v>1079</v>
      </c>
      <c r="M776" t="s">
        <v>1141</v>
      </c>
      <c r="N776" t="s">
        <v>1097</v>
      </c>
      <c r="O776" t="s">
        <v>1117</v>
      </c>
      <c r="P776" t="s">
        <v>1161</v>
      </c>
      <c r="Q776">
        <v>60200</v>
      </c>
      <c r="R776">
        <v>0</v>
      </c>
      <c r="S776">
        <v>60200</v>
      </c>
      <c r="T776" s="1">
        <v>42007</v>
      </c>
      <c r="U776" t="s">
        <v>1089</v>
      </c>
      <c r="V776" t="s">
        <v>23</v>
      </c>
      <c r="W776" t="s">
        <v>41</v>
      </c>
      <c r="X776" t="s">
        <v>4</v>
      </c>
      <c r="Y776" t="s">
        <v>45</v>
      </c>
      <c r="Z776" t="s">
        <v>37</v>
      </c>
      <c r="AA776" t="s">
        <v>857</v>
      </c>
      <c r="AB776">
        <v>0</v>
      </c>
      <c r="AC776">
        <v>3</v>
      </c>
      <c r="AD776" t="s">
        <v>1077</v>
      </c>
      <c r="AE776">
        <v>2</v>
      </c>
      <c r="AF776">
        <v>2</v>
      </c>
      <c r="AG776" t="s">
        <v>1077</v>
      </c>
      <c r="AH776">
        <v>60480</v>
      </c>
      <c r="AI776">
        <v>5040</v>
      </c>
      <c r="AJ776">
        <v>15120</v>
      </c>
      <c r="AK776">
        <v>40320</v>
      </c>
      <c r="AL776" t="s">
        <v>123</v>
      </c>
      <c r="AM776" t="s">
        <v>166</v>
      </c>
      <c r="AN776">
        <v>2003</v>
      </c>
      <c r="AO776" t="s">
        <v>1078</v>
      </c>
    </row>
    <row r="777" spans="1:41" x14ac:dyDescent="0.25">
      <c r="A777">
        <v>338070</v>
      </c>
      <c r="B777" s="1">
        <v>38742</v>
      </c>
      <c r="C777">
        <v>446</v>
      </c>
      <c r="D777" t="s">
        <v>1274</v>
      </c>
      <c r="E777"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t="s">
        <v>1086</v>
      </c>
      <c r="M777" t="s">
        <v>57</v>
      </c>
      <c r="N777" t="s">
        <v>1091</v>
      </c>
      <c r="O777" t="s">
        <v>1101</v>
      </c>
      <c r="P777" t="s">
        <v>1159</v>
      </c>
      <c r="Q777">
        <v>0</v>
      </c>
      <c r="R777">
        <v>-15700</v>
      </c>
      <c r="S777">
        <v>-15700</v>
      </c>
      <c r="T777" s="1">
        <v>42034</v>
      </c>
      <c r="U777" t="s">
        <v>1089</v>
      </c>
      <c r="V777" t="s">
        <v>18</v>
      </c>
      <c r="W777" t="s">
        <v>11</v>
      </c>
      <c r="X777" t="s">
        <v>4</v>
      </c>
      <c r="Y777" t="s">
        <v>50</v>
      </c>
      <c r="Z777" t="s">
        <v>51</v>
      </c>
      <c r="AA777" t="s">
        <v>858</v>
      </c>
      <c r="AB777">
        <v>1</v>
      </c>
      <c r="AC777">
        <v>3</v>
      </c>
      <c r="AD777" t="s">
        <v>1085</v>
      </c>
      <c r="AE777">
        <v>2</v>
      </c>
      <c r="AF777">
        <v>1</v>
      </c>
      <c r="AG777" t="s">
        <v>1078</v>
      </c>
      <c r="AH777">
        <v>80880</v>
      </c>
      <c r="AI777">
        <v>6740</v>
      </c>
      <c r="AJ777">
        <v>13480</v>
      </c>
      <c r="AK777">
        <v>60660</v>
      </c>
      <c r="AL777" t="s">
        <v>39</v>
      </c>
      <c r="AM777" t="s">
        <v>193</v>
      </c>
      <c r="AN777">
        <v>2005</v>
      </c>
      <c r="AO777" t="s">
        <v>1078</v>
      </c>
    </row>
    <row r="778" spans="1:41" x14ac:dyDescent="0.25">
      <c r="A778">
        <v>865607</v>
      </c>
      <c r="B778" s="1">
        <v>34077</v>
      </c>
      <c r="C778">
        <v>476</v>
      </c>
      <c r="D778" t="s">
        <v>1274</v>
      </c>
      <c r="E778"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t="s">
        <v>1086</v>
      </c>
      <c r="M778" t="s">
        <v>1139</v>
      </c>
      <c r="N778" t="s">
        <v>1107</v>
      </c>
      <c r="O778" t="s">
        <v>1100</v>
      </c>
      <c r="P778" t="s">
        <v>1161</v>
      </c>
      <c r="Q778">
        <v>42800</v>
      </c>
      <c r="R778">
        <v>-68200</v>
      </c>
      <c r="S778">
        <v>-25400</v>
      </c>
      <c r="T778" s="1">
        <v>42022</v>
      </c>
      <c r="U778" t="s">
        <v>1</v>
      </c>
      <c r="V778" t="s">
        <v>23</v>
      </c>
      <c r="W778" t="s">
        <v>41</v>
      </c>
      <c r="X778" t="s">
        <v>34</v>
      </c>
      <c r="Y778" t="s">
        <v>45</v>
      </c>
      <c r="Z778" t="s">
        <v>51</v>
      </c>
      <c r="AA778" t="s">
        <v>859</v>
      </c>
      <c r="AB778">
        <v>10</v>
      </c>
      <c r="AC778">
        <v>1</v>
      </c>
      <c r="AD778" t="s">
        <v>1085</v>
      </c>
      <c r="AE778">
        <v>1</v>
      </c>
      <c r="AF778">
        <v>2</v>
      </c>
      <c r="AG778" t="s">
        <v>1077</v>
      </c>
      <c r="AH778">
        <v>49390</v>
      </c>
      <c r="AI778">
        <v>8980</v>
      </c>
      <c r="AJ778">
        <v>4490</v>
      </c>
      <c r="AK778">
        <v>35920</v>
      </c>
      <c r="AL778" t="s">
        <v>73</v>
      </c>
      <c r="AM778" t="s">
        <v>74</v>
      </c>
      <c r="AN778">
        <v>2009</v>
      </c>
      <c r="AO778" t="s">
        <v>1078</v>
      </c>
    </row>
    <row r="779" spans="1:41" x14ac:dyDescent="0.25">
      <c r="A779">
        <v>963285</v>
      </c>
      <c r="B779" s="1">
        <v>39060</v>
      </c>
      <c r="C779">
        <v>70</v>
      </c>
      <c r="D779" t="s">
        <v>1274</v>
      </c>
      <c r="E779"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t="s">
        <v>1086</v>
      </c>
      <c r="M779" t="s">
        <v>1140</v>
      </c>
      <c r="N779" t="s">
        <v>1090</v>
      </c>
      <c r="O779" t="s">
        <v>1113</v>
      </c>
      <c r="P779" t="s">
        <v>1161</v>
      </c>
      <c r="Q779">
        <v>62400</v>
      </c>
      <c r="R779">
        <v>-52300</v>
      </c>
      <c r="S779">
        <v>10100</v>
      </c>
      <c r="T779" s="1">
        <v>42008</v>
      </c>
      <c r="U779" t="s">
        <v>1</v>
      </c>
      <c r="V779" t="s">
        <v>23</v>
      </c>
      <c r="W779" t="s">
        <v>11</v>
      </c>
      <c r="X779" t="s">
        <v>60</v>
      </c>
      <c r="Y779" t="s">
        <v>50</v>
      </c>
      <c r="Z779" t="s">
        <v>13</v>
      </c>
      <c r="AA779" t="s">
        <v>860</v>
      </c>
      <c r="AB779">
        <v>12</v>
      </c>
      <c r="AC779">
        <v>1</v>
      </c>
      <c r="AD779" t="s">
        <v>1078</v>
      </c>
      <c r="AE779">
        <v>0</v>
      </c>
      <c r="AF779">
        <v>3</v>
      </c>
      <c r="AG779" t="s">
        <v>1085</v>
      </c>
      <c r="AH779">
        <v>69360</v>
      </c>
      <c r="AI779">
        <v>11560</v>
      </c>
      <c r="AJ779">
        <v>11560</v>
      </c>
      <c r="AK779">
        <v>46240</v>
      </c>
      <c r="AL779" t="s">
        <v>21</v>
      </c>
      <c r="AM779" t="s">
        <v>22</v>
      </c>
      <c r="AN779">
        <v>2009</v>
      </c>
      <c r="AO779" t="s">
        <v>1078</v>
      </c>
    </row>
    <row r="780" spans="1:41" x14ac:dyDescent="0.25">
      <c r="A780">
        <v>728491</v>
      </c>
      <c r="B780" s="1">
        <v>35672</v>
      </c>
      <c r="C780">
        <v>233</v>
      </c>
      <c r="D780" t="s">
        <v>1273</v>
      </c>
      <c r="E780"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t="s">
        <v>1086</v>
      </c>
      <c r="M780" t="s">
        <v>29</v>
      </c>
      <c r="N780" t="s">
        <v>1091</v>
      </c>
      <c r="O780" t="s">
        <v>1088</v>
      </c>
      <c r="P780" t="s">
        <v>1161</v>
      </c>
      <c r="Q780">
        <v>67100</v>
      </c>
      <c r="R780">
        <v>0</v>
      </c>
      <c r="S780">
        <v>67100</v>
      </c>
      <c r="T780" s="1">
        <v>42024</v>
      </c>
      <c r="U780" t="s">
        <v>10</v>
      </c>
      <c r="V780" t="s">
        <v>1084</v>
      </c>
      <c r="W780" t="s">
        <v>11</v>
      </c>
      <c r="X780" t="s">
        <v>30</v>
      </c>
      <c r="Y780" t="s">
        <v>19</v>
      </c>
      <c r="Z780" t="s">
        <v>37</v>
      </c>
      <c r="AA780" t="s">
        <v>861</v>
      </c>
      <c r="AB780">
        <v>6</v>
      </c>
      <c r="AC780">
        <v>1</v>
      </c>
      <c r="AD780" t="s">
        <v>1078</v>
      </c>
      <c r="AE780">
        <v>0</v>
      </c>
      <c r="AF780">
        <v>1</v>
      </c>
      <c r="AG780" t="s">
        <v>1085</v>
      </c>
      <c r="AH780">
        <v>3740</v>
      </c>
      <c r="AI780">
        <v>680</v>
      </c>
      <c r="AJ780">
        <v>680</v>
      </c>
      <c r="AK780">
        <v>2380</v>
      </c>
      <c r="AL780" t="s">
        <v>26</v>
      </c>
      <c r="AM780" t="s">
        <v>154</v>
      </c>
      <c r="AN780">
        <v>2011</v>
      </c>
      <c r="AO780" t="s">
        <v>1078</v>
      </c>
    </row>
    <row r="781" spans="1:41" x14ac:dyDescent="0.25">
      <c r="A781">
        <v>553436</v>
      </c>
      <c r="B781" s="1">
        <v>33392</v>
      </c>
      <c r="C781">
        <v>122</v>
      </c>
      <c r="D781" t="s">
        <v>1272</v>
      </c>
      <c r="E781"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t="s">
        <v>1079</v>
      </c>
      <c r="M781" t="s">
        <v>1141</v>
      </c>
      <c r="N781" t="s">
        <v>1095</v>
      </c>
      <c r="O781" t="s">
        <v>1092</v>
      </c>
      <c r="P781" t="s">
        <v>1159</v>
      </c>
      <c r="Q781">
        <v>0</v>
      </c>
      <c r="R781">
        <v>-48700</v>
      </c>
      <c r="S781">
        <v>-48700</v>
      </c>
      <c r="T781" s="1">
        <v>42047</v>
      </c>
      <c r="U781" t="s">
        <v>62</v>
      </c>
      <c r="V781" t="s">
        <v>1084</v>
      </c>
      <c r="W781" t="s">
        <v>121</v>
      </c>
      <c r="X781" t="s">
        <v>30</v>
      </c>
      <c r="Y781" t="s">
        <v>19</v>
      </c>
      <c r="Z781" t="s">
        <v>51</v>
      </c>
      <c r="AA781" t="s">
        <v>862</v>
      </c>
      <c r="AB781">
        <v>1</v>
      </c>
      <c r="AC781">
        <v>1</v>
      </c>
      <c r="AD781" t="s">
        <v>1078</v>
      </c>
      <c r="AE781">
        <v>0</v>
      </c>
      <c r="AF781">
        <v>1</v>
      </c>
      <c r="AG781" t="s">
        <v>1078</v>
      </c>
      <c r="AH781">
        <v>5060</v>
      </c>
      <c r="AI781">
        <v>460</v>
      </c>
      <c r="AJ781">
        <v>920</v>
      </c>
      <c r="AK781">
        <v>3680</v>
      </c>
      <c r="AL781" t="s">
        <v>39</v>
      </c>
      <c r="AM781" t="s">
        <v>193</v>
      </c>
      <c r="AN781">
        <v>2003</v>
      </c>
      <c r="AO781" t="s">
        <v>1078</v>
      </c>
    </row>
    <row r="782" spans="1:41" x14ac:dyDescent="0.25">
      <c r="A782">
        <v>440616</v>
      </c>
      <c r="B782" s="1">
        <v>34948</v>
      </c>
      <c r="C782">
        <v>335</v>
      </c>
      <c r="D782" t="s">
        <v>1272</v>
      </c>
      <c r="E78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t="s">
        <v>1086</v>
      </c>
      <c r="M782" t="s">
        <v>1140</v>
      </c>
      <c r="N782" t="s">
        <v>1082</v>
      </c>
      <c r="O782" t="s">
        <v>1109</v>
      </c>
      <c r="P782" t="s">
        <v>1159</v>
      </c>
      <c r="Q782">
        <v>59900</v>
      </c>
      <c r="R782">
        <v>-34800</v>
      </c>
      <c r="S782">
        <v>25100</v>
      </c>
      <c r="T782" s="1">
        <v>42054</v>
      </c>
      <c r="U782" t="s">
        <v>1089</v>
      </c>
      <c r="V782" t="s">
        <v>23</v>
      </c>
      <c r="W782" t="s">
        <v>41</v>
      </c>
      <c r="X782" t="s">
        <v>4</v>
      </c>
      <c r="Y782" t="s">
        <v>45</v>
      </c>
      <c r="Z782" t="s">
        <v>6</v>
      </c>
      <c r="AA782" t="s">
        <v>863</v>
      </c>
      <c r="AB782">
        <v>21</v>
      </c>
      <c r="AC782">
        <v>3</v>
      </c>
      <c r="AD782" t="s">
        <v>1078</v>
      </c>
      <c r="AE782">
        <v>0</v>
      </c>
      <c r="AF782">
        <v>0</v>
      </c>
      <c r="AG782" t="s">
        <v>1077</v>
      </c>
      <c r="AH782">
        <v>35860</v>
      </c>
      <c r="AI782">
        <v>3260</v>
      </c>
      <c r="AJ782">
        <v>6520</v>
      </c>
      <c r="AK782">
        <v>26080</v>
      </c>
      <c r="AL782" t="s">
        <v>97</v>
      </c>
      <c r="AM782" t="s">
        <v>112</v>
      </c>
      <c r="AN782">
        <v>2005</v>
      </c>
      <c r="AO782" t="s">
        <v>1077</v>
      </c>
    </row>
    <row r="783" spans="1:41" x14ac:dyDescent="0.25">
      <c r="A783">
        <v>463237</v>
      </c>
      <c r="B783" s="1">
        <v>36565</v>
      </c>
      <c r="C783">
        <v>257</v>
      </c>
      <c r="D783" t="s">
        <v>1274</v>
      </c>
      <c r="E783"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t="s">
        <v>1079</v>
      </c>
      <c r="M783" t="s">
        <v>29</v>
      </c>
      <c r="N783" t="s">
        <v>1082</v>
      </c>
      <c r="O783" t="s">
        <v>1116</v>
      </c>
      <c r="P783" t="s">
        <v>1159</v>
      </c>
      <c r="Q783">
        <v>46100</v>
      </c>
      <c r="R783">
        <v>-46900</v>
      </c>
      <c r="S783">
        <v>-800</v>
      </c>
      <c r="T783" s="1">
        <v>42056</v>
      </c>
      <c r="U783" t="s">
        <v>1089</v>
      </c>
      <c r="V783" t="s">
        <v>23</v>
      </c>
      <c r="W783" t="s">
        <v>3</v>
      </c>
      <c r="X783" t="s">
        <v>60</v>
      </c>
      <c r="Y783" t="s">
        <v>19</v>
      </c>
      <c r="Z783" t="s">
        <v>6</v>
      </c>
      <c r="AA783" t="s">
        <v>864</v>
      </c>
      <c r="AB783">
        <v>3</v>
      </c>
      <c r="AC783">
        <v>3</v>
      </c>
      <c r="AD783" t="s">
        <v>1077</v>
      </c>
      <c r="AE783">
        <v>2</v>
      </c>
      <c r="AF783">
        <v>1</v>
      </c>
      <c r="AG783" t="s">
        <v>1085</v>
      </c>
      <c r="AH783">
        <v>50050</v>
      </c>
      <c r="AI783">
        <v>7700</v>
      </c>
      <c r="AJ783">
        <v>3850</v>
      </c>
      <c r="AK783">
        <v>38500</v>
      </c>
      <c r="AL783" t="s">
        <v>55</v>
      </c>
      <c r="AM783" t="s">
        <v>157</v>
      </c>
      <c r="AN783">
        <v>2008</v>
      </c>
      <c r="AO783" t="s">
        <v>1077</v>
      </c>
    </row>
    <row r="784" spans="1:41" x14ac:dyDescent="0.25">
      <c r="A784">
        <v>753452</v>
      </c>
      <c r="B784" s="1">
        <v>35269</v>
      </c>
      <c r="C784">
        <v>85</v>
      </c>
      <c r="D784" t="s">
        <v>1272</v>
      </c>
      <c r="E784"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t="s">
        <v>1079</v>
      </c>
      <c r="M784" t="s">
        <v>65</v>
      </c>
      <c r="N784" t="s">
        <v>1097</v>
      </c>
      <c r="O784" t="s">
        <v>1100</v>
      </c>
      <c r="P784" t="s">
        <v>1162</v>
      </c>
      <c r="Q784">
        <v>50400</v>
      </c>
      <c r="R784">
        <v>-61500</v>
      </c>
      <c r="S784">
        <v>-11100</v>
      </c>
      <c r="T784" s="1">
        <v>42037</v>
      </c>
      <c r="U784" t="s">
        <v>1089</v>
      </c>
      <c r="V784" t="s">
        <v>18</v>
      </c>
      <c r="W784" t="s">
        <v>11</v>
      </c>
      <c r="X784" t="s">
        <v>34</v>
      </c>
      <c r="Y784" t="s">
        <v>19</v>
      </c>
      <c r="Z784" t="s">
        <v>53</v>
      </c>
      <c r="AA784" t="s">
        <v>865</v>
      </c>
      <c r="AB784">
        <v>14</v>
      </c>
      <c r="AC784">
        <v>4</v>
      </c>
      <c r="AD784" t="s">
        <v>1077</v>
      </c>
      <c r="AE784">
        <v>0</v>
      </c>
      <c r="AF784">
        <v>0</v>
      </c>
      <c r="AG784" t="s">
        <v>1078</v>
      </c>
      <c r="AH784">
        <v>59070</v>
      </c>
      <c r="AI784">
        <v>10740</v>
      </c>
      <c r="AJ784">
        <v>5370</v>
      </c>
      <c r="AK784">
        <v>42960</v>
      </c>
      <c r="AL784" t="s">
        <v>47</v>
      </c>
      <c r="AM784" t="s">
        <v>48</v>
      </c>
      <c r="AN784">
        <v>2012</v>
      </c>
      <c r="AO784" t="s">
        <v>1078</v>
      </c>
    </row>
    <row r="785" spans="1:41" x14ac:dyDescent="0.25">
      <c r="A785">
        <v>920554</v>
      </c>
      <c r="B785" s="1">
        <v>38616</v>
      </c>
      <c r="C785">
        <v>133</v>
      </c>
      <c r="D785" t="s">
        <v>1274</v>
      </c>
      <c r="E785"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t="s">
        <v>1079</v>
      </c>
      <c r="M785" t="s">
        <v>65</v>
      </c>
      <c r="N785" t="s">
        <v>1114</v>
      </c>
      <c r="O785" t="s">
        <v>1088</v>
      </c>
      <c r="P785" t="s">
        <v>1159</v>
      </c>
      <c r="Q785">
        <v>0</v>
      </c>
      <c r="R785">
        <v>-31700</v>
      </c>
      <c r="S785">
        <v>-31700</v>
      </c>
      <c r="T785" s="1">
        <v>42036</v>
      </c>
      <c r="U785" t="s">
        <v>1089</v>
      </c>
      <c r="V785" t="s">
        <v>23</v>
      </c>
      <c r="W785" t="s">
        <v>11</v>
      </c>
      <c r="X785" t="s">
        <v>34</v>
      </c>
      <c r="Y785" t="s">
        <v>5</v>
      </c>
      <c r="Z785" t="s">
        <v>13</v>
      </c>
      <c r="AA785" t="s">
        <v>866</v>
      </c>
      <c r="AB785">
        <v>19</v>
      </c>
      <c r="AC785">
        <v>3</v>
      </c>
      <c r="AD785" t="s">
        <v>1078</v>
      </c>
      <c r="AE785">
        <v>1</v>
      </c>
      <c r="AF785">
        <v>2</v>
      </c>
      <c r="AG785" t="s">
        <v>1085</v>
      </c>
      <c r="AH785">
        <v>28440</v>
      </c>
      <c r="AI785">
        <v>3160</v>
      </c>
      <c r="AJ785">
        <v>3160</v>
      </c>
      <c r="AK785">
        <v>22120</v>
      </c>
      <c r="AL785" t="s">
        <v>21</v>
      </c>
      <c r="AM785" t="s">
        <v>67</v>
      </c>
      <c r="AN785">
        <v>2007</v>
      </c>
      <c r="AO785" t="s">
        <v>1078</v>
      </c>
    </row>
    <row r="786" spans="1:41" x14ac:dyDescent="0.25">
      <c r="A786">
        <v>594783</v>
      </c>
      <c r="B786" s="1">
        <v>40907</v>
      </c>
      <c r="C786">
        <v>119</v>
      </c>
      <c r="D786" t="s">
        <v>1272</v>
      </c>
      <c r="E786"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t="s">
        <v>1086</v>
      </c>
      <c r="M786" t="s">
        <v>65</v>
      </c>
      <c r="N786" t="s">
        <v>1091</v>
      </c>
      <c r="O786" t="s">
        <v>1105</v>
      </c>
      <c r="P786" t="s">
        <v>1159</v>
      </c>
      <c r="Q786">
        <v>57100</v>
      </c>
      <c r="R786">
        <v>0</v>
      </c>
      <c r="S786">
        <v>57100</v>
      </c>
      <c r="T786" s="1">
        <v>42012</v>
      </c>
      <c r="U786" t="s">
        <v>1</v>
      </c>
      <c r="V786" t="s">
        <v>23</v>
      </c>
      <c r="W786" t="s">
        <v>3</v>
      </c>
      <c r="X786" t="s">
        <v>34</v>
      </c>
      <c r="Y786" t="s">
        <v>1273</v>
      </c>
      <c r="Z786" t="s">
        <v>37</v>
      </c>
      <c r="AA786" t="s">
        <v>867</v>
      </c>
      <c r="AB786">
        <v>7</v>
      </c>
      <c r="AC786">
        <v>1</v>
      </c>
      <c r="AD786" t="s">
        <v>1077</v>
      </c>
      <c r="AE786">
        <v>2</v>
      </c>
      <c r="AF786">
        <v>1</v>
      </c>
      <c r="AG786" t="s">
        <v>1077</v>
      </c>
      <c r="AH786">
        <v>45540</v>
      </c>
      <c r="AI786">
        <v>8280</v>
      </c>
      <c r="AJ786">
        <v>8280</v>
      </c>
      <c r="AK786">
        <v>28980</v>
      </c>
      <c r="AL786" t="s">
        <v>118</v>
      </c>
      <c r="AM786" t="s">
        <v>119</v>
      </c>
      <c r="AN786">
        <v>1998</v>
      </c>
      <c r="AO786" t="s">
        <v>1077</v>
      </c>
    </row>
    <row r="787" spans="1:41" x14ac:dyDescent="0.25">
      <c r="A787">
        <v>725330</v>
      </c>
      <c r="B787" s="1">
        <v>35267</v>
      </c>
      <c r="C787">
        <v>169</v>
      </c>
      <c r="D787" t="s">
        <v>1274</v>
      </c>
      <c r="E787"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t="s">
        <v>1086</v>
      </c>
      <c r="M787" t="s">
        <v>1142</v>
      </c>
      <c r="N787" t="s">
        <v>1087</v>
      </c>
      <c r="O787" t="s">
        <v>1083</v>
      </c>
      <c r="P787" t="s">
        <v>1161</v>
      </c>
      <c r="Q787">
        <v>0</v>
      </c>
      <c r="R787">
        <v>-57600</v>
      </c>
      <c r="S787">
        <v>-57600</v>
      </c>
      <c r="T787" s="1">
        <v>42020</v>
      </c>
      <c r="U787" t="s">
        <v>1</v>
      </c>
      <c r="V787" t="s">
        <v>18</v>
      </c>
      <c r="W787" t="s">
        <v>11</v>
      </c>
      <c r="X787" t="s">
        <v>34</v>
      </c>
      <c r="Y787" t="s">
        <v>12</v>
      </c>
      <c r="Z787" t="s">
        <v>24</v>
      </c>
      <c r="AA787" t="s">
        <v>868</v>
      </c>
      <c r="AB787">
        <v>0</v>
      </c>
      <c r="AC787">
        <v>1</v>
      </c>
      <c r="AD787" t="s">
        <v>1085</v>
      </c>
      <c r="AE787">
        <v>0</v>
      </c>
      <c r="AF787">
        <v>0</v>
      </c>
      <c r="AG787" t="s">
        <v>1077</v>
      </c>
      <c r="AH787">
        <v>38700</v>
      </c>
      <c r="AI787">
        <v>7740</v>
      </c>
      <c r="AJ787">
        <v>3870</v>
      </c>
      <c r="AK787">
        <v>27090</v>
      </c>
      <c r="AL787" t="s">
        <v>123</v>
      </c>
      <c r="AM787" t="s">
        <v>124</v>
      </c>
      <c r="AN787">
        <v>2012</v>
      </c>
      <c r="AO787" t="s">
        <v>1078</v>
      </c>
    </row>
    <row r="788" spans="1:41" x14ac:dyDescent="0.25">
      <c r="A788">
        <v>607259</v>
      </c>
      <c r="B788" s="1">
        <v>35163</v>
      </c>
      <c r="C788">
        <v>225</v>
      </c>
      <c r="D788" t="s">
        <v>1273</v>
      </c>
      <c r="E788"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t="s">
        <v>1079</v>
      </c>
      <c r="M788" t="s">
        <v>1139</v>
      </c>
      <c r="N788" t="s">
        <v>1091</v>
      </c>
      <c r="O788" t="s">
        <v>1108</v>
      </c>
      <c r="P788" t="s">
        <v>1161</v>
      </c>
      <c r="Q788">
        <v>83900</v>
      </c>
      <c r="R788">
        <v>-52100</v>
      </c>
      <c r="S788">
        <v>31800</v>
      </c>
      <c r="T788" s="1">
        <v>42055</v>
      </c>
      <c r="U788" t="s">
        <v>62</v>
      </c>
      <c r="V788" t="s">
        <v>1084</v>
      </c>
      <c r="W788" t="s">
        <v>121</v>
      </c>
      <c r="X788" t="s">
        <v>30</v>
      </c>
      <c r="Y788" t="s">
        <v>5</v>
      </c>
      <c r="Z788" t="s">
        <v>75</v>
      </c>
      <c r="AA788" t="s">
        <v>869</v>
      </c>
      <c r="AB788">
        <v>6</v>
      </c>
      <c r="AC788">
        <v>1</v>
      </c>
      <c r="AD788" t="s">
        <v>1077</v>
      </c>
      <c r="AE788">
        <v>2</v>
      </c>
      <c r="AF788">
        <v>1</v>
      </c>
      <c r="AG788" t="s">
        <v>1077</v>
      </c>
      <c r="AH788">
        <v>5830</v>
      </c>
      <c r="AI788">
        <v>1060</v>
      </c>
      <c r="AJ788">
        <v>530</v>
      </c>
      <c r="AK788">
        <v>4240</v>
      </c>
      <c r="AL788" t="s">
        <v>39</v>
      </c>
      <c r="AM788" t="s">
        <v>40</v>
      </c>
      <c r="AN788">
        <v>2011</v>
      </c>
      <c r="AO788" t="s">
        <v>1078</v>
      </c>
    </row>
    <row r="789" spans="1:41" x14ac:dyDescent="0.25">
      <c r="A789">
        <v>979336</v>
      </c>
      <c r="B789" s="1">
        <v>36954</v>
      </c>
      <c r="C789">
        <v>84</v>
      </c>
      <c r="D789" t="s">
        <v>1272</v>
      </c>
      <c r="E789"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t="s">
        <v>1086</v>
      </c>
      <c r="M789" t="s">
        <v>29</v>
      </c>
      <c r="N789" t="s">
        <v>1093</v>
      </c>
      <c r="O789" t="s">
        <v>1116</v>
      </c>
      <c r="P789" t="s">
        <v>1159</v>
      </c>
      <c r="Q789">
        <v>0</v>
      </c>
      <c r="R789">
        <v>0</v>
      </c>
      <c r="S789">
        <v>0</v>
      </c>
      <c r="T789" s="1">
        <v>42034</v>
      </c>
      <c r="U789" t="s">
        <v>1</v>
      </c>
      <c r="V789" t="s">
        <v>18</v>
      </c>
      <c r="W789" t="s">
        <v>41</v>
      </c>
      <c r="X789" t="s">
        <v>49</v>
      </c>
      <c r="Y789" t="s">
        <v>19</v>
      </c>
      <c r="Z789" t="s">
        <v>53</v>
      </c>
      <c r="AA789" t="s">
        <v>870</v>
      </c>
      <c r="AB789">
        <v>0</v>
      </c>
      <c r="AC789">
        <v>1</v>
      </c>
      <c r="AD789" t="s">
        <v>1077</v>
      </c>
      <c r="AE789">
        <v>0</v>
      </c>
      <c r="AF789">
        <v>2</v>
      </c>
      <c r="AG789" t="s">
        <v>1085</v>
      </c>
      <c r="AH789">
        <v>57240</v>
      </c>
      <c r="AI789">
        <v>4770</v>
      </c>
      <c r="AJ789">
        <v>9540</v>
      </c>
      <c r="AK789">
        <v>42930</v>
      </c>
      <c r="AL789" t="s">
        <v>97</v>
      </c>
      <c r="AM789" t="s">
        <v>148</v>
      </c>
      <c r="AN789">
        <v>1995</v>
      </c>
      <c r="AO789" t="s">
        <v>1077</v>
      </c>
    </row>
    <row r="790" spans="1:41" x14ac:dyDescent="0.25">
      <c r="A790">
        <v>865201</v>
      </c>
      <c r="B790" s="1">
        <v>37183</v>
      </c>
      <c r="C790">
        <v>169</v>
      </c>
      <c r="D790" t="s">
        <v>1273</v>
      </c>
      <c r="E790"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t="s">
        <v>1079</v>
      </c>
      <c r="M790" t="s">
        <v>57</v>
      </c>
      <c r="N790" t="s">
        <v>1090</v>
      </c>
      <c r="O790" t="s">
        <v>1117</v>
      </c>
      <c r="P790" t="s">
        <v>1159</v>
      </c>
      <c r="Q790">
        <v>0</v>
      </c>
      <c r="R790">
        <v>-36800</v>
      </c>
      <c r="S790">
        <v>-36800</v>
      </c>
      <c r="T790" s="1">
        <v>42023</v>
      </c>
      <c r="U790" t="s">
        <v>1089</v>
      </c>
      <c r="V790" t="s">
        <v>18</v>
      </c>
      <c r="W790" t="s">
        <v>41</v>
      </c>
      <c r="X790" t="s">
        <v>4</v>
      </c>
      <c r="Y790" t="s">
        <v>12</v>
      </c>
      <c r="Z790" t="s">
        <v>13</v>
      </c>
      <c r="AA790" t="s">
        <v>871</v>
      </c>
      <c r="AB790">
        <v>9</v>
      </c>
      <c r="AC790">
        <v>3</v>
      </c>
      <c r="AD790" t="s">
        <v>1077</v>
      </c>
      <c r="AE790">
        <v>0</v>
      </c>
      <c r="AF790">
        <v>3</v>
      </c>
      <c r="AG790" t="s">
        <v>1078</v>
      </c>
      <c r="AH790">
        <v>46200</v>
      </c>
      <c r="AI790">
        <v>4200</v>
      </c>
      <c r="AJ790">
        <v>8400</v>
      </c>
      <c r="AK790">
        <v>33600</v>
      </c>
      <c r="AL790" t="s">
        <v>73</v>
      </c>
      <c r="AM790" t="s">
        <v>74</v>
      </c>
      <c r="AN790">
        <v>2015</v>
      </c>
      <c r="AO790" t="s">
        <v>1078</v>
      </c>
    </row>
    <row r="791" spans="1:41" x14ac:dyDescent="0.25">
      <c r="A791">
        <v>140977</v>
      </c>
      <c r="B791" s="1">
        <v>38947</v>
      </c>
      <c r="C791">
        <v>124</v>
      </c>
      <c r="D791" t="s">
        <v>1274</v>
      </c>
      <c r="E791"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t="s">
        <v>1086</v>
      </c>
      <c r="M791" t="s">
        <v>1139</v>
      </c>
      <c r="N791" t="s">
        <v>1115</v>
      </c>
      <c r="O791" t="s">
        <v>1110</v>
      </c>
      <c r="P791" t="s">
        <v>1159</v>
      </c>
      <c r="Q791">
        <v>29300</v>
      </c>
      <c r="R791">
        <v>0</v>
      </c>
      <c r="S791">
        <v>29300</v>
      </c>
      <c r="T791" s="1">
        <v>42060</v>
      </c>
      <c r="U791" t="s">
        <v>1</v>
      </c>
      <c r="V791" t="s">
        <v>2</v>
      </c>
      <c r="W791" t="s">
        <v>41</v>
      </c>
      <c r="X791" t="s">
        <v>60</v>
      </c>
      <c r="Y791" t="s">
        <v>19</v>
      </c>
      <c r="Z791" t="s">
        <v>6</v>
      </c>
      <c r="AA791" t="s">
        <v>872</v>
      </c>
      <c r="AB791">
        <v>23</v>
      </c>
      <c r="AC791">
        <v>1</v>
      </c>
      <c r="AD791" t="s">
        <v>1077</v>
      </c>
      <c r="AE791">
        <v>0</v>
      </c>
      <c r="AF791">
        <v>1</v>
      </c>
      <c r="AG791" t="s">
        <v>1078</v>
      </c>
      <c r="AH791">
        <v>57700</v>
      </c>
      <c r="AI791">
        <v>5770</v>
      </c>
      <c r="AJ791">
        <v>5770</v>
      </c>
      <c r="AK791">
        <v>46160</v>
      </c>
      <c r="AL791" t="s">
        <v>47</v>
      </c>
      <c r="AM791" t="s">
        <v>48</v>
      </c>
      <c r="AN791">
        <v>2003</v>
      </c>
      <c r="AO791" t="s">
        <v>1078</v>
      </c>
    </row>
    <row r="792" spans="1:41" x14ac:dyDescent="0.25">
      <c r="A792">
        <v>787351</v>
      </c>
      <c r="B792" s="1">
        <v>41392</v>
      </c>
      <c r="C792">
        <v>320</v>
      </c>
      <c r="D792" t="s">
        <v>1272</v>
      </c>
      <c r="E79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t="s">
        <v>1079</v>
      </c>
      <c r="M792" t="s">
        <v>65</v>
      </c>
      <c r="N792" t="s">
        <v>1103</v>
      </c>
      <c r="O792" t="s">
        <v>1105</v>
      </c>
      <c r="P792" t="s">
        <v>1161</v>
      </c>
      <c r="Q792">
        <v>46300</v>
      </c>
      <c r="R792">
        <v>-41700</v>
      </c>
      <c r="S792">
        <v>4600</v>
      </c>
      <c r="T792" s="1">
        <v>42028</v>
      </c>
      <c r="U792" t="s">
        <v>1089</v>
      </c>
      <c r="V792" t="s">
        <v>23</v>
      </c>
      <c r="W792" t="s">
        <v>11</v>
      </c>
      <c r="X792" t="s">
        <v>34</v>
      </c>
      <c r="Y792" t="s">
        <v>45</v>
      </c>
      <c r="Z792" t="s">
        <v>75</v>
      </c>
      <c r="AA792" t="s">
        <v>873</v>
      </c>
      <c r="AB792">
        <v>13</v>
      </c>
      <c r="AC792">
        <v>3</v>
      </c>
      <c r="AD792" t="s">
        <v>1078</v>
      </c>
      <c r="AE792">
        <v>2</v>
      </c>
      <c r="AF792">
        <v>0</v>
      </c>
      <c r="AG792" t="s">
        <v>1078</v>
      </c>
      <c r="AH792">
        <v>56160</v>
      </c>
      <c r="AI792">
        <v>4680</v>
      </c>
      <c r="AJ792">
        <v>9360</v>
      </c>
      <c r="AK792">
        <v>42120</v>
      </c>
      <c r="AL792" t="s">
        <v>8</v>
      </c>
      <c r="AM792" t="s">
        <v>36</v>
      </c>
      <c r="AN792">
        <v>1995</v>
      </c>
      <c r="AO792" t="s">
        <v>1078</v>
      </c>
    </row>
    <row r="793" spans="1:41" x14ac:dyDescent="0.25">
      <c r="A793">
        <v>272330</v>
      </c>
      <c r="B793" s="1">
        <v>40146</v>
      </c>
      <c r="C793">
        <v>297</v>
      </c>
      <c r="D793" t="s">
        <v>1274</v>
      </c>
      <c r="E793"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t="s">
        <v>1079</v>
      </c>
      <c r="M793" t="s">
        <v>1140</v>
      </c>
      <c r="N793" t="s">
        <v>1114</v>
      </c>
      <c r="O793" t="s">
        <v>1104</v>
      </c>
      <c r="P793" t="s">
        <v>1162</v>
      </c>
      <c r="Q793">
        <v>0</v>
      </c>
      <c r="R793">
        <v>-59500</v>
      </c>
      <c r="S793">
        <v>-59500</v>
      </c>
      <c r="T793" s="1">
        <v>42020</v>
      </c>
      <c r="U793" t="s">
        <v>1089</v>
      </c>
      <c r="V793" t="s">
        <v>2</v>
      </c>
      <c r="W793" t="s">
        <v>41</v>
      </c>
      <c r="X793" t="s">
        <v>34</v>
      </c>
      <c r="Y793" t="s">
        <v>45</v>
      </c>
      <c r="Z793" t="s">
        <v>6</v>
      </c>
      <c r="AA793" t="s">
        <v>874</v>
      </c>
      <c r="AB793">
        <v>0</v>
      </c>
      <c r="AC793">
        <v>3</v>
      </c>
      <c r="AD793" t="s">
        <v>1085</v>
      </c>
      <c r="AE793">
        <v>0</v>
      </c>
      <c r="AF793">
        <v>3</v>
      </c>
      <c r="AG793" t="s">
        <v>1077</v>
      </c>
      <c r="AH793">
        <v>44400</v>
      </c>
      <c r="AI793">
        <v>5550</v>
      </c>
      <c r="AJ793">
        <v>5550</v>
      </c>
      <c r="AK793">
        <v>33300</v>
      </c>
      <c r="AL793" t="s">
        <v>106</v>
      </c>
      <c r="AM793" t="s">
        <v>280</v>
      </c>
      <c r="AN793">
        <v>1999</v>
      </c>
      <c r="AO793" t="s">
        <v>1078</v>
      </c>
    </row>
    <row r="794" spans="1:41" x14ac:dyDescent="0.25">
      <c r="A794">
        <v>728025</v>
      </c>
      <c r="B794" s="1">
        <v>32919</v>
      </c>
      <c r="C794">
        <v>421</v>
      </c>
      <c r="D794" t="s">
        <v>1274</v>
      </c>
      <c r="E794"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t="s">
        <v>1079</v>
      </c>
      <c r="M794" t="s">
        <v>1139</v>
      </c>
      <c r="N794" t="s">
        <v>1082</v>
      </c>
      <c r="O794" t="s">
        <v>1083</v>
      </c>
      <c r="P794" t="s">
        <v>1160</v>
      </c>
      <c r="Q794">
        <v>49500</v>
      </c>
      <c r="R794">
        <v>-81100</v>
      </c>
      <c r="S794">
        <v>-31600</v>
      </c>
      <c r="T794" s="1">
        <v>42016</v>
      </c>
      <c r="U794" t="s">
        <v>1</v>
      </c>
      <c r="V794" t="s">
        <v>18</v>
      </c>
      <c r="W794" t="s">
        <v>3</v>
      </c>
      <c r="X794" t="s">
        <v>60</v>
      </c>
      <c r="Y794" t="s">
        <v>19</v>
      </c>
      <c r="Z794" t="s">
        <v>51</v>
      </c>
      <c r="AA794" t="s">
        <v>875</v>
      </c>
      <c r="AB794">
        <v>7</v>
      </c>
      <c r="AC794">
        <v>1</v>
      </c>
      <c r="AD794" t="s">
        <v>1085</v>
      </c>
      <c r="AE794">
        <v>2</v>
      </c>
      <c r="AF794">
        <v>3</v>
      </c>
      <c r="AG794" t="s">
        <v>1085</v>
      </c>
      <c r="AH794">
        <v>92730</v>
      </c>
      <c r="AI794">
        <v>16860</v>
      </c>
      <c r="AJ794">
        <v>8430</v>
      </c>
      <c r="AK794">
        <v>67440</v>
      </c>
      <c r="AL794" t="s">
        <v>15</v>
      </c>
      <c r="AM794" t="s">
        <v>16</v>
      </c>
      <c r="AN794">
        <v>2004</v>
      </c>
      <c r="AO794" t="s">
        <v>1077</v>
      </c>
    </row>
    <row r="795" spans="1:41" x14ac:dyDescent="0.25">
      <c r="A795">
        <v>804608</v>
      </c>
      <c r="B795" s="1">
        <v>37358</v>
      </c>
      <c r="C795">
        <v>136</v>
      </c>
      <c r="D795" t="s">
        <v>1273</v>
      </c>
      <c r="E795"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t="s">
        <v>1086</v>
      </c>
      <c r="M795" t="s">
        <v>1141</v>
      </c>
      <c r="N795" t="s">
        <v>1080</v>
      </c>
      <c r="O795" t="s">
        <v>1108</v>
      </c>
      <c r="P795" t="s">
        <v>1161</v>
      </c>
      <c r="Q795">
        <v>37900</v>
      </c>
      <c r="R795">
        <v>0</v>
      </c>
      <c r="S795">
        <v>37900</v>
      </c>
      <c r="T795" s="1">
        <v>42008</v>
      </c>
      <c r="U795" t="s">
        <v>1</v>
      </c>
      <c r="V795" t="s">
        <v>2</v>
      </c>
      <c r="W795" t="s">
        <v>11</v>
      </c>
      <c r="X795" t="s">
        <v>34</v>
      </c>
      <c r="Y795" t="s">
        <v>50</v>
      </c>
      <c r="Z795" t="s">
        <v>75</v>
      </c>
      <c r="AA795" t="s">
        <v>876</v>
      </c>
      <c r="AB795">
        <v>23</v>
      </c>
      <c r="AC795">
        <v>1</v>
      </c>
      <c r="AD795" t="s">
        <v>1077</v>
      </c>
      <c r="AE795">
        <v>0</v>
      </c>
      <c r="AF795">
        <v>1</v>
      </c>
      <c r="AG795" t="s">
        <v>1077</v>
      </c>
      <c r="AH795">
        <v>30700</v>
      </c>
      <c r="AI795">
        <v>3070</v>
      </c>
      <c r="AJ795">
        <v>6140</v>
      </c>
      <c r="AK795">
        <v>21490</v>
      </c>
      <c r="AL795" t="s">
        <v>47</v>
      </c>
      <c r="AM795" t="s">
        <v>94</v>
      </c>
      <c r="AN795">
        <v>2015</v>
      </c>
      <c r="AO795" t="s">
        <v>1078</v>
      </c>
    </row>
    <row r="796" spans="1:41" x14ac:dyDescent="0.25">
      <c r="A796">
        <v>718829</v>
      </c>
      <c r="B796" s="1">
        <v>36212</v>
      </c>
      <c r="C796">
        <v>46</v>
      </c>
      <c r="D796" t="s">
        <v>1273</v>
      </c>
      <c r="E796"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t="s">
        <v>1086</v>
      </c>
      <c r="M796" t="s">
        <v>57</v>
      </c>
      <c r="N796" t="s">
        <v>1090</v>
      </c>
      <c r="O796" t="s">
        <v>1106</v>
      </c>
      <c r="P796" t="s">
        <v>1162</v>
      </c>
      <c r="Q796">
        <v>46800</v>
      </c>
      <c r="R796">
        <v>0</v>
      </c>
      <c r="S796">
        <v>46800</v>
      </c>
      <c r="T796" s="1">
        <v>42037</v>
      </c>
      <c r="U796" t="s">
        <v>1</v>
      </c>
      <c r="V796" t="s">
        <v>2</v>
      </c>
      <c r="W796" t="s">
        <v>3</v>
      </c>
      <c r="X796" t="s">
        <v>34</v>
      </c>
      <c r="Y796" t="s">
        <v>19</v>
      </c>
      <c r="Z796" t="s">
        <v>75</v>
      </c>
      <c r="AA796" t="s">
        <v>877</v>
      </c>
      <c r="AB796">
        <v>7</v>
      </c>
      <c r="AC796">
        <v>1</v>
      </c>
      <c r="AD796" t="s">
        <v>1078</v>
      </c>
      <c r="AE796">
        <v>2</v>
      </c>
      <c r="AF796">
        <v>0</v>
      </c>
      <c r="AG796" t="s">
        <v>1085</v>
      </c>
      <c r="AH796">
        <v>56600</v>
      </c>
      <c r="AI796">
        <v>11320</v>
      </c>
      <c r="AJ796">
        <v>5660</v>
      </c>
      <c r="AK796">
        <v>39620</v>
      </c>
      <c r="AL796" t="s">
        <v>47</v>
      </c>
      <c r="AM796" t="s">
        <v>48</v>
      </c>
      <c r="AN796">
        <v>1999</v>
      </c>
      <c r="AO796" t="s">
        <v>1078</v>
      </c>
    </row>
    <row r="797" spans="1:41" x14ac:dyDescent="0.25">
      <c r="A797">
        <v>482404</v>
      </c>
      <c r="B797" s="1">
        <v>40712</v>
      </c>
      <c r="C797">
        <v>34</v>
      </c>
      <c r="D797" t="s">
        <v>1274</v>
      </c>
      <c r="E797"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t="s">
        <v>1086</v>
      </c>
      <c r="M797" t="s">
        <v>1140</v>
      </c>
      <c r="N797" t="s">
        <v>1090</v>
      </c>
      <c r="O797" t="s">
        <v>1100</v>
      </c>
      <c r="P797" t="s">
        <v>1160</v>
      </c>
      <c r="Q797">
        <v>0</v>
      </c>
      <c r="R797">
        <v>-27700</v>
      </c>
      <c r="S797">
        <v>-27700</v>
      </c>
      <c r="T797" s="1">
        <v>42036</v>
      </c>
      <c r="U797" t="s">
        <v>62</v>
      </c>
      <c r="V797" t="s">
        <v>1084</v>
      </c>
      <c r="W797" t="s">
        <v>121</v>
      </c>
      <c r="X797" t="s">
        <v>30</v>
      </c>
      <c r="Y797" t="s">
        <v>12</v>
      </c>
      <c r="Z797" t="s">
        <v>51</v>
      </c>
      <c r="AA797" t="s">
        <v>878</v>
      </c>
      <c r="AB797">
        <v>20</v>
      </c>
      <c r="AC797">
        <v>1</v>
      </c>
      <c r="AD797" t="s">
        <v>1077</v>
      </c>
      <c r="AE797">
        <v>0</v>
      </c>
      <c r="AF797">
        <v>1</v>
      </c>
      <c r="AG797" t="s">
        <v>1085</v>
      </c>
      <c r="AH797">
        <v>3960</v>
      </c>
      <c r="AI797">
        <v>660</v>
      </c>
      <c r="AJ797">
        <v>660</v>
      </c>
      <c r="AK797">
        <v>2640</v>
      </c>
      <c r="AL797" t="s">
        <v>43</v>
      </c>
      <c r="AM797" t="s">
        <v>59</v>
      </c>
      <c r="AN797">
        <v>1998</v>
      </c>
      <c r="AO797" t="s">
        <v>1078</v>
      </c>
    </row>
    <row r="798" spans="1:41" x14ac:dyDescent="0.25">
      <c r="A798">
        <v>331170</v>
      </c>
      <c r="B798" s="1">
        <v>34784</v>
      </c>
      <c r="C798">
        <v>95</v>
      </c>
      <c r="D798" t="s">
        <v>1272</v>
      </c>
      <c r="E798"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t="s">
        <v>1079</v>
      </c>
      <c r="M798" t="s">
        <v>65</v>
      </c>
      <c r="N798" t="s">
        <v>1103</v>
      </c>
      <c r="O798" t="s">
        <v>1113</v>
      </c>
      <c r="P798" t="s">
        <v>1162</v>
      </c>
      <c r="Q798">
        <v>48900</v>
      </c>
      <c r="R798">
        <v>0</v>
      </c>
      <c r="S798">
        <v>48900</v>
      </c>
      <c r="T798" s="1">
        <v>42049</v>
      </c>
      <c r="U798" t="s">
        <v>1</v>
      </c>
      <c r="V798" t="s">
        <v>18</v>
      </c>
      <c r="W798" t="s">
        <v>11</v>
      </c>
      <c r="X798" t="s">
        <v>4</v>
      </c>
      <c r="Y798" t="s">
        <v>5</v>
      </c>
      <c r="Z798" t="s">
        <v>24</v>
      </c>
      <c r="AA798" t="s">
        <v>879</v>
      </c>
      <c r="AB798">
        <v>22</v>
      </c>
      <c r="AC798">
        <v>1</v>
      </c>
      <c r="AD798" t="s">
        <v>1077</v>
      </c>
      <c r="AE798">
        <v>0</v>
      </c>
      <c r="AF798">
        <v>3</v>
      </c>
      <c r="AG798" t="s">
        <v>1085</v>
      </c>
      <c r="AH798">
        <v>34800</v>
      </c>
      <c r="AI798">
        <v>3480</v>
      </c>
      <c r="AJ798">
        <v>6960</v>
      </c>
      <c r="AK798">
        <v>24360</v>
      </c>
      <c r="AL798" t="s">
        <v>32</v>
      </c>
      <c r="AM798" t="s">
        <v>69</v>
      </c>
      <c r="AN798">
        <v>1999</v>
      </c>
      <c r="AO798" t="s">
        <v>1078</v>
      </c>
    </row>
    <row r="799" spans="1:41" x14ac:dyDescent="0.25">
      <c r="A799">
        <v>753056</v>
      </c>
      <c r="B799" s="1">
        <v>33361</v>
      </c>
      <c r="C799">
        <v>140</v>
      </c>
      <c r="D799" t="s">
        <v>1274</v>
      </c>
      <c r="E799"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t="s">
        <v>1086</v>
      </c>
      <c r="M799" t="s">
        <v>1142</v>
      </c>
      <c r="N799" t="s">
        <v>1090</v>
      </c>
      <c r="O799" t="s">
        <v>1110</v>
      </c>
      <c r="P799" t="s">
        <v>1161</v>
      </c>
      <c r="Q799">
        <v>43200</v>
      </c>
      <c r="R799">
        <v>0</v>
      </c>
      <c r="S799">
        <v>43200</v>
      </c>
      <c r="T799" s="1">
        <v>42043</v>
      </c>
      <c r="U799" t="s">
        <v>1089</v>
      </c>
      <c r="V799" t="s">
        <v>18</v>
      </c>
      <c r="W799" t="s">
        <v>11</v>
      </c>
      <c r="X799" t="s">
        <v>49</v>
      </c>
      <c r="Y799" t="s">
        <v>19</v>
      </c>
      <c r="Z799" t="s">
        <v>13</v>
      </c>
      <c r="AA799" t="s">
        <v>880</v>
      </c>
      <c r="AB799">
        <v>10</v>
      </c>
      <c r="AC799">
        <v>3</v>
      </c>
      <c r="AD799" t="s">
        <v>1085</v>
      </c>
      <c r="AE799">
        <v>2</v>
      </c>
      <c r="AF799">
        <v>0</v>
      </c>
      <c r="AG799" t="s">
        <v>1077</v>
      </c>
      <c r="AH799">
        <v>79500</v>
      </c>
      <c r="AI799">
        <v>7950</v>
      </c>
      <c r="AJ799">
        <v>7950</v>
      </c>
      <c r="AK799">
        <v>63600</v>
      </c>
      <c r="AL799" t="s">
        <v>26</v>
      </c>
      <c r="AM799" t="s">
        <v>27</v>
      </c>
      <c r="AN799">
        <v>2000</v>
      </c>
      <c r="AO799" t="s">
        <v>1078</v>
      </c>
    </row>
    <row r="800" spans="1:41" x14ac:dyDescent="0.25">
      <c r="A800">
        <v>910365</v>
      </c>
      <c r="B800" s="1">
        <v>37244</v>
      </c>
      <c r="C800">
        <v>200</v>
      </c>
      <c r="D800" t="s">
        <v>1274</v>
      </c>
      <c r="E800"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t="s">
        <v>1086</v>
      </c>
      <c r="M800" t="s">
        <v>65</v>
      </c>
      <c r="N800" t="s">
        <v>1093</v>
      </c>
      <c r="O800" t="s">
        <v>1112</v>
      </c>
      <c r="P800" t="s">
        <v>1161</v>
      </c>
      <c r="Q800">
        <v>0</v>
      </c>
      <c r="R800">
        <v>0</v>
      </c>
      <c r="S800">
        <v>0</v>
      </c>
      <c r="T800" s="1">
        <v>42026</v>
      </c>
      <c r="U800" t="s">
        <v>1</v>
      </c>
      <c r="V800" t="s">
        <v>23</v>
      </c>
      <c r="W800" t="s">
        <v>41</v>
      </c>
      <c r="X800" t="s">
        <v>4</v>
      </c>
      <c r="Y800" t="s">
        <v>19</v>
      </c>
      <c r="Z800" t="s">
        <v>24</v>
      </c>
      <c r="AA800" t="s">
        <v>881</v>
      </c>
      <c r="AB800">
        <v>10</v>
      </c>
      <c r="AC800">
        <v>1</v>
      </c>
      <c r="AD800" t="s">
        <v>1085</v>
      </c>
      <c r="AE800">
        <v>2</v>
      </c>
      <c r="AF800">
        <v>2</v>
      </c>
      <c r="AG800" t="s">
        <v>1078</v>
      </c>
      <c r="AH800">
        <v>56000</v>
      </c>
      <c r="AI800">
        <v>5600</v>
      </c>
      <c r="AJ800">
        <v>5600</v>
      </c>
      <c r="AK800">
        <v>44800</v>
      </c>
      <c r="AL800" t="s">
        <v>26</v>
      </c>
      <c r="AM800" t="s">
        <v>154</v>
      </c>
      <c r="AN800">
        <v>2009</v>
      </c>
      <c r="AO800" t="s">
        <v>1078</v>
      </c>
    </row>
    <row r="801" spans="1:41" x14ac:dyDescent="0.25">
      <c r="A801">
        <v>379268</v>
      </c>
      <c r="B801" s="1">
        <v>41126</v>
      </c>
      <c r="C801">
        <v>123</v>
      </c>
      <c r="D801" t="s">
        <v>1274</v>
      </c>
      <c r="E801"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t="s">
        <v>1086</v>
      </c>
      <c r="M801" t="s">
        <v>1139</v>
      </c>
      <c r="N801" t="s">
        <v>1082</v>
      </c>
      <c r="O801" t="s">
        <v>1109</v>
      </c>
      <c r="P801" t="s">
        <v>1161</v>
      </c>
      <c r="Q801">
        <v>64800</v>
      </c>
      <c r="R801">
        <v>-44200</v>
      </c>
      <c r="S801">
        <v>20600</v>
      </c>
      <c r="T801" s="1">
        <v>42018</v>
      </c>
      <c r="U801" t="s">
        <v>1</v>
      </c>
      <c r="V801" t="s">
        <v>18</v>
      </c>
      <c r="W801" t="s">
        <v>11</v>
      </c>
      <c r="X801" t="s">
        <v>60</v>
      </c>
      <c r="Y801" t="s">
        <v>50</v>
      </c>
      <c r="Z801" t="s">
        <v>24</v>
      </c>
      <c r="AA801" t="s">
        <v>882</v>
      </c>
      <c r="AB801">
        <v>17</v>
      </c>
      <c r="AC801">
        <v>1</v>
      </c>
      <c r="AD801" t="s">
        <v>1077</v>
      </c>
      <c r="AE801">
        <v>1</v>
      </c>
      <c r="AF801">
        <v>0</v>
      </c>
      <c r="AG801" t="s">
        <v>1077</v>
      </c>
      <c r="AH801">
        <v>73260</v>
      </c>
      <c r="AI801">
        <v>16280</v>
      </c>
      <c r="AJ801">
        <v>0</v>
      </c>
      <c r="AK801">
        <v>56980</v>
      </c>
      <c r="AL801" t="s">
        <v>123</v>
      </c>
      <c r="AM801" t="s">
        <v>166</v>
      </c>
      <c r="AN801">
        <v>2014</v>
      </c>
      <c r="AO801" t="s">
        <v>1077</v>
      </c>
    </row>
    <row r="802" spans="1:41" x14ac:dyDescent="0.25">
      <c r="A802">
        <v>362843</v>
      </c>
      <c r="B802" s="1">
        <v>38208</v>
      </c>
      <c r="C802">
        <v>267</v>
      </c>
      <c r="D802" t="s">
        <v>1273</v>
      </c>
      <c r="E80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t="s">
        <v>1079</v>
      </c>
      <c r="M802" t="s">
        <v>1140</v>
      </c>
      <c r="N802" t="s">
        <v>1080</v>
      </c>
      <c r="O802" t="s">
        <v>1094</v>
      </c>
      <c r="P802" t="s">
        <v>1162</v>
      </c>
      <c r="Q802">
        <v>35000</v>
      </c>
      <c r="R802">
        <v>0</v>
      </c>
      <c r="S802">
        <v>35000</v>
      </c>
      <c r="T802" s="1">
        <v>42038</v>
      </c>
      <c r="U802" t="s">
        <v>62</v>
      </c>
      <c r="V802" t="s">
        <v>1084</v>
      </c>
      <c r="W802" t="s">
        <v>121</v>
      </c>
      <c r="X802" t="s">
        <v>30</v>
      </c>
      <c r="Y802" t="s">
        <v>45</v>
      </c>
      <c r="Z802" t="s">
        <v>24</v>
      </c>
      <c r="AA802" t="s">
        <v>883</v>
      </c>
      <c r="AB802">
        <v>3</v>
      </c>
      <c r="AC802">
        <v>1</v>
      </c>
      <c r="AD802" t="s">
        <v>1077</v>
      </c>
      <c r="AE802">
        <v>2</v>
      </c>
      <c r="AF802">
        <v>3</v>
      </c>
      <c r="AG802" t="s">
        <v>1077</v>
      </c>
      <c r="AH802">
        <v>4950</v>
      </c>
      <c r="AI802">
        <v>900</v>
      </c>
      <c r="AJ802">
        <v>450</v>
      </c>
      <c r="AK802">
        <v>3600</v>
      </c>
      <c r="AL802" t="s">
        <v>47</v>
      </c>
      <c r="AM802" t="s">
        <v>48</v>
      </c>
      <c r="AN802">
        <v>1995</v>
      </c>
      <c r="AO802" t="s">
        <v>1078</v>
      </c>
    </row>
    <row r="803" spans="1:41" x14ac:dyDescent="0.25">
      <c r="A803">
        <v>135400</v>
      </c>
      <c r="B803" s="1">
        <v>41659</v>
      </c>
      <c r="C803">
        <v>290</v>
      </c>
      <c r="D803" t="s">
        <v>1274</v>
      </c>
      <c r="E803"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t="s">
        <v>1079</v>
      </c>
      <c r="M803" t="s">
        <v>1139</v>
      </c>
      <c r="N803" t="s">
        <v>1082</v>
      </c>
      <c r="O803" t="s">
        <v>1110</v>
      </c>
      <c r="P803" t="s">
        <v>1160</v>
      </c>
      <c r="Q803">
        <v>32500</v>
      </c>
      <c r="R803">
        <v>0</v>
      </c>
      <c r="S803">
        <v>32500</v>
      </c>
      <c r="T803" s="1">
        <v>42024</v>
      </c>
      <c r="U803" t="s">
        <v>1</v>
      </c>
      <c r="V803" t="s">
        <v>18</v>
      </c>
      <c r="W803" t="s">
        <v>11</v>
      </c>
      <c r="X803" t="s">
        <v>60</v>
      </c>
      <c r="Y803" t="s">
        <v>45</v>
      </c>
      <c r="Z803" t="s">
        <v>51</v>
      </c>
      <c r="AA803" t="s">
        <v>884</v>
      </c>
      <c r="AB803">
        <v>10</v>
      </c>
      <c r="AC803">
        <v>1</v>
      </c>
      <c r="AD803" t="s">
        <v>1078</v>
      </c>
      <c r="AE803">
        <v>0</v>
      </c>
      <c r="AF803">
        <v>1</v>
      </c>
      <c r="AG803" t="s">
        <v>1078</v>
      </c>
      <c r="AH803">
        <v>48000</v>
      </c>
      <c r="AI803">
        <v>4800</v>
      </c>
      <c r="AJ803">
        <v>9600</v>
      </c>
      <c r="AK803">
        <v>33600</v>
      </c>
      <c r="AL803" t="s">
        <v>8</v>
      </c>
      <c r="AM803" t="s">
        <v>36</v>
      </c>
      <c r="AN803">
        <v>2013</v>
      </c>
      <c r="AO803" t="s">
        <v>1078</v>
      </c>
    </row>
    <row r="804" spans="1:41" x14ac:dyDescent="0.25">
      <c r="A804">
        <v>798579</v>
      </c>
      <c r="B804" s="1">
        <v>40896</v>
      </c>
      <c r="C804">
        <v>45</v>
      </c>
      <c r="D804" t="s">
        <v>1274</v>
      </c>
      <c r="E804"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t="s">
        <v>1079</v>
      </c>
      <c r="M804" t="s">
        <v>65</v>
      </c>
      <c r="N804" t="s">
        <v>1093</v>
      </c>
      <c r="O804" t="s">
        <v>1100</v>
      </c>
      <c r="P804" t="s">
        <v>1159</v>
      </c>
      <c r="Q804">
        <v>0</v>
      </c>
      <c r="R804">
        <v>0</v>
      </c>
      <c r="S804">
        <v>0</v>
      </c>
      <c r="T804" s="1">
        <v>42005</v>
      </c>
      <c r="U804" t="s">
        <v>1</v>
      </c>
      <c r="V804" t="s">
        <v>2</v>
      </c>
      <c r="W804" t="s">
        <v>3</v>
      </c>
      <c r="X804" t="s">
        <v>34</v>
      </c>
      <c r="Y804" t="s">
        <v>5</v>
      </c>
      <c r="Z804" t="s">
        <v>24</v>
      </c>
      <c r="AA804" t="s">
        <v>885</v>
      </c>
      <c r="AB804">
        <v>1</v>
      </c>
      <c r="AC804">
        <v>1</v>
      </c>
      <c r="AD804" t="s">
        <v>1077</v>
      </c>
      <c r="AE804">
        <v>0</v>
      </c>
      <c r="AF804">
        <v>1</v>
      </c>
      <c r="AG804" t="s">
        <v>1077</v>
      </c>
      <c r="AH804">
        <v>52200</v>
      </c>
      <c r="AI804">
        <v>10440</v>
      </c>
      <c r="AJ804">
        <v>5220</v>
      </c>
      <c r="AK804">
        <v>36540</v>
      </c>
      <c r="AL804" t="s">
        <v>39</v>
      </c>
      <c r="AM804" t="s">
        <v>40</v>
      </c>
      <c r="AN804">
        <v>2005</v>
      </c>
      <c r="AO804" t="s">
        <v>1078</v>
      </c>
    </row>
    <row r="805" spans="1:41" x14ac:dyDescent="0.25">
      <c r="A805">
        <v>250833</v>
      </c>
      <c r="B805" s="1">
        <v>39657</v>
      </c>
      <c r="C805">
        <v>186</v>
      </c>
      <c r="D805" t="s">
        <v>1274</v>
      </c>
      <c r="E805"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t="s">
        <v>1086</v>
      </c>
      <c r="M805" t="s">
        <v>1142</v>
      </c>
      <c r="N805" t="s">
        <v>1102</v>
      </c>
      <c r="O805" t="s">
        <v>1100</v>
      </c>
      <c r="P805" t="s">
        <v>1162</v>
      </c>
      <c r="Q805">
        <v>80900</v>
      </c>
      <c r="R805">
        <v>-111100</v>
      </c>
      <c r="S805">
        <v>-30200</v>
      </c>
      <c r="T805" s="1">
        <v>42037</v>
      </c>
      <c r="U805" t="s">
        <v>1089</v>
      </c>
      <c r="V805" t="s">
        <v>18</v>
      </c>
      <c r="W805" t="s">
        <v>11</v>
      </c>
      <c r="X805" t="s">
        <v>60</v>
      </c>
      <c r="Y805" t="s">
        <v>19</v>
      </c>
      <c r="Z805" t="s">
        <v>37</v>
      </c>
      <c r="AA805" t="s">
        <v>886</v>
      </c>
      <c r="AB805">
        <v>1</v>
      </c>
      <c r="AC805">
        <v>3</v>
      </c>
      <c r="AD805" t="s">
        <v>1078</v>
      </c>
      <c r="AE805">
        <v>2</v>
      </c>
      <c r="AF805">
        <v>3</v>
      </c>
      <c r="AG805" t="s">
        <v>1085</v>
      </c>
      <c r="AH805">
        <v>73800</v>
      </c>
      <c r="AI805">
        <v>12300</v>
      </c>
      <c r="AJ805">
        <v>12300</v>
      </c>
      <c r="AK805">
        <v>49200</v>
      </c>
      <c r="AL805" t="s">
        <v>43</v>
      </c>
      <c r="AM805" t="s">
        <v>59</v>
      </c>
      <c r="AN805">
        <v>1995</v>
      </c>
      <c r="AO805" t="s">
        <v>1078</v>
      </c>
    </row>
    <row r="806" spans="1:41" x14ac:dyDescent="0.25">
      <c r="A806">
        <v>824116</v>
      </c>
      <c r="B806" s="1">
        <v>35920</v>
      </c>
      <c r="C806">
        <v>135</v>
      </c>
      <c r="D806" t="s">
        <v>1272</v>
      </c>
      <c r="E806"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t="s">
        <v>1086</v>
      </c>
      <c r="M806" t="s">
        <v>1142</v>
      </c>
      <c r="N806" t="s">
        <v>1102</v>
      </c>
      <c r="O806" t="s">
        <v>1094</v>
      </c>
      <c r="P806" t="s">
        <v>1161</v>
      </c>
      <c r="Q806">
        <v>0</v>
      </c>
      <c r="R806">
        <v>-69600</v>
      </c>
      <c r="S806">
        <v>-69600</v>
      </c>
      <c r="T806" s="1">
        <v>42027</v>
      </c>
      <c r="U806" t="s">
        <v>1</v>
      </c>
      <c r="V806" t="s">
        <v>2</v>
      </c>
      <c r="W806" t="s">
        <v>41</v>
      </c>
      <c r="X806" t="s">
        <v>34</v>
      </c>
      <c r="Y806" t="s">
        <v>50</v>
      </c>
      <c r="Z806" t="s">
        <v>53</v>
      </c>
      <c r="AA806" t="s">
        <v>887</v>
      </c>
      <c r="AB806">
        <v>7</v>
      </c>
      <c r="AC806">
        <v>1</v>
      </c>
      <c r="AD806" t="s">
        <v>1085</v>
      </c>
      <c r="AE806">
        <v>1</v>
      </c>
      <c r="AF806">
        <v>2</v>
      </c>
      <c r="AG806" t="s">
        <v>1078</v>
      </c>
      <c r="AH806">
        <v>78200</v>
      </c>
      <c r="AI806">
        <v>15640</v>
      </c>
      <c r="AJ806">
        <v>7820</v>
      </c>
      <c r="AK806">
        <v>54740</v>
      </c>
      <c r="AL806" t="s">
        <v>43</v>
      </c>
      <c r="AM806" t="s">
        <v>59</v>
      </c>
      <c r="AN806">
        <v>2009</v>
      </c>
      <c r="AO806" t="s">
        <v>1078</v>
      </c>
    </row>
    <row r="807" spans="1:41" x14ac:dyDescent="0.25">
      <c r="A807">
        <v>322613</v>
      </c>
      <c r="B807" s="1">
        <v>34805</v>
      </c>
      <c r="C807">
        <v>110</v>
      </c>
      <c r="D807" t="s">
        <v>1274</v>
      </c>
      <c r="E807"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t="s">
        <v>1079</v>
      </c>
      <c r="M807" t="s">
        <v>29</v>
      </c>
      <c r="N807" t="s">
        <v>1095</v>
      </c>
      <c r="O807" t="s">
        <v>1092</v>
      </c>
      <c r="P807" t="s">
        <v>1159</v>
      </c>
      <c r="Q807">
        <v>0</v>
      </c>
      <c r="R807">
        <v>0</v>
      </c>
      <c r="S807">
        <v>0</v>
      </c>
      <c r="T807" s="1">
        <v>42030</v>
      </c>
      <c r="U807" t="s">
        <v>1</v>
      </c>
      <c r="V807" t="s">
        <v>18</v>
      </c>
      <c r="W807" t="s">
        <v>3</v>
      </c>
      <c r="X807" t="s">
        <v>60</v>
      </c>
      <c r="Y807" t="s">
        <v>12</v>
      </c>
      <c r="Z807" t="s">
        <v>53</v>
      </c>
      <c r="AA807" t="s">
        <v>888</v>
      </c>
      <c r="AB807">
        <v>19</v>
      </c>
      <c r="AC807">
        <v>1</v>
      </c>
      <c r="AD807" t="s">
        <v>1085</v>
      </c>
      <c r="AE807">
        <v>2</v>
      </c>
      <c r="AF807">
        <v>3</v>
      </c>
      <c r="AG807" t="s">
        <v>1078</v>
      </c>
      <c r="AH807">
        <v>55200</v>
      </c>
      <c r="AI807">
        <v>13800</v>
      </c>
      <c r="AJ807">
        <v>9200</v>
      </c>
      <c r="AK807">
        <v>32200</v>
      </c>
      <c r="AL807" t="s">
        <v>8</v>
      </c>
      <c r="AM807" t="s">
        <v>137</v>
      </c>
      <c r="AN807">
        <v>2015</v>
      </c>
      <c r="AO807" t="s">
        <v>1077</v>
      </c>
    </row>
    <row r="808" spans="1:41" x14ac:dyDescent="0.25">
      <c r="A808">
        <v>871305</v>
      </c>
      <c r="B808" s="1">
        <v>33648</v>
      </c>
      <c r="C808">
        <v>259</v>
      </c>
      <c r="D808" t="s">
        <v>1272</v>
      </c>
      <c r="E808"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t="s">
        <v>1086</v>
      </c>
      <c r="M808" t="s">
        <v>1141</v>
      </c>
      <c r="N808" t="s">
        <v>1107</v>
      </c>
      <c r="O808" t="s">
        <v>1110</v>
      </c>
      <c r="P808" t="s">
        <v>1160</v>
      </c>
      <c r="Q808">
        <v>0</v>
      </c>
      <c r="R808">
        <v>-58300</v>
      </c>
      <c r="S808">
        <v>-58300</v>
      </c>
      <c r="T808" s="1">
        <v>42006</v>
      </c>
      <c r="U808" t="s">
        <v>1089</v>
      </c>
      <c r="V808" t="s">
        <v>2</v>
      </c>
      <c r="W808" t="s">
        <v>41</v>
      </c>
      <c r="X808" t="s">
        <v>49</v>
      </c>
      <c r="Y808" t="s">
        <v>19</v>
      </c>
      <c r="Z808" t="s">
        <v>53</v>
      </c>
      <c r="AA808" t="s">
        <v>889</v>
      </c>
      <c r="AB808">
        <v>3</v>
      </c>
      <c r="AC808">
        <v>3</v>
      </c>
      <c r="AD808" t="s">
        <v>1078</v>
      </c>
      <c r="AE808">
        <v>0</v>
      </c>
      <c r="AF808">
        <v>2</v>
      </c>
      <c r="AG808" t="s">
        <v>1077</v>
      </c>
      <c r="AH808">
        <v>57060</v>
      </c>
      <c r="AI808">
        <v>6340</v>
      </c>
      <c r="AJ808">
        <v>6340</v>
      </c>
      <c r="AK808">
        <v>44380</v>
      </c>
      <c r="AL808" t="s">
        <v>55</v>
      </c>
      <c r="AM808" t="s">
        <v>157</v>
      </c>
      <c r="AN808">
        <v>2012</v>
      </c>
      <c r="AO808" t="s">
        <v>1078</v>
      </c>
    </row>
    <row r="809" spans="1:41" x14ac:dyDescent="0.25">
      <c r="A809">
        <v>488037</v>
      </c>
      <c r="B809" s="1">
        <v>39274</v>
      </c>
      <c r="C809">
        <v>114</v>
      </c>
      <c r="D809" t="s">
        <v>1273</v>
      </c>
      <c r="E809"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t="s">
        <v>1086</v>
      </c>
      <c r="M809" t="s">
        <v>1139</v>
      </c>
      <c r="N809" t="s">
        <v>1102</v>
      </c>
      <c r="O809" t="s">
        <v>1100</v>
      </c>
      <c r="P809" t="s">
        <v>1159</v>
      </c>
      <c r="Q809">
        <v>0</v>
      </c>
      <c r="R809">
        <v>-34700</v>
      </c>
      <c r="S809">
        <v>-34700</v>
      </c>
      <c r="T809" s="1">
        <v>42060</v>
      </c>
      <c r="U809" t="s">
        <v>10</v>
      </c>
      <c r="V809" t="s">
        <v>1084</v>
      </c>
      <c r="W809" t="s">
        <v>11</v>
      </c>
      <c r="X809" t="s">
        <v>30</v>
      </c>
      <c r="Y809" t="s">
        <v>45</v>
      </c>
      <c r="Z809" t="s">
        <v>24</v>
      </c>
      <c r="AA809" t="s">
        <v>890</v>
      </c>
      <c r="AB809">
        <v>3</v>
      </c>
      <c r="AC809">
        <v>1</v>
      </c>
      <c r="AD809" t="s">
        <v>1078</v>
      </c>
      <c r="AE809">
        <v>0</v>
      </c>
      <c r="AF809">
        <v>3</v>
      </c>
      <c r="AG809" t="s">
        <v>1077</v>
      </c>
      <c r="AH809">
        <v>4680</v>
      </c>
      <c r="AI809">
        <v>520</v>
      </c>
      <c r="AJ809">
        <v>520</v>
      </c>
      <c r="AK809">
        <v>3640</v>
      </c>
      <c r="AL809" t="s">
        <v>26</v>
      </c>
      <c r="AM809" t="s">
        <v>154</v>
      </c>
      <c r="AN809">
        <v>2013</v>
      </c>
      <c r="AO809" t="s">
        <v>1078</v>
      </c>
    </row>
    <row r="810" spans="1:41" x14ac:dyDescent="0.25">
      <c r="A810">
        <v>485813</v>
      </c>
      <c r="B810" s="1">
        <v>40275</v>
      </c>
      <c r="C810">
        <v>404</v>
      </c>
      <c r="D810" t="s">
        <v>1274</v>
      </c>
      <c r="E810"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t="s">
        <v>1086</v>
      </c>
      <c r="M810" t="s">
        <v>1139</v>
      </c>
      <c r="N810" t="s">
        <v>1103</v>
      </c>
      <c r="O810" t="s">
        <v>1116</v>
      </c>
      <c r="P810" t="s">
        <v>1161</v>
      </c>
      <c r="Q810">
        <v>0</v>
      </c>
      <c r="R810">
        <v>-63700</v>
      </c>
      <c r="S810">
        <v>-63700</v>
      </c>
      <c r="T810" s="1">
        <v>42019</v>
      </c>
      <c r="U810" t="s">
        <v>1</v>
      </c>
      <c r="V810" t="s">
        <v>23</v>
      </c>
      <c r="W810" t="s">
        <v>11</v>
      </c>
      <c r="X810" t="s">
        <v>60</v>
      </c>
      <c r="Y810" t="s">
        <v>12</v>
      </c>
      <c r="Z810" t="s">
        <v>51</v>
      </c>
      <c r="AA810" t="s">
        <v>891</v>
      </c>
      <c r="AB810">
        <v>23</v>
      </c>
      <c r="AC810">
        <v>1</v>
      </c>
      <c r="AD810" t="s">
        <v>1078</v>
      </c>
      <c r="AE810">
        <v>2</v>
      </c>
      <c r="AF810">
        <v>0</v>
      </c>
      <c r="AG810" t="s">
        <v>1077</v>
      </c>
      <c r="AH810">
        <v>53100</v>
      </c>
      <c r="AI810">
        <v>5310</v>
      </c>
      <c r="AJ810">
        <v>5310</v>
      </c>
      <c r="AK810">
        <v>42480</v>
      </c>
      <c r="AL810" t="s">
        <v>32</v>
      </c>
      <c r="AM810" t="s">
        <v>69</v>
      </c>
      <c r="AN810">
        <v>2005</v>
      </c>
      <c r="AO810" t="s">
        <v>1077</v>
      </c>
    </row>
    <row r="811" spans="1:41" x14ac:dyDescent="0.25">
      <c r="A811">
        <v>886473</v>
      </c>
      <c r="B811" s="1">
        <v>33307</v>
      </c>
      <c r="C811">
        <v>282</v>
      </c>
      <c r="D811" t="s">
        <v>1273</v>
      </c>
      <c r="E811"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t="s">
        <v>1086</v>
      </c>
      <c r="M811" t="s">
        <v>1140</v>
      </c>
      <c r="N811" t="s">
        <v>1093</v>
      </c>
      <c r="O811" t="s">
        <v>1113</v>
      </c>
      <c r="P811" t="s">
        <v>1159</v>
      </c>
      <c r="Q811">
        <v>26900</v>
      </c>
      <c r="R811">
        <v>-55300</v>
      </c>
      <c r="S811">
        <v>-28400</v>
      </c>
      <c r="T811" s="1">
        <v>42044</v>
      </c>
      <c r="U811" t="s">
        <v>10</v>
      </c>
      <c r="V811" t="s">
        <v>1084</v>
      </c>
      <c r="W811" t="s">
        <v>11</v>
      </c>
      <c r="X811" t="s">
        <v>30</v>
      </c>
      <c r="Y811" t="s">
        <v>45</v>
      </c>
      <c r="Z811" t="s">
        <v>37</v>
      </c>
      <c r="AA811" t="s">
        <v>892</v>
      </c>
      <c r="AB811">
        <v>7</v>
      </c>
      <c r="AC811">
        <v>1</v>
      </c>
      <c r="AD811" t="s">
        <v>1085</v>
      </c>
      <c r="AE811">
        <v>1</v>
      </c>
      <c r="AF811">
        <v>2</v>
      </c>
      <c r="AG811" t="s">
        <v>1078</v>
      </c>
      <c r="AH811">
        <v>3520</v>
      </c>
      <c r="AI811">
        <v>640</v>
      </c>
      <c r="AJ811">
        <v>320</v>
      </c>
      <c r="AK811">
        <v>2560</v>
      </c>
      <c r="AL811" t="s">
        <v>32</v>
      </c>
      <c r="AM811" t="s">
        <v>69</v>
      </c>
      <c r="AN811">
        <v>2013</v>
      </c>
      <c r="AO811" t="s">
        <v>1078</v>
      </c>
    </row>
    <row r="812" spans="1:41" x14ac:dyDescent="0.25">
      <c r="A812">
        <v>907113</v>
      </c>
      <c r="B812" s="1">
        <v>35084</v>
      </c>
      <c r="C812">
        <v>57</v>
      </c>
      <c r="D812" t="s">
        <v>1272</v>
      </c>
      <c r="E81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t="s">
        <v>1086</v>
      </c>
      <c r="M812" t="s">
        <v>1139</v>
      </c>
      <c r="N812" t="s">
        <v>1091</v>
      </c>
      <c r="O812" t="s">
        <v>1100</v>
      </c>
      <c r="P812" t="s">
        <v>1160</v>
      </c>
      <c r="Q812">
        <v>63100</v>
      </c>
      <c r="R812">
        <v>-54100</v>
      </c>
      <c r="S812">
        <v>9000</v>
      </c>
      <c r="T812" s="1">
        <v>42020</v>
      </c>
      <c r="U812" t="s">
        <v>1089</v>
      </c>
      <c r="V812" t="s">
        <v>23</v>
      </c>
      <c r="W812" t="s">
        <v>41</v>
      </c>
      <c r="X812" t="s">
        <v>60</v>
      </c>
      <c r="Y812" t="s">
        <v>12</v>
      </c>
      <c r="Z812" t="s">
        <v>13</v>
      </c>
      <c r="AA812" t="s">
        <v>893</v>
      </c>
      <c r="AB812">
        <v>0</v>
      </c>
      <c r="AC812">
        <v>3</v>
      </c>
      <c r="AD812" t="s">
        <v>1078</v>
      </c>
      <c r="AE812">
        <v>0</v>
      </c>
      <c r="AF812">
        <v>1</v>
      </c>
      <c r="AG812" t="s">
        <v>1077</v>
      </c>
      <c r="AH812">
        <v>72900</v>
      </c>
      <c r="AI812">
        <v>14580</v>
      </c>
      <c r="AJ812">
        <v>14580</v>
      </c>
      <c r="AK812">
        <v>43740</v>
      </c>
      <c r="AL812" t="s">
        <v>39</v>
      </c>
      <c r="AM812" t="s">
        <v>71</v>
      </c>
      <c r="AN812">
        <v>2010</v>
      </c>
      <c r="AO812" t="s">
        <v>1078</v>
      </c>
    </row>
    <row r="813" spans="1:41" x14ac:dyDescent="0.25">
      <c r="A813">
        <v>833321</v>
      </c>
      <c r="B813" s="1">
        <v>40238</v>
      </c>
      <c r="C813">
        <v>215</v>
      </c>
      <c r="D813" t="s">
        <v>1274</v>
      </c>
      <c r="E813"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t="s">
        <v>1086</v>
      </c>
      <c r="M813" t="s">
        <v>1141</v>
      </c>
      <c r="N813" t="s">
        <v>1080</v>
      </c>
      <c r="O813" t="s">
        <v>1098</v>
      </c>
      <c r="P813" t="s">
        <v>1162</v>
      </c>
      <c r="Q813">
        <v>0</v>
      </c>
      <c r="R813">
        <v>0</v>
      </c>
      <c r="S813">
        <v>0</v>
      </c>
      <c r="T813" s="1">
        <v>42036</v>
      </c>
      <c r="U813" t="s">
        <v>1</v>
      </c>
      <c r="V813" t="s">
        <v>18</v>
      </c>
      <c r="W813" t="s">
        <v>41</v>
      </c>
      <c r="X813" t="s">
        <v>4</v>
      </c>
      <c r="Y813" t="s">
        <v>5</v>
      </c>
      <c r="Z813" t="s">
        <v>24</v>
      </c>
      <c r="AA813" t="s">
        <v>894</v>
      </c>
      <c r="AB813">
        <v>10</v>
      </c>
      <c r="AC813">
        <v>1</v>
      </c>
      <c r="AD813" t="s">
        <v>1085</v>
      </c>
      <c r="AE813">
        <v>0</v>
      </c>
      <c r="AF813">
        <v>1</v>
      </c>
      <c r="AG813" t="s">
        <v>1078</v>
      </c>
      <c r="AH813">
        <v>70700</v>
      </c>
      <c r="AI813">
        <v>7070</v>
      </c>
      <c r="AJ813">
        <v>14140</v>
      </c>
      <c r="AK813">
        <v>49490</v>
      </c>
      <c r="AL813" t="s">
        <v>123</v>
      </c>
      <c r="AM813" t="s">
        <v>124</v>
      </c>
      <c r="AN813">
        <v>2008</v>
      </c>
      <c r="AO813" t="s">
        <v>1078</v>
      </c>
    </row>
    <row r="814" spans="1:41" x14ac:dyDescent="0.25">
      <c r="A814">
        <v>521592</v>
      </c>
      <c r="B814" s="1">
        <v>41805</v>
      </c>
      <c r="C814">
        <v>140</v>
      </c>
      <c r="D814" t="s">
        <v>1272</v>
      </c>
      <c r="E814"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t="s">
        <v>1086</v>
      </c>
      <c r="M814" t="s">
        <v>65</v>
      </c>
      <c r="N814" t="s">
        <v>1114</v>
      </c>
      <c r="O814" t="s">
        <v>1092</v>
      </c>
      <c r="P814" t="s">
        <v>1159</v>
      </c>
      <c r="Q814">
        <v>100500</v>
      </c>
      <c r="R814">
        <v>0</v>
      </c>
      <c r="S814">
        <v>100500</v>
      </c>
      <c r="T814" s="1">
        <v>42045</v>
      </c>
      <c r="U814" t="s">
        <v>1089</v>
      </c>
      <c r="V814" t="s">
        <v>2</v>
      </c>
      <c r="W814" t="s">
        <v>11</v>
      </c>
      <c r="X814" t="s">
        <v>49</v>
      </c>
      <c r="Y814" t="s">
        <v>5</v>
      </c>
      <c r="Z814" t="s">
        <v>6</v>
      </c>
      <c r="AA814" t="s">
        <v>895</v>
      </c>
      <c r="AB814">
        <v>4</v>
      </c>
      <c r="AC814">
        <v>4</v>
      </c>
      <c r="AD814" t="s">
        <v>1085</v>
      </c>
      <c r="AE814">
        <v>0</v>
      </c>
      <c r="AF814">
        <v>0</v>
      </c>
      <c r="AG814" t="s">
        <v>1085</v>
      </c>
      <c r="AH814">
        <v>60170</v>
      </c>
      <c r="AI814">
        <v>5470</v>
      </c>
      <c r="AJ814">
        <v>10940</v>
      </c>
      <c r="AK814">
        <v>43760</v>
      </c>
      <c r="AL814" t="s">
        <v>39</v>
      </c>
      <c r="AM814" t="s">
        <v>40</v>
      </c>
      <c r="AN814">
        <v>2006</v>
      </c>
      <c r="AO814" t="s">
        <v>1078</v>
      </c>
    </row>
    <row r="815" spans="1:41" x14ac:dyDescent="0.25">
      <c r="A815">
        <v>254837</v>
      </c>
      <c r="B815" s="1">
        <v>38316</v>
      </c>
      <c r="C815">
        <v>250</v>
      </c>
      <c r="D815" t="s">
        <v>1274</v>
      </c>
      <c r="E815"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t="s">
        <v>1079</v>
      </c>
      <c r="M815" t="s">
        <v>57</v>
      </c>
      <c r="N815" t="s">
        <v>1099</v>
      </c>
      <c r="O815" t="s">
        <v>1108</v>
      </c>
      <c r="P815" t="s">
        <v>1159</v>
      </c>
      <c r="Q815">
        <v>69500</v>
      </c>
      <c r="R815">
        <v>-40700</v>
      </c>
      <c r="S815">
        <v>28800</v>
      </c>
      <c r="T815" s="1">
        <v>42007</v>
      </c>
      <c r="U815" t="s">
        <v>1</v>
      </c>
      <c r="V815" t="s">
        <v>18</v>
      </c>
      <c r="W815" t="s">
        <v>3</v>
      </c>
      <c r="X815" t="s">
        <v>49</v>
      </c>
      <c r="Y815" t="s">
        <v>5</v>
      </c>
      <c r="Z815" t="s">
        <v>6</v>
      </c>
      <c r="AA815" t="s">
        <v>896</v>
      </c>
      <c r="AB815">
        <v>16</v>
      </c>
      <c r="AC815">
        <v>1</v>
      </c>
      <c r="AD815" t="s">
        <v>1085</v>
      </c>
      <c r="AE815">
        <v>1</v>
      </c>
      <c r="AF815">
        <v>1</v>
      </c>
      <c r="AG815" t="s">
        <v>1085</v>
      </c>
      <c r="AH815">
        <v>74800</v>
      </c>
      <c r="AI815">
        <v>13600</v>
      </c>
      <c r="AJ815">
        <v>6800</v>
      </c>
      <c r="AK815">
        <v>54400</v>
      </c>
      <c r="AL815" t="s">
        <v>55</v>
      </c>
      <c r="AM815" t="s">
        <v>157</v>
      </c>
      <c r="AN815">
        <v>2009</v>
      </c>
      <c r="AO815" t="s">
        <v>1077</v>
      </c>
    </row>
    <row r="816" spans="1:41" x14ac:dyDescent="0.25">
      <c r="A816">
        <v>634499</v>
      </c>
      <c r="B816" s="1">
        <v>36764</v>
      </c>
      <c r="C816">
        <v>286</v>
      </c>
      <c r="D816" t="s">
        <v>1272</v>
      </c>
      <c r="E816"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t="s">
        <v>1079</v>
      </c>
      <c r="M816" t="s">
        <v>65</v>
      </c>
      <c r="N816" t="s">
        <v>1093</v>
      </c>
      <c r="O816" t="s">
        <v>1108</v>
      </c>
      <c r="P816" t="s">
        <v>1159</v>
      </c>
      <c r="Q816">
        <v>25800</v>
      </c>
      <c r="R816">
        <v>0</v>
      </c>
      <c r="S816">
        <v>25800</v>
      </c>
      <c r="T816" s="1">
        <v>42005</v>
      </c>
      <c r="U816" t="s">
        <v>10</v>
      </c>
      <c r="V816" t="s">
        <v>1084</v>
      </c>
      <c r="W816" t="s">
        <v>121</v>
      </c>
      <c r="X816" t="s">
        <v>4</v>
      </c>
      <c r="Y816" t="s">
        <v>45</v>
      </c>
      <c r="Z816" t="s">
        <v>53</v>
      </c>
      <c r="AA816" t="s">
        <v>897</v>
      </c>
      <c r="AB816">
        <v>3</v>
      </c>
      <c r="AC816">
        <v>1</v>
      </c>
      <c r="AD816" t="s">
        <v>1077</v>
      </c>
      <c r="AE816">
        <v>2</v>
      </c>
      <c r="AF816">
        <v>0</v>
      </c>
      <c r="AG816" t="s">
        <v>1085</v>
      </c>
      <c r="AH816">
        <v>4100</v>
      </c>
      <c r="AI816">
        <v>820</v>
      </c>
      <c r="AJ816">
        <v>410</v>
      </c>
      <c r="AK816">
        <v>2870</v>
      </c>
      <c r="AL816" t="s">
        <v>26</v>
      </c>
      <c r="AM816" t="s">
        <v>154</v>
      </c>
      <c r="AN816">
        <v>2009</v>
      </c>
      <c r="AO816" t="s">
        <v>1078</v>
      </c>
    </row>
    <row r="817" spans="1:41" x14ac:dyDescent="0.25">
      <c r="A817">
        <v>574707</v>
      </c>
      <c r="B817" s="1">
        <v>38587</v>
      </c>
      <c r="C817">
        <v>356</v>
      </c>
      <c r="D817" t="s">
        <v>1274</v>
      </c>
      <c r="E817"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t="s">
        <v>1079</v>
      </c>
      <c r="M817" t="s">
        <v>57</v>
      </c>
      <c r="N817" t="s">
        <v>1093</v>
      </c>
      <c r="O817" t="s">
        <v>1098</v>
      </c>
      <c r="P817" t="s">
        <v>1159</v>
      </c>
      <c r="Q817">
        <v>0</v>
      </c>
      <c r="R817">
        <v>0</v>
      </c>
      <c r="S817">
        <v>0</v>
      </c>
      <c r="T817" s="1">
        <v>42058</v>
      </c>
      <c r="U817" t="s">
        <v>1</v>
      </c>
      <c r="V817" t="s">
        <v>2</v>
      </c>
      <c r="W817" t="s">
        <v>11</v>
      </c>
      <c r="X817" t="s">
        <v>49</v>
      </c>
      <c r="Y817" t="s">
        <v>5</v>
      </c>
      <c r="Z817" t="s">
        <v>6</v>
      </c>
      <c r="AA817" t="s">
        <v>898</v>
      </c>
      <c r="AB817">
        <v>5</v>
      </c>
      <c r="AC817">
        <v>1</v>
      </c>
      <c r="AD817" t="s">
        <v>1077</v>
      </c>
      <c r="AE817">
        <v>0</v>
      </c>
      <c r="AF817">
        <v>3</v>
      </c>
      <c r="AG817" t="s">
        <v>1085</v>
      </c>
      <c r="AH817">
        <v>61490</v>
      </c>
      <c r="AI817">
        <v>5590</v>
      </c>
      <c r="AJ817">
        <v>11180</v>
      </c>
      <c r="AK817">
        <v>44720</v>
      </c>
      <c r="AL817" t="s">
        <v>21</v>
      </c>
      <c r="AM817" t="s">
        <v>22</v>
      </c>
      <c r="AN817">
        <v>2009</v>
      </c>
      <c r="AO817" t="s">
        <v>1078</v>
      </c>
    </row>
    <row r="818" spans="1:41" x14ac:dyDescent="0.25">
      <c r="A818">
        <v>476839</v>
      </c>
      <c r="B818" s="1">
        <v>33094</v>
      </c>
      <c r="C818">
        <v>65</v>
      </c>
      <c r="D818" t="s">
        <v>1272</v>
      </c>
      <c r="E818"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t="s">
        <v>1079</v>
      </c>
      <c r="M818" t="s">
        <v>57</v>
      </c>
      <c r="N818" t="s">
        <v>1095</v>
      </c>
      <c r="O818" t="s">
        <v>1112</v>
      </c>
      <c r="P818" t="s">
        <v>1160</v>
      </c>
      <c r="Q818">
        <v>0</v>
      </c>
      <c r="R818">
        <v>0</v>
      </c>
      <c r="S818">
        <v>0</v>
      </c>
      <c r="T818" s="1">
        <v>42032</v>
      </c>
      <c r="U818" t="s">
        <v>10</v>
      </c>
      <c r="V818" t="s">
        <v>1084</v>
      </c>
      <c r="W818" t="s">
        <v>121</v>
      </c>
      <c r="X818" t="s">
        <v>30</v>
      </c>
      <c r="Y818" t="s">
        <v>12</v>
      </c>
      <c r="Z818" t="s">
        <v>51</v>
      </c>
      <c r="AA818" t="s">
        <v>899</v>
      </c>
      <c r="AB818">
        <v>14</v>
      </c>
      <c r="AC818">
        <v>1</v>
      </c>
      <c r="AD818" t="s">
        <v>1085</v>
      </c>
      <c r="AE818">
        <v>0</v>
      </c>
      <c r="AF818">
        <v>0</v>
      </c>
      <c r="AG818" t="s">
        <v>1085</v>
      </c>
      <c r="AH818">
        <v>7200</v>
      </c>
      <c r="AI818">
        <v>720</v>
      </c>
      <c r="AJ818">
        <v>1440</v>
      </c>
      <c r="AK818">
        <v>5040</v>
      </c>
      <c r="AL818" t="s">
        <v>43</v>
      </c>
      <c r="AM818" t="s">
        <v>44</v>
      </c>
      <c r="AN818">
        <v>1999</v>
      </c>
      <c r="AO818" t="s">
        <v>1078</v>
      </c>
    </row>
    <row r="819" spans="1:41" x14ac:dyDescent="0.25">
      <c r="A819">
        <v>149601</v>
      </c>
      <c r="B819" s="1">
        <v>37708</v>
      </c>
      <c r="C819">
        <v>187</v>
      </c>
      <c r="D819" t="s">
        <v>1274</v>
      </c>
      <c r="E819"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t="s">
        <v>1086</v>
      </c>
      <c r="M819" t="s">
        <v>1141</v>
      </c>
      <c r="N819" t="s">
        <v>1082</v>
      </c>
      <c r="O819" t="s">
        <v>1111</v>
      </c>
      <c r="P819" t="s">
        <v>1161</v>
      </c>
      <c r="Q819">
        <v>59500</v>
      </c>
      <c r="R819">
        <v>0</v>
      </c>
      <c r="S819">
        <v>59500</v>
      </c>
      <c r="T819" s="1">
        <v>42057</v>
      </c>
      <c r="U819" t="s">
        <v>1089</v>
      </c>
      <c r="V819" t="s">
        <v>2</v>
      </c>
      <c r="W819" t="s">
        <v>11</v>
      </c>
      <c r="X819" t="s">
        <v>34</v>
      </c>
      <c r="Y819" t="s">
        <v>19</v>
      </c>
      <c r="Z819" t="s">
        <v>24</v>
      </c>
      <c r="AA819" t="s">
        <v>900</v>
      </c>
      <c r="AB819">
        <v>7</v>
      </c>
      <c r="AC819">
        <v>3</v>
      </c>
      <c r="AD819" t="s">
        <v>1085</v>
      </c>
      <c r="AE819">
        <v>0</v>
      </c>
      <c r="AF819">
        <v>0</v>
      </c>
      <c r="AG819" t="s">
        <v>1085</v>
      </c>
      <c r="AH819">
        <v>45100</v>
      </c>
      <c r="AI819">
        <v>8200</v>
      </c>
      <c r="AJ819">
        <v>4100</v>
      </c>
      <c r="AK819">
        <v>32800</v>
      </c>
      <c r="AL819" t="s">
        <v>39</v>
      </c>
      <c r="AM819" t="s">
        <v>40</v>
      </c>
      <c r="AN819">
        <v>2011</v>
      </c>
      <c r="AO819" t="s">
        <v>1078</v>
      </c>
    </row>
    <row r="820" spans="1:41" x14ac:dyDescent="0.25">
      <c r="A820">
        <v>630683</v>
      </c>
      <c r="B820" s="1">
        <v>39378</v>
      </c>
      <c r="C820">
        <v>386</v>
      </c>
      <c r="D820" t="s">
        <v>1273</v>
      </c>
      <c r="E820"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t="s">
        <v>1079</v>
      </c>
      <c r="M820" t="s">
        <v>1142</v>
      </c>
      <c r="N820" t="s">
        <v>1080</v>
      </c>
      <c r="O820" t="s">
        <v>1098</v>
      </c>
      <c r="P820" t="s">
        <v>1161</v>
      </c>
      <c r="Q820">
        <v>36800</v>
      </c>
      <c r="R820">
        <v>0</v>
      </c>
      <c r="S820">
        <v>36800</v>
      </c>
      <c r="T820" s="1">
        <v>42007</v>
      </c>
      <c r="U820" t="s">
        <v>1</v>
      </c>
      <c r="V820" t="s">
        <v>23</v>
      </c>
      <c r="W820" t="s">
        <v>11</v>
      </c>
      <c r="X820" t="s">
        <v>4</v>
      </c>
      <c r="Y820" t="s">
        <v>45</v>
      </c>
      <c r="Z820" t="s">
        <v>53</v>
      </c>
      <c r="AA820" t="s">
        <v>901</v>
      </c>
      <c r="AB820">
        <v>16</v>
      </c>
      <c r="AC820">
        <v>1</v>
      </c>
      <c r="AD820" t="s">
        <v>1085</v>
      </c>
      <c r="AE820">
        <v>2</v>
      </c>
      <c r="AF820">
        <v>3</v>
      </c>
      <c r="AG820" t="s">
        <v>1077</v>
      </c>
      <c r="AH820">
        <v>66660</v>
      </c>
      <c r="AI820">
        <v>12120</v>
      </c>
      <c r="AJ820">
        <v>6060</v>
      </c>
      <c r="AK820">
        <v>48480</v>
      </c>
      <c r="AL820" t="s">
        <v>118</v>
      </c>
      <c r="AM820" t="s">
        <v>119</v>
      </c>
      <c r="AN820">
        <v>2006</v>
      </c>
      <c r="AO820" t="s">
        <v>1078</v>
      </c>
    </row>
    <row r="821" spans="1:41" x14ac:dyDescent="0.25">
      <c r="A821">
        <v>500639</v>
      </c>
      <c r="B821" s="1">
        <v>35243</v>
      </c>
      <c r="C821">
        <v>197</v>
      </c>
      <c r="D821" t="s">
        <v>1273</v>
      </c>
      <c r="E821"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t="s">
        <v>1086</v>
      </c>
      <c r="M821" t="s">
        <v>1141</v>
      </c>
      <c r="N821" t="s">
        <v>1093</v>
      </c>
      <c r="O821" t="s">
        <v>1112</v>
      </c>
      <c r="P821" t="s">
        <v>1161</v>
      </c>
      <c r="Q821">
        <v>0</v>
      </c>
      <c r="R821">
        <v>-64500</v>
      </c>
      <c r="S821">
        <v>-64500</v>
      </c>
      <c r="T821" s="1">
        <v>42014</v>
      </c>
      <c r="U821" t="s">
        <v>1</v>
      </c>
      <c r="V821" t="s">
        <v>23</v>
      </c>
      <c r="W821" t="s">
        <v>3</v>
      </c>
      <c r="X821" t="s">
        <v>4</v>
      </c>
      <c r="Y821" t="s">
        <v>50</v>
      </c>
      <c r="Z821" t="s">
        <v>75</v>
      </c>
      <c r="AA821" t="s">
        <v>902</v>
      </c>
      <c r="AB821">
        <v>6</v>
      </c>
      <c r="AC821">
        <v>1</v>
      </c>
      <c r="AD821" t="s">
        <v>1078</v>
      </c>
      <c r="AE821">
        <v>2</v>
      </c>
      <c r="AF821">
        <v>2</v>
      </c>
      <c r="AG821" t="s">
        <v>1077</v>
      </c>
      <c r="AH821">
        <v>76400</v>
      </c>
      <c r="AI821">
        <v>15280</v>
      </c>
      <c r="AJ821">
        <v>7640</v>
      </c>
      <c r="AK821">
        <v>53480</v>
      </c>
      <c r="AL821" t="s">
        <v>123</v>
      </c>
      <c r="AM821" t="s">
        <v>166</v>
      </c>
      <c r="AN821">
        <v>1997</v>
      </c>
      <c r="AO821" t="s">
        <v>1077</v>
      </c>
    </row>
    <row r="822" spans="1:41" x14ac:dyDescent="0.25">
      <c r="A822">
        <v>352120</v>
      </c>
      <c r="B822" s="1">
        <v>34679</v>
      </c>
      <c r="C822">
        <v>166</v>
      </c>
      <c r="D822" t="s">
        <v>1274</v>
      </c>
      <c r="E82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t="s">
        <v>1086</v>
      </c>
      <c r="M822" t="s">
        <v>1140</v>
      </c>
      <c r="N822" t="s">
        <v>1080</v>
      </c>
      <c r="O822" t="s">
        <v>1110</v>
      </c>
      <c r="P822" t="s">
        <v>1161</v>
      </c>
      <c r="Q822">
        <v>0</v>
      </c>
      <c r="R822">
        <v>0</v>
      </c>
      <c r="S822">
        <v>0</v>
      </c>
      <c r="T822" s="1">
        <v>42029</v>
      </c>
      <c r="U822" t="s">
        <v>1</v>
      </c>
      <c r="V822" t="s">
        <v>18</v>
      </c>
      <c r="W822" t="s">
        <v>41</v>
      </c>
      <c r="X822" t="s">
        <v>60</v>
      </c>
      <c r="Y822" t="s">
        <v>88</v>
      </c>
      <c r="Z822" t="s">
        <v>13</v>
      </c>
      <c r="AA822" t="s">
        <v>903</v>
      </c>
      <c r="AB822">
        <v>10</v>
      </c>
      <c r="AC822">
        <v>1</v>
      </c>
      <c r="AD822" t="s">
        <v>1077</v>
      </c>
      <c r="AE822">
        <v>1</v>
      </c>
      <c r="AF822">
        <v>1</v>
      </c>
      <c r="AG822" t="s">
        <v>1078</v>
      </c>
      <c r="AH822">
        <v>58300</v>
      </c>
      <c r="AI822">
        <v>10600</v>
      </c>
      <c r="AJ822">
        <v>10600</v>
      </c>
      <c r="AK822">
        <v>37100</v>
      </c>
      <c r="AL822" t="s">
        <v>55</v>
      </c>
      <c r="AM822" t="s">
        <v>56</v>
      </c>
      <c r="AN822">
        <v>2001</v>
      </c>
      <c r="AO822" t="s">
        <v>1078</v>
      </c>
    </row>
    <row r="823" spans="1:41" x14ac:dyDescent="0.25">
      <c r="A823">
        <v>569245</v>
      </c>
      <c r="B823" s="1">
        <v>35038</v>
      </c>
      <c r="C823">
        <v>293</v>
      </c>
      <c r="D823" t="s">
        <v>1272</v>
      </c>
      <c r="E823"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t="s">
        <v>1086</v>
      </c>
      <c r="M823" t="s">
        <v>1142</v>
      </c>
      <c r="N823" t="s">
        <v>1103</v>
      </c>
      <c r="O823" t="s">
        <v>1101</v>
      </c>
      <c r="P823" t="s">
        <v>1159</v>
      </c>
      <c r="Q823">
        <v>34900</v>
      </c>
      <c r="R823">
        <v>0</v>
      </c>
      <c r="S823">
        <v>34900</v>
      </c>
      <c r="T823" s="1">
        <v>42014</v>
      </c>
      <c r="U823" t="s">
        <v>1</v>
      </c>
      <c r="V823" t="s">
        <v>23</v>
      </c>
      <c r="W823" t="s">
        <v>41</v>
      </c>
      <c r="X823" t="s">
        <v>4</v>
      </c>
      <c r="Y823" t="s">
        <v>5</v>
      </c>
      <c r="Z823" t="s">
        <v>13</v>
      </c>
      <c r="AA823" t="s">
        <v>904</v>
      </c>
      <c r="AB823">
        <v>19</v>
      </c>
      <c r="AC823">
        <v>1</v>
      </c>
      <c r="AD823" t="s">
        <v>1085</v>
      </c>
      <c r="AE823">
        <v>1</v>
      </c>
      <c r="AF823">
        <v>1</v>
      </c>
      <c r="AG823" t="s">
        <v>1085</v>
      </c>
      <c r="AH823">
        <v>57310</v>
      </c>
      <c r="AI823">
        <v>5210</v>
      </c>
      <c r="AJ823">
        <v>10420</v>
      </c>
      <c r="AK823">
        <v>41680</v>
      </c>
      <c r="AL823" t="s">
        <v>123</v>
      </c>
      <c r="AM823" t="s">
        <v>124</v>
      </c>
      <c r="AN823">
        <v>2002</v>
      </c>
      <c r="AO823" t="s">
        <v>1078</v>
      </c>
    </row>
    <row r="824" spans="1:41" x14ac:dyDescent="0.25">
      <c r="A824">
        <v>907012</v>
      </c>
      <c r="B824" s="1">
        <v>35414</v>
      </c>
      <c r="C824">
        <v>179</v>
      </c>
      <c r="D824" t="s">
        <v>1273</v>
      </c>
      <c r="E824"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t="s">
        <v>1086</v>
      </c>
      <c r="M824" t="s">
        <v>1141</v>
      </c>
      <c r="N824" t="s">
        <v>1097</v>
      </c>
      <c r="O824" t="s">
        <v>1104</v>
      </c>
      <c r="P824" t="s">
        <v>1160</v>
      </c>
      <c r="Q824">
        <v>0</v>
      </c>
      <c r="R824">
        <v>0</v>
      </c>
      <c r="S824">
        <v>0</v>
      </c>
      <c r="T824" s="1">
        <v>42032</v>
      </c>
      <c r="U824" t="s">
        <v>1</v>
      </c>
      <c r="V824" t="s">
        <v>23</v>
      </c>
      <c r="W824" t="s">
        <v>11</v>
      </c>
      <c r="X824" t="s">
        <v>34</v>
      </c>
      <c r="Y824" t="s">
        <v>19</v>
      </c>
      <c r="Z824" t="s">
        <v>24</v>
      </c>
      <c r="AA824" t="s">
        <v>905</v>
      </c>
      <c r="AB824">
        <v>10</v>
      </c>
      <c r="AC824">
        <v>1</v>
      </c>
      <c r="AD824" t="s">
        <v>1085</v>
      </c>
      <c r="AE824">
        <v>0</v>
      </c>
      <c r="AF824">
        <v>1</v>
      </c>
      <c r="AG824" t="s">
        <v>1085</v>
      </c>
      <c r="AH824">
        <v>53100</v>
      </c>
      <c r="AI824">
        <v>5900</v>
      </c>
      <c r="AJ824">
        <v>5900</v>
      </c>
      <c r="AK824">
        <v>41300</v>
      </c>
      <c r="AL824" t="s">
        <v>73</v>
      </c>
      <c r="AM824" t="s">
        <v>80</v>
      </c>
      <c r="AN824">
        <v>2006</v>
      </c>
      <c r="AO824" t="s">
        <v>1078</v>
      </c>
    </row>
    <row r="825" spans="1:41" x14ac:dyDescent="0.25">
      <c r="A825">
        <v>700074</v>
      </c>
      <c r="B825" s="1">
        <v>40700</v>
      </c>
      <c r="C825">
        <v>76</v>
      </c>
      <c r="D825" t="s">
        <v>1273</v>
      </c>
      <c r="E825"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t="s">
        <v>1086</v>
      </c>
      <c r="M825" t="s">
        <v>1140</v>
      </c>
      <c r="N825" t="s">
        <v>1097</v>
      </c>
      <c r="O825" t="s">
        <v>1108</v>
      </c>
      <c r="P825" t="s">
        <v>1159</v>
      </c>
      <c r="Q825">
        <v>0</v>
      </c>
      <c r="R825">
        <v>0</v>
      </c>
      <c r="S825">
        <v>0</v>
      </c>
      <c r="T825" s="1">
        <v>42053</v>
      </c>
      <c r="U825" t="s">
        <v>1089</v>
      </c>
      <c r="V825" t="s">
        <v>2</v>
      </c>
      <c r="W825" t="s">
        <v>41</v>
      </c>
      <c r="X825" t="s">
        <v>60</v>
      </c>
      <c r="Y825" t="s">
        <v>45</v>
      </c>
      <c r="Z825" t="s">
        <v>13</v>
      </c>
      <c r="AA825" t="s">
        <v>906</v>
      </c>
      <c r="AB825">
        <v>6</v>
      </c>
      <c r="AC825">
        <v>3</v>
      </c>
      <c r="AD825" t="s">
        <v>1078</v>
      </c>
      <c r="AE825">
        <v>1</v>
      </c>
      <c r="AF825">
        <v>1</v>
      </c>
      <c r="AG825" t="s">
        <v>1085</v>
      </c>
      <c r="AH825">
        <v>74700</v>
      </c>
      <c r="AI825">
        <v>14940</v>
      </c>
      <c r="AJ825">
        <v>7470</v>
      </c>
      <c r="AK825">
        <v>52290</v>
      </c>
      <c r="AL825" t="s">
        <v>73</v>
      </c>
      <c r="AM825" t="s">
        <v>83</v>
      </c>
      <c r="AN825">
        <v>1997</v>
      </c>
      <c r="AO825" t="s">
        <v>1078</v>
      </c>
    </row>
    <row r="826" spans="1:41" x14ac:dyDescent="0.25">
      <c r="A826">
        <v>866805</v>
      </c>
      <c r="B826" s="1">
        <v>35046</v>
      </c>
      <c r="C826">
        <v>105</v>
      </c>
      <c r="D826" t="s">
        <v>1273</v>
      </c>
      <c r="E826"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t="s">
        <v>1086</v>
      </c>
      <c r="M826" t="s">
        <v>29</v>
      </c>
      <c r="N826" t="s">
        <v>1093</v>
      </c>
      <c r="O826" t="s">
        <v>1096</v>
      </c>
      <c r="P826" t="s">
        <v>1160</v>
      </c>
      <c r="Q826">
        <v>0</v>
      </c>
      <c r="R826">
        <v>0</v>
      </c>
      <c r="S826">
        <v>0</v>
      </c>
      <c r="T826" s="1">
        <v>42028</v>
      </c>
      <c r="U826" t="s">
        <v>1089</v>
      </c>
      <c r="V826" t="s">
        <v>18</v>
      </c>
      <c r="W826" t="s">
        <v>3</v>
      </c>
      <c r="X826" t="s">
        <v>34</v>
      </c>
      <c r="Y826" t="s">
        <v>5</v>
      </c>
      <c r="Z826" t="s">
        <v>13</v>
      </c>
      <c r="AA826" t="s">
        <v>907</v>
      </c>
      <c r="AB826">
        <v>12</v>
      </c>
      <c r="AC826">
        <v>3</v>
      </c>
      <c r="AD826" t="s">
        <v>1078</v>
      </c>
      <c r="AE826">
        <v>2</v>
      </c>
      <c r="AF826">
        <v>2</v>
      </c>
      <c r="AG826" t="s">
        <v>1078</v>
      </c>
      <c r="AH826">
        <v>60500</v>
      </c>
      <c r="AI826">
        <v>12100</v>
      </c>
      <c r="AJ826">
        <v>6050</v>
      </c>
      <c r="AK826">
        <v>42350</v>
      </c>
      <c r="AL826" t="s">
        <v>43</v>
      </c>
      <c r="AM826" t="s">
        <v>44</v>
      </c>
      <c r="AN826">
        <v>1995</v>
      </c>
      <c r="AO826" t="s">
        <v>1078</v>
      </c>
    </row>
    <row r="827" spans="1:41" x14ac:dyDescent="0.25">
      <c r="A827">
        <v>951863</v>
      </c>
      <c r="B827" s="1">
        <v>35731</v>
      </c>
      <c r="C827">
        <v>97</v>
      </c>
      <c r="D827" t="s">
        <v>1273</v>
      </c>
      <c r="E827"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t="s">
        <v>1079</v>
      </c>
      <c r="M827" t="s">
        <v>1139</v>
      </c>
      <c r="N827" t="s">
        <v>1102</v>
      </c>
      <c r="O827" t="s">
        <v>1109</v>
      </c>
      <c r="P827" t="s">
        <v>1162</v>
      </c>
      <c r="Q827">
        <v>0</v>
      </c>
      <c r="R827">
        <v>-72100</v>
      </c>
      <c r="S827">
        <v>-72100</v>
      </c>
      <c r="T827" s="1">
        <v>42024</v>
      </c>
      <c r="U827" t="s">
        <v>1089</v>
      </c>
      <c r="V827" t="s">
        <v>2</v>
      </c>
      <c r="W827" t="s">
        <v>41</v>
      </c>
      <c r="X827" t="s">
        <v>49</v>
      </c>
      <c r="Y827" t="s">
        <v>50</v>
      </c>
      <c r="Z827" t="s">
        <v>13</v>
      </c>
      <c r="AA827" t="s">
        <v>908</v>
      </c>
      <c r="AB827">
        <v>10</v>
      </c>
      <c r="AC827">
        <v>3</v>
      </c>
      <c r="AD827" t="s">
        <v>1077</v>
      </c>
      <c r="AE827">
        <v>2</v>
      </c>
      <c r="AF827">
        <v>3</v>
      </c>
      <c r="AG827" t="s">
        <v>1078</v>
      </c>
      <c r="AH827">
        <v>84920</v>
      </c>
      <c r="AI827">
        <v>7720</v>
      </c>
      <c r="AJ827">
        <v>15440</v>
      </c>
      <c r="AK827">
        <v>61760</v>
      </c>
      <c r="AL827" t="s">
        <v>106</v>
      </c>
      <c r="AM827" t="s">
        <v>107</v>
      </c>
      <c r="AN827">
        <v>2006</v>
      </c>
      <c r="AO827" t="s">
        <v>1077</v>
      </c>
    </row>
    <row r="828" spans="1:41" x14ac:dyDescent="0.25">
      <c r="A828">
        <v>211578</v>
      </c>
      <c r="B828" s="1">
        <v>35068</v>
      </c>
      <c r="C828">
        <v>148</v>
      </c>
      <c r="D828" t="s">
        <v>1272</v>
      </c>
      <c r="E828"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t="s">
        <v>1086</v>
      </c>
      <c r="M828" t="s">
        <v>1140</v>
      </c>
      <c r="N828" t="s">
        <v>1114</v>
      </c>
      <c r="O828" t="s">
        <v>1105</v>
      </c>
      <c r="P828" t="s">
        <v>1160</v>
      </c>
      <c r="Q828">
        <v>55100</v>
      </c>
      <c r="R828">
        <v>0</v>
      </c>
      <c r="S828">
        <v>55100</v>
      </c>
      <c r="T828" s="1">
        <v>42014</v>
      </c>
      <c r="U828" t="s">
        <v>1</v>
      </c>
      <c r="V828" t="s">
        <v>2</v>
      </c>
      <c r="W828" t="s">
        <v>41</v>
      </c>
      <c r="X828" t="s">
        <v>4</v>
      </c>
      <c r="Y828" t="s">
        <v>88</v>
      </c>
      <c r="Z828" t="s">
        <v>75</v>
      </c>
      <c r="AA828" t="s">
        <v>909</v>
      </c>
      <c r="AB828">
        <v>0</v>
      </c>
      <c r="AC828">
        <v>1</v>
      </c>
      <c r="AD828" t="s">
        <v>1078</v>
      </c>
      <c r="AE828">
        <v>2</v>
      </c>
      <c r="AF828">
        <v>0</v>
      </c>
      <c r="AG828" t="s">
        <v>1078</v>
      </c>
      <c r="AH828">
        <v>61050</v>
      </c>
      <c r="AI828">
        <v>5550</v>
      </c>
      <c r="AJ828">
        <v>11100</v>
      </c>
      <c r="AK828">
        <v>44400</v>
      </c>
      <c r="AL828" t="s">
        <v>21</v>
      </c>
      <c r="AM828" t="s">
        <v>67</v>
      </c>
      <c r="AN828">
        <v>2009</v>
      </c>
      <c r="AO828" t="s">
        <v>1078</v>
      </c>
    </row>
    <row r="829" spans="1:41" x14ac:dyDescent="0.25">
      <c r="A829">
        <v>357394</v>
      </c>
      <c r="B829" s="1">
        <v>39577</v>
      </c>
      <c r="C829">
        <v>77</v>
      </c>
      <c r="D829" t="s">
        <v>1272</v>
      </c>
      <c r="E829"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t="s">
        <v>1079</v>
      </c>
      <c r="M829" t="s">
        <v>1142</v>
      </c>
      <c r="N829" t="s">
        <v>1099</v>
      </c>
      <c r="O829" t="s">
        <v>1104</v>
      </c>
      <c r="P829" t="s">
        <v>1161</v>
      </c>
      <c r="Q829">
        <v>49700</v>
      </c>
      <c r="R829">
        <v>0</v>
      </c>
      <c r="S829">
        <v>49700</v>
      </c>
      <c r="T829" s="1">
        <v>42011</v>
      </c>
      <c r="U829" t="s">
        <v>1089</v>
      </c>
      <c r="V829" t="s">
        <v>18</v>
      </c>
      <c r="W829" t="s">
        <v>3</v>
      </c>
      <c r="X829" t="s">
        <v>4</v>
      </c>
      <c r="Y829" t="s">
        <v>19</v>
      </c>
      <c r="Z829" t="s">
        <v>51</v>
      </c>
      <c r="AA829" t="s">
        <v>910</v>
      </c>
      <c r="AB829">
        <v>12</v>
      </c>
      <c r="AC829">
        <v>3</v>
      </c>
      <c r="AD829" t="s">
        <v>1077</v>
      </c>
      <c r="AE829">
        <v>2</v>
      </c>
      <c r="AF829">
        <v>0</v>
      </c>
      <c r="AG829" t="s">
        <v>1085</v>
      </c>
      <c r="AH829">
        <v>69080</v>
      </c>
      <c r="AI829">
        <v>12560</v>
      </c>
      <c r="AJ829">
        <v>6280</v>
      </c>
      <c r="AK829">
        <v>50240</v>
      </c>
      <c r="AL829" t="s">
        <v>43</v>
      </c>
      <c r="AM829" t="s">
        <v>44</v>
      </c>
      <c r="AN829">
        <v>2009</v>
      </c>
      <c r="AO829" t="s">
        <v>1077</v>
      </c>
    </row>
    <row r="830" spans="1:41" x14ac:dyDescent="0.25">
      <c r="A830">
        <v>863749</v>
      </c>
      <c r="B830" s="1">
        <v>40152</v>
      </c>
      <c r="C830">
        <v>295</v>
      </c>
      <c r="D830" t="s">
        <v>1274</v>
      </c>
      <c r="E830"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t="s">
        <v>1086</v>
      </c>
      <c r="M830" t="s">
        <v>1142</v>
      </c>
      <c r="N830" t="s">
        <v>1093</v>
      </c>
      <c r="O830" t="s">
        <v>1108</v>
      </c>
      <c r="P830" t="s">
        <v>1160</v>
      </c>
      <c r="Q830">
        <v>52200</v>
      </c>
      <c r="R830">
        <v>-44500</v>
      </c>
      <c r="S830">
        <v>7700</v>
      </c>
      <c r="T830" s="1">
        <v>42020</v>
      </c>
      <c r="U830" t="s">
        <v>10</v>
      </c>
      <c r="V830" t="s">
        <v>1084</v>
      </c>
      <c r="W830" t="s">
        <v>11</v>
      </c>
      <c r="X830" t="s">
        <v>30</v>
      </c>
      <c r="Y830" t="s">
        <v>12</v>
      </c>
      <c r="Z830" t="s">
        <v>24</v>
      </c>
      <c r="AA830" t="s">
        <v>911</v>
      </c>
      <c r="AB830">
        <v>10</v>
      </c>
      <c r="AC830">
        <v>1</v>
      </c>
      <c r="AD830" t="s">
        <v>1077</v>
      </c>
      <c r="AE830">
        <v>1</v>
      </c>
      <c r="AF830">
        <v>3</v>
      </c>
      <c r="AG830" t="s">
        <v>1077</v>
      </c>
      <c r="AH830">
        <v>4560</v>
      </c>
      <c r="AI830">
        <v>760</v>
      </c>
      <c r="AJ830">
        <v>380</v>
      </c>
      <c r="AK830">
        <v>3420</v>
      </c>
      <c r="AL830" t="s">
        <v>39</v>
      </c>
      <c r="AM830" t="s">
        <v>40</v>
      </c>
      <c r="AN830">
        <v>2007</v>
      </c>
      <c r="AO830" t="s">
        <v>1078</v>
      </c>
    </row>
    <row r="831" spans="1:41" x14ac:dyDescent="0.25">
      <c r="A831">
        <v>596914</v>
      </c>
      <c r="B831" s="1">
        <v>33608</v>
      </c>
      <c r="C831">
        <v>126</v>
      </c>
      <c r="D831" t="s">
        <v>1274</v>
      </c>
      <c r="E831"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t="s">
        <v>1086</v>
      </c>
      <c r="M831" t="s">
        <v>1142</v>
      </c>
      <c r="N831" t="s">
        <v>1082</v>
      </c>
      <c r="O831" t="s">
        <v>1101</v>
      </c>
      <c r="P831" t="s">
        <v>1161</v>
      </c>
      <c r="Q831">
        <v>0</v>
      </c>
      <c r="R831">
        <v>0</v>
      </c>
      <c r="S831">
        <v>0</v>
      </c>
      <c r="T831" s="1">
        <v>42005</v>
      </c>
      <c r="U831" t="s">
        <v>1089</v>
      </c>
      <c r="V831" t="s">
        <v>18</v>
      </c>
      <c r="W831" t="s">
        <v>41</v>
      </c>
      <c r="X831" t="s">
        <v>4</v>
      </c>
      <c r="Y831" t="s">
        <v>45</v>
      </c>
      <c r="Z831" t="s">
        <v>53</v>
      </c>
      <c r="AA831" t="s">
        <v>912</v>
      </c>
      <c r="AB831">
        <v>3</v>
      </c>
      <c r="AC831">
        <v>4</v>
      </c>
      <c r="AD831" t="s">
        <v>1078</v>
      </c>
      <c r="AE831">
        <v>0</v>
      </c>
      <c r="AF831">
        <v>1</v>
      </c>
      <c r="AG831" t="s">
        <v>1085</v>
      </c>
      <c r="AH831">
        <v>67800</v>
      </c>
      <c r="AI831">
        <v>11300</v>
      </c>
      <c r="AJ831">
        <v>11300</v>
      </c>
      <c r="AK831">
        <v>45200</v>
      </c>
      <c r="AL831" t="s">
        <v>55</v>
      </c>
      <c r="AM831" t="s">
        <v>56</v>
      </c>
      <c r="AN831">
        <v>2011</v>
      </c>
      <c r="AO831" t="s">
        <v>1078</v>
      </c>
    </row>
    <row r="832" spans="1:41" x14ac:dyDescent="0.25">
      <c r="A832">
        <v>684653</v>
      </c>
      <c r="B832" s="1">
        <v>35749</v>
      </c>
      <c r="C832">
        <v>132</v>
      </c>
      <c r="D832" t="s">
        <v>1273</v>
      </c>
      <c r="E83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t="s">
        <v>1079</v>
      </c>
      <c r="M832" t="s">
        <v>1141</v>
      </c>
      <c r="N832" t="s">
        <v>1095</v>
      </c>
      <c r="O832" t="s">
        <v>1083</v>
      </c>
      <c r="P832" t="s">
        <v>1159</v>
      </c>
      <c r="Q832">
        <v>43100</v>
      </c>
      <c r="R832">
        <v>-31900</v>
      </c>
      <c r="S832">
        <v>11200</v>
      </c>
      <c r="T832" s="1">
        <v>42011</v>
      </c>
      <c r="U832" t="s">
        <v>10</v>
      </c>
      <c r="V832" t="s">
        <v>1084</v>
      </c>
      <c r="W832" t="s">
        <v>11</v>
      </c>
      <c r="X832" t="s">
        <v>4</v>
      </c>
      <c r="Y832" t="s">
        <v>5</v>
      </c>
      <c r="Z832" t="s">
        <v>13</v>
      </c>
      <c r="AA832" t="s">
        <v>913</v>
      </c>
      <c r="AB832">
        <v>21</v>
      </c>
      <c r="AC832">
        <v>1</v>
      </c>
      <c r="AD832" t="s">
        <v>1077</v>
      </c>
      <c r="AE832">
        <v>1</v>
      </c>
      <c r="AF832">
        <v>1</v>
      </c>
      <c r="AG832" t="s">
        <v>1077</v>
      </c>
      <c r="AH832">
        <v>5600</v>
      </c>
      <c r="AI832">
        <v>1120</v>
      </c>
      <c r="AJ832">
        <v>560</v>
      </c>
      <c r="AK832">
        <v>3920</v>
      </c>
      <c r="AL832" t="s">
        <v>73</v>
      </c>
      <c r="AM832" t="s">
        <v>74</v>
      </c>
      <c r="AN832">
        <v>2005</v>
      </c>
      <c r="AO832" t="s">
        <v>1078</v>
      </c>
    </row>
    <row r="833" spans="1:41" x14ac:dyDescent="0.25">
      <c r="A833">
        <v>528259</v>
      </c>
      <c r="B833" s="1">
        <v>41265</v>
      </c>
      <c r="C833">
        <v>370</v>
      </c>
      <c r="D833" t="s">
        <v>1274</v>
      </c>
      <c r="E833"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t="s">
        <v>1079</v>
      </c>
      <c r="M833" t="s">
        <v>1142</v>
      </c>
      <c r="N833" t="s">
        <v>1095</v>
      </c>
      <c r="O833" t="s">
        <v>1112</v>
      </c>
      <c r="P833" t="s">
        <v>1159</v>
      </c>
      <c r="Q833">
        <v>0</v>
      </c>
      <c r="R833">
        <v>-53200</v>
      </c>
      <c r="S833">
        <v>-53200</v>
      </c>
      <c r="T833" s="1">
        <v>42052</v>
      </c>
      <c r="U833" t="s">
        <v>10</v>
      </c>
      <c r="V833" t="s">
        <v>1084</v>
      </c>
      <c r="W833" t="s">
        <v>11</v>
      </c>
      <c r="X833" t="s">
        <v>30</v>
      </c>
      <c r="Y833" t="s">
        <v>50</v>
      </c>
      <c r="Z833" t="s">
        <v>75</v>
      </c>
      <c r="AA833" t="s">
        <v>914</v>
      </c>
      <c r="AB833">
        <v>6</v>
      </c>
      <c r="AC833">
        <v>1</v>
      </c>
      <c r="AD833" t="s">
        <v>1085</v>
      </c>
      <c r="AE833">
        <v>0</v>
      </c>
      <c r="AF833">
        <v>2</v>
      </c>
      <c r="AG833" t="s">
        <v>1085</v>
      </c>
      <c r="AH833">
        <v>9000</v>
      </c>
      <c r="AI833">
        <v>900</v>
      </c>
      <c r="AJ833">
        <v>1800</v>
      </c>
      <c r="AK833">
        <v>6300</v>
      </c>
      <c r="AL833" t="s">
        <v>15</v>
      </c>
      <c r="AM833" t="s">
        <v>178</v>
      </c>
      <c r="AN833">
        <v>2015</v>
      </c>
      <c r="AO833" t="s">
        <v>1078</v>
      </c>
    </row>
    <row r="834" spans="1:41" x14ac:dyDescent="0.25">
      <c r="A834">
        <v>797636</v>
      </c>
      <c r="B834" s="1">
        <v>33743</v>
      </c>
      <c r="C834">
        <v>257</v>
      </c>
      <c r="D834" t="s">
        <v>1274</v>
      </c>
      <c r="E834"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t="s">
        <v>1086</v>
      </c>
      <c r="M834" t="s">
        <v>1142</v>
      </c>
      <c r="N834" t="s">
        <v>1103</v>
      </c>
      <c r="O834" t="s">
        <v>1110</v>
      </c>
      <c r="P834" t="s">
        <v>1161</v>
      </c>
      <c r="Q834">
        <v>52100</v>
      </c>
      <c r="R834">
        <v>0</v>
      </c>
      <c r="S834">
        <v>52100</v>
      </c>
      <c r="T834" s="1">
        <v>42061</v>
      </c>
      <c r="U834" t="s">
        <v>1</v>
      </c>
      <c r="V834" t="s">
        <v>18</v>
      </c>
      <c r="W834" t="s">
        <v>41</v>
      </c>
      <c r="X834" t="s">
        <v>4</v>
      </c>
      <c r="Y834" t="s">
        <v>12</v>
      </c>
      <c r="Z834" t="s">
        <v>53</v>
      </c>
      <c r="AA834" t="s">
        <v>915</v>
      </c>
      <c r="AB834">
        <v>0</v>
      </c>
      <c r="AC834">
        <v>1</v>
      </c>
      <c r="AD834" t="s">
        <v>1078</v>
      </c>
      <c r="AE834">
        <v>0</v>
      </c>
      <c r="AF834">
        <v>1</v>
      </c>
      <c r="AG834" t="s">
        <v>1077</v>
      </c>
      <c r="AH834">
        <v>85320</v>
      </c>
      <c r="AI834">
        <v>21330</v>
      </c>
      <c r="AJ834">
        <v>7110</v>
      </c>
      <c r="AK834">
        <v>56880</v>
      </c>
      <c r="AL834" t="s">
        <v>39</v>
      </c>
      <c r="AM834" t="s">
        <v>40</v>
      </c>
      <c r="AN834">
        <v>2006</v>
      </c>
      <c r="AO834" t="s">
        <v>1078</v>
      </c>
    </row>
    <row r="835" spans="1:41" x14ac:dyDescent="0.25">
      <c r="A835">
        <v>326180</v>
      </c>
      <c r="B835" s="1">
        <v>37401</v>
      </c>
      <c r="C835">
        <v>9</v>
      </c>
      <c r="D835" t="s">
        <v>1272</v>
      </c>
      <c r="E835"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t="s">
        <v>1086</v>
      </c>
      <c r="M835" t="s">
        <v>1141</v>
      </c>
      <c r="N835" t="s">
        <v>1082</v>
      </c>
      <c r="O835" t="s">
        <v>1096</v>
      </c>
      <c r="P835" t="s">
        <v>1161</v>
      </c>
      <c r="Q835">
        <v>51700</v>
      </c>
      <c r="R835">
        <v>-33300</v>
      </c>
      <c r="S835">
        <v>18400</v>
      </c>
      <c r="T835" s="1">
        <v>42035</v>
      </c>
      <c r="U835" t="s">
        <v>10</v>
      </c>
      <c r="V835" t="s">
        <v>1084</v>
      </c>
      <c r="W835" t="s">
        <v>121</v>
      </c>
      <c r="X835" t="s">
        <v>30</v>
      </c>
      <c r="Y835" t="s">
        <v>50</v>
      </c>
      <c r="Z835" t="s">
        <v>24</v>
      </c>
      <c r="AA835" t="s">
        <v>916</v>
      </c>
      <c r="AB835">
        <v>6</v>
      </c>
      <c r="AC835">
        <v>1</v>
      </c>
      <c r="AD835" t="s">
        <v>1078</v>
      </c>
      <c r="AE835">
        <v>0</v>
      </c>
      <c r="AF835">
        <v>3</v>
      </c>
      <c r="AG835" t="s">
        <v>1077</v>
      </c>
      <c r="AH835">
        <v>5940</v>
      </c>
      <c r="AI835">
        <v>540</v>
      </c>
      <c r="AJ835">
        <v>1080</v>
      </c>
      <c r="AK835">
        <v>4320</v>
      </c>
      <c r="AL835" t="s">
        <v>43</v>
      </c>
      <c r="AM835" t="s">
        <v>44</v>
      </c>
      <c r="AN835">
        <v>2001</v>
      </c>
      <c r="AO835" t="s">
        <v>1077</v>
      </c>
    </row>
    <row r="836" spans="1:41" x14ac:dyDescent="0.25">
      <c r="A836">
        <v>620075</v>
      </c>
      <c r="B836" s="1">
        <v>40289</v>
      </c>
      <c r="C836">
        <v>185</v>
      </c>
      <c r="D836" t="s">
        <v>1273</v>
      </c>
      <c r="E836"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t="s">
        <v>1086</v>
      </c>
      <c r="M836" t="s">
        <v>1141</v>
      </c>
      <c r="N836" t="s">
        <v>1090</v>
      </c>
      <c r="O836" t="s">
        <v>1104</v>
      </c>
      <c r="P836" t="s">
        <v>1159</v>
      </c>
      <c r="Q836">
        <v>0</v>
      </c>
      <c r="R836">
        <v>0</v>
      </c>
      <c r="S836">
        <v>0</v>
      </c>
      <c r="T836" s="1">
        <v>42062</v>
      </c>
      <c r="U836" t="s">
        <v>1089</v>
      </c>
      <c r="V836" t="s">
        <v>2</v>
      </c>
      <c r="W836" t="s">
        <v>3</v>
      </c>
      <c r="X836" t="s">
        <v>34</v>
      </c>
      <c r="Y836" t="s">
        <v>5</v>
      </c>
      <c r="Z836" t="s">
        <v>24</v>
      </c>
      <c r="AA836" t="s">
        <v>917</v>
      </c>
      <c r="AB836">
        <v>20</v>
      </c>
      <c r="AC836">
        <v>3</v>
      </c>
      <c r="AD836" t="s">
        <v>1077</v>
      </c>
      <c r="AE836">
        <v>1</v>
      </c>
      <c r="AF836">
        <v>1</v>
      </c>
      <c r="AG836" t="s">
        <v>1085</v>
      </c>
      <c r="AH836">
        <v>51370</v>
      </c>
      <c r="AI836">
        <v>9340</v>
      </c>
      <c r="AJ836">
        <v>4670</v>
      </c>
      <c r="AK836">
        <v>37360</v>
      </c>
      <c r="AL836" t="s">
        <v>97</v>
      </c>
      <c r="AM836" t="s">
        <v>110</v>
      </c>
      <c r="AN836">
        <v>2000</v>
      </c>
      <c r="AO836" t="s">
        <v>1077</v>
      </c>
    </row>
    <row r="837" spans="1:41" x14ac:dyDescent="0.25">
      <c r="A837">
        <v>516182</v>
      </c>
      <c r="B837" s="1">
        <v>39214</v>
      </c>
      <c r="C837">
        <v>253</v>
      </c>
      <c r="D837" t="s">
        <v>1273</v>
      </c>
      <c r="E837"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t="s">
        <v>1086</v>
      </c>
      <c r="M837" t="s">
        <v>57</v>
      </c>
      <c r="N837" t="s">
        <v>1115</v>
      </c>
      <c r="O837" t="s">
        <v>1096</v>
      </c>
      <c r="P837" t="s">
        <v>1160</v>
      </c>
      <c r="Q837">
        <v>45800</v>
      </c>
      <c r="R837">
        <v>0</v>
      </c>
      <c r="S837">
        <v>45800</v>
      </c>
      <c r="T837" s="1">
        <v>42048</v>
      </c>
      <c r="U837" t="s">
        <v>62</v>
      </c>
      <c r="V837" t="s">
        <v>1084</v>
      </c>
      <c r="W837" t="s">
        <v>121</v>
      </c>
      <c r="X837" t="s">
        <v>30</v>
      </c>
      <c r="Y837" t="s">
        <v>5</v>
      </c>
      <c r="Z837" t="s">
        <v>24</v>
      </c>
      <c r="AA837" t="s">
        <v>918</v>
      </c>
      <c r="AB837">
        <v>9</v>
      </c>
      <c r="AC837">
        <v>1</v>
      </c>
      <c r="AD837" t="s">
        <v>1078</v>
      </c>
      <c r="AE837">
        <v>0</v>
      </c>
      <c r="AF837">
        <v>3</v>
      </c>
      <c r="AG837" t="s">
        <v>1085</v>
      </c>
      <c r="AH837">
        <v>5400</v>
      </c>
      <c r="AI837">
        <v>600</v>
      </c>
      <c r="AJ837">
        <v>600</v>
      </c>
      <c r="AK837">
        <v>4200</v>
      </c>
      <c r="AL837" t="s">
        <v>26</v>
      </c>
      <c r="AM837" t="s">
        <v>154</v>
      </c>
      <c r="AN837">
        <v>1998</v>
      </c>
      <c r="AO837" t="s">
        <v>1078</v>
      </c>
    </row>
    <row r="838" spans="1:41" x14ac:dyDescent="0.25">
      <c r="A838">
        <v>728839</v>
      </c>
      <c r="B838" s="1">
        <v>36893</v>
      </c>
      <c r="C838">
        <v>233</v>
      </c>
      <c r="D838" t="s">
        <v>1273</v>
      </c>
      <c r="E838"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t="s">
        <v>1079</v>
      </c>
      <c r="M838" t="s">
        <v>1142</v>
      </c>
      <c r="N838" t="s">
        <v>1080</v>
      </c>
      <c r="O838" t="s">
        <v>1083</v>
      </c>
      <c r="P838" t="s">
        <v>1162</v>
      </c>
      <c r="Q838">
        <v>0</v>
      </c>
      <c r="R838">
        <v>0</v>
      </c>
      <c r="S838">
        <v>0</v>
      </c>
      <c r="T838" s="1">
        <v>42012</v>
      </c>
      <c r="U838" t="s">
        <v>1089</v>
      </c>
      <c r="V838" t="s">
        <v>18</v>
      </c>
      <c r="W838" t="s">
        <v>11</v>
      </c>
      <c r="X838" t="s">
        <v>34</v>
      </c>
      <c r="Y838" t="s">
        <v>5</v>
      </c>
      <c r="Z838" t="s">
        <v>75</v>
      </c>
      <c r="AA838" t="s">
        <v>919</v>
      </c>
      <c r="AB838">
        <v>20</v>
      </c>
      <c r="AC838">
        <v>3</v>
      </c>
      <c r="AD838" t="s">
        <v>1085</v>
      </c>
      <c r="AE838">
        <v>1</v>
      </c>
      <c r="AF838">
        <v>0</v>
      </c>
      <c r="AG838" t="s">
        <v>1077</v>
      </c>
      <c r="AH838">
        <v>48870</v>
      </c>
      <c r="AI838">
        <v>5430</v>
      </c>
      <c r="AJ838">
        <v>5430</v>
      </c>
      <c r="AK838">
        <v>38010</v>
      </c>
      <c r="AL838" t="s">
        <v>8</v>
      </c>
      <c r="AM838" t="s">
        <v>36</v>
      </c>
      <c r="AN838">
        <v>1999</v>
      </c>
      <c r="AO838" t="s">
        <v>1078</v>
      </c>
    </row>
    <row r="839" spans="1:41" x14ac:dyDescent="0.25">
      <c r="A839">
        <v>771509</v>
      </c>
      <c r="B839" s="1">
        <v>38939</v>
      </c>
      <c r="C839">
        <v>274</v>
      </c>
      <c r="D839" t="s">
        <v>1274</v>
      </c>
      <c r="E839"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t="s">
        <v>1086</v>
      </c>
      <c r="M839" t="s">
        <v>1142</v>
      </c>
      <c r="N839" t="s">
        <v>1091</v>
      </c>
      <c r="O839" t="s">
        <v>1083</v>
      </c>
      <c r="P839" t="s">
        <v>1159</v>
      </c>
      <c r="Q839">
        <v>0</v>
      </c>
      <c r="R839">
        <v>0</v>
      </c>
      <c r="S839">
        <v>0</v>
      </c>
      <c r="T839" s="1">
        <v>42040</v>
      </c>
      <c r="U839" t="s">
        <v>10</v>
      </c>
      <c r="V839" t="s">
        <v>1084</v>
      </c>
      <c r="W839" t="s">
        <v>11</v>
      </c>
      <c r="X839" t="s">
        <v>4</v>
      </c>
      <c r="Y839" t="s">
        <v>45</v>
      </c>
      <c r="Z839" t="s">
        <v>37</v>
      </c>
      <c r="AA839" t="s">
        <v>920</v>
      </c>
      <c r="AB839">
        <v>7</v>
      </c>
      <c r="AC839">
        <v>1</v>
      </c>
      <c r="AD839" t="s">
        <v>1078</v>
      </c>
      <c r="AE839">
        <v>2</v>
      </c>
      <c r="AF839">
        <v>1</v>
      </c>
      <c r="AG839" t="s">
        <v>1085</v>
      </c>
      <c r="AH839">
        <v>5590</v>
      </c>
      <c r="AI839">
        <v>860</v>
      </c>
      <c r="AJ839">
        <v>860</v>
      </c>
      <c r="AK839">
        <v>3870</v>
      </c>
      <c r="AL839" t="s">
        <v>97</v>
      </c>
      <c r="AM839" t="s">
        <v>112</v>
      </c>
      <c r="AN839">
        <v>2000</v>
      </c>
      <c r="AO839" t="s">
        <v>1078</v>
      </c>
    </row>
    <row r="840" spans="1:41" x14ac:dyDescent="0.25">
      <c r="A840">
        <v>264221</v>
      </c>
      <c r="B840" s="1">
        <v>41848</v>
      </c>
      <c r="C840">
        <v>297</v>
      </c>
      <c r="D840" t="s">
        <v>1272</v>
      </c>
      <c r="E840"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t="s">
        <v>1079</v>
      </c>
      <c r="M840" t="s">
        <v>1139</v>
      </c>
      <c r="N840" t="s">
        <v>1102</v>
      </c>
      <c r="O840" t="s">
        <v>1098</v>
      </c>
      <c r="P840" t="s">
        <v>1159</v>
      </c>
      <c r="Q840">
        <v>0</v>
      </c>
      <c r="R840">
        <v>-71400</v>
      </c>
      <c r="S840">
        <v>-71400</v>
      </c>
      <c r="T840" s="1">
        <v>42055</v>
      </c>
      <c r="U840" t="s">
        <v>1089</v>
      </c>
      <c r="V840" t="s">
        <v>23</v>
      </c>
      <c r="W840" t="s">
        <v>3</v>
      </c>
      <c r="X840" t="s">
        <v>49</v>
      </c>
      <c r="Y840" t="s">
        <v>19</v>
      </c>
      <c r="Z840" t="s">
        <v>37</v>
      </c>
      <c r="AA840" t="s">
        <v>921</v>
      </c>
      <c r="AB840">
        <v>18</v>
      </c>
      <c r="AC840">
        <v>3</v>
      </c>
      <c r="AD840" t="s">
        <v>1085</v>
      </c>
      <c r="AE840">
        <v>0</v>
      </c>
      <c r="AF840">
        <v>2</v>
      </c>
      <c r="AG840" t="s">
        <v>1085</v>
      </c>
      <c r="AH840">
        <v>54960</v>
      </c>
      <c r="AI840">
        <v>6870</v>
      </c>
      <c r="AJ840">
        <v>0</v>
      </c>
      <c r="AK840">
        <v>48090</v>
      </c>
      <c r="AL840" t="s">
        <v>47</v>
      </c>
      <c r="AM840" t="s">
        <v>94</v>
      </c>
      <c r="AN840">
        <v>2002</v>
      </c>
      <c r="AO840" t="s">
        <v>1077</v>
      </c>
    </row>
    <row r="841" spans="1:41" x14ac:dyDescent="0.25">
      <c r="A841">
        <v>602704</v>
      </c>
      <c r="B841" s="1">
        <v>40813</v>
      </c>
      <c r="C841">
        <v>273</v>
      </c>
      <c r="D841" t="s">
        <v>1273</v>
      </c>
      <c r="E841"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t="s">
        <v>1086</v>
      </c>
      <c r="M841" t="s">
        <v>29</v>
      </c>
      <c r="N841" t="s">
        <v>1093</v>
      </c>
      <c r="O841" t="s">
        <v>1113</v>
      </c>
      <c r="P841" t="s">
        <v>1160</v>
      </c>
      <c r="Q841">
        <v>59600</v>
      </c>
      <c r="R841">
        <v>0</v>
      </c>
      <c r="S841">
        <v>59600</v>
      </c>
      <c r="T841" s="1">
        <v>42028</v>
      </c>
      <c r="U841" t="s">
        <v>1089</v>
      </c>
      <c r="V841" t="s">
        <v>2</v>
      </c>
      <c r="W841" t="s">
        <v>11</v>
      </c>
      <c r="X841" t="s">
        <v>4</v>
      </c>
      <c r="Y841" t="s">
        <v>12</v>
      </c>
      <c r="Z841" t="s">
        <v>75</v>
      </c>
      <c r="AA841" t="s">
        <v>922</v>
      </c>
      <c r="AB841">
        <v>0</v>
      </c>
      <c r="AC841">
        <v>3</v>
      </c>
      <c r="AD841" t="s">
        <v>1078</v>
      </c>
      <c r="AE841">
        <v>1</v>
      </c>
      <c r="AF841">
        <v>3</v>
      </c>
      <c r="AG841" t="s">
        <v>1085</v>
      </c>
      <c r="AH841">
        <v>39800</v>
      </c>
      <c r="AI841">
        <v>7960</v>
      </c>
      <c r="AJ841">
        <v>3980</v>
      </c>
      <c r="AK841">
        <v>27860</v>
      </c>
      <c r="AL841" t="s">
        <v>106</v>
      </c>
      <c r="AM841" t="s">
        <v>107</v>
      </c>
      <c r="AN841">
        <v>2014</v>
      </c>
      <c r="AO841" t="s">
        <v>1078</v>
      </c>
    </row>
    <row r="842" spans="1:41" x14ac:dyDescent="0.25">
      <c r="A842">
        <v>672416</v>
      </c>
      <c r="B842" s="1">
        <v>41384</v>
      </c>
      <c r="C842">
        <v>147</v>
      </c>
      <c r="D842" t="s">
        <v>1274</v>
      </c>
      <c r="E84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t="s">
        <v>1086</v>
      </c>
      <c r="M842" t="s">
        <v>1139</v>
      </c>
      <c r="N842" t="s">
        <v>1090</v>
      </c>
      <c r="O842" t="s">
        <v>1109</v>
      </c>
      <c r="P842" t="s">
        <v>1160</v>
      </c>
      <c r="Q842">
        <v>0</v>
      </c>
      <c r="R842">
        <v>0</v>
      </c>
      <c r="S842">
        <v>0</v>
      </c>
      <c r="T842" s="1">
        <v>42035</v>
      </c>
      <c r="U842" t="s">
        <v>1089</v>
      </c>
      <c r="V842" t="s">
        <v>2</v>
      </c>
      <c r="W842" t="s">
        <v>3</v>
      </c>
      <c r="X842" t="s">
        <v>60</v>
      </c>
      <c r="Y842" t="s">
        <v>5</v>
      </c>
      <c r="Z842" t="s">
        <v>6</v>
      </c>
      <c r="AA842" t="s">
        <v>923</v>
      </c>
      <c r="AB842">
        <v>11</v>
      </c>
      <c r="AC842">
        <v>3</v>
      </c>
      <c r="AD842" t="s">
        <v>1085</v>
      </c>
      <c r="AE842">
        <v>0</v>
      </c>
      <c r="AF842">
        <v>1</v>
      </c>
      <c r="AG842" t="s">
        <v>1085</v>
      </c>
      <c r="AH842">
        <v>56160</v>
      </c>
      <c r="AI842">
        <v>6240</v>
      </c>
      <c r="AJ842">
        <v>6240</v>
      </c>
      <c r="AK842">
        <v>43680</v>
      </c>
      <c r="AL842" t="s">
        <v>55</v>
      </c>
      <c r="AM842" t="s">
        <v>157</v>
      </c>
      <c r="AN842">
        <v>2015</v>
      </c>
      <c r="AO842" t="s">
        <v>1077</v>
      </c>
    </row>
    <row r="843" spans="1:41" x14ac:dyDescent="0.25">
      <c r="A843">
        <v>545506</v>
      </c>
      <c r="B843" s="1">
        <v>33317</v>
      </c>
      <c r="C843">
        <v>285</v>
      </c>
      <c r="D843" t="s">
        <v>1274</v>
      </c>
      <c r="E843"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t="s">
        <v>1079</v>
      </c>
      <c r="M843" t="s">
        <v>29</v>
      </c>
      <c r="N843" t="s">
        <v>1097</v>
      </c>
      <c r="O843" t="s">
        <v>1096</v>
      </c>
      <c r="P843" t="s">
        <v>1161</v>
      </c>
      <c r="Q843">
        <v>63100</v>
      </c>
      <c r="R843">
        <v>-79400</v>
      </c>
      <c r="S843">
        <v>-16300</v>
      </c>
      <c r="T843" s="1">
        <v>42027</v>
      </c>
      <c r="U843" t="s">
        <v>1</v>
      </c>
      <c r="V843" t="s">
        <v>2</v>
      </c>
      <c r="W843" t="s">
        <v>41</v>
      </c>
      <c r="X843" t="s">
        <v>34</v>
      </c>
      <c r="Y843" t="s">
        <v>12</v>
      </c>
      <c r="Z843" t="s">
        <v>51</v>
      </c>
      <c r="AA843" t="s">
        <v>924</v>
      </c>
      <c r="AB843">
        <v>13</v>
      </c>
      <c r="AC843">
        <v>1</v>
      </c>
      <c r="AD843" t="s">
        <v>1078</v>
      </c>
      <c r="AE843">
        <v>0</v>
      </c>
      <c r="AF843">
        <v>3</v>
      </c>
      <c r="AG843" t="s">
        <v>1085</v>
      </c>
      <c r="AH843">
        <v>52700</v>
      </c>
      <c r="AI843">
        <v>5270</v>
      </c>
      <c r="AJ843">
        <v>10540</v>
      </c>
      <c r="AK843">
        <v>36890</v>
      </c>
      <c r="AL843" t="s">
        <v>47</v>
      </c>
      <c r="AM843" t="s">
        <v>94</v>
      </c>
      <c r="AN843">
        <v>2005</v>
      </c>
      <c r="AO843" t="s">
        <v>1078</v>
      </c>
    </row>
    <row r="844" spans="1:41" x14ac:dyDescent="0.25">
      <c r="A844">
        <v>777533</v>
      </c>
      <c r="B844" s="1">
        <v>37611</v>
      </c>
      <c r="C844">
        <v>289</v>
      </c>
      <c r="D844" t="s">
        <v>1273</v>
      </c>
      <c r="E844"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t="s">
        <v>1086</v>
      </c>
      <c r="M844" t="s">
        <v>29</v>
      </c>
      <c r="N844" t="s">
        <v>1087</v>
      </c>
      <c r="O844" t="s">
        <v>1094</v>
      </c>
      <c r="P844" t="s">
        <v>1161</v>
      </c>
      <c r="Q844">
        <v>0</v>
      </c>
      <c r="R844">
        <v>0</v>
      </c>
      <c r="S844">
        <v>0</v>
      </c>
      <c r="T844" s="1">
        <v>42015</v>
      </c>
      <c r="U844" t="s">
        <v>1089</v>
      </c>
      <c r="V844" t="s">
        <v>2</v>
      </c>
      <c r="W844" t="s">
        <v>11</v>
      </c>
      <c r="X844" t="s">
        <v>34</v>
      </c>
      <c r="Y844" t="s">
        <v>19</v>
      </c>
      <c r="Z844" t="s">
        <v>13</v>
      </c>
      <c r="AA844" t="s">
        <v>925</v>
      </c>
      <c r="AB844">
        <v>19</v>
      </c>
      <c r="AC844">
        <v>3</v>
      </c>
      <c r="AD844" t="s">
        <v>1077</v>
      </c>
      <c r="AE844">
        <v>1</v>
      </c>
      <c r="AF844">
        <v>3</v>
      </c>
      <c r="AG844" t="s">
        <v>1085</v>
      </c>
      <c r="AH844">
        <v>68580</v>
      </c>
      <c r="AI844">
        <v>7620</v>
      </c>
      <c r="AJ844">
        <v>7620</v>
      </c>
      <c r="AK844">
        <v>53340</v>
      </c>
      <c r="AL844" t="s">
        <v>106</v>
      </c>
      <c r="AM844" t="s">
        <v>107</v>
      </c>
      <c r="AN844">
        <v>2010</v>
      </c>
      <c r="AO844" t="s">
        <v>1078</v>
      </c>
    </row>
    <row r="845" spans="1:41" x14ac:dyDescent="0.25">
      <c r="A845">
        <v>953334</v>
      </c>
      <c r="B845" s="1">
        <v>38689</v>
      </c>
      <c r="C845">
        <v>427</v>
      </c>
      <c r="D845" t="s">
        <v>1274</v>
      </c>
      <c r="E845"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t="s">
        <v>1079</v>
      </c>
      <c r="M845" t="s">
        <v>1140</v>
      </c>
      <c r="N845" t="s">
        <v>1080</v>
      </c>
      <c r="O845" t="s">
        <v>1088</v>
      </c>
      <c r="P845" t="s">
        <v>1160</v>
      </c>
      <c r="Q845">
        <v>0</v>
      </c>
      <c r="R845">
        <v>-54400</v>
      </c>
      <c r="S845">
        <v>-54400</v>
      </c>
      <c r="T845" s="1">
        <v>42055</v>
      </c>
      <c r="U845" t="s">
        <v>1</v>
      </c>
      <c r="V845" t="s">
        <v>2</v>
      </c>
      <c r="W845" t="s">
        <v>3</v>
      </c>
      <c r="X845" t="s">
        <v>60</v>
      </c>
      <c r="Y845" t="s">
        <v>19</v>
      </c>
      <c r="Z845" t="s">
        <v>37</v>
      </c>
      <c r="AA845" t="s">
        <v>926</v>
      </c>
      <c r="AB845">
        <v>23</v>
      </c>
      <c r="AC845">
        <v>1</v>
      </c>
      <c r="AD845" t="s">
        <v>1077</v>
      </c>
      <c r="AE845">
        <v>1</v>
      </c>
      <c r="AF845">
        <v>2</v>
      </c>
      <c r="AG845" t="s">
        <v>1077</v>
      </c>
      <c r="AH845">
        <v>90860</v>
      </c>
      <c r="AI845">
        <v>12980</v>
      </c>
      <c r="AJ845">
        <v>19470</v>
      </c>
      <c r="AK845">
        <v>58410</v>
      </c>
      <c r="AL845" t="s">
        <v>123</v>
      </c>
      <c r="AM845" t="s">
        <v>166</v>
      </c>
      <c r="AN845">
        <v>2004</v>
      </c>
      <c r="AO845" t="s">
        <v>1077</v>
      </c>
    </row>
    <row r="846" spans="1:41" x14ac:dyDescent="0.25">
      <c r="A846">
        <v>369781</v>
      </c>
      <c r="B846" s="1">
        <v>40688</v>
      </c>
      <c r="C846">
        <v>380</v>
      </c>
      <c r="D846" t="s">
        <v>1272</v>
      </c>
      <c r="E846"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t="s">
        <v>1079</v>
      </c>
      <c r="M846" t="s">
        <v>29</v>
      </c>
      <c r="N846" t="s">
        <v>1097</v>
      </c>
      <c r="O846" t="s">
        <v>1092</v>
      </c>
      <c r="P846" t="s">
        <v>1159</v>
      </c>
      <c r="Q846">
        <v>0</v>
      </c>
      <c r="R846">
        <v>0</v>
      </c>
      <c r="S846">
        <v>0</v>
      </c>
      <c r="T846" s="1">
        <v>42059</v>
      </c>
      <c r="U846" t="s">
        <v>62</v>
      </c>
      <c r="V846" t="s">
        <v>1084</v>
      </c>
      <c r="W846" t="s">
        <v>121</v>
      </c>
      <c r="X846" t="s">
        <v>4</v>
      </c>
      <c r="Y846" t="s">
        <v>50</v>
      </c>
      <c r="Z846" t="s">
        <v>53</v>
      </c>
      <c r="AA846" t="s">
        <v>927</v>
      </c>
      <c r="AB846">
        <v>23</v>
      </c>
      <c r="AC846">
        <v>1</v>
      </c>
      <c r="AD846" t="s">
        <v>1078</v>
      </c>
      <c r="AE846">
        <v>0</v>
      </c>
      <c r="AF846">
        <v>3</v>
      </c>
      <c r="AG846" t="s">
        <v>1078</v>
      </c>
      <c r="AH846">
        <v>5700</v>
      </c>
      <c r="AI846">
        <v>570</v>
      </c>
      <c r="AJ846">
        <v>570</v>
      </c>
      <c r="AK846">
        <v>4560</v>
      </c>
      <c r="AL846" t="s">
        <v>8</v>
      </c>
      <c r="AM846" t="s">
        <v>137</v>
      </c>
      <c r="AN846">
        <v>2001</v>
      </c>
      <c r="AO846" t="s">
        <v>1078</v>
      </c>
    </row>
    <row r="847" spans="1:41" x14ac:dyDescent="0.25">
      <c r="A847">
        <v>990998</v>
      </c>
      <c r="B847" s="1">
        <v>39008</v>
      </c>
      <c r="C847">
        <v>13</v>
      </c>
      <c r="D847" t="s">
        <v>1274</v>
      </c>
      <c r="E847"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t="s">
        <v>1079</v>
      </c>
      <c r="M847" t="s">
        <v>29</v>
      </c>
      <c r="N847" t="s">
        <v>1093</v>
      </c>
      <c r="O847" t="s">
        <v>1096</v>
      </c>
      <c r="P847" t="s">
        <v>1161</v>
      </c>
      <c r="Q847">
        <v>0</v>
      </c>
      <c r="R847">
        <v>-75000</v>
      </c>
      <c r="S847">
        <v>-75000</v>
      </c>
      <c r="T847" s="1">
        <v>42023</v>
      </c>
      <c r="U847" t="s">
        <v>1089</v>
      </c>
      <c r="V847" t="s">
        <v>2</v>
      </c>
      <c r="W847" t="s">
        <v>41</v>
      </c>
      <c r="X847" t="s">
        <v>4</v>
      </c>
      <c r="Y847" t="s">
        <v>19</v>
      </c>
      <c r="Z847" t="s">
        <v>51</v>
      </c>
      <c r="AA847" t="s">
        <v>928</v>
      </c>
      <c r="AB847">
        <v>19</v>
      </c>
      <c r="AC847">
        <v>3</v>
      </c>
      <c r="AD847" t="s">
        <v>1077</v>
      </c>
      <c r="AE847">
        <v>2</v>
      </c>
      <c r="AF847">
        <v>0</v>
      </c>
      <c r="AG847" t="s">
        <v>1077</v>
      </c>
      <c r="AH847">
        <v>94930</v>
      </c>
      <c r="AI847">
        <v>8630</v>
      </c>
      <c r="AJ847">
        <v>8630</v>
      </c>
      <c r="AK847">
        <v>77670</v>
      </c>
      <c r="AL847" t="s">
        <v>32</v>
      </c>
      <c r="AM847" t="s">
        <v>33</v>
      </c>
      <c r="AN847">
        <v>2014</v>
      </c>
      <c r="AO847" t="s">
        <v>1078</v>
      </c>
    </row>
    <row r="848" spans="1:41" x14ac:dyDescent="0.25">
      <c r="A848">
        <v>982678</v>
      </c>
      <c r="B848" s="1">
        <v>38917</v>
      </c>
      <c r="C848">
        <v>282</v>
      </c>
      <c r="D848" t="s">
        <v>1273</v>
      </c>
      <c r="E848"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t="s">
        <v>1079</v>
      </c>
      <c r="M848" t="s">
        <v>1140</v>
      </c>
      <c r="N848" t="s">
        <v>1115</v>
      </c>
      <c r="O848" t="s">
        <v>1113</v>
      </c>
      <c r="P848" t="s">
        <v>1161</v>
      </c>
      <c r="Q848">
        <v>75800</v>
      </c>
      <c r="R848">
        <v>0</v>
      </c>
      <c r="S848">
        <v>75800</v>
      </c>
      <c r="T848" s="1">
        <v>42012</v>
      </c>
      <c r="U848" t="s">
        <v>1</v>
      </c>
      <c r="V848" t="s">
        <v>2</v>
      </c>
      <c r="W848" t="s">
        <v>3</v>
      </c>
      <c r="X848" t="s">
        <v>60</v>
      </c>
      <c r="Y848" t="s">
        <v>5</v>
      </c>
      <c r="Z848" t="s">
        <v>53</v>
      </c>
      <c r="AA848" t="s">
        <v>929</v>
      </c>
      <c r="AB848">
        <v>19</v>
      </c>
      <c r="AC848">
        <v>1</v>
      </c>
      <c r="AD848" t="s">
        <v>1078</v>
      </c>
      <c r="AE848">
        <v>1</v>
      </c>
      <c r="AF848">
        <v>2</v>
      </c>
      <c r="AG848" t="s">
        <v>1078</v>
      </c>
      <c r="AH848">
        <v>46800</v>
      </c>
      <c r="AI848">
        <v>4680</v>
      </c>
      <c r="AJ848">
        <v>9360</v>
      </c>
      <c r="AK848">
        <v>32760</v>
      </c>
      <c r="AL848" t="s">
        <v>43</v>
      </c>
      <c r="AM848" t="s">
        <v>44</v>
      </c>
      <c r="AN848">
        <v>2007</v>
      </c>
      <c r="AO848" t="s">
        <v>1077</v>
      </c>
    </row>
    <row r="849" spans="1:41" x14ac:dyDescent="0.25">
      <c r="A849">
        <v>331683</v>
      </c>
      <c r="B849" s="1">
        <v>39856</v>
      </c>
      <c r="C849">
        <v>266</v>
      </c>
      <c r="D849" t="s">
        <v>1273</v>
      </c>
      <c r="E849"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t="s">
        <v>1079</v>
      </c>
      <c r="M849" t="s">
        <v>29</v>
      </c>
      <c r="N849" t="s">
        <v>1107</v>
      </c>
      <c r="O849" t="s">
        <v>1109</v>
      </c>
      <c r="P849" t="s">
        <v>1159</v>
      </c>
      <c r="Q849">
        <v>0</v>
      </c>
      <c r="R849">
        <v>-41400</v>
      </c>
      <c r="S849">
        <v>-41400</v>
      </c>
      <c r="T849" s="1">
        <v>42025</v>
      </c>
      <c r="U849" t="s">
        <v>1</v>
      </c>
      <c r="V849" t="s">
        <v>23</v>
      </c>
      <c r="W849" t="s">
        <v>11</v>
      </c>
      <c r="X849" t="s">
        <v>34</v>
      </c>
      <c r="Y849" t="s">
        <v>45</v>
      </c>
      <c r="Z849" t="s">
        <v>51</v>
      </c>
      <c r="AA849" t="s">
        <v>930</v>
      </c>
      <c r="AB849">
        <v>18</v>
      </c>
      <c r="AC849">
        <v>1</v>
      </c>
      <c r="AD849" t="s">
        <v>1078</v>
      </c>
      <c r="AE849">
        <v>1</v>
      </c>
      <c r="AF849">
        <v>3</v>
      </c>
      <c r="AG849" t="s">
        <v>1077</v>
      </c>
      <c r="AH849">
        <v>83490</v>
      </c>
      <c r="AI849">
        <v>7590</v>
      </c>
      <c r="AJ849">
        <v>15180</v>
      </c>
      <c r="AK849">
        <v>60720</v>
      </c>
      <c r="AL849" t="s">
        <v>39</v>
      </c>
      <c r="AM849" t="s">
        <v>40</v>
      </c>
      <c r="AN849">
        <v>1996</v>
      </c>
      <c r="AO849" t="s">
        <v>1078</v>
      </c>
    </row>
    <row r="850" spans="1:41" x14ac:dyDescent="0.25">
      <c r="A850">
        <v>364055</v>
      </c>
      <c r="B850" s="1">
        <v>37025</v>
      </c>
      <c r="C850">
        <v>30</v>
      </c>
      <c r="D850" t="s">
        <v>1274</v>
      </c>
      <c r="E850"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t="s">
        <v>1086</v>
      </c>
      <c r="M850" t="s">
        <v>65</v>
      </c>
      <c r="N850" t="s">
        <v>1082</v>
      </c>
      <c r="O850" t="s">
        <v>1096</v>
      </c>
      <c r="P850" t="s">
        <v>1159</v>
      </c>
      <c r="Q850">
        <v>0</v>
      </c>
      <c r="R850">
        <v>-63500</v>
      </c>
      <c r="S850">
        <v>-63500</v>
      </c>
      <c r="T850" s="1">
        <v>42063</v>
      </c>
      <c r="U850" t="s">
        <v>1089</v>
      </c>
      <c r="V850" t="s">
        <v>2</v>
      </c>
      <c r="W850" t="s">
        <v>41</v>
      </c>
      <c r="X850" t="s">
        <v>4</v>
      </c>
      <c r="Y850" t="s">
        <v>45</v>
      </c>
      <c r="Z850" t="s">
        <v>75</v>
      </c>
      <c r="AA850" t="s">
        <v>931</v>
      </c>
      <c r="AB850">
        <v>17</v>
      </c>
      <c r="AC850">
        <v>3</v>
      </c>
      <c r="AD850" t="s">
        <v>1078</v>
      </c>
      <c r="AE850">
        <v>2</v>
      </c>
      <c r="AF850">
        <v>2</v>
      </c>
      <c r="AG850" t="s">
        <v>1085</v>
      </c>
      <c r="AH850">
        <v>57900</v>
      </c>
      <c r="AI850">
        <v>5790</v>
      </c>
      <c r="AJ850">
        <v>5790</v>
      </c>
      <c r="AK850">
        <v>46320</v>
      </c>
      <c r="AL850" t="s">
        <v>8</v>
      </c>
      <c r="AM850" t="s">
        <v>36</v>
      </c>
      <c r="AN850">
        <v>2008</v>
      </c>
      <c r="AO850" t="s">
        <v>1078</v>
      </c>
    </row>
    <row r="851" spans="1:41" x14ac:dyDescent="0.25">
      <c r="A851">
        <v>521854</v>
      </c>
      <c r="B851" s="1">
        <v>36938</v>
      </c>
      <c r="C851">
        <v>198</v>
      </c>
      <c r="D851" t="s">
        <v>1274</v>
      </c>
      <c r="E851"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t="s">
        <v>1079</v>
      </c>
      <c r="M851" t="s">
        <v>57</v>
      </c>
      <c r="N851" t="s">
        <v>1090</v>
      </c>
      <c r="O851" t="s">
        <v>1110</v>
      </c>
      <c r="P851" t="s">
        <v>1160</v>
      </c>
      <c r="Q851">
        <v>0</v>
      </c>
      <c r="R851">
        <v>0</v>
      </c>
      <c r="S851">
        <v>0</v>
      </c>
      <c r="T851" s="1">
        <v>42030</v>
      </c>
      <c r="U851" t="s">
        <v>1089</v>
      </c>
      <c r="V851" t="s">
        <v>18</v>
      </c>
      <c r="W851" t="s">
        <v>41</v>
      </c>
      <c r="X851" t="s">
        <v>34</v>
      </c>
      <c r="Y851" t="s">
        <v>5</v>
      </c>
      <c r="Z851" t="s">
        <v>37</v>
      </c>
      <c r="AA851" t="s">
        <v>932</v>
      </c>
      <c r="AB851">
        <v>11</v>
      </c>
      <c r="AC851">
        <v>3</v>
      </c>
      <c r="AD851" t="s">
        <v>1085</v>
      </c>
      <c r="AE851">
        <v>1</v>
      </c>
      <c r="AF851">
        <v>3</v>
      </c>
      <c r="AG851" t="s">
        <v>1077</v>
      </c>
      <c r="AH851">
        <v>49410</v>
      </c>
      <c r="AI851">
        <v>5490</v>
      </c>
      <c r="AJ851">
        <v>5490</v>
      </c>
      <c r="AK851">
        <v>38430</v>
      </c>
      <c r="AL851" t="s">
        <v>43</v>
      </c>
      <c r="AM851" t="s">
        <v>59</v>
      </c>
      <c r="AN851">
        <v>2015</v>
      </c>
      <c r="AO851" t="s">
        <v>1078</v>
      </c>
    </row>
    <row r="852" spans="1:41" x14ac:dyDescent="0.25">
      <c r="A852">
        <v>737252</v>
      </c>
      <c r="B852" s="1">
        <v>34291</v>
      </c>
      <c r="C852">
        <v>290</v>
      </c>
      <c r="D852" t="s">
        <v>1273</v>
      </c>
      <c r="E85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t="s">
        <v>1079</v>
      </c>
      <c r="M852" t="s">
        <v>29</v>
      </c>
      <c r="N852" t="s">
        <v>1091</v>
      </c>
      <c r="O852" t="s">
        <v>1083</v>
      </c>
      <c r="P852" t="s">
        <v>1160</v>
      </c>
      <c r="Q852">
        <v>54400</v>
      </c>
      <c r="R852">
        <v>0</v>
      </c>
      <c r="S852">
        <v>54400</v>
      </c>
      <c r="T852" s="1">
        <v>42035</v>
      </c>
      <c r="U852" t="s">
        <v>1089</v>
      </c>
      <c r="V852" t="s">
        <v>2</v>
      </c>
      <c r="W852" t="s">
        <v>11</v>
      </c>
      <c r="X852" t="s">
        <v>34</v>
      </c>
      <c r="Y852" t="s">
        <v>45</v>
      </c>
      <c r="Z852" t="s">
        <v>53</v>
      </c>
      <c r="AA852" t="s">
        <v>933</v>
      </c>
      <c r="AB852">
        <v>22</v>
      </c>
      <c r="AC852">
        <v>3</v>
      </c>
      <c r="AD852" t="s">
        <v>1085</v>
      </c>
      <c r="AE852">
        <v>0</v>
      </c>
      <c r="AF852">
        <v>1</v>
      </c>
      <c r="AG852" t="s">
        <v>1078</v>
      </c>
      <c r="AH852">
        <v>66200</v>
      </c>
      <c r="AI852">
        <v>6620</v>
      </c>
      <c r="AJ852">
        <v>6620</v>
      </c>
      <c r="AK852">
        <v>52960</v>
      </c>
      <c r="AL852" t="s">
        <v>73</v>
      </c>
      <c r="AM852" t="s">
        <v>80</v>
      </c>
      <c r="AN852">
        <v>2012</v>
      </c>
      <c r="AO852" t="s">
        <v>1078</v>
      </c>
    </row>
    <row r="853" spans="1:41" x14ac:dyDescent="0.25">
      <c r="A853">
        <v>344480</v>
      </c>
      <c r="B853" s="1">
        <v>32922</v>
      </c>
      <c r="C853">
        <v>260</v>
      </c>
      <c r="D853" t="s">
        <v>1273</v>
      </c>
      <c r="E853"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t="s">
        <v>1079</v>
      </c>
      <c r="M853" t="s">
        <v>1140</v>
      </c>
      <c r="N853" t="s">
        <v>1097</v>
      </c>
      <c r="O853" t="s">
        <v>1083</v>
      </c>
      <c r="P853" t="s">
        <v>1159</v>
      </c>
      <c r="Q853">
        <v>35000</v>
      </c>
      <c r="R853">
        <v>0</v>
      </c>
      <c r="S853">
        <v>35000</v>
      </c>
      <c r="T853" s="1">
        <v>42055</v>
      </c>
      <c r="U853" t="s">
        <v>1</v>
      </c>
      <c r="V853" t="s">
        <v>23</v>
      </c>
      <c r="W853" t="s">
        <v>11</v>
      </c>
      <c r="X853" t="s">
        <v>34</v>
      </c>
      <c r="Y853" t="s">
        <v>19</v>
      </c>
      <c r="Z853" t="s">
        <v>6</v>
      </c>
      <c r="AA853" t="s">
        <v>934</v>
      </c>
      <c r="AB853">
        <v>7</v>
      </c>
      <c r="AC853">
        <v>1</v>
      </c>
      <c r="AD853" t="s">
        <v>1078</v>
      </c>
      <c r="AE853">
        <v>0</v>
      </c>
      <c r="AF853">
        <v>1</v>
      </c>
      <c r="AG853" t="s">
        <v>1078</v>
      </c>
      <c r="AH853">
        <v>64080</v>
      </c>
      <c r="AI853">
        <v>10680</v>
      </c>
      <c r="AJ853">
        <v>10680</v>
      </c>
      <c r="AK853">
        <v>42720</v>
      </c>
      <c r="AL853" t="s">
        <v>47</v>
      </c>
      <c r="AM853" t="s">
        <v>48</v>
      </c>
      <c r="AN853">
        <v>2005</v>
      </c>
      <c r="AO853" t="s">
        <v>1078</v>
      </c>
    </row>
    <row r="854" spans="1:41" x14ac:dyDescent="0.25">
      <c r="A854">
        <v>898519</v>
      </c>
      <c r="B854" s="1">
        <v>36667</v>
      </c>
      <c r="C854">
        <v>233</v>
      </c>
      <c r="D854" t="s">
        <v>1273</v>
      </c>
      <c r="E854"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t="s">
        <v>1086</v>
      </c>
      <c r="M854" t="s">
        <v>65</v>
      </c>
      <c r="N854" t="s">
        <v>1091</v>
      </c>
      <c r="O854" t="s">
        <v>1100</v>
      </c>
      <c r="P854" t="s">
        <v>1161</v>
      </c>
      <c r="Q854">
        <v>0</v>
      </c>
      <c r="R854">
        <v>0</v>
      </c>
      <c r="S854">
        <v>0</v>
      </c>
      <c r="T854" s="1">
        <v>42052</v>
      </c>
      <c r="U854" t="s">
        <v>1089</v>
      </c>
      <c r="V854" t="s">
        <v>2</v>
      </c>
      <c r="W854" t="s">
        <v>11</v>
      </c>
      <c r="X854" t="s">
        <v>49</v>
      </c>
      <c r="Y854" t="s">
        <v>5</v>
      </c>
      <c r="Z854" t="s">
        <v>75</v>
      </c>
      <c r="AA854" t="s">
        <v>935</v>
      </c>
      <c r="AB854">
        <v>17</v>
      </c>
      <c r="AC854">
        <v>3</v>
      </c>
      <c r="AD854" t="s">
        <v>1085</v>
      </c>
      <c r="AE854">
        <v>2</v>
      </c>
      <c r="AF854">
        <v>3</v>
      </c>
      <c r="AG854" t="s">
        <v>1077</v>
      </c>
      <c r="AH854">
        <v>42500</v>
      </c>
      <c r="AI854">
        <v>8500</v>
      </c>
      <c r="AJ854">
        <v>4250</v>
      </c>
      <c r="AK854">
        <v>29750</v>
      </c>
      <c r="AL854" t="s">
        <v>39</v>
      </c>
      <c r="AM854" t="s">
        <v>40</v>
      </c>
      <c r="AN854">
        <v>2000</v>
      </c>
      <c r="AO854" t="s">
        <v>1078</v>
      </c>
    </row>
    <row r="855" spans="1:41" x14ac:dyDescent="0.25">
      <c r="A855">
        <v>957816</v>
      </c>
      <c r="B855" s="1">
        <v>41147</v>
      </c>
      <c r="C855">
        <v>130</v>
      </c>
      <c r="D855" t="s">
        <v>1272</v>
      </c>
      <c r="E855"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t="s">
        <v>1079</v>
      </c>
      <c r="M855" t="s">
        <v>1141</v>
      </c>
      <c r="N855" t="s">
        <v>1099</v>
      </c>
      <c r="O855" t="s">
        <v>1092</v>
      </c>
      <c r="P855" t="s">
        <v>1160</v>
      </c>
      <c r="Q855">
        <v>0</v>
      </c>
      <c r="R855">
        <v>-40800</v>
      </c>
      <c r="S855">
        <v>-40800</v>
      </c>
      <c r="T855" s="1">
        <v>42037</v>
      </c>
      <c r="U855" t="s">
        <v>1089</v>
      </c>
      <c r="V855" t="s">
        <v>2</v>
      </c>
      <c r="W855" t="s">
        <v>41</v>
      </c>
      <c r="X855" t="s">
        <v>49</v>
      </c>
      <c r="Y855" t="s">
        <v>5</v>
      </c>
      <c r="Z855" t="s">
        <v>6</v>
      </c>
      <c r="AA855" t="s">
        <v>936</v>
      </c>
      <c r="AB855">
        <v>16</v>
      </c>
      <c r="AC855">
        <v>3</v>
      </c>
      <c r="AD855" t="s">
        <v>1078</v>
      </c>
      <c r="AE855">
        <v>2</v>
      </c>
      <c r="AF855">
        <v>3</v>
      </c>
      <c r="AG855" t="s">
        <v>1085</v>
      </c>
      <c r="AH855">
        <v>48950</v>
      </c>
      <c r="AI855">
        <v>8900</v>
      </c>
      <c r="AJ855">
        <v>4450</v>
      </c>
      <c r="AK855">
        <v>35600</v>
      </c>
      <c r="AL855" t="s">
        <v>73</v>
      </c>
      <c r="AM855" t="s">
        <v>74</v>
      </c>
      <c r="AN855">
        <v>2005</v>
      </c>
      <c r="AO855" t="s">
        <v>1078</v>
      </c>
    </row>
    <row r="856" spans="1:41" x14ac:dyDescent="0.25">
      <c r="A856">
        <v>175960</v>
      </c>
      <c r="B856" s="1">
        <v>38307</v>
      </c>
      <c r="C856">
        <v>230</v>
      </c>
      <c r="D856" t="s">
        <v>1274</v>
      </c>
      <c r="E856"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t="s">
        <v>1086</v>
      </c>
      <c r="M856" t="s">
        <v>1140</v>
      </c>
      <c r="N856" t="s">
        <v>1114</v>
      </c>
      <c r="O856" t="s">
        <v>1096</v>
      </c>
      <c r="P856" t="s">
        <v>1160</v>
      </c>
      <c r="Q856">
        <v>0</v>
      </c>
      <c r="R856">
        <v>-45300</v>
      </c>
      <c r="S856">
        <v>-45300</v>
      </c>
      <c r="T856" s="1">
        <v>42041</v>
      </c>
      <c r="U856" t="s">
        <v>1089</v>
      </c>
      <c r="V856" t="s">
        <v>18</v>
      </c>
      <c r="W856" t="s">
        <v>11</v>
      </c>
      <c r="X856" t="s">
        <v>49</v>
      </c>
      <c r="Y856" t="s">
        <v>19</v>
      </c>
      <c r="Z856" t="s">
        <v>53</v>
      </c>
      <c r="AA856" t="s">
        <v>937</v>
      </c>
      <c r="AB856">
        <v>13</v>
      </c>
      <c r="AC856">
        <v>3</v>
      </c>
      <c r="AD856" t="s">
        <v>1078</v>
      </c>
      <c r="AE856">
        <v>1</v>
      </c>
      <c r="AF856">
        <v>2</v>
      </c>
      <c r="AG856" t="s">
        <v>1077</v>
      </c>
      <c r="AH856">
        <v>58850</v>
      </c>
      <c r="AI856">
        <v>10700</v>
      </c>
      <c r="AJ856">
        <v>10700</v>
      </c>
      <c r="AK856">
        <v>37450</v>
      </c>
      <c r="AL856" t="s">
        <v>32</v>
      </c>
      <c r="AM856" t="s">
        <v>69</v>
      </c>
      <c r="AN856">
        <v>1999</v>
      </c>
      <c r="AO856" t="s">
        <v>1078</v>
      </c>
    </row>
    <row r="857" spans="1:41" x14ac:dyDescent="0.25">
      <c r="A857">
        <v>489618</v>
      </c>
      <c r="B857" s="1">
        <v>37644</v>
      </c>
      <c r="C857">
        <v>212</v>
      </c>
      <c r="D857" t="s">
        <v>1272</v>
      </c>
      <c r="E857"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t="s">
        <v>1086</v>
      </c>
      <c r="M857" t="s">
        <v>1139</v>
      </c>
      <c r="N857" t="s">
        <v>1095</v>
      </c>
      <c r="O857" t="s">
        <v>1096</v>
      </c>
      <c r="P857" t="s">
        <v>1159</v>
      </c>
      <c r="Q857">
        <v>73200</v>
      </c>
      <c r="R857">
        <v>0</v>
      </c>
      <c r="S857">
        <v>73200</v>
      </c>
      <c r="T857" s="1">
        <v>42046</v>
      </c>
      <c r="U857" t="s">
        <v>1089</v>
      </c>
      <c r="V857" t="s">
        <v>2</v>
      </c>
      <c r="W857" t="s">
        <v>11</v>
      </c>
      <c r="X857" t="s">
        <v>49</v>
      </c>
      <c r="Y857" t="s">
        <v>19</v>
      </c>
      <c r="Z857" t="s">
        <v>75</v>
      </c>
      <c r="AA857" t="s">
        <v>938</v>
      </c>
      <c r="AB857">
        <v>17</v>
      </c>
      <c r="AC857">
        <v>3</v>
      </c>
      <c r="AD857" t="s">
        <v>1077</v>
      </c>
      <c r="AE857">
        <v>0</v>
      </c>
      <c r="AF857">
        <v>2</v>
      </c>
      <c r="AG857" t="s">
        <v>1077</v>
      </c>
      <c r="AH857">
        <v>82400</v>
      </c>
      <c r="AI857">
        <v>8240</v>
      </c>
      <c r="AJ857">
        <v>8240</v>
      </c>
      <c r="AK857">
        <v>65920</v>
      </c>
      <c r="AL857" t="s">
        <v>39</v>
      </c>
      <c r="AM857" t="s">
        <v>40</v>
      </c>
      <c r="AN857">
        <v>2006</v>
      </c>
      <c r="AO857" t="s">
        <v>1078</v>
      </c>
    </row>
    <row r="858" spans="1:41" x14ac:dyDescent="0.25">
      <c r="A858">
        <v>717044</v>
      </c>
      <c r="B858" s="1">
        <v>39759</v>
      </c>
      <c r="C858">
        <v>299</v>
      </c>
      <c r="D858" t="s">
        <v>1273</v>
      </c>
      <c r="E858"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t="s">
        <v>1086</v>
      </c>
      <c r="M858" t="s">
        <v>65</v>
      </c>
      <c r="N858" t="s">
        <v>1095</v>
      </c>
      <c r="O858" t="s">
        <v>1092</v>
      </c>
      <c r="P858" t="s">
        <v>1161</v>
      </c>
      <c r="Q858">
        <v>0</v>
      </c>
      <c r="R858">
        <v>-48800</v>
      </c>
      <c r="S858">
        <v>-48800</v>
      </c>
      <c r="T858" s="1">
        <v>42029</v>
      </c>
      <c r="U858" t="s">
        <v>1</v>
      </c>
      <c r="V858" t="s">
        <v>18</v>
      </c>
      <c r="W858" t="s">
        <v>11</v>
      </c>
      <c r="X858" t="s">
        <v>60</v>
      </c>
      <c r="Y858" t="s">
        <v>45</v>
      </c>
      <c r="Z858" t="s">
        <v>37</v>
      </c>
      <c r="AA858" t="s">
        <v>939</v>
      </c>
      <c r="AB858">
        <v>3</v>
      </c>
      <c r="AC858">
        <v>1</v>
      </c>
      <c r="AD858" t="s">
        <v>1077</v>
      </c>
      <c r="AE858">
        <v>2</v>
      </c>
      <c r="AF858">
        <v>0</v>
      </c>
      <c r="AG858" t="s">
        <v>1085</v>
      </c>
      <c r="AH858">
        <v>54240</v>
      </c>
      <c r="AI858">
        <v>6780</v>
      </c>
      <c r="AJ858">
        <v>6780</v>
      </c>
      <c r="AK858">
        <v>40680</v>
      </c>
      <c r="AL858" t="s">
        <v>73</v>
      </c>
      <c r="AM858" t="s">
        <v>80</v>
      </c>
      <c r="AN858">
        <v>2009</v>
      </c>
      <c r="AO858" t="s">
        <v>1078</v>
      </c>
    </row>
    <row r="859" spans="1:41" x14ac:dyDescent="0.25">
      <c r="A859">
        <v>101421</v>
      </c>
      <c r="B859" s="1">
        <v>36452</v>
      </c>
      <c r="C859">
        <v>91</v>
      </c>
      <c r="D859" t="s">
        <v>1272</v>
      </c>
      <c r="E859"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t="s">
        <v>1086</v>
      </c>
      <c r="M859" t="s">
        <v>29</v>
      </c>
      <c r="N859" t="s">
        <v>1090</v>
      </c>
      <c r="O859" t="s">
        <v>1113</v>
      </c>
      <c r="P859" t="s">
        <v>1161</v>
      </c>
      <c r="Q859">
        <v>52700</v>
      </c>
      <c r="R859">
        <v>0</v>
      </c>
      <c r="S859">
        <v>52700</v>
      </c>
      <c r="T859" s="1">
        <v>42058</v>
      </c>
      <c r="U859" t="s">
        <v>1089</v>
      </c>
      <c r="V859" t="s">
        <v>23</v>
      </c>
      <c r="W859" t="s">
        <v>11</v>
      </c>
      <c r="X859" t="s">
        <v>49</v>
      </c>
      <c r="Y859" t="s">
        <v>5</v>
      </c>
      <c r="Z859" t="s">
        <v>24</v>
      </c>
      <c r="AA859" t="s">
        <v>940</v>
      </c>
      <c r="AB859">
        <v>15</v>
      </c>
      <c r="AC859">
        <v>3</v>
      </c>
      <c r="AD859" t="s">
        <v>1085</v>
      </c>
      <c r="AE859">
        <v>0</v>
      </c>
      <c r="AF859">
        <v>2</v>
      </c>
      <c r="AG859" t="s">
        <v>1085</v>
      </c>
      <c r="AH859">
        <v>74200</v>
      </c>
      <c r="AI859">
        <v>7420</v>
      </c>
      <c r="AJ859">
        <v>7420</v>
      </c>
      <c r="AK859">
        <v>59360</v>
      </c>
      <c r="AL859" t="s">
        <v>106</v>
      </c>
      <c r="AM859" t="s">
        <v>107</v>
      </c>
      <c r="AN859">
        <v>1996</v>
      </c>
      <c r="AO859" t="s">
        <v>1078</v>
      </c>
    </row>
    <row r="860" spans="1:41" x14ac:dyDescent="0.25">
      <c r="A860">
        <v>793948</v>
      </c>
      <c r="B860" s="1">
        <v>33227</v>
      </c>
      <c r="C860">
        <v>398</v>
      </c>
      <c r="D860" t="s">
        <v>1272</v>
      </c>
      <c r="E860"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t="s">
        <v>1086</v>
      </c>
      <c r="M860" t="s">
        <v>29</v>
      </c>
      <c r="N860" t="s">
        <v>1097</v>
      </c>
      <c r="O860" t="s">
        <v>1094</v>
      </c>
      <c r="P860" t="s">
        <v>1162</v>
      </c>
      <c r="Q860">
        <v>21500</v>
      </c>
      <c r="R860">
        <v>0</v>
      </c>
      <c r="S860">
        <v>21500</v>
      </c>
      <c r="T860" s="1">
        <v>42033</v>
      </c>
      <c r="U860" t="s">
        <v>1</v>
      </c>
      <c r="V860" t="s">
        <v>23</v>
      </c>
      <c r="W860" t="s">
        <v>41</v>
      </c>
      <c r="X860" t="s">
        <v>34</v>
      </c>
      <c r="Y860" t="s">
        <v>45</v>
      </c>
      <c r="Z860" t="s">
        <v>51</v>
      </c>
      <c r="AA860" t="s">
        <v>941</v>
      </c>
      <c r="AB860">
        <v>16</v>
      </c>
      <c r="AC860">
        <v>1</v>
      </c>
      <c r="AD860" t="s">
        <v>1077</v>
      </c>
      <c r="AE860">
        <v>2</v>
      </c>
      <c r="AF860">
        <v>1</v>
      </c>
      <c r="AG860" t="s">
        <v>1085</v>
      </c>
      <c r="AH860">
        <v>47430</v>
      </c>
      <c r="AI860">
        <v>5270</v>
      </c>
      <c r="AJ860">
        <v>5270</v>
      </c>
      <c r="AK860">
        <v>36890</v>
      </c>
      <c r="AL860" t="s">
        <v>47</v>
      </c>
      <c r="AM860" t="s">
        <v>48</v>
      </c>
      <c r="AN860">
        <v>2000</v>
      </c>
      <c r="AO860" t="s">
        <v>1078</v>
      </c>
    </row>
    <row r="861" spans="1:41" x14ac:dyDescent="0.25">
      <c r="A861">
        <v>737483</v>
      </c>
      <c r="B861" s="1">
        <v>35109</v>
      </c>
      <c r="C861">
        <v>218</v>
      </c>
      <c r="D861" t="s">
        <v>1272</v>
      </c>
      <c r="E861"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t="s">
        <v>1086</v>
      </c>
      <c r="M861" t="s">
        <v>29</v>
      </c>
      <c r="N861" t="s">
        <v>1097</v>
      </c>
      <c r="O861" t="s">
        <v>1111</v>
      </c>
      <c r="P861" t="s">
        <v>1161</v>
      </c>
      <c r="Q861">
        <v>61100</v>
      </c>
      <c r="R861">
        <v>-64500</v>
      </c>
      <c r="S861">
        <v>-3400</v>
      </c>
      <c r="T861" s="1">
        <v>42006</v>
      </c>
      <c r="U861" t="s">
        <v>1</v>
      </c>
      <c r="V861" t="s">
        <v>18</v>
      </c>
      <c r="W861" t="s">
        <v>3</v>
      </c>
      <c r="X861" t="s">
        <v>34</v>
      </c>
      <c r="Y861" t="s">
        <v>5</v>
      </c>
      <c r="Z861" t="s">
        <v>51</v>
      </c>
      <c r="AA861" t="s">
        <v>942</v>
      </c>
      <c r="AB861">
        <v>18</v>
      </c>
      <c r="AC861">
        <v>1</v>
      </c>
      <c r="AD861" t="s">
        <v>1085</v>
      </c>
      <c r="AE861">
        <v>1</v>
      </c>
      <c r="AF861">
        <v>3</v>
      </c>
      <c r="AG861" t="s">
        <v>1077</v>
      </c>
      <c r="AH861">
        <v>68200</v>
      </c>
      <c r="AI861">
        <v>13640</v>
      </c>
      <c r="AJ861">
        <v>6820</v>
      </c>
      <c r="AK861">
        <v>47740</v>
      </c>
      <c r="AL861" t="s">
        <v>21</v>
      </c>
      <c r="AM861" t="s">
        <v>22</v>
      </c>
      <c r="AN861">
        <v>2003</v>
      </c>
      <c r="AO861" t="s">
        <v>1077</v>
      </c>
    </row>
    <row r="862" spans="1:41" x14ac:dyDescent="0.25">
      <c r="A862">
        <v>695117</v>
      </c>
      <c r="B862" s="1">
        <v>37052</v>
      </c>
      <c r="C862">
        <v>152</v>
      </c>
      <c r="D862" t="s">
        <v>1274</v>
      </c>
      <c r="E86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t="s">
        <v>1086</v>
      </c>
      <c r="M862" t="s">
        <v>1142</v>
      </c>
      <c r="N862" t="s">
        <v>1090</v>
      </c>
      <c r="O862" t="s">
        <v>1117</v>
      </c>
      <c r="P862" t="s">
        <v>1159</v>
      </c>
      <c r="Q862">
        <v>0</v>
      </c>
      <c r="R862">
        <v>0</v>
      </c>
      <c r="S862">
        <v>0</v>
      </c>
      <c r="T862" s="1">
        <v>42041</v>
      </c>
      <c r="U862" t="s">
        <v>1</v>
      </c>
      <c r="V862" t="s">
        <v>23</v>
      </c>
      <c r="W862" t="s">
        <v>11</v>
      </c>
      <c r="X862" t="s">
        <v>34</v>
      </c>
      <c r="Y862" t="s">
        <v>19</v>
      </c>
      <c r="Z862" t="s">
        <v>51</v>
      </c>
      <c r="AA862" t="s">
        <v>943</v>
      </c>
      <c r="AB862">
        <v>18</v>
      </c>
      <c r="AC862">
        <v>1</v>
      </c>
      <c r="AD862" t="s">
        <v>1078</v>
      </c>
      <c r="AE862">
        <v>1</v>
      </c>
      <c r="AF862">
        <v>0</v>
      </c>
      <c r="AG862" t="s">
        <v>1078</v>
      </c>
      <c r="AH862">
        <v>63900</v>
      </c>
      <c r="AI862">
        <v>7100</v>
      </c>
      <c r="AJ862">
        <v>7100</v>
      </c>
      <c r="AK862">
        <v>49700</v>
      </c>
      <c r="AL862" t="s">
        <v>32</v>
      </c>
      <c r="AM862" t="s">
        <v>77</v>
      </c>
      <c r="AN862">
        <v>2014</v>
      </c>
      <c r="AO862" t="s">
        <v>1078</v>
      </c>
    </row>
    <row r="863" spans="1:41" x14ac:dyDescent="0.25">
      <c r="A863">
        <v>167466</v>
      </c>
      <c r="B863" s="1">
        <v>40254</v>
      </c>
      <c r="C863">
        <v>212</v>
      </c>
      <c r="D863" t="s">
        <v>1273</v>
      </c>
      <c r="E863"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t="s">
        <v>1086</v>
      </c>
      <c r="M863" t="s">
        <v>1142</v>
      </c>
      <c r="N863" t="s">
        <v>1102</v>
      </c>
      <c r="O863" t="s">
        <v>1101</v>
      </c>
      <c r="P863" t="s">
        <v>1161</v>
      </c>
      <c r="Q863">
        <v>60300</v>
      </c>
      <c r="R863">
        <v>-58900</v>
      </c>
      <c r="S863">
        <v>1400</v>
      </c>
      <c r="T863" s="1">
        <v>42049</v>
      </c>
      <c r="U863" t="s">
        <v>1089</v>
      </c>
      <c r="V863" t="s">
        <v>18</v>
      </c>
      <c r="W863" t="s">
        <v>41</v>
      </c>
      <c r="X863" t="s">
        <v>60</v>
      </c>
      <c r="Y863" t="s">
        <v>19</v>
      </c>
      <c r="Z863" t="s">
        <v>13</v>
      </c>
      <c r="AA863" t="s">
        <v>944</v>
      </c>
      <c r="AB863">
        <v>22</v>
      </c>
      <c r="AC863">
        <v>2</v>
      </c>
      <c r="AD863" t="s">
        <v>1078</v>
      </c>
      <c r="AE863">
        <v>0</v>
      </c>
      <c r="AF863">
        <v>3</v>
      </c>
      <c r="AG863" t="s">
        <v>1077</v>
      </c>
      <c r="AH863">
        <v>59300</v>
      </c>
      <c r="AI863">
        <v>11860</v>
      </c>
      <c r="AJ863">
        <v>5930</v>
      </c>
      <c r="AK863">
        <v>41510</v>
      </c>
      <c r="AL863" t="s">
        <v>21</v>
      </c>
      <c r="AM863" t="s">
        <v>22</v>
      </c>
      <c r="AN863">
        <v>2008</v>
      </c>
      <c r="AO863" t="s">
        <v>1078</v>
      </c>
    </row>
    <row r="864" spans="1:41" x14ac:dyDescent="0.25">
      <c r="A864">
        <v>664732</v>
      </c>
      <c r="B864" s="1">
        <v>37832</v>
      </c>
      <c r="C864">
        <v>242</v>
      </c>
      <c r="D864" t="s">
        <v>1272</v>
      </c>
      <c r="E864"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t="s">
        <v>1086</v>
      </c>
      <c r="M864" t="s">
        <v>65</v>
      </c>
      <c r="N864" t="s">
        <v>1097</v>
      </c>
      <c r="O864" t="s">
        <v>1109</v>
      </c>
      <c r="P864" t="s">
        <v>1161</v>
      </c>
      <c r="Q864">
        <v>0</v>
      </c>
      <c r="R864">
        <v>-61600</v>
      </c>
      <c r="S864">
        <v>-61600</v>
      </c>
      <c r="T864" s="1">
        <v>42039</v>
      </c>
      <c r="U864" t="s">
        <v>1089</v>
      </c>
      <c r="V864" t="s">
        <v>23</v>
      </c>
      <c r="W864" t="s">
        <v>11</v>
      </c>
      <c r="X864" t="s">
        <v>49</v>
      </c>
      <c r="Y864" t="s">
        <v>5</v>
      </c>
      <c r="Z864" t="s">
        <v>37</v>
      </c>
      <c r="AA864" t="s">
        <v>945</v>
      </c>
      <c r="AB864">
        <v>15</v>
      </c>
      <c r="AC864">
        <v>3</v>
      </c>
      <c r="AD864" t="s">
        <v>1078</v>
      </c>
      <c r="AE864">
        <v>1</v>
      </c>
      <c r="AF864">
        <v>2</v>
      </c>
      <c r="AG864" t="s">
        <v>1077</v>
      </c>
      <c r="AH864">
        <v>66900</v>
      </c>
      <c r="AI864">
        <v>6690</v>
      </c>
      <c r="AJ864">
        <v>13380</v>
      </c>
      <c r="AK864">
        <v>46830</v>
      </c>
      <c r="AL864" t="s">
        <v>73</v>
      </c>
      <c r="AM864" t="s">
        <v>83</v>
      </c>
      <c r="AN864">
        <v>1999</v>
      </c>
      <c r="AO864" t="s">
        <v>1077</v>
      </c>
    </row>
    <row r="865" spans="1:41" x14ac:dyDescent="0.25">
      <c r="A865">
        <v>143038</v>
      </c>
      <c r="B865" s="1">
        <v>41899</v>
      </c>
      <c r="C865">
        <v>80</v>
      </c>
      <c r="D865" t="s">
        <v>1273</v>
      </c>
      <c r="E865"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t="s">
        <v>1079</v>
      </c>
      <c r="M865" t="s">
        <v>1142</v>
      </c>
      <c r="N865" t="s">
        <v>1115</v>
      </c>
      <c r="O865" t="s">
        <v>1101</v>
      </c>
      <c r="P865" t="s">
        <v>1159</v>
      </c>
      <c r="Q865">
        <v>0</v>
      </c>
      <c r="R865">
        <v>-51000</v>
      </c>
      <c r="S865">
        <v>-51000</v>
      </c>
      <c r="T865" s="1">
        <v>42047</v>
      </c>
      <c r="U865" t="s">
        <v>1089</v>
      </c>
      <c r="V865" t="s">
        <v>18</v>
      </c>
      <c r="W865" t="s">
        <v>3</v>
      </c>
      <c r="X865" t="s">
        <v>4</v>
      </c>
      <c r="Y865" t="s">
        <v>1273</v>
      </c>
      <c r="Z865" t="s">
        <v>24</v>
      </c>
      <c r="AA865" t="s">
        <v>946</v>
      </c>
      <c r="AB865">
        <v>16</v>
      </c>
      <c r="AC865">
        <v>3</v>
      </c>
      <c r="AD865" t="s">
        <v>1077</v>
      </c>
      <c r="AE865">
        <v>1</v>
      </c>
      <c r="AF865">
        <v>3</v>
      </c>
      <c r="AG865" t="s">
        <v>1085</v>
      </c>
      <c r="AH865">
        <v>40810</v>
      </c>
      <c r="AI865">
        <v>3710</v>
      </c>
      <c r="AJ865">
        <v>7420</v>
      </c>
      <c r="AK865">
        <v>29680</v>
      </c>
      <c r="AL865" t="s">
        <v>55</v>
      </c>
      <c r="AM865" t="s">
        <v>56</v>
      </c>
      <c r="AN865">
        <v>2000</v>
      </c>
      <c r="AO865" t="s">
        <v>1077</v>
      </c>
    </row>
    <row r="866" spans="1:41" x14ac:dyDescent="0.25">
      <c r="A866">
        <v>979963</v>
      </c>
      <c r="B866" s="1">
        <v>39967</v>
      </c>
      <c r="C866">
        <v>260</v>
      </c>
      <c r="D866" t="s">
        <v>1274</v>
      </c>
      <c r="E866"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t="s">
        <v>1086</v>
      </c>
      <c r="M866" t="s">
        <v>1142</v>
      </c>
      <c r="N866" t="s">
        <v>1099</v>
      </c>
      <c r="O866" t="s">
        <v>1101</v>
      </c>
      <c r="P866" t="s">
        <v>1161</v>
      </c>
      <c r="Q866">
        <v>54500</v>
      </c>
      <c r="R866">
        <v>-72100</v>
      </c>
      <c r="S866">
        <v>-17600</v>
      </c>
      <c r="T866" s="1">
        <v>42047</v>
      </c>
      <c r="U866" t="s">
        <v>1</v>
      </c>
      <c r="V866" t="s">
        <v>23</v>
      </c>
      <c r="W866" t="s">
        <v>41</v>
      </c>
      <c r="X866" t="s">
        <v>34</v>
      </c>
      <c r="Y866" t="s">
        <v>19</v>
      </c>
      <c r="Z866" t="s">
        <v>13</v>
      </c>
      <c r="AA866" t="s">
        <v>947</v>
      </c>
      <c r="AB866">
        <v>18</v>
      </c>
      <c r="AC866">
        <v>1</v>
      </c>
      <c r="AD866" t="s">
        <v>1085</v>
      </c>
      <c r="AE866">
        <v>1</v>
      </c>
      <c r="AF866">
        <v>0</v>
      </c>
      <c r="AG866" t="s">
        <v>1085</v>
      </c>
      <c r="AH866">
        <v>75400</v>
      </c>
      <c r="AI866">
        <v>15080</v>
      </c>
      <c r="AJ866">
        <v>7540</v>
      </c>
      <c r="AK866">
        <v>52780</v>
      </c>
      <c r="AL866" t="s">
        <v>118</v>
      </c>
      <c r="AM866" t="s">
        <v>134</v>
      </c>
      <c r="AN866">
        <v>2011</v>
      </c>
      <c r="AO866" t="s">
        <v>1078</v>
      </c>
    </row>
    <row r="867" spans="1:41" x14ac:dyDescent="0.25">
      <c r="A867">
        <v>467841</v>
      </c>
      <c r="B867" s="1">
        <v>34618</v>
      </c>
      <c r="C867">
        <v>133</v>
      </c>
      <c r="D867" t="s">
        <v>1274</v>
      </c>
      <c r="E867"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t="s">
        <v>1086</v>
      </c>
      <c r="M867" t="s">
        <v>1142</v>
      </c>
      <c r="N867" t="s">
        <v>1093</v>
      </c>
      <c r="O867" t="s">
        <v>1092</v>
      </c>
      <c r="P867" t="s">
        <v>1159</v>
      </c>
      <c r="Q867">
        <v>70900</v>
      </c>
      <c r="R867">
        <v>-61100</v>
      </c>
      <c r="S867">
        <v>9800</v>
      </c>
      <c r="T867" s="1">
        <v>42032</v>
      </c>
      <c r="U867" t="s">
        <v>62</v>
      </c>
      <c r="V867" t="s">
        <v>1084</v>
      </c>
      <c r="W867" t="s">
        <v>11</v>
      </c>
      <c r="X867" t="s">
        <v>30</v>
      </c>
      <c r="Y867" t="s">
        <v>45</v>
      </c>
      <c r="Z867" t="s">
        <v>53</v>
      </c>
      <c r="AA867" t="s">
        <v>948</v>
      </c>
      <c r="AB867">
        <v>8</v>
      </c>
      <c r="AC867">
        <v>1</v>
      </c>
      <c r="AD867" t="s">
        <v>1078</v>
      </c>
      <c r="AE867">
        <v>2</v>
      </c>
      <c r="AF867">
        <v>0</v>
      </c>
      <c r="AG867" t="s">
        <v>1077</v>
      </c>
      <c r="AH867">
        <v>4200</v>
      </c>
      <c r="AI867">
        <v>420</v>
      </c>
      <c r="AJ867">
        <v>840</v>
      </c>
      <c r="AK867">
        <v>2940</v>
      </c>
      <c r="AL867" t="s">
        <v>106</v>
      </c>
      <c r="AM867" t="s">
        <v>107</v>
      </c>
      <c r="AN867">
        <v>2013</v>
      </c>
      <c r="AO867" t="s">
        <v>1078</v>
      </c>
    </row>
    <row r="868" spans="1:41" x14ac:dyDescent="0.25">
      <c r="A868">
        <v>219028</v>
      </c>
      <c r="B868" s="1">
        <v>33437</v>
      </c>
      <c r="C868">
        <v>290</v>
      </c>
      <c r="D868" t="s">
        <v>1273</v>
      </c>
      <c r="E868"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t="s">
        <v>1086</v>
      </c>
      <c r="M868" t="s">
        <v>29</v>
      </c>
      <c r="N868" t="s">
        <v>1082</v>
      </c>
      <c r="O868" t="s">
        <v>1109</v>
      </c>
      <c r="P868" t="s">
        <v>1159</v>
      </c>
      <c r="Q868">
        <v>38500</v>
      </c>
      <c r="R868">
        <v>0</v>
      </c>
      <c r="S868">
        <v>38500</v>
      </c>
      <c r="T868" s="1">
        <v>42014</v>
      </c>
      <c r="U868" t="s">
        <v>1089</v>
      </c>
      <c r="V868" t="s">
        <v>2</v>
      </c>
      <c r="W868" t="s">
        <v>3</v>
      </c>
      <c r="X868" t="s">
        <v>60</v>
      </c>
      <c r="Y868" t="s">
        <v>19</v>
      </c>
      <c r="Z868" t="s">
        <v>51</v>
      </c>
      <c r="AA868" t="s">
        <v>949</v>
      </c>
      <c r="AB868">
        <v>23</v>
      </c>
      <c r="AC868">
        <v>3</v>
      </c>
      <c r="AD868" t="s">
        <v>1077</v>
      </c>
      <c r="AE868">
        <v>0</v>
      </c>
      <c r="AF868">
        <v>0</v>
      </c>
      <c r="AG868" t="s">
        <v>1077</v>
      </c>
      <c r="AH868">
        <v>52650</v>
      </c>
      <c r="AI868">
        <v>5850</v>
      </c>
      <c r="AJ868">
        <v>5850</v>
      </c>
      <c r="AK868">
        <v>40950</v>
      </c>
      <c r="AL868" t="s">
        <v>55</v>
      </c>
      <c r="AM868" t="s">
        <v>56</v>
      </c>
      <c r="AN868">
        <v>2001</v>
      </c>
      <c r="AO868" t="s">
        <v>1077</v>
      </c>
    </row>
    <row r="869" spans="1:41" x14ac:dyDescent="0.25">
      <c r="A869">
        <v>130156</v>
      </c>
      <c r="B869" s="1">
        <v>37158</v>
      </c>
      <c r="C869">
        <v>322</v>
      </c>
      <c r="D869" t="s">
        <v>1272</v>
      </c>
      <c r="E869"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t="s">
        <v>1086</v>
      </c>
      <c r="M869" t="s">
        <v>1141</v>
      </c>
      <c r="N869" t="s">
        <v>1090</v>
      </c>
      <c r="O869" t="s">
        <v>1110</v>
      </c>
      <c r="P869" t="s">
        <v>1160</v>
      </c>
      <c r="Q869">
        <v>0</v>
      </c>
      <c r="R869">
        <v>-46000</v>
      </c>
      <c r="S869">
        <v>-46000</v>
      </c>
      <c r="T869" s="1">
        <v>42023</v>
      </c>
      <c r="U869" t="s">
        <v>1</v>
      </c>
      <c r="V869" t="s">
        <v>18</v>
      </c>
      <c r="W869" t="s">
        <v>3</v>
      </c>
      <c r="X869" t="s">
        <v>60</v>
      </c>
      <c r="Y869" t="s">
        <v>45</v>
      </c>
      <c r="Z869" t="s">
        <v>51</v>
      </c>
      <c r="AA869" t="s">
        <v>950</v>
      </c>
      <c r="AB869">
        <v>18</v>
      </c>
      <c r="AC869">
        <v>1</v>
      </c>
      <c r="AD869" t="s">
        <v>1085</v>
      </c>
      <c r="AE869">
        <v>0</v>
      </c>
      <c r="AF869">
        <v>2</v>
      </c>
      <c r="AG869" t="s">
        <v>1077</v>
      </c>
      <c r="AH869">
        <v>42240</v>
      </c>
      <c r="AI869">
        <v>7680</v>
      </c>
      <c r="AJ869">
        <v>7680</v>
      </c>
      <c r="AK869">
        <v>26880</v>
      </c>
      <c r="AL869" t="s">
        <v>26</v>
      </c>
      <c r="AM869" t="s">
        <v>154</v>
      </c>
      <c r="AN869">
        <v>2007</v>
      </c>
      <c r="AO869" t="s">
        <v>1078</v>
      </c>
    </row>
    <row r="870" spans="1:41" x14ac:dyDescent="0.25">
      <c r="A870">
        <v>762951</v>
      </c>
      <c r="B870" s="1">
        <v>41171</v>
      </c>
      <c r="C870">
        <v>228</v>
      </c>
      <c r="D870" t="s">
        <v>1274</v>
      </c>
      <c r="E870"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t="s">
        <v>1086</v>
      </c>
      <c r="M870" t="s">
        <v>1142</v>
      </c>
      <c r="N870" t="s">
        <v>1087</v>
      </c>
      <c r="O870" t="s">
        <v>1083</v>
      </c>
      <c r="P870" t="s">
        <v>1159</v>
      </c>
      <c r="Q870">
        <v>35200</v>
      </c>
      <c r="R870">
        <v>0</v>
      </c>
      <c r="S870">
        <v>35200</v>
      </c>
      <c r="T870" s="1">
        <v>42023</v>
      </c>
      <c r="U870" t="s">
        <v>1</v>
      </c>
      <c r="V870" t="s">
        <v>2</v>
      </c>
      <c r="W870" t="s">
        <v>11</v>
      </c>
      <c r="X870" t="s">
        <v>49</v>
      </c>
      <c r="Y870" t="s">
        <v>50</v>
      </c>
      <c r="Z870" t="s">
        <v>13</v>
      </c>
      <c r="AA870" t="s">
        <v>951</v>
      </c>
      <c r="AB870">
        <v>10</v>
      </c>
      <c r="AC870">
        <v>1</v>
      </c>
      <c r="AD870" t="s">
        <v>1077</v>
      </c>
      <c r="AE870">
        <v>1</v>
      </c>
      <c r="AF870">
        <v>0</v>
      </c>
      <c r="AG870" t="s">
        <v>1077</v>
      </c>
      <c r="AH870">
        <v>59490</v>
      </c>
      <c r="AI870">
        <v>6610</v>
      </c>
      <c r="AJ870">
        <v>6610</v>
      </c>
      <c r="AK870">
        <v>46270</v>
      </c>
      <c r="AL870" t="s">
        <v>15</v>
      </c>
      <c r="AM870" t="s">
        <v>178</v>
      </c>
      <c r="AN870">
        <v>1995</v>
      </c>
      <c r="AO870" t="s">
        <v>1078</v>
      </c>
    </row>
    <row r="871" spans="1:41" x14ac:dyDescent="0.25">
      <c r="A871">
        <v>376879</v>
      </c>
      <c r="B871" s="1">
        <v>33430</v>
      </c>
      <c r="C871">
        <v>195</v>
      </c>
      <c r="D871" t="s">
        <v>1272</v>
      </c>
      <c r="E871"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t="s">
        <v>1079</v>
      </c>
      <c r="M871" t="s">
        <v>1140</v>
      </c>
      <c r="N871" t="s">
        <v>1091</v>
      </c>
      <c r="O871" t="s">
        <v>1094</v>
      </c>
      <c r="P871" t="s">
        <v>1162</v>
      </c>
      <c r="Q871">
        <v>0</v>
      </c>
      <c r="R871">
        <v>0</v>
      </c>
      <c r="S871">
        <v>0</v>
      </c>
      <c r="T871" s="1">
        <v>42032</v>
      </c>
      <c r="U871" t="s">
        <v>1</v>
      </c>
      <c r="V871" t="s">
        <v>2</v>
      </c>
      <c r="W871" t="s">
        <v>3</v>
      </c>
      <c r="X871" t="s">
        <v>60</v>
      </c>
      <c r="Y871" t="s">
        <v>5</v>
      </c>
      <c r="Z871" t="s">
        <v>24</v>
      </c>
      <c r="AA871" t="s">
        <v>952</v>
      </c>
      <c r="AB871">
        <v>12</v>
      </c>
      <c r="AC871">
        <v>1</v>
      </c>
      <c r="AD871" t="s">
        <v>1078</v>
      </c>
      <c r="AE871">
        <v>0</v>
      </c>
      <c r="AF871">
        <v>2</v>
      </c>
      <c r="AG871" t="s">
        <v>1078</v>
      </c>
      <c r="AH871">
        <v>44200</v>
      </c>
      <c r="AI871">
        <v>4420</v>
      </c>
      <c r="AJ871">
        <v>4420</v>
      </c>
      <c r="AK871">
        <v>35360</v>
      </c>
      <c r="AL871" t="s">
        <v>106</v>
      </c>
      <c r="AM871" t="s">
        <v>107</v>
      </c>
      <c r="AN871">
        <v>2002</v>
      </c>
      <c r="AO871" t="s">
        <v>1077</v>
      </c>
    </row>
    <row r="872" spans="1:41" x14ac:dyDescent="0.25">
      <c r="A872">
        <v>599031</v>
      </c>
      <c r="B872" s="1">
        <v>33540</v>
      </c>
      <c r="C872">
        <v>247</v>
      </c>
      <c r="D872" t="s">
        <v>1274</v>
      </c>
      <c r="E87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t="s">
        <v>1086</v>
      </c>
      <c r="M872" t="s">
        <v>1139</v>
      </c>
      <c r="N872" t="s">
        <v>1102</v>
      </c>
      <c r="O872" t="s">
        <v>1083</v>
      </c>
      <c r="P872" t="s">
        <v>1162</v>
      </c>
      <c r="Q872">
        <v>0</v>
      </c>
      <c r="R872">
        <v>-49300</v>
      </c>
      <c r="S872">
        <v>-49300</v>
      </c>
      <c r="T872" s="1">
        <v>42051</v>
      </c>
      <c r="U872" t="s">
        <v>10</v>
      </c>
      <c r="V872" t="s">
        <v>1084</v>
      </c>
      <c r="W872" t="s">
        <v>121</v>
      </c>
      <c r="X872" t="s">
        <v>4</v>
      </c>
      <c r="Y872" t="s">
        <v>45</v>
      </c>
      <c r="Z872" t="s">
        <v>37</v>
      </c>
      <c r="AA872" t="s">
        <v>953</v>
      </c>
      <c r="AB872">
        <v>5</v>
      </c>
      <c r="AC872">
        <v>1</v>
      </c>
      <c r="AD872" t="s">
        <v>1077</v>
      </c>
      <c r="AE872">
        <v>1</v>
      </c>
      <c r="AF872">
        <v>2</v>
      </c>
      <c r="AG872" t="s">
        <v>1085</v>
      </c>
      <c r="AH872">
        <v>7700</v>
      </c>
      <c r="AI872">
        <v>770</v>
      </c>
      <c r="AJ872">
        <v>1540</v>
      </c>
      <c r="AK872">
        <v>5390</v>
      </c>
      <c r="AL872" t="s">
        <v>8</v>
      </c>
      <c r="AM872" t="s">
        <v>137</v>
      </c>
      <c r="AN872">
        <v>2000</v>
      </c>
      <c r="AO872" t="s">
        <v>1078</v>
      </c>
    </row>
    <row r="873" spans="1:41" x14ac:dyDescent="0.25">
      <c r="A873">
        <v>676255</v>
      </c>
      <c r="B873" s="1">
        <v>36522</v>
      </c>
      <c r="C873">
        <v>405</v>
      </c>
      <c r="D873" t="s">
        <v>1274</v>
      </c>
      <c r="E873"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t="s">
        <v>1079</v>
      </c>
      <c r="M873" t="s">
        <v>1140</v>
      </c>
      <c r="N873" t="s">
        <v>1097</v>
      </c>
      <c r="O873" t="s">
        <v>1117</v>
      </c>
      <c r="P873" t="s">
        <v>1161</v>
      </c>
      <c r="Q873">
        <v>46300</v>
      </c>
      <c r="R873">
        <v>0</v>
      </c>
      <c r="S873">
        <v>46300</v>
      </c>
      <c r="T873" s="1">
        <v>42012</v>
      </c>
      <c r="U873" t="s">
        <v>1089</v>
      </c>
      <c r="V873" t="s">
        <v>23</v>
      </c>
      <c r="W873" t="s">
        <v>41</v>
      </c>
      <c r="X873" t="s">
        <v>49</v>
      </c>
      <c r="Y873" t="s">
        <v>19</v>
      </c>
      <c r="Z873" t="s">
        <v>53</v>
      </c>
      <c r="AA873" t="s">
        <v>954</v>
      </c>
      <c r="AB873">
        <v>21</v>
      </c>
      <c r="AC873">
        <v>3</v>
      </c>
      <c r="AD873" t="s">
        <v>1085</v>
      </c>
      <c r="AE873">
        <v>2</v>
      </c>
      <c r="AF873">
        <v>3</v>
      </c>
      <c r="AG873" t="s">
        <v>1085</v>
      </c>
      <c r="AH873">
        <v>61440</v>
      </c>
      <c r="AI873">
        <v>10240</v>
      </c>
      <c r="AJ873">
        <v>10240</v>
      </c>
      <c r="AK873">
        <v>40960</v>
      </c>
      <c r="AL873" t="s">
        <v>8</v>
      </c>
      <c r="AM873" t="s">
        <v>137</v>
      </c>
      <c r="AN873">
        <v>2008</v>
      </c>
      <c r="AO873" t="s">
        <v>1078</v>
      </c>
    </row>
    <row r="874" spans="1:41" x14ac:dyDescent="0.25">
      <c r="A874">
        <v>985446</v>
      </c>
      <c r="B874" s="1">
        <v>41193</v>
      </c>
      <c r="C874">
        <v>144</v>
      </c>
      <c r="D874" t="s">
        <v>1273</v>
      </c>
      <c r="E874"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t="s">
        <v>1086</v>
      </c>
      <c r="M874" t="s">
        <v>1141</v>
      </c>
      <c r="N874" t="s">
        <v>1107</v>
      </c>
      <c r="O874" t="s">
        <v>1081</v>
      </c>
      <c r="P874" t="s">
        <v>1161</v>
      </c>
      <c r="Q874">
        <v>73700</v>
      </c>
      <c r="R874">
        <v>0</v>
      </c>
      <c r="S874">
        <v>73700</v>
      </c>
      <c r="T874" s="1">
        <v>42028</v>
      </c>
      <c r="U874" t="s">
        <v>1089</v>
      </c>
      <c r="V874" t="s">
        <v>18</v>
      </c>
      <c r="W874" t="s">
        <v>3</v>
      </c>
      <c r="X874" t="s">
        <v>34</v>
      </c>
      <c r="Y874" t="s">
        <v>5</v>
      </c>
      <c r="Z874" t="s">
        <v>6</v>
      </c>
      <c r="AA874" t="s">
        <v>955</v>
      </c>
      <c r="AB874">
        <v>17</v>
      </c>
      <c r="AC874">
        <v>3</v>
      </c>
      <c r="AD874" t="s">
        <v>1077</v>
      </c>
      <c r="AE874">
        <v>1</v>
      </c>
      <c r="AF874">
        <v>3</v>
      </c>
      <c r="AG874" t="s">
        <v>1078</v>
      </c>
      <c r="AH874">
        <v>54400</v>
      </c>
      <c r="AI874">
        <v>5440</v>
      </c>
      <c r="AJ874">
        <v>10880</v>
      </c>
      <c r="AK874">
        <v>38080</v>
      </c>
      <c r="AL874" t="s">
        <v>26</v>
      </c>
      <c r="AM874" t="s">
        <v>132</v>
      </c>
      <c r="AN874">
        <v>2015</v>
      </c>
      <c r="AO874" t="s">
        <v>1077</v>
      </c>
    </row>
    <row r="875" spans="1:41" x14ac:dyDescent="0.25">
      <c r="A875">
        <v>884180</v>
      </c>
      <c r="B875" s="1">
        <v>34930</v>
      </c>
      <c r="C875">
        <v>338</v>
      </c>
      <c r="D875" t="s">
        <v>1272</v>
      </c>
      <c r="E875"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t="s">
        <v>1079</v>
      </c>
      <c r="M875" t="s">
        <v>1140</v>
      </c>
      <c r="N875" t="s">
        <v>1097</v>
      </c>
      <c r="O875" t="s">
        <v>1111</v>
      </c>
      <c r="P875" t="s">
        <v>1161</v>
      </c>
      <c r="Q875">
        <v>0</v>
      </c>
      <c r="R875">
        <v>0</v>
      </c>
      <c r="S875">
        <v>0</v>
      </c>
      <c r="T875" s="1">
        <v>42053</v>
      </c>
      <c r="U875" t="s">
        <v>1</v>
      </c>
      <c r="V875" t="s">
        <v>23</v>
      </c>
      <c r="W875" t="s">
        <v>41</v>
      </c>
      <c r="X875" t="s">
        <v>49</v>
      </c>
      <c r="Y875" t="s">
        <v>50</v>
      </c>
      <c r="Z875" t="s">
        <v>24</v>
      </c>
      <c r="AA875" t="s">
        <v>956</v>
      </c>
      <c r="AB875">
        <v>4</v>
      </c>
      <c r="AC875">
        <v>1</v>
      </c>
      <c r="AD875" t="s">
        <v>1077</v>
      </c>
      <c r="AE875">
        <v>2</v>
      </c>
      <c r="AF875">
        <v>1</v>
      </c>
      <c r="AG875" t="s">
        <v>1085</v>
      </c>
      <c r="AH875">
        <v>58560</v>
      </c>
      <c r="AI875">
        <v>9760</v>
      </c>
      <c r="AJ875">
        <v>9760</v>
      </c>
      <c r="AK875">
        <v>39040</v>
      </c>
      <c r="AL875" t="s">
        <v>15</v>
      </c>
      <c r="AM875" t="s">
        <v>16</v>
      </c>
      <c r="AN875">
        <v>2002</v>
      </c>
      <c r="AO875" t="s">
        <v>1078</v>
      </c>
    </row>
    <row r="876" spans="1:41" x14ac:dyDescent="0.25">
      <c r="A876">
        <v>571462</v>
      </c>
      <c r="B876" s="1">
        <v>33280</v>
      </c>
      <c r="C876">
        <v>121</v>
      </c>
      <c r="D876" t="s">
        <v>1274</v>
      </c>
      <c r="E876"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t="s">
        <v>1079</v>
      </c>
      <c r="M876" t="s">
        <v>1140</v>
      </c>
      <c r="N876" t="s">
        <v>1097</v>
      </c>
      <c r="O876" t="s">
        <v>1113</v>
      </c>
      <c r="P876" t="s">
        <v>1159</v>
      </c>
      <c r="Q876">
        <v>0</v>
      </c>
      <c r="R876">
        <v>0</v>
      </c>
      <c r="S876">
        <v>0</v>
      </c>
      <c r="T876" s="1">
        <v>42025</v>
      </c>
      <c r="U876" t="s">
        <v>1</v>
      </c>
      <c r="V876" t="s">
        <v>23</v>
      </c>
      <c r="W876" t="s">
        <v>3</v>
      </c>
      <c r="X876" t="s">
        <v>34</v>
      </c>
      <c r="Y876" t="s">
        <v>12</v>
      </c>
      <c r="Z876" t="s">
        <v>75</v>
      </c>
      <c r="AA876" t="s">
        <v>957</v>
      </c>
      <c r="AB876">
        <v>11</v>
      </c>
      <c r="AC876">
        <v>1</v>
      </c>
      <c r="AD876" t="s">
        <v>1078</v>
      </c>
      <c r="AE876">
        <v>1</v>
      </c>
      <c r="AF876">
        <v>1</v>
      </c>
      <c r="AG876" t="s">
        <v>1078</v>
      </c>
      <c r="AH876">
        <v>67300</v>
      </c>
      <c r="AI876">
        <v>6730</v>
      </c>
      <c r="AJ876">
        <v>6730</v>
      </c>
      <c r="AK876">
        <v>53840</v>
      </c>
      <c r="AL876" t="s">
        <v>21</v>
      </c>
      <c r="AM876" t="s">
        <v>22</v>
      </c>
      <c r="AN876">
        <v>2000</v>
      </c>
      <c r="AO876" t="s">
        <v>1077</v>
      </c>
    </row>
    <row r="877" spans="1:41" x14ac:dyDescent="0.25">
      <c r="A877">
        <v>815883</v>
      </c>
      <c r="B877" s="1">
        <v>33421</v>
      </c>
      <c r="C877">
        <v>398</v>
      </c>
      <c r="D877" t="s">
        <v>1273</v>
      </c>
      <c r="E877"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t="s">
        <v>1079</v>
      </c>
      <c r="M877" t="s">
        <v>1140</v>
      </c>
      <c r="N877" t="s">
        <v>1115</v>
      </c>
      <c r="O877" t="s">
        <v>1101</v>
      </c>
      <c r="P877" t="s">
        <v>1159</v>
      </c>
      <c r="Q877">
        <v>66200</v>
      </c>
      <c r="R877">
        <v>-49700</v>
      </c>
      <c r="S877">
        <v>16500</v>
      </c>
      <c r="T877" s="1">
        <v>42012</v>
      </c>
      <c r="U877" t="s">
        <v>1</v>
      </c>
      <c r="V877" t="s">
        <v>18</v>
      </c>
      <c r="W877" t="s">
        <v>3</v>
      </c>
      <c r="X877" t="s">
        <v>34</v>
      </c>
      <c r="Y877" t="s">
        <v>12</v>
      </c>
      <c r="Z877" t="s">
        <v>51</v>
      </c>
      <c r="AA877" t="s">
        <v>958</v>
      </c>
      <c r="AB877">
        <v>18</v>
      </c>
      <c r="AC877">
        <v>1</v>
      </c>
      <c r="AD877" t="s">
        <v>1085</v>
      </c>
      <c r="AE877">
        <v>1</v>
      </c>
      <c r="AF877">
        <v>3</v>
      </c>
      <c r="AG877" t="s">
        <v>1077</v>
      </c>
      <c r="AH877">
        <v>36740</v>
      </c>
      <c r="AI877">
        <v>3340</v>
      </c>
      <c r="AJ877">
        <v>6680</v>
      </c>
      <c r="AK877">
        <v>26720</v>
      </c>
      <c r="AL877" t="s">
        <v>97</v>
      </c>
      <c r="AM877" t="s">
        <v>112</v>
      </c>
      <c r="AN877">
        <v>1998</v>
      </c>
      <c r="AO877" t="s">
        <v>1077</v>
      </c>
    </row>
    <row r="878" spans="1:41" x14ac:dyDescent="0.25">
      <c r="A878">
        <v>258265</v>
      </c>
      <c r="B878" s="1">
        <v>34434</v>
      </c>
      <c r="C878">
        <v>9</v>
      </c>
      <c r="D878" t="s">
        <v>1272</v>
      </c>
      <c r="E878"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t="s">
        <v>1086</v>
      </c>
      <c r="M878" t="s">
        <v>57</v>
      </c>
      <c r="N878" t="s">
        <v>1082</v>
      </c>
      <c r="O878" t="s">
        <v>1100</v>
      </c>
      <c r="P878" t="s">
        <v>1161</v>
      </c>
      <c r="Q878">
        <v>0</v>
      </c>
      <c r="R878">
        <v>0</v>
      </c>
      <c r="S878">
        <v>0</v>
      </c>
      <c r="T878" s="1">
        <v>42037</v>
      </c>
      <c r="U878" t="s">
        <v>1</v>
      </c>
      <c r="V878" t="s">
        <v>18</v>
      </c>
      <c r="W878" t="s">
        <v>41</v>
      </c>
      <c r="X878" t="s">
        <v>4</v>
      </c>
      <c r="Y878" t="s">
        <v>19</v>
      </c>
      <c r="Z878" t="s">
        <v>75</v>
      </c>
      <c r="AA878" t="s">
        <v>959</v>
      </c>
      <c r="AB878">
        <v>12</v>
      </c>
      <c r="AC878">
        <v>1</v>
      </c>
      <c r="AD878" t="s">
        <v>1085</v>
      </c>
      <c r="AE878">
        <v>0</v>
      </c>
      <c r="AF878">
        <v>0</v>
      </c>
      <c r="AG878" t="s">
        <v>1078</v>
      </c>
      <c r="AH878">
        <v>85690</v>
      </c>
      <c r="AI878">
        <v>15580</v>
      </c>
      <c r="AJ878">
        <v>15580</v>
      </c>
      <c r="AK878">
        <v>54530</v>
      </c>
      <c r="AL878" t="s">
        <v>97</v>
      </c>
      <c r="AM878" t="s">
        <v>98</v>
      </c>
      <c r="AN878">
        <v>2011</v>
      </c>
      <c r="AO878" t="s">
        <v>1078</v>
      </c>
    </row>
    <row r="879" spans="1:41" x14ac:dyDescent="0.25">
      <c r="A879">
        <v>180008</v>
      </c>
      <c r="B879" s="1">
        <v>41836</v>
      </c>
      <c r="C879">
        <v>280</v>
      </c>
      <c r="D879" t="s">
        <v>1272</v>
      </c>
      <c r="E879"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t="s">
        <v>1079</v>
      </c>
      <c r="M879" t="s">
        <v>1142</v>
      </c>
      <c r="N879" t="s">
        <v>1103</v>
      </c>
      <c r="O879" t="s">
        <v>1108</v>
      </c>
      <c r="P879" t="s">
        <v>1161</v>
      </c>
      <c r="Q879">
        <v>0</v>
      </c>
      <c r="R879">
        <v>-72000</v>
      </c>
      <c r="S879">
        <v>-72000</v>
      </c>
      <c r="T879" s="1">
        <v>42039</v>
      </c>
      <c r="U879" t="s">
        <v>1</v>
      </c>
      <c r="V879" t="s">
        <v>23</v>
      </c>
      <c r="W879" t="s">
        <v>11</v>
      </c>
      <c r="X879" t="s">
        <v>34</v>
      </c>
      <c r="Y879" t="s">
        <v>45</v>
      </c>
      <c r="Z879" t="s">
        <v>51</v>
      </c>
      <c r="AA879" t="s">
        <v>960</v>
      </c>
      <c r="AB879">
        <v>16</v>
      </c>
      <c r="AC879">
        <v>1</v>
      </c>
      <c r="AD879" t="s">
        <v>1078</v>
      </c>
      <c r="AE879">
        <v>2</v>
      </c>
      <c r="AF879">
        <v>2</v>
      </c>
      <c r="AG879" t="s">
        <v>1085</v>
      </c>
      <c r="AH879">
        <v>61320</v>
      </c>
      <c r="AI879">
        <v>10220</v>
      </c>
      <c r="AJ879">
        <v>10220</v>
      </c>
      <c r="AK879">
        <v>40880</v>
      </c>
      <c r="AL879" t="s">
        <v>97</v>
      </c>
      <c r="AM879" t="s">
        <v>110</v>
      </c>
      <c r="AN879">
        <v>1998</v>
      </c>
      <c r="AO879" t="s">
        <v>1078</v>
      </c>
    </row>
    <row r="880" spans="1:41" x14ac:dyDescent="0.25">
      <c r="A880">
        <v>633375</v>
      </c>
      <c r="B880" s="1">
        <v>37881</v>
      </c>
      <c r="C880">
        <v>254</v>
      </c>
      <c r="D880" t="s">
        <v>1272</v>
      </c>
      <c r="E880"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t="s">
        <v>1079</v>
      </c>
      <c r="M880" t="s">
        <v>1142</v>
      </c>
      <c r="N880" t="s">
        <v>1095</v>
      </c>
      <c r="O880" t="s">
        <v>1108</v>
      </c>
      <c r="P880" t="s">
        <v>1159</v>
      </c>
      <c r="Q880">
        <v>59800</v>
      </c>
      <c r="R880">
        <v>0</v>
      </c>
      <c r="S880">
        <v>59800</v>
      </c>
      <c r="T880" s="1">
        <v>42062</v>
      </c>
      <c r="U880" t="s">
        <v>1089</v>
      </c>
      <c r="V880" t="s">
        <v>18</v>
      </c>
      <c r="W880" t="s">
        <v>41</v>
      </c>
      <c r="X880" t="s">
        <v>4</v>
      </c>
      <c r="Y880" t="s">
        <v>50</v>
      </c>
      <c r="Z880" t="s">
        <v>6</v>
      </c>
      <c r="AA880" t="s">
        <v>961</v>
      </c>
      <c r="AB880">
        <v>19</v>
      </c>
      <c r="AC880">
        <v>3</v>
      </c>
      <c r="AD880" t="s">
        <v>1077</v>
      </c>
      <c r="AE880">
        <v>0</v>
      </c>
      <c r="AF880">
        <v>0</v>
      </c>
      <c r="AG880" t="s">
        <v>1085</v>
      </c>
      <c r="AH880">
        <v>79680</v>
      </c>
      <c r="AI880">
        <v>13280</v>
      </c>
      <c r="AJ880">
        <v>13280</v>
      </c>
      <c r="AK880">
        <v>53120</v>
      </c>
      <c r="AL880" t="s">
        <v>97</v>
      </c>
      <c r="AM880" t="s">
        <v>98</v>
      </c>
      <c r="AN880">
        <v>2004</v>
      </c>
      <c r="AO880" t="s">
        <v>1078</v>
      </c>
    </row>
    <row r="881" spans="1:41" x14ac:dyDescent="0.25">
      <c r="A881">
        <v>556538</v>
      </c>
      <c r="B881" s="1">
        <v>36722</v>
      </c>
      <c r="C881">
        <v>141</v>
      </c>
      <c r="D881" t="s">
        <v>1272</v>
      </c>
      <c r="E881"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t="s">
        <v>1086</v>
      </c>
      <c r="M881" t="s">
        <v>57</v>
      </c>
      <c r="N881" t="s">
        <v>1080</v>
      </c>
      <c r="O881" t="s">
        <v>1117</v>
      </c>
      <c r="P881" t="s">
        <v>1161</v>
      </c>
      <c r="Q881">
        <v>78800</v>
      </c>
      <c r="R881">
        <v>0</v>
      </c>
      <c r="S881">
        <v>78800</v>
      </c>
      <c r="T881" s="1">
        <v>42044</v>
      </c>
      <c r="U881" t="s">
        <v>1</v>
      </c>
      <c r="V881" t="s">
        <v>23</v>
      </c>
      <c r="W881" t="s">
        <v>41</v>
      </c>
      <c r="X881" t="s">
        <v>34</v>
      </c>
      <c r="Y881" t="s">
        <v>5</v>
      </c>
      <c r="Z881" t="s">
        <v>13</v>
      </c>
      <c r="AA881" t="s">
        <v>962</v>
      </c>
      <c r="AB881">
        <v>13</v>
      </c>
      <c r="AC881">
        <v>1</v>
      </c>
      <c r="AD881" t="s">
        <v>1078</v>
      </c>
      <c r="AE881">
        <v>1</v>
      </c>
      <c r="AF881">
        <v>0</v>
      </c>
      <c r="AG881" t="s">
        <v>1077</v>
      </c>
      <c r="AH881">
        <v>61740</v>
      </c>
      <c r="AI881">
        <v>6860</v>
      </c>
      <c r="AJ881">
        <v>6860</v>
      </c>
      <c r="AK881">
        <v>48020</v>
      </c>
      <c r="AL881" t="s">
        <v>43</v>
      </c>
      <c r="AM881" t="s">
        <v>59</v>
      </c>
      <c r="AN881">
        <v>2002</v>
      </c>
      <c r="AO881" t="s">
        <v>1078</v>
      </c>
    </row>
    <row r="882" spans="1:41" x14ac:dyDescent="0.25">
      <c r="A882">
        <v>669501</v>
      </c>
      <c r="B882" s="1">
        <v>40023</v>
      </c>
      <c r="C882">
        <v>441</v>
      </c>
      <c r="D882" t="s">
        <v>1274</v>
      </c>
      <c r="E88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t="s">
        <v>1079</v>
      </c>
      <c r="M882" t="s">
        <v>65</v>
      </c>
      <c r="N882" t="s">
        <v>1090</v>
      </c>
      <c r="O882" t="s">
        <v>1117</v>
      </c>
      <c r="P882" t="s">
        <v>1159</v>
      </c>
      <c r="Q882">
        <v>24000</v>
      </c>
      <c r="R882">
        <v>-50500</v>
      </c>
      <c r="S882">
        <v>-26500</v>
      </c>
      <c r="T882" s="1">
        <v>42054</v>
      </c>
      <c r="U882" t="s">
        <v>62</v>
      </c>
      <c r="V882" t="s">
        <v>1084</v>
      </c>
      <c r="W882" t="s">
        <v>11</v>
      </c>
      <c r="X882" t="s">
        <v>30</v>
      </c>
      <c r="Y882" t="s">
        <v>12</v>
      </c>
      <c r="Z882" t="s">
        <v>24</v>
      </c>
      <c r="AA882" t="s">
        <v>963</v>
      </c>
      <c r="AB882">
        <v>4</v>
      </c>
      <c r="AC882">
        <v>1</v>
      </c>
      <c r="AD882" t="s">
        <v>1078</v>
      </c>
      <c r="AE882">
        <v>0</v>
      </c>
      <c r="AF882">
        <v>0</v>
      </c>
      <c r="AG882" t="s">
        <v>1078</v>
      </c>
      <c r="AH882">
        <v>6400</v>
      </c>
      <c r="AI882">
        <v>640</v>
      </c>
      <c r="AJ882">
        <v>640</v>
      </c>
      <c r="AK882">
        <v>5120</v>
      </c>
      <c r="AL882" t="s">
        <v>118</v>
      </c>
      <c r="AM882" t="s">
        <v>119</v>
      </c>
      <c r="AN882">
        <v>2002</v>
      </c>
      <c r="AO882" t="s">
        <v>1078</v>
      </c>
    </row>
    <row r="883" spans="1:41" x14ac:dyDescent="0.25">
      <c r="A883">
        <v>963761</v>
      </c>
      <c r="B883" s="1">
        <v>33341</v>
      </c>
      <c r="C883">
        <v>381</v>
      </c>
      <c r="D883" t="s">
        <v>1273</v>
      </c>
      <c r="E883"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t="s">
        <v>1086</v>
      </c>
      <c r="M883" t="s">
        <v>1140</v>
      </c>
      <c r="N883" t="s">
        <v>1095</v>
      </c>
      <c r="O883" t="s">
        <v>1109</v>
      </c>
      <c r="P883" t="s">
        <v>1159</v>
      </c>
      <c r="Q883">
        <v>35900</v>
      </c>
      <c r="R883">
        <v>0</v>
      </c>
      <c r="S883">
        <v>35900</v>
      </c>
      <c r="T883" s="1">
        <v>42016</v>
      </c>
      <c r="U883" t="s">
        <v>1</v>
      </c>
      <c r="V883" t="s">
        <v>18</v>
      </c>
      <c r="W883" t="s">
        <v>3</v>
      </c>
      <c r="X883" t="s">
        <v>34</v>
      </c>
      <c r="Y883" t="s">
        <v>5</v>
      </c>
      <c r="Z883" t="s">
        <v>75</v>
      </c>
      <c r="AA883" t="s">
        <v>964</v>
      </c>
      <c r="AB883">
        <v>8</v>
      </c>
      <c r="AC883">
        <v>1</v>
      </c>
      <c r="AD883" t="s">
        <v>1077</v>
      </c>
      <c r="AE883">
        <v>1</v>
      </c>
      <c r="AF883">
        <v>2</v>
      </c>
      <c r="AG883" t="s">
        <v>1077</v>
      </c>
      <c r="AH883">
        <v>60600</v>
      </c>
      <c r="AI883">
        <v>12120</v>
      </c>
      <c r="AJ883">
        <v>6060</v>
      </c>
      <c r="AK883">
        <v>42420</v>
      </c>
      <c r="AL883" t="s">
        <v>32</v>
      </c>
      <c r="AM883" t="s">
        <v>77</v>
      </c>
      <c r="AN883">
        <v>2011</v>
      </c>
      <c r="AO883" t="s">
        <v>1078</v>
      </c>
    </row>
    <row r="884" spans="1:41" x14ac:dyDescent="0.25">
      <c r="A884">
        <v>753005</v>
      </c>
      <c r="B884" s="1">
        <v>38676</v>
      </c>
      <c r="C884">
        <v>191</v>
      </c>
      <c r="D884" t="s">
        <v>1272</v>
      </c>
      <c r="E884"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t="s">
        <v>1086</v>
      </c>
      <c r="M884" t="s">
        <v>1139</v>
      </c>
      <c r="N884" t="s">
        <v>1080</v>
      </c>
      <c r="O884" t="s">
        <v>1081</v>
      </c>
      <c r="P884" t="s">
        <v>1161</v>
      </c>
      <c r="Q884">
        <v>0</v>
      </c>
      <c r="R884">
        <v>0</v>
      </c>
      <c r="S884">
        <v>0</v>
      </c>
      <c r="T884" s="1">
        <v>42042</v>
      </c>
      <c r="U884" t="s">
        <v>1089</v>
      </c>
      <c r="V884" t="s">
        <v>2</v>
      </c>
      <c r="W884" t="s">
        <v>3</v>
      </c>
      <c r="X884" t="s">
        <v>60</v>
      </c>
      <c r="Y884" t="s">
        <v>12</v>
      </c>
      <c r="Z884" t="s">
        <v>51</v>
      </c>
      <c r="AA884" t="s">
        <v>965</v>
      </c>
      <c r="AB884">
        <v>19</v>
      </c>
      <c r="AC884">
        <v>3</v>
      </c>
      <c r="AD884" t="s">
        <v>1078</v>
      </c>
      <c r="AE884">
        <v>2</v>
      </c>
      <c r="AF884">
        <v>0</v>
      </c>
      <c r="AG884" t="s">
        <v>1078</v>
      </c>
      <c r="AH884">
        <v>56320</v>
      </c>
      <c r="AI884">
        <v>10240</v>
      </c>
      <c r="AJ884">
        <v>5120</v>
      </c>
      <c r="AK884">
        <v>40960</v>
      </c>
      <c r="AL884" t="s">
        <v>123</v>
      </c>
      <c r="AM884" t="s">
        <v>166</v>
      </c>
      <c r="AN884">
        <v>2007</v>
      </c>
      <c r="AO884" t="s">
        <v>1078</v>
      </c>
    </row>
    <row r="885" spans="1:41" x14ac:dyDescent="0.25">
      <c r="A885">
        <v>454758</v>
      </c>
      <c r="B885" s="1">
        <v>33013</v>
      </c>
      <c r="C885">
        <v>145</v>
      </c>
      <c r="D885" t="s">
        <v>1274</v>
      </c>
      <c r="E885"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t="s">
        <v>1086</v>
      </c>
      <c r="M885" t="s">
        <v>1142</v>
      </c>
      <c r="N885" t="s">
        <v>1097</v>
      </c>
      <c r="O885" t="s">
        <v>1081</v>
      </c>
      <c r="P885" t="s">
        <v>1161</v>
      </c>
      <c r="Q885">
        <v>0</v>
      </c>
      <c r="R885">
        <v>0</v>
      </c>
      <c r="S885">
        <v>0</v>
      </c>
      <c r="T885" s="1">
        <v>42017</v>
      </c>
      <c r="U885" t="s">
        <v>1</v>
      </c>
      <c r="V885" t="s">
        <v>2</v>
      </c>
      <c r="W885" t="s">
        <v>41</v>
      </c>
      <c r="X885" t="s">
        <v>60</v>
      </c>
      <c r="Y885" t="s">
        <v>50</v>
      </c>
      <c r="Z885" t="s">
        <v>53</v>
      </c>
      <c r="AA885" t="s">
        <v>966</v>
      </c>
      <c r="AB885">
        <v>18</v>
      </c>
      <c r="AC885">
        <v>1</v>
      </c>
      <c r="AD885" t="s">
        <v>1077</v>
      </c>
      <c r="AE885">
        <v>2</v>
      </c>
      <c r="AF885">
        <v>0</v>
      </c>
      <c r="AG885" t="s">
        <v>1078</v>
      </c>
      <c r="AH885">
        <v>52250</v>
      </c>
      <c r="AI885">
        <v>9500</v>
      </c>
      <c r="AJ885">
        <v>4750</v>
      </c>
      <c r="AK885">
        <v>38000</v>
      </c>
      <c r="AL885" t="s">
        <v>73</v>
      </c>
      <c r="AM885" t="s">
        <v>74</v>
      </c>
      <c r="AN885">
        <v>2012</v>
      </c>
      <c r="AO885" t="s">
        <v>1078</v>
      </c>
    </row>
    <row r="886" spans="1:41" x14ac:dyDescent="0.25">
      <c r="A886">
        <v>698589</v>
      </c>
      <c r="B886" s="1">
        <v>37588</v>
      </c>
      <c r="C886">
        <v>479</v>
      </c>
      <c r="D886" t="s">
        <v>1272</v>
      </c>
      <c r="E886"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t="s">
        <v>1086</v>
      </c>
      <c r="M886" t="s">
        <v>1140</v>
      </c>
      <c r="N886" t="s">
        <v>1099</v>
      </c>
      <c r="O886" t="s">
        <v>1098</v>
      </c>
      <c r="P886" t="s">
        <v>1161</v>
      </c>
      <c r="Q886">
        <v>0</v>
      </c>
      <c r="R886">
        <v>-44800</v>
      </c>
      <c r="S886">
        <v>-44800</v>
      </c>
      <c r="T886" s="1">
        <v>42022</v>
      </c>
      <c r="U886" t="s">
        <v>1089</v>
      </c>
      <c r="V886" t="s">
        <v>18</v>
      </c>
      <c r="W886" t="s">
        <v>41</v>
      </c>
      <c r="X886" t="s">
        <v>49</v>
      </c>
      <c r="Y886" t="s">
        <v>5</v>
      </c>
      <c r="Z886" t="s">
        <v>24</v>
      </c>
      <c r="AA886" t="s">
        <v>967</v>
      </c>
      <c r="AB886">
        <v>9</v>
      </c>
      <c r="AC886">
        <v>2</v>
      </c>
      <c r="AD886" t="s">
        <v>1085</v>
      </c>
      <c r="AE886">
        <v>0</v>
      </c>
      <c r="AF886">
        <v>3</v>
      </c>
      <c r="AG886" t="s">
        <v>1085</v>
      </c>
      <c r="AH886">
        <v>53900</v>
      </c>
      <c r="AI886">
        <v>5390</v>
      </c>
      <c r="AJ886">
        <v>10780</v>
      </c>
      <c r="AK886">
        <v>37730</v>
      </c>
      <c r="AL886" t="s">
        <v>8</v>
      </c>
      <c r="AM886" t="s">
        <v>36</v>
      </c>
      <c r="AN886">
        <v>2006</v>
      </c>
      <c r="AO886" t="s">
        <v>1078</v>
      </c>
    </row>
    <row r="887" spans="1:41" x14ac:dyDescent="0.25">
      <c r="A887">
        <v>330119</v>
      </c>
      <c r="B887" s="1">
        <v>38153</v>
      </c>
      <c r="C887">
        <v>215</v>
      </c>
      <c r="D887" t="s">
        <v>1272</v>
      </c>
      <c r="E887"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t="s">
        <v>1079</v>
      </c>
      <c r="M887" t="s">
        <v>1139</v>
      </c>
      <c r="N887" t="s">
        <v>1114</v>
      </c>
      <c r="O887" t="s">
        <v>1106</v>
      </c>
      <c r="P887" t="s">
        <v>1159</v>
      </c>
      <c r="Q887">
        <v>40000</v>
      </c>
      <c r="R887">
        <v>-43400</v>
      </c>
      <c r="S887">
        <v>-3400</v>
      </c>
      <c r="T887" s="1">
        <v>42019</v>
      </c>
      <c r="U887" t="s">
        <v>10</v>
      </c>
      <c r="V887" t="s">
        <v>1084</v>
      </c>
      <c r="W887" t="s">
        <v>121</v>
      </c>
      <c r="X887" t="s">
        <v>30</v>
      </c>
      <c r="Y887" t="s">
        <v>45</v>
      </c>
      <c r="Z887" t="s">
        <v>6</v>
      </c>
      <c r="AA887" t="s">
        <v>968</v>
      </c>
      <c r="AB887">
        <v>6</v>
      </c>
      <c r="AC887">
        <v>1</v>
      </c>
      <c r="AD887" t="s">
        <v>1085</v>
      </c>
      <c r="AE887">
        <v>2</v>
      </c>
      <c r="AF887">
        <v>1</v>
      </c>
      <c r="AG887" t="s">
        <v>1078</v>
      </c>
      <c r="AH887">
        <v>2640</v>
      </c>
      <c r="AI887">
        <v>220</v>
      </c>
      <c r="AJ887">
        <v>440</v>
      </c>
      <c r="AK887">
        <v>1980</v>
      </c>
      <c r="AL887" t="s">
        <v>106</v>
      </c>
      <c r="AM887" t="s">
        <v>107</v>
      </c>
      <c r="AN887">
        <v>2001</v>
      </c>
      <c r="AO887" t="s">
        <v>1078</v>
      </c>
    </row>
    <row r="888" spans="1:41" x14ac:dyDescent="0.25">
      <c r="A888">
        <v>164464</v>
      </c>
      <c r="B888" s="1">
        <v>40447</v>
      </c>
      <c r="C888">
        <v>41</v>
      </c>
      <c r="D888" t="s">
        <v>1273</v>
      </c>
      <c r="E888"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t="s">
        <v>1079</v>
      </c>
      <c r="M888" t="s">
        <v>57</v>
      </c>
      <c r="N888" t="s">
        <v>1103</v>
      </c>
      <c r="O888" t="s">
        <v>1081</v>
      </c>
      <c r="P888" t="s">
        <v>1159</v>
      </c>
      <c r="Q888">
        <v>0</v>
      </c>
      <c r="R888">
        <v>0</v>
      </c>
      <c r="S888">
        <v>0</v>
      </c>
      <c r="T888" s="1">
        <v>42058</v>
      </c>
      <c r="U888" t="s">
        <v>10</v>
      </c>
      <c r="V888" t="s">
        <v>1084</v>
      </c>
      <c r="W888" t="s">
        <v>11</v>
      </c>
      <c r="X888" t="s">
        <v>30</v>
      </c>
      <c r="Y888" t="s">
        <v>50</v>
      </c>
      <c r="Z888" t="s">
        <v>24</v>
      </c>
      <c r="AA888" t="s">
        <v>969</v>
      </c>
      <c r="AB888">
        <v>8</v>
      </c>
      <c r="AC888">
        <v>1</v>
      </c>
      <c r="AD888" t="s">
        <v>1077</v>
      </c>
      <c r="AE888">
        <v>0</v>
      </c>
      <c r="AF888">
        <v>0</v>
      </c>
      <c r="AG888" t="s">
        <v>1085</v>
      </c>
      <c r="AH888">
        <v>8970</v>
      </c>
      <c r="AI888">
        <v>1380</v>
      </c>
      <c r="AJ888">
        <v>1380</v>
      </c>
      <c r="AK888">
        <v>6210</v>
      </c>
      <c r="AL888" t="s">
        <v>21</v>
      </c>
      <c r="AM888" t="s">
        <v>67</v>
      </c>
      <c r="AN888">
        <v>2011</v>
      </c>
      <c r="AO888" t="s">
        <v>1078</v>
      </c>
    </row>
    <row r="889" spans="1:41" x14ac:dyDescent="0.25">
      <c r="A889">
        <v>927354</v>
      </c>
      <c r="B889" s="1">
        <v>33131</v>
      </c>
      <c r="C889">
        <v>45</v>
      </c>
      <c r="D889" t="s">
        <v>1274</v>
      </c>
      <c r="E889"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t="s">
        <v>1079</v>
      </c>
      <c r="M889" t="s">
        <v>1140</v>
      </c>
      <c r="N889" t="s">
        <v>1097</v>
      </c>
      <c r="O889" t="s">
        <v>1104</v>
      </c>
      <c r="P889" t="s">
        <v>1161</v>
      </c>
      <c r="Q889">
        <v>0</v>
      </c>
      <c r="R889">
        <v>0</v>
      </c>
      <c r="S889">
        <v>0</v>
      </c>
      <c r="T889" s="1">
        <v>42052</v>
      </c>
      <c r="U889" t="s">
        <v>62</v>
      </c>
      <c r="V889" t="s">
        <v>1084</v>
      </c>
      <c r="W889" t="s">
        <v>11</v>
      </c>
      <c r="X889" t="s">
        <v>30</v>
      </c>
      <c r="Y889" t="s">
        <v>19</v>
      </c>
      <c r="Z889" t="s">
        <v>37</v>
      </c>
      <c r="AA889" t="s">
        <v>970</v>
      </c>
      <c r="AB889">
        <v>6</v>
      </c>
      <c r="AC889">
        <v>1</v>
      </c>
      <c r="AD889" t="s">
        <v>1085</v>
      </c>
      <c r="AE889">
        <v>1</v>
      </c>
      <c r="AF889">
        <v>3</v>
      </c>
      <c r="AG889" t="s">
        <v>1085</v>
      </c>
      <c r="AH889">
        <v>6000</v>
      </c>
      <c r="AI889">
        <v>1000</v>
      </c>
      <c r="AJ889">
        <v>1000</v>
      </c>
      <c r="AK889">
        <v>4000</v>
      </c>
      <c r="AL889" t="s">
        <v>73</v>
      </c>
      <c r="AM889" t="s">
        <v>80</v>
      </c>
      <c r="AN889">
        <v>2000</v>
      </c>
      <c r="AO889" t="s">
        <v>1078</v>
      </c>
    </row>
    <row r="890" spans="1:41" x14ac:dyDescent="0.25">
      <c r="A890">
        <v>231508</v>
      </c>
      <c r="B890" s="1">
        <v>40072</v>
      </c>
      <c r="C890">
        <v>156</v>
      </c>
      <c r="D890" t="s">
        <v>1272</v>
      </c>
      <c r="E890"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t="s">
        <v>1079</v>
      </c>
      <c r="M890" t="s">
        <v>57</v>
      </c>
      <c r="N890" t="s">
        <v>1090</v>
      </c>
      <c r="O890" t="s">
        <v>1088</v>
      </c>
      <c r="P890" t="s">
        <v>1160</v>
      </c>
      <c r="Q890">
        <v>26500</v>
      </c>
      <c r="R890">
        <v>0</v>
      </c>
      <c r="S890">
        <v>26500</v>
      </c>
      <c r="T890" s="1">
        <v>42052</v>
      </c>
      <c r="U890" t="s">
        <v>1089</v>
      </c>
      <c r="V890" t="s">
        <v>23</v>
      </c>
      <c r="W890" t="s">
        <v>3</v>
      </c>
      <c r="X890" t="s">
        <v>34</v>
      </c>
      <c r="Y890" t="s">
        <v>45</v>
      </c>
      <c r="Z890" t="s">
        <v>53</v>
      </c>
      <c r="AA890" t="s">
        <v>971</v>
      </c>
      <c r="AB890">
        <v>23</v>
      </c>
      <c r="AC890">
        <v>3</v>
      </c>
      <c r="AD890" t="s">
        <v>1085</v>
      </c>
      <c r="AE890">
        <v>0</v>
      </c>
      <c r="AF890">
        <v>3</v>
      </c>
      <c r="AG890" t="s">
        <v>1085</v>
      </c>
      <c r="AH890">
        <v>55200</v>
      </c>
      <c r="AI890">
        <v>11040</v>
      </c>
      <c r="AJ890">
        <v>5520</v>
      </c>
      <c r="AK890">
        <v>38640</v>
      </c>
      <c r="AL890" t="s">
        <v>8</v>
      </c>
      <c r="AM890" t="s">
        <v>9</v>
      </c>
      <c r="AN890">
        <v>1998</v>
      </c>
      <c r="AO890" t="s">
        <v>1077</v>
      </c>
    </row>
    <row r="891" spans="1:41" x14ac:dyDescent="0.25">
      <c r="A891">
        <v>272910</v>
      </c>
      <c r="B891" s="1">
        <v>36384</v>
      </c>
      <c r="C891">
        <v>246</v>
      </c>
      <c r="D891" t="s">
        <v>1274</v>
      </c>
      <c r="E891"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t="s">
        <v>1079</v>
      </c>
      <c r="M891" t="s">
        <v>29</v>
      </c>
      <c r="N891" t="s">
        <v>1099</v>
      </c>
      <c r="O891" t="s">
        <v>1088</v>
      </c>
      <c r="P891" t="s">
        <v>1160</v>
      </c>
      <c r="Q891">
        <v>0</v>
      </c>
      <c r="R891">
        <v>0</v>
      </c>
      <c r="S891">
        <v>0</v>
      </c>
      <c r="T891" s="1">
        <v>42022</v>
      </c>
      <c r="U891" t="s">
        <v>62</v>
      </c>
      <c r="V891" t="s">
        <v>1084</v>
      </c>
      <c r="W891" t="s">
        <v>121</v>
      </c>
      <c r="X891" t="s">
        <v>30</v>
      </c>
      <c r="Y891" t="s">
        <v>5</v>
      </c>
      <c r="Z891" t="s">
        <v>13</v>
      </c>
      <c r="AA891" t="s">
        <v>972</v>
      </c>
      <c r="AB891">
        <v>13</v>
      </c>
      <c r="AC891">
        <v>1</v>
      </c>
      <c r="AD891" t="s">
        <v>1078</v>
      </c>
      <c r="AE891">
        <v>0</v>
      </c>
      <c r="AF891">
        <v>3</v>
      </c>
      <c r="AG891" t="s">
        <v>1077</v>
      </c>
      <c r="AH891">
        <v>7260</v>
      </c>
      <c r="AI891">
        <v>660</v>
      </c>
      <c r="AJ891">
        <v>1320</v>
      </c>
      <c r="AK891">
        <v>5280</v>
      </c>
      <c r="AL891" t="s">
        <v>8</v>
      </c>
      <c r="AM891" t="s">
        <v>9</v>
      </c>
      <c r="AN891">
        <v>2008</v>
      </c>
      <c r="AO891" t="s">
        <v>1078</v>
      </c>
    </row>
    <row r="892" spans="1:41" x14ac:dyDescent="0.25">
      <c r="A892">
        <v>305758</v>
      </c>
      <c r="B892" s="1">
        <v>39880</v>
      </c>
      <c r="C892">
        <v>178</v>
      </c>
      <c r="D892" t="s">
        <v>1272</v>
      </c>
      <c r="E89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t="s">
        <v>1086</v>
      </c>
      <c r="M892" t="s">
        <v>1142</v>
      </c>
      <c r="N892" t="s">
        <v>1099</v>
      </c>
      <c r="O892" t="s">
        <v>1081</v>
      </c>
      <c r="P892" t="s">
        <v>1160</v>
      </c>
      <c r="Q892">
        <v>0</v>
      </c>
      <c r="R892">
        <v>0</v>
      </c>
      <c r="S892">
        <v>0</v>
      </c>
      <c r="T892" s="1">
        <v>42021</v>
      </c>
      <c r="U892" t="s">
        <v>1089</v>
      </c>
      <c r="V892" t="s">
        <v>23</v>
      </c>
      <c r="W892" t="s">
        <v>11</v>
      </c>
      <c r="X892" t="s">
        <v>4</v>
      </c>
      <c r="Y892" t="s">
        <v>19</v>
      </c>
      <c r="Z892" t="s">
        <v>37</v>
      </c>
      <c r="AA892" t="s">
        <v>973</v>
      </c>
      <c r="AB892">
        <v>3</v>
      </c>
      <c r="AC892">
        <v>3</v>
      </c>
      <c r="AD892" t="s">
        <v>1078</v>
      </c>
      <c r="AE892">
        <v>2</v>
      </c>
      <c r="AF892">
        <v>0</v>
      </c>
      <c r="AG892" t="s">
        <v>1085</v>
      </c>
      <c r="AH892">
        <v>64680</v>
      </c>
      <c r="AI892">
        <v>11760</v>
      </c>
      <c r="AJ892">
        <v>11760</v>
      </c>
      <c r="AK892">
        <v>41160</v>
      </c>
      <c r="AL892" t="s">
        <v>106</v>
      </c>
      <c r="AM892" t="s">
        <v>107</v>
      </c>
      <c r="AN892">
        <v>2010</v>
      </c>
      <c r="AO892" t="s">
        <v>1078</v>
      </c>
    </row>
    <row r="893" spans="1:41" x14ac:dyDescent="0.25">
      <c r="A893">
        <v>950542</v>
      </c>
      <c r="B893" s="1">
        <v>39930</v>
      </c>
      <c r="C893">
        <v>237</v>
      </c>
      <c r="D893" t="s">
        <v>1273</v>
      </c>
      <c r="E893"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t="s">
        <v>1086</v>
      </c>
      <c r="M893" t="s">
        <v>1141</v>
      </c>
      <c r="N893" t="s">
        <v>1087</v>
      </c>
      <c r="O893" t="s">
        <v>1112</v>
      </c>
      <c r="P893" t="s">
        <v>1159</v>
      </c>
      <c r="Q893">
        <v>53200</v>
      </c>
      <c r="R893">
        <v>0</v>
      </c>
      <c r="S893">
        <v>53200</v>
      </c>
      <c r="T893" s="1">
        <v>42060</v>
      </c>
      <c r="U893" t="s">
        <v>1</v>
      </c>
      <c r="V893" t="s">
        <v>18</v>
      </c>
      <c r="W893" t="s">
        <v>3</v>
      </c>
      <c r="X893" t="s">
        <v>4</v>
      </c>
      <c r="Y893" t="s">
        <v>45</v>
      </c>
      <c r="Z893" t="s">
        <v>75</v>
      </c>
      <c r="AA893" t="s">
        <v>974</v>
      </c>
      <c r="AB893">
        <v>23</v>
      </c>
      <c r="AC893">
        <v>1</v>
      </c>
      <c r="AD893" t="s">
        <v>1078</v>
      </c>
      <c r="AE893">
        <v>0</v>
      </c>
      <c r="AF893">
        <v>1</v>
      </c>
      <c r="AG893" t="s">
        <v>1078</v>
      </c>
      <c r="AH893">
        <v>59200</v>
      </c>
      <c r="AI893">
        <v>0</v>
      </c>
      <c r="AJ893">
        <v>11840</v>
      </c>
      <c r="AK893">
        <v>47360</v>
      </c>
      <c r="AL893" t="s">
        <v>26</v>
      </c>
      <c r="AM893" t="s">
        <v>154</v>
      </c>
      <c r="AN893">
        <v>1998</v>
      </c>
      <c r="AO893" t="s">
        <v>1078</v>
      </c>
    </row>
    <row r="894" spans="1:41" x14ac:dyDescent="0.25">
      <c r="A894">
        <v>291544</v>
      </c>
      <c r="B894" s="1">
        <v>38931</v>
      </c>
      <c r="C894">
        <v>127</v>
      </c>
      <c r="D894" t="s">
        <v>1273</v>
      </c>
      <c r="E894"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t="s">
        <v>1086</v>
      </c>
      <c r="M894" t="s">
        <v>29</v>
      </c>
      <c r="N894" t="s">
        <v>1080</v>
      </c>
      <c r="O894" t="s">
        <v>1108</v>
      </c>
      <c r="P894" t="s">
        <v>1160</v>
      </c>
      <c r="Q894">
        <v>73700</v>
      </c>
      <c r="R894">
        <v>0</v>
      </c>
      <c r="S894">
        <v>73700</v>
      </c>
      <c r="T894" s="1">
        <v>42010</v>
      </c>
      <c r="U894" t="s">
        <v>10</v>
      </c>
      <c r="V894" t="s">
        <v>1084</v>
      </c>
      <c r="W894" t="s">
        <v>11</v>
      </c>
      <c r="X894" t="s">
        <v>30</v>
      </c>
      <c r="Y894" t="s">
        <v>50</v>
      </c>
      <c r="Z894" t="s">
        <v>24</v>
      </c>
      <c r="AA894" t="s">
        <v>975</v>
      </c>
      <c r="AB894">
        <v>8</v>
      </c>
      <c r="AC894">
        <v>1</v>
      </c>
      <c r="AD894" t="s">
        <v>1077</v>
      </c>
      <c r="AE894">
        <v>1</v>
      </c>
      <c r="AF894">
        <v>3</v>
      </c>
      <c r="AG894" t="s">
        <v>1085</v>
      </c>
      <c r="AH894">
        <v>4700</v>
      </c>
      <c r="AI894">
        <v>470</v>
      </c>
      <c r="AJ894">
        <v>940</v>
      </c>
      <c r="AK894">
        <v>3290</v>
      </c>
      <c r="AL894" t="s">
        <v>8</v>
      </c>
      <c r="AM894" t="s">
        <v>9</v>
      </c>
      <c r="AN894">
        <v>1998</v>
      </c>
      <c r="AO894" t="s">
        <v>1078</v>
      </c>
    </row>
    <row r="895" spans="1:41" x14ac:dyDescent="0.25">
      <c r="A895">
        <v>388616</v>
      </c>
      <c r="B895" s="1">
        <v>35039</v>
      </c>
      <c r="C895">
        <v>1</v>
      </c>
      <c r="D895" t="s">
        <v>1273</v>
      </c>
      <c r="E895"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t="s">
        <v>1079</v>
      </c>
      <c r="M895" t="s">
        <v>29</v>
      </c>
      <c r="N895" t="s">
        <v>1087</v>
      </c>
      <c r="O895" t="s">
        <v>1113</v>
      </c>
      <c r="P895" t="s">
        <v>1159</v>
      </c>
      <c r="Q895">
        <v>61200</v>
      </c>
      <c r="R895">
        <v>0</v>
      </c>
      <c r="S895">
        <v>61200</v>
      </c>
      <c r="T895" s="1">
        <v>42061</v>
      </c>
      <c r="U895" t="s">
        <v>1</v>
      </c>
      <c r="V895" t="s">
        <v>2</v>
      </c>
      <c r="W895" t="s">
        <v>41</v>
      </c>
      <c r="X895" t="s">
        <v>49</v>
      </c>
      <c r="Y895" t="s">
        <v>19</v>
      </c>
      <c r="Z895" t="s">
        <v>6</v>
      </c>
      <c r="AA895" t="s">
        <v>976</v>
      </c>
      <c r="AB895">
        <v>23</v>
      </c>
      <c r="AC895">
        <v>1</v>
      </c>
      <c r="AD895" t="s">
        <v>1077</v>
      </c>
      <c r="AE895">
        <v>0</v>
      </c>
      <c r="AF895">
        <v>3</v>
      </c>
      <c r="AG895" t="s">
        <v>1078</v>
      </c>
      <c r="AH895">
        <v>69400</v>
      </c>
      <c r="AI895">
        <v>6940</v>
      </c>
      <c r="AJ895">
        <v>6940</v>
      </c>
      <c r="AK895">
        <v>55520</v>
      </c>
      <c r="AL895" t="s">
        <v>15</v>
      </c>
      <c r="AM895" t="s">
        <v>102</v>
      </c>
      <c r="AN895">
        <v>2000</v>
      </c>
      <c r="AO895" t="s">
        <v>1078</v>
      </c>
    </row>
    <row r="896" spans="1:41" x14ac:dyDescent="0.25">
      <c r="A896">
        <v>577992</v>
      </c>
      <c r="B896" s="1">
        <v>37573</v>
      </c>
      <c r="C896">
        <v>5</v>
      </c>
      <c r="D896" t="s">
        <v>1274</v>
      </c>
      <c r="E896"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t="s">
        <v>1086</v>
      </c>
      <c r="M896" t="s">
        <v>57</v>
      </c>
      <c r="N896" t="s">
        <v>1099</v>
      </c>
      <c r="O896" t="s">
        <v>1081</v>
      </c>
      <c r="P896" t="s">
        <v>1160</v>
      </c>
      <c r="Q896">
        <v>0</v>
      </c>
      <c r="R896">
        <v>0</v>
      </c>
      <c r="S896">
        <v>0</v>
      </c>
      <c r="T896" s="1">
        <v>42046</v>
      </c>
      <c r="U896" t="s">
        <v>1</v>
      </c>
      <c r="V896" t="s">
        <v>2</v>
      </c>
      <c r="W896" t="s">
        <v>41</v>
      </c>
      <c r="X896" t="s">
        <v>4</v>
      </c>
      <c r="Y896" t="s">
        <v>19</v>
      </c>
      <c r="Z896" t="s">
        <v>75</v>
      </c>
      <c r="AA896" t="s">
        <v>977</v>
      </c>
      <c r="AB896">
        <v>23</v>
      </c>
      <c r="AC896">
        <v>1</v>
      </c>
      <c r="AD896" t="s">
        <v>1077</v>
      </c>
      <c r="AE896">
        <v>0</v>
      </c>
      <c r="AF896">
        <v>0</v>
      </c>
      <c r="AG896" t="s">
        <v>1078</v>
      </c>
      <c r="AH896">
        <v>40500</v>
      </c>
      <c r="AI896">
        <v>4050</v>
      </c>
      <c r="AJ896">
        <v>4050</v>
      </c>
      <c r="AK896">
        <v>32400</v>
      </c>
      <c r="AL896" t="s">
        <v>39</v>
      </c>
      <c r="AM896" t="s">
        <v>40</v>
      </c>
      <c r="AN896">
        <v>1998</v>
      </c>
      <c r="AO896" t="s">
        <v>1078</v>
      </c>
    </row>
    <row r="897" spans="1:41" x14ac:dyDescent="0.25">
      <c r="A897">
        <v>342830</v>
      </c>
      <c r="B897" s="1">
        <v>33551</v>
      </c>
      <c r="C897">
        <v>64</v>
      </c>
      <c r="D897" t="s">
        <v>1272</v>
      </c>
      <c r="E897"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t="s">
        <v>1079</v>
      </c>
      <c r="M897" t="s">
        <v>1142</v>
      </c>
      <c r="N897" t="s">
        <v>1107</v>
      </c>
      <c r="O897" t="s">
        <v>1101</v>
      </c>
      <c r="P897" t="s">
        <v>1161</v>
      </c>
      <c r="Q897">
        <v>56800</v>
      </c>
      <c r="R897">
        <v>-51800</v>
      </c>
      <c r="S897">
        <v>5000</v>
      </c>
      <c r="T897" s="1">
        <v>42048</v>
      </c>
      <c r="U897" t="s">
        <v>1089</v>
      </c>
      <c r="V897" t="s">
        <v>2</v>
      </c>
      <c r="W897" t="s">
        <v>11</v>
      </c>
      <c r="X897" t="s">
        <v>34</v>
      </c>
      <c r="Y897" t="s">
        <v>5</v>
      </c>
      <c r="Z897" t="s">
        <v>13</v>
      </c>
      <c r="AA897" t="s">
        <v>978</v>
      </c>
      <c r="AB897">
        <v>9</v>
      </c>
      <c r="AC897">
        <v>3</v>
      </c>
      <c r="AD897" t="s">
        <v>1078</v>
      </c>
      <c r="AE897">
        <v>2</v>
      </c>
      <c r="AF897">
        <v>1</v>
      </c>
      <c r="AG897" t="s">
        <v>1078</v>
      </c>
      <c r="AH897">
        <v>60000</v>
      </c>
      <c r="AI897">
        <v>5000</v>
      </c>
      <c r="AJ897">
        <v>10000</v>
      </c>
      <c r="AK897">
        <v>45000</v>
      </c>
      <c r="AL897" t="s">
        <v>118</v>
      </c>
      <c r="AM897" t="s">
        <v>141</v>
      </c>
      <c r="AN897">
        <v>1997</v>
      </c>
      <c r="AO897" t="s">
        <v>1078</v>
      </c>
    </row>
    <row r="898" spans="1:41" x14ac:dyDescent="0.25">
      <c r="A898">
        <v>491170</v>
      </c>
      <c r="B898" s="1">
        <v>35809</v>
      </c>
      <c r="C898">
        <v>142</v>
      </c>
      <c r="D898" t="s">
        <v>1274</v>
      </c>
      <c r="E898"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t="s">
        <v>1079</v>
      </c>
      <c r="M898" t="s">
        <v>1141</v>
      </c>
      <c r="N898" t="s">
        <v>1090</v>
      </c>
      <c r="O898" t="s">
        <v>1112</v>
      </c>
      <c r="P898" t="s">
        <v>1159</v>
      </c>
      <c r="Q898">
        <v>66400</v>
      </c>
      <c r="R898">
        <v>-63700</v>
      </c>
      <c r="S898">
        <v>2700</v>
      </c>
      <c r="T898" s="1">
        <v>42014</v>
      </c>
      <c r="U898" t="s">
        <v>1</v>
      </c>
      <c r="V898" t="s">
        <v>2</v>
      </c>
      <c r="W898" t="s">
        <v>11</v>
      </c>
      <c r="X898" t="s">
        <v>49</v>
      </c>
      <c r="Y898" t="s">
        <v>45</v>
      </c>
      <c r="Z898" t="s">
        <v>13</v>
      </c>
      <c r="AA898" t="s">
        <v>979</v>
      </c>
      <c r="AB898">
        <v>22</v>
      </c>
      <c r="AC898">
        <v>1</v>
      </c>
      <c r="AD898" t="s">
        <v>1077</v>
      </c>
      <c r="AE898">
        <v>2</v>
      </c>
      <c r="AF898">
        <v>3</v>
      </c>
      <c r="AG898" t="s">
        <v>1078</v>
      </c>
      <c r="AH898">
        <v>67320</v>
      </c>
      <c r="AI898">
        <v>11220</v>
      </c>
      <c r="AJ898">
        <v>11220</v>
      </c>
      <c r="AK898">
        <v>44880</v>
      </c>
      <c r="AL898" t="s">
        <v>123</v>
      </c>
      <c r="AM898" t="s">
        <v>166</v>
      </c>
      <c r="AN898">
        <v>1996</v>
      </c>
      <c r="AO898" t="s">
        <v>1078</v>
      </c>
    </row>
    <row r="899" spans="1:41" x14ac:dyDescent="0.25">
      <c r="A899">
        <v>175553</v>
      </c>
      <c r="B899" s="1">
        <v>37371</v>
      </c>
      <c r="C899">
        <v>97</v>
      </c>
      <c r="D899" t="s">
        <v>1273</v>
      </c>
      <c r="E899"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t="s">
        <v>1086</v>
      </c>
      <c r="M899" t="s">
        <v>57</v>
      </c>
      <c r="N899" t="s">
        <v>1091</v>
      </c>
      <c r="O899" t="s">
        <v>1104</v>
      </c>
      <c r="P899" t="s">
        <v>1159</v>
      </c>
      <c r="Q899">
        <v>56700</v>
      </c>
      <c r="R899">
        <v>-49300</v>
      </c>
      <c r="S899">
        <v>7400</v>
      </c>
      <c r="T899" s="1">
        <v>42028</v>
      </c>
      <c r="U899" t="s">
        <v>1089</v>
      </c>
      <c r="V899" t="s">
        <v>2</v>
      </c>
      <c r="W899" t="s">
        <v>41</v>
      </c>
      <c r="X899" t="s">
        <v>49</v>
      </c>
      <c r="Y899" t="s">
        <v>12</v>
      </c>
      <c r="Z899" t="s">
        <v>13</v>
      </c>
      <c r="AA899" t="s">
        <v>980</v>
      </c>
      <c r="AB899">
        <v>22</v>
      </c>
      <c r="AC899">
        <v>3</v>
      </c>
      <c r="AD899" t="s">
        <v>1077</v>
      </c>
      <c r="AE899">
        <v>2</v>
      </c>
      <c r="AF899">
        <v>1</v>
      </c>
      <c r="AG899" t="s">
        <v>1077</v>
      </c>
      <c r="AH899">
        <v>75690</v>
      </c>
      <c r="AI899">
        <v>8410</v>
      </c>
      <c r="AJ899">
        <v>8410</v>
      </c>
      <c r="AK899">
        <v>58870</v>
      </c>
      <c r="AL899" t="s">
        <v>8</v>
      </c>
      <c r="AM899" t="s">
        <v>36</v>
      </c>
      <c r="AN899">
        <v>2014</v>
      </c>
      <c r="AO899" t="s">
        <v>1078</v>
      </c>
    </row>
    <row r="900" spans="1:41" x14ac:dyDescent="0.25">
      <c r="A900">
        <v>439341</v>
      </c>
      <c r="B900" s="1">
        <v>33439</v>
      </c>
      <c r="C900">
        <v>121</v>
      </c>
      <c r="D900" t="s">
        <v>1274</v>
      </c>
      <c r="E900"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t="s">
        <v>1079</v>
      </c>
      <c r="M900" t="s">
        <v>29</v>
      </c>
      <c r="N900" t="s">
        <v>1114</v>
      </c>
      <c r="O900" t="s">
        <v>1108</v>
      </c>
      <c r="P900" t="s">
        <v>1161</v>
      </c>
      <c r="Q900">
        <v>51300</v>
      </c>
      <c r="R900">
        <v>0</v>
      </c>
      <c r="S900">
        <v>51300</v>
      </c>
      <c r="T900" s="1">
        <v>42050</v>
      </c>
      <c r="U900" t="s">
        <v>1089</v>
      </c>
      <c r="V900" t="s">
        <v>2</v>
      </c>
      <c r="W900" t="s">
        <v>3</v>
      </c>
      <c r="X900" t="s">
        <v>34</v>
      </c>
      <c r="Y900" t="s">
        <v>12</v>
      </c>
      <c r="Z900" t="s">
        <v>53</v>
      </c>
      <c r="AA900" t="s">
        <v>981</v>
      </c>
      <c r="AB900">
        <v>15</v>
      </c>
      <c r="AC900">
        <v>3</v>
      </c>
      <c r="AD900" t="s">
        <v>1078</v>
      </c>
      <c r="AE900">
        <v>1</v>
      </c>
      <c r="AF900">
        <v>2</v>
      </c>
      <c r="AG900" t="s">
        <v>1085</v>
      </c>
      <c r="AH900">
        <v>64300</v>
      </c>
      <c r="AI900">
        <v>6430</v>
      </c>
      <c r="AJ900">
        <v>6430</v>
      </c>
      <c r="AK900">
        <v>51440</v>
      </c>
      <c r="AL900" t="s">
        <v>26</v>
      </c>
      <c r="AM900" t="s">
        <v>132</v>
      </c>
      <c r="AN900">
        <v>2002</v>
      </c>
      <c r="AO900" t="s">
        <v>1077</v>
      </c>
    </row>
    <row r="901" spans="1:41" x14ac:dyDescent="0.25">
      <c r="A901">
        <v>221186</v>
      </c>
      <c r="B901" s="1">
        <v>38212</v>
      </c>
      <c r="C901">
        <v>225</v>
      </c>
      <c r="D901" t="s">
        <v>1273</v>
      </c>
      <c r="E901"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t="s">
        <v>1079</v>
      </c>
      <c r="M901" t="s">
        <v>1142</v>
      </c>
      <c r="N901" t="s">
        <v>1097</v>
      </c>
      <c r="O901" t="s">
        <v>1098</v>
      </c>
      <c r="P901" t="s">
        <v>1160</v>
      </c>
      <c r="Q901">
        <v>0</v>
      </c>
      <c r="R901">
        <v>-20900</v>
      </c>
      <c r="S901">
        <v>-20900</v>
      </c>
      <c r="T901" s="1">
        <v>42013</v>
      </c>
      <c r="U901" t="s">
        <v>1089</v>
      </c>
      <c r="V901" t="s">
        <v>18</v>
      </c>
      <c r="W901" t="s">
        <v>3</v>
      </c>
      <c r="X901" t="s">
        <v>4</v>
      </c>
      <c r="Y901" t="s">
        <v>5</v>
      </c>
      <c r="Z901" t="s">
        <v>6</v>
      </c>
      <c r="AA901" t="s">
        <v>982</v>
      </c>
      <c r="AB901">
        <v>16</v>
      </c>
      <c r="AC901">
        <v>3</v>
      </c>
      <c r="AD901" t="s">
        <v>1078</v>
      </c>
      <c r="AE901">
        <v>2</v>
      </c>
      <c r="AF901">
        <v>0</v>
      </c>
      <c r="AG901" t="s">
        <v>1077</v>
      </c>
      <c r="AH901">
        <v>64400</v>
      </c>
      <c r="AI901">
        <v>6440</v>
      </c>
      <c r="AJ901">
        <v>6440</v>
      </c>
      <c r="AK901">
        <v>51520</v>
      </c>
      <c r="AL901" t="s">
        <v>97</v>
      </c>
      <c r="AM901" t="s">
        <v>112</v>
      </c>
      <c r="AN901">
        <v>2011</v>
      </c>
      <c r="AO901" t="s">
        <v>1078</v>
      </c>
    </row>
    <row r="902" spans="1:41" x14ac:dyDescent="0.25">
      <c r="A902">
        <v>868031</v>
      </c>
      <c r="B902" s="1">
        <v>33048</v>
      </c>
      <c r="C902">
        <v>425</v>
      </c>
      <c r="D902" t="s">
        <v>1273</v>
      </c>
      <c r="E90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t="s">
        <v>1086</v>
      </c>
      <c r="M902" t="s">
        <v>57</v>
      </c>
      <c r="N902" t="s">
        <v>1097</v>
      </c>
      <c r="O902" t="s">
        <v>1108</v>
      </c>
      <c r="P902" t="s">
        <v>1159</v>
      </c>
      <c r="Q902">
        <v>42900</v>
      </c>
      <c r="R902">
        <v>-39100</v>
      </c>
      <c r="S902">
        <v>3800</v>
      </c>
      <c r="T902" s="1">
        <v>42035</v>
      </c>
      <c r="U902" t="s">
        <v>1089</v>
      </c>
      <c r="V902" t="s">
        <v>23</v>
      </c>
      <c r="W902" t="s">
        <v>11</v>
      </c>
      <c r="X902" t="s">
        <v>34</v>
      </c>
      <c r="Y902" t="s">
        <v>45</v>
      </c>
      <c r="Z902" t="s">
        <v>53</v>
      </c>
      <c r="AA902" t="s">
        <v>983</v>
      </c>
      <c r="AB902">
        <v>17</v>
      </c>
      <c r="AC902">
        <v>3</v>
      </c>
      <c r="AD902" t="s">
        <v>1085</v>
      </c>
      <c r="AE902">
        <v>1</v>
      </c>
      <c r="AF902">
        <v>2</v>
      </c>
      <c r="AG902" t="s">
        <v>1085</v>
      </c>
      <c r="AH902">
        <v>97080</v>
      </c>
      <c r="AI902">
        <v>16180</v>
      </c>
      <c r="AJ902">
        <v>16180</v>
      </c>
      <c r="AK902">
        <v>64720</v>
      </c>
      <c r="AL902" t="s">
        <v>8</v>
      </c>
      <c r="AM902" t="s">
        <v>9</v>
      </c>
      <c r="AN902">
        <v>2005</v>
      </c>
      <c r="AO902" t="s">
        <v>1078</v>
      </c>
    </row>
    <row r="903" spans="1:41" x14ac:dyDescent="0.25">
      <c r="A903">
        <v>844117</v>
      </c>
      <c r="B903" s="1">
        <v>33471</v>
      </c>
      <c r="C903">
        <v>285</v>
      </c>
      <c r="D903" t="s">
        <v>1273</v>
      </c>
      <c r="E903"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t="s">
        <v>1079</v>
      </c>
      <c r="M903" t="s">
        <v>1140</v>
      </c>
      <c r="N903" t="s">
        <v>1097</v>
      </c>
      <c r="O903" t="s">
        <v>1094</v>
      </c>
      <c r="P903" t="s">
        <v>1161</v>
      </c>
      <c r="Q903">
        <v>52600</v>
      </c>
      <c r="R903">
        <v>0</v>
      </c>
      <c r="S903">
        <v>52600</v>
      </c>
      <c r="T903" s="1">
        <v>42039</v>
      </c>
      <c r="U903" t="s">
        <v>10</v>
      </c>
      <c r="V903" t="s">
        <v>1084</v>
      </c>
      <c r="W903" t="s">
        <v>11</v>
      </c>
      <c r="X903" t="s">
        <v>4</v>
      </c>
      <c r="Y903" t="s">
        <v>45</v>
      </c>
      <c r="Z903" t="s">
        <v>75</v>
      </c>
      <c r="AA903" t="s">
        <v>984</v>
      </c>
      <c r="AB903">
        <v>3</v>
      </c>
      <c r="AC903">
        <v>1</v>
      </c>
      <c r="AD903" t="s">
        <v>1077</v>
      </c>
      <c r="AE903">
        <v>1</v>
      </c>
      <c r="AF903">
        <v>0</v>
      </c>
      <c r="AG903" t="s">
        <v>1085</v>
      </c>
      <c r="AH903">
        <v>5500</v>
      </c>
      <c r="AI903">
        <v>500</v>
      </c>
      <c r="AJ903">
        <v>500</v>
      </c>
      <c r="AK903">
        <v>4500</v>
      </c>
      <c r="AL903" t="s">
        <v>118</v>
      </c>
      <c r="AM903" t="s">
        <v>119</v>
      </c>
      <c r="AN903">
        <v>2010</v>
      </c>
      <c r="AO903" t="s">
        <v>1078</v>
      </c>
    </row>
    <row r="904" spans="1:41" x14ac:dyDescent="0.25">
      <c r="A904">
        <v>744557</v>
      </c>
      <c r="B904" s="1">
        <v>40599</v>
      </c>
      <c r="C904">
        <v>192</v>
      </c>
      <c r="D904" t="s">
        <v>1274</v>
      </c>
      <c r="E904"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t="s">
        <v>1086</v>
      </c>
      <c r="M904" t="s">
        <v>1139</v>
      </c>
      <c r="N904" t="s">
        <v>1103</v>
      </c>
      <c r="O904" t="s">
        <v>1101</v>
      </c>
      <c r="P904" t="s">
        <v>1161</v>
      </c>
      <c r="Q904">
        <v>65100</v>
      </c>
      <c r="R904">
        <v>-50300</v>
      </c>
      <c r="S904">
        <v>14800</v>
      </c>
      <c r="T904" s="1">
        <v>42034</v>
      </c>
      <c r="U904" t="s">
        <v>1089</v>
      </c>
      <c r="V904" t="s">
        <v>18</v>
      </c>
      <c r="W904" t="s">
        <v>41</v>
      </c>
      <c r="X904" t="s">
        <v>49</v>
      </c>
      <c r="Y904" t="s">
        <v>5</v>
      </c>
      <c r="Z904" t="s">
        <v>53</v>
      </c>
      <c r="AA904" t="s">
        <v>985</v>
      </c>
      <c r="AB904">
        <v>10</v>
      </c>
      <c r="AC904">
        <v>3</v>
      </c>
      <c r="AD904" t="s">
        <v>1085</v>
      </c>
      <c r="AE904">
        <v>0</v>
      </c>
      <c r="AF904">
        <v>2</v>
      </c>
      <c r="AG904" t="s">
        <v>1078</v>
      </c>
      <c r="AH904">
        <v>30700</v>
      </c>
      <c r="AI904">
        <v>3070</v>
      </c>
      <c r="AJ904">
        <v>6140</v>
      </c>
      <c r="AK904">
        <v>21490</v>
      </c>
      <c r="AL904" t="s">
        <v>106</v>
      </c>
      <c r="AM904" t="s">
        <v>107</v>
      </c>
      <c r="AN904">
        <v>2010</v>
      </c>
      <c r="AO904" t="s">
        <v>1078</v>
      </c>
    </row>
    <row r="905" spans="1:41" x14ac:dyDescent="0.25">
      <c r="A905">
        <v>159536</v>
      </c>
      <c r="B905" s="1">
        <v>41309</v>
      </c>
      <c r="C905">
        <v>285</v>
      </c>
      <c r="D905" t="s">
        <v>1272</v>
      </c>
      <c r="E905"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t="s">
        <v>1086</v>
      </c>
      <c r="M905" t="s">
        <v>65</v>
      </c>
      <c r="N905" t="s">
        <v>1087</v>
      </c>
      <c r="O905" t="s">
        <v>1100</v>
      </c>
      <c r="P905" t="s">
        <v>1159</v>
      </c>
      <c r="Q905">
        <v>46100</v>
      </c>
      <c r="R905">
        <v>0</v>
      </c>
      <c r="S905">
        <v>46100</v>
      </c>
      <c r="T905" s="1">
        <v>42062</v>
      </c>
      <c r="U905" t="s">
        <v>1</v>
      </c>
      <c r="V905" t="s">
        <v>2</v>
      </c>
      <c r="W905" t="s">
        <v>11</v>
      </c>
      <c r="X905" t="s">
        <v>4</v>
      </c>
      <c r="Y905" t="s">
        <v>88</v>
      </c>
      <c r="Z905" t="s">
        <v>37</v>
      </c>
      <c r="AA905" t="s">
        <v>986</v>
      </c>
      <c r="AB905">
        <v>9</v>
      </c>
      <c r="AC905">
        <v>1</v>
      </c>
      <c r="AD905" t="s">
        <v>1078</v>
      </c>
      <c r="AE905">
        <v>1</v>
      </c>
      <c r="AF905">
        <v>2</v>
      </c>
      <c r="AG905" t="s">
        <v>1077</v>
      </c>
      <c r="AH905">
        <v>33480</v>
      </c>
      <c r="AI905">
        <v>3720</v>
      </c>
      <c r="AJ905">
        <v>3720</v>
      </c>
      <c r="AK905">
        <v>26040</v>
      </c>
      <c r="AL905" t="s">
        <v>39</v>
      </c>
      <c r="AM905" t="s">
        <v>40</v>
      </c>
      <c r="AN905">
        <v>2012</v>
      </c>
      <c r="AO905" t="s">
        <v>1078</v>
      </c>
    </row>
    <row r="906" spans="1:41" x14ac:dyDescent="0.25">
      <c r="A906">
        <v>727109</v>
      </c>
      <c r="B906" s="1">
        <v>36942</v>
      </c>
      <c r="C906">
        <v>98</v>
      </c>
      <c r="D906" t="s">
        <v>1274</v>
      </c>
      <c r="E906"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t="s">
        <v>1079</v>
      </c>
      <c r="M906" t="s">
        <v>1142</v>
      </c>
      <c r="N906" t="s">
        <v>1099</v>
      </c>
      <c r="O906" t="s">
        <v>1110</v>
      </c>
      <c r="P906" t="s">
        <v>1161</v>
      </c>
      <c r="Q906">
        <v>0</v>
      </c>
      <c r="R906">
        <v>-30900</v>
      </c>
      <c r="S906">
        <v>-30900</v>
      </c>
      <c r="T906" s="1">
        <v>42040</v>
      </c>
      <c r="U906" t="s">
        <v>1089</v>
      </c>
      <c r="V906" t="s">
        <v>23</v>
      </c>
      <c r="W906" t="s">
        <v>41</v>
      </c>
      <c r="X906" t="s">
        <v>4</v>
      </c>
      <c r="Y906" t="s">
        <v>45</v>
      </c>
      <c r="Z906" t="s">
        <v>53</v>
      </c>
      <c r="AA906" t="s">
        <v>987</v>
      </c>
      <c r="AB906">
        <v>13</v>
      </c>
      <c r="AC906">
        <v>2</v>
      </c>
      <c r="AD906" t="s">
        <v>1085</v>
      </c>
      <c r="AE906">
        <v>0</v>
      </c>
      <c r="AF906">
        <v>1</v>
      </c>
      <c r="AG906" t="s">
        <v>1077</v>
      </c>
      <c r="AH906">
        <v>65430</v>
      </c>
      <c r="AI906">
        <v>14540</v>
      </c>
      <c r="AJ906">
        <v>7270</v>
      </c>
      <c r="AK906">
        <v>43620</v>
      </c>
      <c r="AL906" t="s">
        <v>106</v>
      </c>
      <c r="AM906" t="s">
        <v>107</v>
      </c>
      <c r="AN906">
        <v>2001</v>
      </c>
      <c r="AO906" t="s">
        <v>1078</v>
      </c>
    </row>
    <row r="907" spans="1:41" x14ac:dyDescent="0.25">
      <c r="A907">
        <v>155604</v>
      </c>
      <c r="B907" s="1">
        <v>33666</v>
      </c>
      <c r="C907">
        <v>175</v>
      </c>
      <c r="D907" t="s">
        <v>1273</v>
      </c>
      <c r="E907"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t="s">
        <v>1079</v>
      </c>
      <c r="M907" t="s">
        <v>1139</v>
      </c>
      <c r="N907" t="s">
        <v>1099</v>
      </c>
      <c r="O907" t="s">
        <v>1110</v>
      </c>
      <c r="P907" t="s">
        <v>1161</v>
      </c>
      <c r="Q907">
        <v>44900</v>
      </c>
      <c r="R907">
        <v>-52500</v>
      </c>
      <c r="S907">
        <v>-7600</v>
      </c>
      <c r="T907" s="1">
        <v>42034</v>
      </c>
      <c r="U907" t="s">
        <v>1089</v>
      </c>
      <c r="V907" t="s">
        <v>18</v>
      </c>
      <c r="W907" t="s">
        <v>3</v>
      </c>
      <c r="X907" t="s">
        <v>4</v>
      </c>
      <c r="Y907" t="s">
        <v>50</v>
      </c>
      <c r="Z907" t="s">
        <v>53</v>
      </c>
      <c r="AA907" t="s">
        <v>988</v>
      </c>
      <c r="AB907">
        <v>15</v>
      </c>
      <c r="AC907">
        <v>3</v>
      </c>
      <c r="AD907" t="s">
        <v>1077</v>
      </c>
      <c r="AE907">
        <v>2</v>
      </c>
      <c r="AF907">
        <v>1</v>
      </c>
      <c r="AG907" t="s">
        <v>1077</v>
      </c>
      <c r="AH907">
        <v>42680</v>
      </c>
      <c r="AI907">
        <v>3880</v>
      </c>
      <c r="AJ907">
        <v>7760</v>
      </c>
      <c r="AK907">
        <v>31040</v>
      </c>
      <c r="AL907" t="s">
        <v>32</v>
      </c>
      <c r="AM907" t="s">
        <v>33</v>
      </c>
      <c r="AN907">
        <v>2006</v>
      </c>
      <c r="AO907" t="s">
        <v>1077</v>
      </c>
    </row>
    <row r="908" spans="1:41" x14ac:dyDescent="0.25">
      <c r="A908">
        <v>608443</v>
      </c>
      <c r="B908" s="1">
        <v>39072</v>
      </c>
      <c r="C908">
        <v>259</v>
      </c>
      <c r="D908" t="s">
        <v>1272</v>
      </c>
      <c r="E908"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t="s">
        <v>1079</v>
      </c>
      <c r="M908" t="s">
        <v>1140</v>
      </c>
      <c r="N908" t="s">
        <v>1080</v>
      </c>
      <c r="O908" t="s">
        <v>1104</v>
      </c>
      <c r="P908" t="s">
        <v>1161</v>
      </c>
      <c r="Q908">
        <v>30100</v>
      </c>
      <c r="R908">
        <v>0</v>
      </c>
      <c r="S908">
        <v>30100</v>
      </c>
      <c r="T908" s="1">
        <v>42007</v>
      </c>
      <c r="U908" t="s">
        <v>1</v>
      </c>
      <c r="V908" t="s">
        <v>2</v>
      </c>
      <c r="W908" t="s">
        <v>11</v>
      </c>
      <c r="X908" t="s">
        <v>34</v>
      </c>
      <c r="Y908" t="s">
        <v>45</v>
      </c>
      <c r="Z908" t="s">
        <v>37</v>
      </c>
      <c r="AA908" t="s">
        <v>989</v>
      </c>
      <c r="AB908">
        <v>23</v>
      </c>
      <c r="AC908">
        <v>1</v>
      </c>
      <c r="AD908" t="s">
        <v>1085</v>
      </c>
      <c r="AE908">
        <v>1</v>
      </c>
      <c r="AF908">
        <v>1</v>
      </c>
      <c r="AG908" t="s">
        <v>1078</v>
      </c>
      <c r="AH908">
        <v>87780</v>
      </c>
      <c r="AI908">
        <v>7980</v>
      </c>
      <c r="AJ908">
        <v>7980</v>
      </c>
      <c r="AK908">
        <v>71820</v>
      </c>
      <c r="AL908" t="s">
        <v>118</v>
      </c>
      <c r="AM908" t="s">
        <v>134</v>
      </c>
      <c r="AN908">
        <v>2011</v>
      </c>
      <c r="AO908" t="s">
        <v>1078</v>
      </c>
    </row>
    <row r="909" spans="1:41" x14ac:dyDescent="0.25">
      <c r="A909">
        <v>991553</v>
      </c>
      <c r="B909" s="1">
        <v>33584</v>
      </c>
      <c r="C909">
        <v>231</v>
      </c>
      <c r="D909" t="s">
        <v>1273</v>
      </c>
      <c r="E909"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t="s">
        <v>1086</v>
      </c>
      <c r="M909" t="s">
        <v>57</v>
      </c>
      <c r="N909" t="s">
        <v>1087</v>
      </c>
      <c r="O909" t="s">
        <v>1109</v>
      </c>
      <c r="P909" t="s">
        <v>1159</v>
      </c>
      <c r="Q909">
        <v>0</v>
      </c>
      <c r="R909">
        <v>0</v>
      </c>
      <c r="S909">
        <v>0</v>
      </c>
      <c r="T909" s="1">
        <v>42048</v>
      </c>
      <c r="U909" t="s">
        <v>1</v>
      </c>
      <c r="V909" t="s">
        <v>18</v>
      </c>
      <c r="W909" t="s">
        <v>3</v>
      </c>
      <c r="X909" t="s">
        <v>34</v>
      </c>
      <c r="Y909" t="s">
        <v>5</v>
      </c>
      <c r="Z909" t="s">
        <v>51</v>
      </c>
      <c r="AA909" t="s">
        <v>990</v>
      </c>
      <c r="AB909">
        <v>14</v>
      </c>
      <c r="AC909">
        <v>1</v>
      </c>
      <c r="AD909" t="s">
        <v>1077</v>
      </c>
      <c r="AE909">
        <v>2</v>
      </c>
      <c r="AF909">
        <v>0</v>
      </c>
      <c r="AG909" t="s">
        <v>1085</v>
      </c>
      <c r="AH909">
        <v>71190</v>
      </c>
      <c r="AI909">
        <v>0</v>
      </c>
      <c r="AJ909">
        <v>7910</v>
      </c>
      <c r="AK909">
        <v>63280</v>
      </c>
      <c r="AL909" t="s">
        <v>15</v>
      </c>
      <c r="AM909" t="s">
        <v>102</v>
      </c>
      <c r="AN909">
        <v>1997</v>
      </c>
      <c r="AO909" t="s">
        <v>1077</v>
      </c>
    </row>
    <row r="910" spans="1:41" x14ac:dyDescent="0.25">
      <c r="A910">
        <v>727443</v>
      </c>
      <c r="B910" s="1">
        <v>41456</v>
      </c>
      <c r="C910">
        <v>186</v>
      </c>
      <c r="D910" t="s">
        <v>1273</v>
      </c>
      <c r="E910"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t="s">
        <v>1079</v>
      </c>
      <c r="M910" t="s">
        <v>57</v>
      </c>
      <c r="N910" t="s">
        <v>1114</v>
      </c>
      <c r="O910" t="s">
        <v>1096</v>
      </c>
      <c r="P910" t="s">
        <v>1159</v>
      </c>
      <c r="Q910">
        <v>70300</v>
      </c>
      <c r="R910">
        <v>-70900</v>
      </c>
      <c r="S910">
        <v>-600</v>
      </c>
      <c r="T910" s="1">
        <v>42060</v>
      </c>
      <c r="U910" t="s">
        <v>10</v>
      </c>
      <c r="V910" t="s">
        <v>1084</v>
      </c>
      <c r="W910" t="s">
        <v>121</v>
      </c>
      <c r="X910" t="s">
        <v>30</v>
      </c>
      <c r="Y910" t="s">
        <v>19</v>
      </c>
      <c r="Z910" t="s">
        <v>51</v>
      </c>
      <c r="AA910" t="s">
        <v>991</v>
      </c>
      <c r="AB910">
        <v>7</v>
      </c>
      <c r="AC910">
        <v>1</v>
      </c>
      <c r="AD910" t="s">
        <v>1085</v>
      </c>
      <c r="AE910">
        <v>1</v>
      </c>
      <c r="AF910">
        <v>1</v>
      </c>
      <c r="AG910" t="s">
        <v>1077</v>
      </c>
      <c r="AH910">
        <v>3600</v>
      </c>
      <c r="AI910">
        <v>400</v>
      </c>
      <c r="AJ910">
        <v>400</v>
      </c>
      <c r="AK910">
        <v>2800</v>
      </c>
      <c r="AL910" t="s">
        <v>118</v>
      </c>
      <c r="AM910" t="s">
        <v>119</v>
      </c>
      <c r="AN910">
        <v>1999</v>
      </c>
      <c r="AO910" t="s">
        <v>1078</v>
      </c>
    </row>
    <row r="911" spans="1:41" x14ac:dyDescent="0.25">
      <c r="A911">
        <v>378587</v>
      </c>
      <c r="B911" s="1">
        <v>36145</v>
      </c>
      <c r="C911">
        <v>229</v>
      </c>
      <c r="D911" t="s">
        <v>1273</v>
      </c>
      <c r="E911"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t="s">
        <v>1079</v>
      </c>
      <c r="M911" t="s">
        <v>1141</v>
      </c>
      <c r="N911" t="s">
        <v>1091</v>
      </c>
      <c r="O911" t="s">
        <v>1109</v>
      </c>
      <c r="P911" t="s">
        <v>1161</v>
      </c>
      <c r="Q911">
        <v>65400</v>
      </c>
      <c r="R911">
        <v>0</v>
      </c>
      <c r="S911">
        <v>65400</v>
      </c>
      <c r="T911" s="1">
        <v>42027</v>
      </c>
      <c r="U911" t="s">
        <v>1</v>
      </c>
      <c r="V911" t="s">
        <v>2</v>
      </c>
      <c r="W911" t="s">
        <v>3</v>
      </c>
      <c r="X911" t="s">
        <v>49</v>
      </c>
      <c r="Y911" t="s">
        <v>19</v>
      </c>
      <c r="Z911" t="s">
        <v>6</v>
      </c>
      <c r="AA911" t="s">
        <v>992</v>
      </c>
      <c r="AB911">
        <v>23</v>
      </c>
      <c r="AC911">
        <v>1</v>
      </c>
      <c r="AD911" t="s">
        <v>1078</v>
      </c>
      <c r="AE911">
        <v>1</v>
      </c>
      <c r="AF911">
        <v>3</v>
      </c>
      <c r="AG911" t="s">
        <v>1078</v>
      </c>
      <c r="AH911">
        <v>62640</v>
      </c>
      <c r="AI911">
        <v>10440</v>
      </c>
      <c r="AJ911">
        <v>10440</v>
      </c>
      <c r="AK911">
        <v>41760</v>
      </c>
      <c r="AL911" t="s">
        <v>15</v>
      </c>
      <c r="AM911" t="s">
        <v>102</v>
      </c>
      <c r="AN911">
        <v>2009</v>
      </c>
      <c r="AO911" t="s">
        <v>1078</v>
      </c>
    </row>
    <row r="912" spans="1:41" x14ac:dyDescent="0.25">
      <c r="A912">
        <v>420948</v>
      </c>
      <c r="B912" s="1">
        <v>42007</v>
      </c>
      <c r="C912">
        <v>180</v>
      </c>
      <c r="D912" t="s">
        <v>1272</v>
      </c>
      <c r="E91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t="s">
        <v>1079</v>
      </c>
      <c r="M912" t="s">
        <v>65</v>
      </c>
      <c r="N912" t="s">
        <v>1093</v>
      </c>
      <c r="O912" t="s">
        <v>1117</v>
      </c>
      <c r="P912" t="s">
        <v>1159</v>
      </c>
      <c r="Q912">
        <v>0</v>
      </c>
      <c r="R912">
        <v>0</v>
      </c>
      <c r="S912">
        <v>0</v>
      </c>
      <c r="T912" s="1">
        <v>42054</v>
      </c>
      <c r="U912" t="s">
        <v>1089</v>
      </c>
      <c r="V912" t="s">
        <v>23</v>
      </c>
      <c r="W912" t="s">
        <v>11</v>
      </c>
      <c r="X912" t="s">
        <v>60</v>
      </c>
      <c r="Y912" t="s">
        <v>19</v>
      </c>
      <c r="Z912" t="s">
        <v>75</v>
      </c>
      <c r="AA912" t="s">
        <v>993</v>
      </c>
      <c r="AB912">
        <v>7</v>
      </c>
      <c r="AC912">
        <v>3</v>
      </c>
      <c r="AD912" t="s">
        <v>1077</v>
      </c>
      <c r="AE912">
        <v>2</v>
      </c>
      <c r="AF912">
        <v>1</v>
      </c>
      <c r="AG912" t="s">
        <v>1085</v>
      </c>
      <c r="AH912">
        <v>69630</v>
      </c>
      <c r="AI912">
        <v>12660</v>
      </c>
      <c r="AJ912">
        <v>6330</v>
      </c>
      <c r="AK912">
        <v>50640</v>
      </c>
      <c r="AL912" t="s">
        <v>47</v>
      </c>
      <c r="AM912" t="s">
        <v>94</v>
      </c>
      <c r="AN912">
        <v>1998</v>
      </c>
      <c r="AO912" t="s">
        <v>1078</v>
      </c>
    </row>
    <row r="913" spans="1:41" x14ac:dyDescent="0.25">
      <c r="A913">
        <v>457188</v>
      </c>
      <c r="B913" s="1">
        <v>34425</v>
      </c>
      <c r="C913">
        <v>188</v>
      </c>
      <c r="D913" t="s">
        <v>1272</v>
      </c>
      <c r="E913"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t="s">
        <v>1079</v>
      </c>
      <c r="M913" t="s">
        <v>57</v>
      </c>
      <c r="N913" t="s">
        <v>1102</v>
      </c>
      <c r="O913" t="s">
        <v>1109</v>
      </c>
      <c r="P913" t="s">
        <v>1160</v>
      </c>
      <c r="Q913">
        <v>0</v>
      </c>
      <c r="R913">
        <v>-68800</v>
      </c>
      <c r="S913">
        <v>-68800</v>
      </c>
      <c r="T913" s="1">
        <v>42043</v>
      </c>
      <c r="U913" t="s">
        <v>1089</v>
      </c>
      <c r="V913" t="s">
        <v>18</v>
      </c>
      <c r="W913" t="s">
        <v>11</v>
      </c>
      <c r="X913" t="s">
        <v>4</v>
      </c>
      <c r="Y913" t="s">
        <v>19</v>
      </c>
      <c r="Z913" t="s">
        <v>51</v>
      </c>
      <c r="AA913" t="s">
        <v>994</v>
      </c>
      <c r="AB913">
        <v>8</v>
      </c>
      <c r="AC913">
        <v>3</v>
      </c>
      <c r="AD913" t="s">
        <v>1077</v>
      </c>
      <c r="AE913">
        <v>1</v>
      </c>
      <c r="AF913">
        <v>0</v>
      </c>
      <c r="AG913" t="s">
        <v>1085</v>
      </c>
      <c r="AH913">
        <v>76010</v>
      </c>
      <c r="AI913">
        <v>13820</v>
      </c>
      <c r="AJ913">
        <v>6910</v>
      </c>
      <c r="AK913">
        <v>55280</v>
      </c>
      <c r="AL913" t="s">
        <v>21</v>
      </c>
      <c r="AM913" t="s">
        <v>22</v>
      </c>
      <c r="AN913">
        <v>1995</v>
      </c>
      <c r="AO913" t="s">
        <v>1077</v>
      </c>
    </row>
    <row r="914" spans="1:41" x14ac:dyDescent="0.25">
      <c r="A914">
        <v>118236</v>
      </c>
      <c r="B914" s="1">
        <v>36753</v>
      </c>
      <c r="C914">
        <v>214</v>
      </c>
      <c r="D914" t="s">
        <v>1273</v>
      </c>
      <c r="E914"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t="s">
        <v>1079</v>
      </c>
      <c r="M914" t="s">
        <v>1142</v>
      </c>
      <c r="N914" t="s">
        <v>1103</v>
      </c>
      <c r="O914" t="s">
        <v>1094</v>
      </c>
      <c r="P914" t="s">
        <v>1161</v>
      </c>
      <c r="Q914">
        <v>57700</v>
      </c>
      <c r="R914">
        <v>-43500</v>
      </c>
      <c r="S914">
        <v>14200</v>
      </c>
      <c r="T914" s="1">
        <v>42039</v>
      </c>
      <c r="U914" t="s">
        <v>1</v>
      </c>
      <c r="V914" t="s">
        <v>18</v>
      </c>
      <c r="W914" t="s">
        <v>41</v>
      </c>
      <c r="X914" t="s">
        <v>49</v>
      </c>
      <c r="Y914" t="s">
        <v>45</v>
      </c>
      <c r="Z914" t="s">
        <v>75</v>
      </c>
      <c r="AA914" t="s">
        <v>995</v>
      </c>
      <c r="AB914">
        <v>17</v>
      </c>
      <c r="AC914">
        <v>1</v>
      </c>
      <c r="AD914" t="s">
        <v>1078</v>
      </c>
      <c r="AE914">
        <v>1</v>
      </c>
      <c r="AF914">
        <v>0</v>
      </c>
      <c r="AG914" t="s">
        <v>1077</v>
      </c>
      <c r="AH914">
        <v>44220</v>
      </c>
      <c r="AI914">
        <v>8040</v>
      </c>
      <c r="AJ914">
        <v>4020</v>
      </c>
      <c r="AK914">
        <v>32160</v>
      </c>
      <c r="AL914" t="s">
        <v>32</v>
      </c>
      <c r="AM914" t="s">
        <v>69</v>
      </c>
      <c r="AN914">
        <v>2000</v>
      </c>
      <c r="AO914" t="s">
        <v>1078</v>
      </c>
    </row>
    <row r="915" spans="1:41" x14ac:dyDescent="0.25">
      <c r="A915">
        <v>987524</v>
      </c>
      <c r="B915" s="1">
        <v>41956</v>
      </c>
      <c r="C915">
        <v>178</v>
      </c>
      <c r="D915" t="s">
        <v>1272</v>
      </c>
      <c r="E915"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t="s">
        <v>1086</v>
      </c>
      <c r="M915" t="s">
        <v>65</v>
      </c>
      <c r="N915" t="s">
        <v>1095</v>
      </c>
      <c r="O915" t="s">
        <v>1098</v>
      </c>
      <c r="P915" t="s">
        <v>1159</v>
      </c>
      <c r="Q915">
        <v>0</v>
      </c>
      <c r="R915">
        <v>0</v>
      </c>
      <c r="S915">
        <v>0</v>
      </c>
      <c r="T915" s="1">
        <v>42057</v>
      </c>
      <c r="U915" t="s">
        <v>1089</v>
      </c>
      <c r="V915" t="s">
        <v>18</v>
      </c>
      <c r="W915" t="s">
        <v>11</v>
      </c>
      <c r="X915" t="s">
        <v>49</v>
      </c>
      <c r="Y915" t="s">
        <v>19</v>
      </c>
      <c r="Z915" t="s">
        <v>75</v>
      </c>
      <c r="AA915" t="s">
        <v>996</v>
      </c>
      <c r="AB915">
        <v>10</v>
      </c>
      <c r="AC915">
        <v>3</v>
      </c>
      <c r="AD915" t="s">
        <v>1078</v>
      </c>
      <c r="AE915">
        <v>0</v>
      </c>
      <c r="AF915">
        <v>3</v>
      </c>
      <c r="AG915" t="s">
        <v>1078</v>
      </c>
      <c r="AH915">
        <v>57200</v>
      </c>
      <c r="AI915">
        <v>5200</v>
      </c>
      <c r="AJ915">
        <v>10400</v>
      </c>
      <c r="AK915">
        <v>41600</v>
      </c>
      <c r="AL915" t="s">
        <v>97</v>
      </c>
      <c r="AM915" t="s">
        <v>110</v>
      </c>
      <c r="AN915">
        <v>2011</v>
      </c>
      <c r="AO915" t="s">
        <v>1078</v>
      </c>
    </row>
    <row r="916" spans="1:41" x14ac:dyDescent="0.25">
      <c r="A916">
        <v>490596</v>
      </c>
      <c r="B916" s="1">
        <v>40578</v>
      </c>
      <c r="C916">
        <v>55</v>
      </c>
      <c r="D916" t="s">
        <v>1272</v>
      </c>
      <c r="E916"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t="s">
        <v>1079</v>
      </c>
      <c r="M916" t="s">
        <v>1140</v>
      </c>
      <c r="N916" t="s">
        <v>1097</v>
      </c>
      <c r="O916" t="s">
        <v>1111</v>
      </c>
      <c r="P916" t="s">
        <v>1159</v>
      </c>
      <c r="Q916">
        <v>0</v>
      </c>
      <c r="R916">
        <v>0</v>
      </c>
      <c r="S916">
        <v>0</v>
      </c>
      <c r="T916" s="1">
        <v>42018</v>
      </c>
      <c r="U916" t="s">
        <v>10</v>
      </c>
      <c r="V916" t="s">
        <v>1084</v>
      </c>
      <c r="W916" t="s">
        <v>11</v>
      </c>
      <c r="X916" t="s">
        <v>4</v>
      </c>
      <c r="Y916" t="s">
        <v>45</v>
      </c>
      <c r="Z916" t="s">
        <v>6</v>
      </c>
      <c r="AA916" t="s">
        <v>997</v>
      </c>
      <c r="AB916">
        <v>9</v>
      </c>
      <c r="AC916">
        <v>1</v>
      </c>
      <c r="AD916" t="s">
        <v>1078</v>
      </c>
      <c r="AE916">
        <v>0</v>
      </c>
      <c r="AF916">
        <v>3</v>
      </c>
      <c r="AG916" t="s">
        <v>1078</v>
      </c>
      <c r="AH916">
        <v>3080</v>
      </c>
      <c r="AI916">
        <v>560</v>
      </c>
      <c r="AJ916">
        <v>560</v>
      </c>
      <c r="AK916">
        <v>1960</v>
      </c>
      <c r="AL916" t="s">
        <v>39</v>
      </c>
      <c r="AM916" t="s">
        <v>193</v>
      </c>
      <c r="AN916">
        <v>1998</v>
      </c>
      <c r="AO916" t="s">
        <v>1078</v>
      </c>
    </row>
    <row r="917" spans="1:41" x14ac:dyDescent="0.25">
      <c r="A917">
        <v>524215</v>
      </c>
      <c r="B917" s="1">
        <v>33048</v>
      </c>
      <c r="C917">
        <v>90</v>
      </c>
      <c r="D917" t="s">
        <v>1273</v>
      </c>
      <c r="E917"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t="s">
        <v>1086</v>
      </c>
      <c r="M917" t="s">
        <v>1141</v>
      </c>
      <c r="N917" t="s">
        <v>1095</v>
      </c>
      <c r="O917" t="s">
        <v>1105</v>
      </c>
      <c r="P917" t="s">
        <v>1161</v>
      </c>
      <c r="Q917">
        <v>42100</v>
      </c>
      <c r="R917">
        <v>0</v>
      </c>
      <c r="S917">
        <v>42100</v>
      </c>
      <c r="T917" s="1">
        <v>42010</v>
      </c>
      <c r="U917" t="s">
        <v>1</v>
      </c>
      <c r="V917" t="s">
        <v>18</v>
      </c>
      <c r="W917" t="s">
        <v>41</v>
      </c>
      <c r="X917" t="s">
        <v>49</v>
      </c>
      <c r="Y917" t="s">
        <v>5</v>
      </c>
      <c r="Z917" t="s">
        <v>51</v>
      </c>
      <c r="AA917" t="s">
        <v>998</v>
      </c>
      <c r="AB917">
        <v>2</v>
      </c>
      <c r="AC917">
        <v>1</v>
      </c>
      <c r="AD917" t="s">
        <v>1077</v>
      </c>
      <c r="AE917">
        <v>1</v>
      </c>
      <c r="AF917">
        <v>0</v>
      </c>
      <c r="AG917" t="s">
        <v>1077</v>
      </c>
      <c r="AH917">
        <v>75790</v>
      </c>
      <c r="AI917">
        <v>13780</v>
      </c>
      <c r="AJ917">
        <v>6890</v>
      </c>
      <c r="AK917">
        <v>55120</v>
      </c>
      <c r="AL917" t="s">
        <v>32</v>
      </c>
      <c r="AM917" t="s">
        <v>33</v>
      </c>
      <c r="AN917">
        <v>2007</v>
      </c>
      <c r="AO917" t="s">
        <v>1078</v>
      </c>
    </row>
    <row r="918" spans="1:41" x14ac:dyDescent="0.25">
      <c r="A918">
        <v>913464</v>
      </c>
      <c r="B918" s="1">
        <v>39834</v>
      </c>
      <c r="C918">
        <v>135</v>
      </c>
      <c r="D918" t="s">
        <v>1274</v>
      </c>
      <c r="E918"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t="s">
        <v>1086</v>
      </c>
      <c r="M918" t="s">
        <v>1140</v>
      </c>
      <c r="N918" t="s">
        <v>1115</v>
      </c>
      <c r="O918" t="s">
        <v>1101</v>
      </c>
      <c r="P918" t="s">
        <v>1159</v>
      </c>
      <c r="Q918">
        <v>37100</v>
      </c>
      <c r="R918">
        <v>-46500</v>
      </c>
      <c r="S918">
        <v>-9400</v>
      </c>
      <c r="T918" s="1">
        <v>42023</v>
      </c>
      <c r="U918" t="s">
        <v>1089</v>
      </c>
      <c r="V918" t="s">
        <v>18</v>
      </c>
      <c r="W918" t="s">
        <v>11</v>
      </c>
      <c r="X918" t="s">
        <v>60</v>
      </c>
      <c r="Y918" t="s">
        <v>45</v>
      </c>
      <c r="Z918" t="s">
        <v>13</v>
      </c>
      <c r="AA918" t="s">
        <v>999</v>
      </c>
      <c r="AB918">
        <v>18</v>
      </c>
      <c r="AC918">
        <v>3</v>
      </c>
      <c r="AD918" t="s">
        <v>1078</v>
      </c>
      <c r="AE918">
        <v>0</v>
      </c>
      <c r="AF918">
        <v>1</v>
      </c>
      <c r="AG918" t="s">
        <v>1078</v>
      </c>
      <c r="AH918">
        <v>32670</v>
      </c>
      <c r="AI918">
        <v>5940</v>
      </c>
      <c r="AJ918">
        <v>2970</v>
      </c>
      <c r="AK918">
        <v>23760</v>
      </c>
      <c r="AL918" t="s">
        <v>118</v>
      </c>
      <c r="AM918" t="s">
        <v>141</v>
      </c>
      <c r="AN918">
        <v>2003</v>
      </c>
      <c r="AO918" t="s">
        <v>1078</v>
      </c>
    </row>
    <row r="919" spans="1:41" x14ac:dyDescent="0.25">
      <c r="A919">
        <v>398484</v>
      </c>
      <c r="B919" s="1">
        <v>33915</v>
      </c>
      <c r="C919">
        <v>277</v>
      </c>
      <c r="D919" t="s">
        <v>1272</v>
      </c>
      <c r="E919"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t="s">
        <v>1086</v>
      </c>
      <c r="M919" t="s">
        <v>29</v>
      </c>
      <c r="N919" t="s">
        <v>1114</v>
      </c>
      <c r="O919" t="s">
        <v>1113</v>
      </c>
      <c r="P919" t="s">
        <v>1159</v>
      </c>
      <c r="Q919">
        <v>0</v>
      </c>
      <c r="R919">
        <v>-65500</v>
      </c>
      <c r="S919">
        <v>-65500</v>
      </c>
      <c r="T919" s="1">
        <v>42028</v>
      </c>
      <c r="U919" t="s">
        <v>10</v>
      </c>
      <c r="V919" t="s">
        <v>1084</v>
      </c>
      <c r="W919" t="s">
        <v>11</v>
      </c>
      <c r="X919" t="s">
        <v>4</v>
      </c>
      <c r="Y919" t="s">
        <v>12</v>
      </c>
      <c r="Z919" t="s">
        <v>24</v>
      </c>
      <c r="AA919" t="s">
        <v>1000</v>
      </c>
      <c r="AB919">
        <v>4</v>
      </c>
      <c r="AC919">
        <v>1</v>
      </c>
      <c r="AD919" t="s">
        <v>1085</v>
      </c>
      <c r="AE919">
        <v>2</v>
      </c>
      <c r="AF919">
        <v>3</v>
      </c>
      <c r="AG919" t="s">
        <v>1078</v>
      </c>
      <c r="AH919">
        <v>3870</v>
      </c>
      <c r="AI919">
        <v>430</v>
      </c>
      <c r="AJ919">
        <v>860</v>
      </c>
      <c r="AK919">
        <v>2580</v>
      </c>
      <c r="AL919" t="s">
        <v>106</v>
      </c>
      <c r="AM919" t="s">
        <v>107</v>
      </c>
      <c r="AN919">
        <v>2010</v>
      </c>
      <c r="AO919" t="s">
        <v>1078</v>
      </c>
    </row>
    <row r="920" spans="1:41" x14ac:dyDescent="0.25">
      <c r="A920">
        <v>752504</v>
      </c>
      <c r="B920" s="1">
        <v>35565</v>
      </c>
      <c r="C920">
        <v>211</v>
      </c>
      <c r="D920" t="s">
        <v>1274</v>
      </c>
      <c r="E920"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t="s">
        <v>1086</v>
      </c>
      <c r="M920" t="s">
        <v>1139</v>
      </c>
      <c r="N920" t="s">
        <v>1103</v>
      </c>
      <c r="O920" t="s">
        <v>1113</v>
      </c>
      <c r="P920" t="s">
        <v>1160</v>
      </c>
      <c r="Q920">
        <v>0</v>
      </c>
      <c r="R920">
        <v>0</v>
      </c>
      <c r="S920">
        <v>0</v>
      </c>
      <c r="T920" s="1">
        <v>42031</v>
      </c>
      <c r="U920" t="s">
        <v>1</v>
      </c>
      <c r="V920" t="s">
        <v>23</v>
      </c>
      <c r="W920" t="s">
        <v>41</v>
      </c>
      <c r="X920" t="s">
        <v>34</v>
      </c>
      <c r="Y920" t="s">
        <v>19</v>
      </c>
      <c r="Z920" t="s">
        <v>6</v>
      </c>
      <c r="AA920" t="s">
        <v>1001</v>
      </c>
      <c r="AB920">
        <v>12</v>
      </c>
      <c r="AC920">
        <v>1</v>
      </c>
      <c r="AD920" t="s">
        <v>1085</v>
      </c>
      <c r="AE920">
        <v>0</v>
      </c>
      <c r="AF920">
        <v>3</v>
      </c>
      <c r="AG920" t="s">
        <v>1077</v>
      </c>
      <c r="AH920">
        <v>91520</v>
      </c>
      <c r="AI920">
        <v>8320</v>
      </c>
      <c r="AJ920">
        <v>16640</v>
      </c>
      <c r="AK920">
        <v>66560</v>
      </c>
      <c r="AL920" t="s">
        <v>97</v>
      </c>
      <c r="AM920" t="s">
        <v>148</v>
      </c>
      <c r="AN920">
        <v>2005</v>
      </c>
      <c r="AO920" t="s">
        <v>1077</v>
      </c>
    </row>
    <row r="921" spans="1:41" x14ac:dyDescent="0.25">
      <c r="A921">
        <v>449263</v>
      </c>
      <c r="B921" s="1">
        <v>33683</v>
      </c>
      <c r="C921">
        <v>156</v>
      </c>
      <c r="D921" t="s">
        <v>1272</v>
      </c>
      <c r="E921"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t="s">
        <v>1079</v>
      </c>
      <c r="M921" t="s">
        <v>1139</v>
      </c>
      <c r="N921" t="s">
        <v>1093</v>
      </c>
      <c r="O921" t="s">
        <v>1092</v>
      </c>
      <c r="P921" t="s">
        <v>1162</v>
      </c>
      <c r="Q921">
        <v>0</v>
      </c>
      <c r="R921">
        <v>0</v>
      </c>
      <c r="S921">
        <v>0</v>
      </c>
      <c r="T921" s="1">
        <v>42017</v>
      </c>
      <c r="U921" t="s">
        <v>1</v>
      </c>
      <c r="V921" t="s">
        <v>23</v>
      </c>
      <c r="W921" t="s">
        <v>3</v>
      </c>
      <c r="X921" t="s">
        <v>49</v>
      </c>
      <c r="Y921" t="s">
        <v>19</v>
      </c>
      <c r="Z921" t="s">
        <v>75</v>
      </c>
      <c r="AA921" t="s">
        <v>1002</v>
      </c>
      <c r="AB921">
        <v>15</v>
      </c>
      <c r="AC921">
        <v>1</v>
      </c>
      <c r="AD921" t="s">
        <v>1077</v>
      </c>
      <c r="AE921">
        <v>1</v>
      </c>
      <c r="AF921">
        <v>3</v>
      </c>
      <c r="AG921" t="s">
        <v>1077</v>
      </c>
      <c r="AH921">
        <v>74690</v>
      </c>
      <c r="AI921">
        <v>6790</v>
      </c>
      <c r="AJ921">
        <v>13580</v>
      </c>
      <c r="AK921">
        <v>54320</v>
      </c>
      <c r="AL921" t="s">
        <v>21</v>
      </c>
      <c r="AM921" t="s">
        <v>22</v>
      </c>
      <c r="AN921">
        <v>2008</v>
      </c>
      <c r="AO921" t="s">
        <v>1077</v>
      </c>
    </row>
    <row r="922" spans="1:41" x14ac:dyDescent="0.25">
      <c r="A922">
        <v>844007</v>
      </c>
      <c r="B922" s="1">
        <v>34897</v>
      </c>
      <c r="C922">
        <v>84</v>
      </c>
      <c r="D922" t="s">
        <v>1274</v>
      </c>
      <c r="E92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t="s">
        <v>1079</v>
      </c>
      <c r="M922" t="s">
        <v>29</v>
      </c>
      <c r="N922" t="s">
        <v>1097</v>
      </c>
      <c r="O922" t="s">
        <v>1111</v>
      </c>
      <c r="P922" t="s">
        <v>1161</v>
      </c>
      <c r="Q922">
        <v>0</v>
      </c>
      <c r="R922">
        <v>-15900</v>
      </c>
      <c r="S922">
        <v>-15900</v>
      </c>
      <c r="T922" s="1">
        <v>42019</v>
      </c>
      <c r="U922" t="s">
        <v>10</v>
      </c>
      <c r="V922" t="s">
        <v>1084</v>
      </c>
      <c r="W922" t="s">
        <v>121</v>
      </c>
      <c r="X922" t="s">
        <v>4</v>
      </c>
      <c r="Y922" t="s">
        <v>12</v>
      </c>
      <c r="Z922" t="s">
        <v>37</v>
      </c>
      <c r="AA922" t="s">
        <v>1003</v>
      </c>
      <c r="AB922">
        <v>9</v>
      </c>
      <c r="AC922">
        <v>1</v>
      </c>
      <c r="AD922" t="s">
        <v>1077</v>
      </c>
      <c r="AE922">
        <v>1</v>
      </c>
      <c r="AF922">
        <v>3</v>
      </c>
      <c r="AG922" t="s">
        <v>1085</v>
      </c>
      <c r="AH922">
        <v>4620</v>
      </c>
      <c r="AI922">
        <v>420</v>
      </c>
      <c r="AJ922">
        <v>840</v>
      </c>
      <c r="AK922">
        <v>3360</v>
      </c>
      <c r="AL922" t="s">
        <v>43</v>
      </c>
      <c r="AM922" t="s">
        <v>44</v>
      </c>
      <c r="AN922">
        <v>1998</v>
      </c>
      <c r="AO922" t="s">
        <v>1078</v>
      </c>
    </row>
    <row r="923" spans="1:41" x14ac:dyDescent="0.25">
      <c r="A923">
        <v>686522</v>
      </c>
      <c r="B923" s="1">
        <v>36887</v>
      </c>
      <c r="C923">
        <v>136</v>
      </c>
      <c r="D923" t="s">
        <v>1274</v>
      </c>
      <c r="E923"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t="s">
        <v>1086</v>
      </c>
      <c r="M923" t="s">
        <v>1142</v>
      </c>
      <c r="N923" t="s">
        <v>1087</v>
      </c>
      <c r="O923" t="s">
        <v>1106</v>
      </c>
      <c r="P923" t="s">
        <v>1161</v>
      </c>
      <c r="Q923">
        <v>0</v>
      </c>
      <c r="R923">
        <v>0</v>
      </c>
      <c r="S923">
        <v>0</v>
      </c>
      <c r="T923" s="1">
        <v>42039</v>
      </c>
      <c r="U923" t="s">
        <v>1</v>
      </c>
      <c r="V923" t="s">
        <v>2</v>
      </c>
      <c r="W923" t="s">
        <v>3</v>
      </c>
      <c r="X923" t="s">
        <v>4</v>
      </c>
      <c r="Y923" t="s">
        <v>5</v>
      </c>
      <c r="Z923" t="s">
        <v>24</v>
      </c>
      <c r="AA923" t="s">
        <v>1004</v>
      </c>
      <c r="AB923">
        <v>6</v>
      </c>
      <c r="AC923">
        <v>1</v>
      </c>
      <c r="AD923" t="s">
        <v>1077</v>
      </c>
      <c r="AE923">
        <v>0</v>
      </c>
      <c r="AF923">
        <v>0</v>
      </c>
      <c r="AG923" t="s">
        <v>1078</v>
      </c>
      <c r="AH923">
        <v>55000</v>
      </c>
      <c r="AI923">
        <v>10000</v>
      </c>
      <c r="AJ923">
        <v>10000</v>
      </c>
      <c r="AK923">
        <v>35000</v>
      </c>
      <c r="AL923" t="s">
        <v>47</v>
      </c>
      <c r="AM923" t="s">
        <v>48</v>
      </c>
      <c r="AN923">
        <v>2008</v>
      </c>
      <c r="AO923" t="s">
        <v>1077</v>
      </c>
    </row>
    <row r="924" spans="1:41" x14ac:dyDescent="0.25">
      <c r="A924">
        <v>670142</v>
      </c>
      <c r="B924" s="1">
        <v>36378</v>
      </c>
      <c r="C924">
        <v>310</v>
      </c>
      <c r="D924" t="s">
        <v>1274</v>
      </c>
      <c r="E924"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t="s">
        <v>1086</v>
      </c>
      <c r="M924" t="s">
        <v>1142</v>
      </c>
      <c r="N924" t="s">
        <v>1114</v>
      </c>
      <c r="O924" t="s">
        <v>1081</v>
      </c>
      <c r="P924" t="s">
        <v>1162</v>
      </c>
      <c r="Q924">
        <v>11000</v>
      </c>
      <c r="R924">
        <v>0</v>
      </c>
      <c r="S924">
        <v>11000</v>
      </c>
      <c r="T924" s="1">
        <v>42008</v>
      </c>
      <c r="U924" t="s">
        <v>1089</v>
      </c>
      <c r="V924" t="s">
        <v>18</v>
      </c>
      <c r="W924" t="s">
        <v>3</v>
      </c>
      <c r="X924" t="s">
        <v>4</v>
      </c>
      <c r="Y924" t="s">
        <v>5</v>
      </c>
      <c r="Z924" t="s">
        <v>37</v>
      </c>
      <c r="AA924" t="s">
        <v>1005</v>
      </c>
      <c r="AB924">
        <v>11</v>
      </c>
      <c r="AC924">
        <v>4</v>
      </c>
      <c r="AD924" t="s">
        <v>1077</v>
      </c>
      <c r="AE924">
        <v>0</v>
      </c>
      <c r="AF924">
        <v>2</v>
      </c>
      <c r="AG924" t="s">
        <v>1078</v>
      </c>
      <c r="AH924">
        <v>59400</v>
      </c>
      <c r="AI924">
        <v>13200</v>
      </c>
      <c r="AJ924">
        <v>6600</v>
      </c>
      <c r="AK924">
        <v>39600</v>
      </c>
      <c r="AL924" t="s">
        <v>8</v>
      </c>
      <c r="AM924" t="s">
        <v>137</v>
      </c>
      <c r="AN924">
        <v>1996</v>
      </c>
      <c r="AO924" t="s">
        <v>1077</v>
      </c>
    </row>
    <row r="925" spans="1:41" x14ac:dyDescent="0.25">
      <c r="A925">
        <v>607687</v>
      </c>
      <c r="B925" s="1">
        <v>39144</v>
      </c>
      <c r="C925">
        <v>123</v>
      </c>
      <c r="D925" t="s">
        <v>1273</v>
      </c>
      <c r="E925"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t="s">
        <v>1086</v>
      </c>
      <c r="M925" t="s">
        <v>65</v>
      </c>
      <c r="N925" t="s">
        <v>1087</v>
      </c>
      <c r="O925" t="s">
        <v>1081</v>
      </c>
      <c r="P925" t="s">
        <v>1159</v>
      </c>
      <c r="Q925">
        <v>16100</v>
      </c>
      <c r="R925">
        <v>-61200</v>
      </c>
      <c r="S925">
        <v>-45100</v>
      </c>
      <c r="T925" s="1">
        <v>42018</v>
      </c>
      <c r="U925" t="s">
        <v>1089</v>
      </c>
      <c r="V925" t="s">
        <v>2</v>
      </c>
      <c r="W925" t="s">
        <v>41</v>
      </c>
      <c r="X925" t="s">
        <v>34</v>
      </c>
      <c r="Y925" t="s">
        <v>88</v>
      </c>
      <c r="Z925" t="s">
        <v>6</v>
      </c>
      <c r="AA925" t="s">
        <v>1006</v>
      </c>
      <c r="AB925">
        <v>13</v>
      </c>
      <c r="AC925">
        <v>3</v>
      </c>
      <c r="AD925" t="s">
        <v>1078</v>
      </c>
      <c r="AE925">
        <v>1</v>
      </c>
      <c r="AF925">
        <v>1</v>
      </c>
      <c r="AG925" t="s">
        <v>1085</v>
      </c>
      <c r="AH925">
        <v>55260</v>
      </c>
      <c r="AI925">
        <v>6140</v>
      </c>
      <c r="AJ925">
        <v>0</v>
      </c>
      <c r="AK925">
        <v>49120</v>
      </c>
      <c r="AL925" t="s">
        <v>39</v>
      </c>
      <c r="AM925" t="s">
        <v>193</v>
      </c>
      <c r="AN925">
        <v>2000</v>
      </c>
      <c r="AO925" t="s">
        <v>1078</v>
      </c>
    </row>
    <row r="926" spans="1:41" x14ac:dyDescent="0.25">
      <c r="A926">
        <v>967713</v>
      </c>
      <c r="B926" s="1">
        <v>35789</v>
      </c>
      <c r="C926">
        <v>243</v>
      </c>
      <c r="D926" t="s">
        <v>1272</v>
      </c>
      <c r="E926"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t="s">
        <v>1079</v>
      </c>
      <c r="M926" t="s">
        <v>1142</v>
      </c>
      <c r="N926" t="s">
        <v>1080</v>
      </c>
      <c r="O926" t="s">
        <v>1111</v>
      </c>
      <c r="P926" t="s">
        <v>1161</v>
      </c>
      <c r="Q926">
        <v>33200</v>
      </c>
      <c r="R926">
        <v>0</v>
      </c>
      <c r="S926">
        <v>33200</v>
      </c>
      <c r="T926" s="1">
        <v>42031</v>
      </c>
      <c r="U926" t="s">
        <v>1089</v>
      </c>
      <c r="V926" t="s">
        <v>2</v>
      </c>
      <c r="W926" t="s">
        <v>11</v>
      </c>
      <c r="X926" t="s">
        <v>49</v>
      </c>
      <c r="Y926" t="s">
        <v>50</v>
      </c>
      <c r="Z926" t="s">
        <v>37</v>
      </c>
      <c r="AA926" t="s">
        <v>1007</v>
      </c>
      <c r="AB926">
        <v>4</v>
      </c>
      <c r="AC926">
        <v>3</v>
      </c>
      <c r="AD926" t="s">
        <v>1085</v>
      </c>
      <c r="AE926">
        <v>2</v>
      </c>
      <c r="AF926">
        <v>1</v>
      </c>
      <c r="AG926" t="s">
        <v>1077</v>
      </c>
      <c r="AH926">
        <v>51400</v>
      </c>
      <c r="AI926">
        <v>5140</v>
      </c>
      <c r="AJ926">
        <v>10280</v>
      </c>
      <c r="AK926">
        <v>35980</v>
      </c>
      <c r="AL926" t="s">
        <v>118</v>
      </c>
      <c r="AM926" t="s">
        <v>119</v>
      </c>
      <c r="AN926">
        <v>1996</v>
      </c>
      <c r="AO926" t="s">
        <v>1078</v>
      </c>
    </row>
    <row r="927" spans="1:41" x14ac:dyDescent="0.25">
      <c r="A927">
        <v>291902</v>
      </c>
      <c r="B927" s="1">
        <v>41584</v>
      </c>
      <c r="C927">
        <v>36</v>
      </c>
      <c r="D927" t="s">
        <v>1272</v>
      </c>
      <c r="E927"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t="s">
        <v>1086</v>
      </c>
      <c r="M927" t="s">
        <v>1139</v>
      </c>
      <c r="N927" t="s">
        <v>1082</v>
      </c>
      <c r="O927" t="s">
        <v>1083</v>
      </c>
      <c r="P927" t="s">
        <v>1159</v>
      </c>
      <c r="Q927">
        <v>0</v>
      </c>
      <c r="R927">
        <v>-59800</v>
      </c>
      <c r="S927">
        <v>-59800</v>
      </c>
      <c r="T927" s="1">
        <v>42047</v>
      </c>
      <c r="U927" t="s">
        <v>1089</v>
      </c>
      <c r="V927" t="s">
        <v>2</v>
      </c>
      <c r="W927" t="s">
        <v>11</v>
      </c>
      <c r="X927" t="s">
        <v>60</v>
      </c>
      <c r="Y927" t="s">
        <v>19</v>
      </c>
      <c r="Z927" t="s">
        <v>6</v>
      </c>
      <c r="AA927" t="s">
        <v>1008</v>
      </c>
      <c r="AB927">
        <v>20</v>
      </c>
      <c r="AC927">
        <v>3</v>
      </c>
      <c r="AD927" t="s">
        <v>1077</v>
      </c>
      <c r="AE927">
        <v>1</v>
      </c>
      <c r="AF927">
        <v>3</v>
      </c>
      <c r="AG927" t="s">
        <v>1085</v>
      </c>
      <c r="AH927">
        <v>48780</v>
      </c>
      <c r="AI927">
        <v>5420</v>
      </c>
      <c r="AJ927">
        <v>10840</v>
      </c>
      <c r="AK927">
        <v>32520</v>
      </c>
      <c r="AL927" t="s">
        <v>21</v>
      </c>
      <c r="AM927" t="s">
        <v>67</v>
      </c>
      <c r="AN927">
        <v>2008</v>
      </c>
      <c r="AO927" t="s">
        <v>1078</v>
      </c>
    </row>
    <row r="928" spans="1:41" x14ac:dyDescent="0.25">
      <c r="A928">
        <v>149839</v>
      </c>
      <c r="B928" s="1">
        <v>33137</v>
      </c>
      <c r="C928">
        <v>146</v>
      </c>
      <c r="D928" t="s">
        <v>1273</v>
      </c>
      <c r="E928"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t="s">
        <v>1086</v>
      </c>
      <c r="M928" t="s">
        <v>65</v>
      </c>
      <c r="N928" t="s">
        <v>1090</v>
      </c>
      <c r="O928" t="s">
        <v>1098</v>
      </c>
      <c r="P928" t="s">
        <v>1160</v>
      </c>
      <c r="Q928">
        <v>0</v>
      </c>
      <c r="R928">
        <v>0</v>
      </c>
      <c r="S928">
        <v>0</v>
      </c>
      <c r="T928" s="1">
        <v>42038</v>
      </c>
      <c r="U928" t="s">
        <v>1089</v>
      </c>
      <c r="V928" t="s">
        <v>18</v>
      </c>
      <c r="W928" t="s">
        <v>3</v>
      </c>
      <c r="X928" t="s">
        <v>60</v>
      </c>
      <c r="Y928" t="s">
        <v>12</v>
      </c>
      <c r="Z928" t="s">
        <v>13</v>
      </c>
      <c r="AA928" t="s">
        <v>1009</v>
      </c>
      <c r="AB928">
        <v>0</v>
      </c>
      <c r="AC928">
        <v>3</v>
      </c>
      <c r="AD928" t="s">
        <v>1078</v>
      </c>
      <c r="AE928">
        <v>1</v>
      </c>
      <c r="AF928">
        <v>3</v>
      </c>
      <c r="AG928" t="s">
        <v>1085</v>
      </c>
      <c r="AH928">
        <v>52380</v>
      </c>
      <c r="AI928">
        <v>5820</v>
      </c>
      <c r="AJ928">
        <v>5820</v>
      </c>
      <c r="AK928">
        <v>40740</v>
      </c>
      <c r="AL928" t="s">
        <v>47</v>
      </c>
      <c r="AM928" t="s">
        <v>64</v>
      </c>
      <c r="AN928">
        <v>2010</v>
      </c>
      <c r="AO928" t="s">
        <v>1078</v>
      </c>
    </row>
    <row r="929" spans="1:41" x14ac:dyDescent="0.25">
      <c r="A929">
        <v>840225</v>
      </c>
      <c r="B929" s="1">
        <v>36438</v>
      </c>
      <c r="C929">
        <v>154</v>
      </c>
      <c r="D929" t="s">
        <v>1273</v>
      </c>
      <c r="E929"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t="s">
        <v>1086</v>
      </c>
      <c r="M929" t="s">
        <v>1142</v>
      </c>
      <c r="N929" t="s">
        <v>1097</v>
      </c>
      <c r="O929" t="s">
        <v>1116</v>
      </c>
      <c r="P929" t="s">
        <v>1159</v>
      </c>
      <c r="Q929">
        <v>53100</v>
      </c>
      <c r="R929">
        <v>-43900</v>
      </c>
      <c r="S929">
        <v>9200</v>
      </c>
      <c r="T929" s="1">
        <v>42030</v>
      </c>
      <c r="U929" t="s">
        <v>1089</v>
      </c>
      <c r="V929" t="s">
        <v>2</v>
      </c>
      <c r="W929" t="s">
        <v>41</v>
      </c>
      <c r="X929" t="s">
        <v>49</v>
      </c>
      <c r="Y929" t="s">
        <v>45</v>
      </c>
      <c r="Z929" t="s">
        <v>51</v>
      </c>
      <c r="AA929" t="s">
        <v>1010</v>
      </c>
      <c r="AB929">
        <v>18</v>
      </c>
      <c r="AC929">
        <v>4</v>
      </c>
      <c r="AD929" t="s">
        <v>1085</v>
      </c>
      <c r="AE929">
        <v>2</v>
      </c>
      <c r="AF929">
        <v>3</v>
      </c>
      <c r="AG929" t="s">
        <v>1077</v>
      </c>
      <c r="AH929">
        <v>74360</v>
      </c>
      <c r="AI929">
        <v>13520</v>
      </c>
      <c r="AJ929">
        <v>13520</v>
      </c>
      <c r="AK929">
        <v>47320</v>
      </c>
      <c r="AL929" t="s">
        <v>47</v>
      </c>
      <c r="AM929" t="s">
        <v>64</v>
      </c>
      <c r="AN929">
        <v>2005</v>
      </c>
      <c r="AO929" t="s">
        <v>1077</v>
      </c>
    </row>
    <row r="930" spans="1:41" x14ac:dyDescent="0.25">
      <c r="A930">
        <v>643226</v>
      </c>
      <c r="B930" s="1">
        <v>33701</v>
      </c>
      <c r="C930">
        <v>204</v>
      </c>
      <c r="D930" t="s">
        <v>1273</v>
      </c>
      <c r="E930"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t="s">
        <v>1079</v>
      </c>
      <c r="M930" t="s">
        <v>57</v>
      </c>
      <c r="N930" t="s">
        <v>1102</v>
      </c>
      <c r="O930" t="s">
        <v>1111</v>
      </c>
      <c r="P930" t="s">
        <v>1161</v>
      </c>
      <c r="Q930">
        <v>44000</v>
      </c>
      <c r="R930">
        <v>-20800</v>
      </c>
      <c r="S930">
        <v>23200</v>
      </c>
      <c r="T930" s="1">
        <v>42013</v>
      </c>
      <c r="U930" t="s">
        <v>1</v>
      </c>
      <c r="V930" t="s">
        <v>23</v>
      </c>
      <c r="W930" t="s">
        <v>11</v>
      </c>
      <c r="X930" t="s">
        <v>4</v>
      </c>
      <c r="Y930" t="s">
        <v>19</v>
      </c>
      <c r="Z930" t="s">
        <v>75</v>
      </c>
      <c r="AA930" t="s">
        <v>1011</v>
      </c>
      <c r="AB930">
        <v>6</v>
      </c>
      <c r="AC930">
        <v>1</v>
      </c>
      <c r="AD930" t="s">
        <v>1085</v>
      </c>
      <c r="AE930">
        <v>1</v>
      </c>
      <c r="AF930">
        <v>0</v>
      </c>
      <c r="AG930" t="s">
        <v>1085</v>
      </c>
      <c r="AH930">
        <v>53400</v>
      </c>
      <c r="AI930">
        <v>5340</v>
      </c>
      <c r="AJ930">
        <v>5340</v>
      </c>
      <c r="AK930">
        <v>42720</v>
      </c>
      <c r="AL930" t="s">
        <v>118</v>
      </c>
      <c r="AM930" t="s">
        <v>134</v>
      </c>
      <c r="AN930">
        <v>2003</v>
      </c>
      <c r="AO930" t="s">
        <v>1078</v>
      </c>
    </row>
    <row r="931" spans="1:41" x14ac:dyDescent="0.25">
      <c r="A931">
        <v>535879</v>
      </c>
      <c r="B931" s="1">
        <v>39877</v>
      </c>
      <c r="C931">
        <v>458</v>
      </c>
      <c r="D931" t="s">
        <v>1274</v>
      </c>
      <c r="E931"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t="s">
        <v>1086</v>
      </c>
      <c r="M931" t="s">
        <v>57</v>
      </c>
      <c r="N931" t="s">
        <v>1102</v>
      </c>
      <c r="O931" t="s">
        <v>1105</v>
      </c>
      <c r="P931" t="s">
        <v>1159</v>
      </c>
      <c r="Q931">
        <v>31400</v>
      </c>
      <c r="R931">
        <v>0</v>
      </c>
      <c r="S931">
        <v>31400</v>
      </c>
      <c r="T931" s="1">
        <v>42052</v>
      </c>
      <c r="U931" t="s">
        <v>1</v>
      </c>
      <c r="V931" t="s">
        <v>23</v>
      </c>
      <c r="W931" t="s">
        <v>41</v>
      </c>
      <c r="X931" t="s">
        <v>4</v>
      </c>
      <c r="Y931" t="s">
        <v>12</v>
      </c>
      <c r="Z931" t="s">
        <v>51</v>
      </c>
      <c r="AA931" t="s">
        <v>1012</v>
      </c>
      <c r="AB931">
        <v>23</v>
      </c>
      <c r="AC931">
        <v>1</v>
      </c>
      <c r="AD931" t="s">
        <v>1085</v>
      </c>
      <c r="AE931">
        <v>2</v>
      </c>
      <c r="AF931">
        <v>2</v>
      </c>
      <c r="AG931" t="s">
        <v>1077</v>
      </c>
      <c r="AH931">
        <v>71800</v>
      </c>
      <c r="AI931">
        <v>14360</v>
      </c>
      <c r="AJ931">
        <v>14360</v>
      </c>
      <c r="AK931">
        <v>43080</v>
      </c>
      <c r="AL931" t="s">
        <v>106</v>
      </c>
      <c r="AM931" t="s">
        <v>280</v>
      </c>
      <c r="AN931">
        <v>1995</v>
      </c>
      <c r="AO931" t="s">
        <v>1078</v>
      </c>
    </row>
    <row r="932" spans="1:41" x14ac:dyDescent="0.25">
      <c r="A932">
        <v>746630</v>
      </c>
      <c r="B932" s="1">
        <v>35471</v>
      </c>
      <c r="C932">
        <v>147</v>
      </c>
      <c r="D932" t="s">
        <v>1274</v>
      </c>
      <c r="E93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t="s">
        <v>1086</v>
      </c>
      <c r="M932" t="s">
        <v>1141</v>
      </c>
      <c r="N932" t="s">
        <v>1093</v>
      </c>
      <c r="O932" t="s">
        <v>1117</v>
      </c>
      <c r="P932" t="s">
        <v>1160</v>
      </c>
      <c r="Q932">
        <v>51900</v>
      </c>
      <c r="R932">
        <v>0</v>
      </c>
      <c r="S932">
        <v>51900</v>
      </c>
      <c r="T932" s="1">
        <v>42020</v>
      </c>
      <c r="U932" t="s">
        <v>1</v>
      </c>
      <c r="V932" t="s">
        <v>23</v>
      </c>
      <c r="W932" t="s">
        <v>3</v>
      </c>
      <c r="X932" t="s">
        <v>49</v>
      </c>
      <c r="Y932" t="s">
        <v>19</v>
      </c>
      <c r="Z932" t="s">
        <v>75</v>
      </c>
      <c r="AA932" t="s">
        <v>1013</v>
      </c>
      <c r="AB932">
        <v>4</v>
      </c>
      <c r="AC932">
        <v>1</v>
      </c>
      <c r="AD932" t="s">
        <v>1085</v>
      </c>
      <c r="AE932">
        <v>0</v>
      </c>
      <c r="AF932">
        <v>0</v>
      </c>
      <c r="AG932" t="s">
        <v>1085</v>
      </c>
      <c r="AH932">
        <v>68240</v>
      </c>
      <c r="AI932">
        <v>8530</v>
      </c>
      <c r="AJ932">
        <v>0</v>
      </c>
      <c r="AK932">
        <v>59710</v>
      </c>
      <c r="AL932" t="s">
        <v>47</v>
      </c>
      <c r="AM932" t="s">
        <v>94</v>
      </c>
      <c r="AN932">
        <v>2013</v>
      </c>
      <c r="AO932" t="s">
        <v>1077</v>
      </c>
    </row>
    <row r="933" spans="1:41" x14ac:dyDescent="0.25">
      <c r="A933">
        <v>598308</v>
      </c>
      <c r="B933" s="1">
        <v>33631</v>
      </c>
      <c r="C933">
        <v>279</v>
      </c>
      <c r="D933" t="s">
        <v>1274</v>
      </c>
      <c r="E933"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t="s">
        <v>1086</v>
      </c>
      <c r="M933" t="s">
        <v>1140</v>
      </c>
      <c r="N933" t="s">
        <v>1095</v>
      </c>
      <c r="O933" t="s">
        <v>1092</v>
      </c>
      <c r="P933" t="s">
        <v>1162</v>
      </c>
      <c r="Q933">
        <v>61100</v>
      </c>
      <c r="R933">
        <v>-30700</v>
      </c>
      <c r="S933">
        <v>30400</v>
      </c>
      <c r="T933" s="1">
        <v>42016</v>
      </c>
      <c r="U933" t="s">
        <v>1089</v>
      </c>
      <c r="V933" t="s">
        <v>18</v>
      </c>
      <c r="W933" t="s">
        <v>3</v>
      </c>
      <c r="X933" t="s">
        <v>49</v>
      </c>
      <c r="Y933" t="s">
        <v>5</v>
      </c>
      <c r="Z933" t="s">
        <v>24</v>
      </c>
      <c r="AA933" t="s">
        <v>1014</v>
      </c>
      <c r="AB933">
        <v>21</v>
      </c>
      <c r="AC933">
        <v>3</v>
      </c>
      <c r="AD933" t="s">
        <v>1085</v>
      </c>
      <c r="AE933">
        <v>1</v>
      </c>
      <c r="AF933">
        <v>0</v>
      </c>
      <c r="AG933" t="s">
        <v>1085</v>
      </c>
      <c r="AH933">
        <v>61050</v>
      </c>
      <c r="AI933">
        <v>11100</v>
      </c>
      <c r="AJ933">
        <v>11100</v>
      </c>
      <c r="AK933">
        <v>38850</v>
      </c>
      <c r="AL933" t="s">
        <v>21</v>
      </c>
      <c r="AM933" t="s">
        <v>22</v>
      </c>
      <c r="AN933">
        <v>2011</v>
      </c>
      <c r="AO933" t="s">
        <v>1077</v>
      </c>
    </row>
    <row r="934" spans="1:41" x14ac:dyDescent="0.25">
      <c r="A934">
        <v>720356</v>
      </c>
      <c r="B934" s="1">
        <v>41533</v>
      </c>
      <c r="C934">
        <v>308</v>
      </c>
      <c r="D934" t="s">
        <v>1273</v>
      </c>
      <c r="E934"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t="s">
        <v>1086</v>
      </c>
      <c r="M934" t="s">
        <v>29</v>
      </c>
      <c r="N934" t="s">
        <v>1080</v>
      </c>
      <c r="O934" t="s">
        <v>1104</v>
      </c>
      <c r="P934" t="s">
        <v>1160</v>
      </c>
      <c r="Q934">
        <v>45700</v>
      </c>
      <c r="R934">
        <v>-41400</v>
      </c>
      <c r="S934">
        <v>4300</v>
      </c>
      <c r="T934" s="1">
        <v>42007</v>
      </c>
      <c r="U934" t="s">
        <v>62</v>
      </c>
      <c r="V934" t="s">
        <v>1084</v>
      </c>
      <c r="W934" t="s">
        <v>11</v>
      </c>
      <c r="X934" t="s">
        <v>30</v>
      </c>
      <c r="Y934" t="s">
        <v>19</v>
      </c>
      <c r="Z934" t="s">
        <v>37</v>
      </c>
      <c r="AA934" t="s">
        <v>1015</v>
      </c>
      <c r="AB934">
        <v>7</v>
      </c>
      <c r="AC934">
        <v>1</v>
      </c>
      <c r="AD934" t="s">
        <v>1085</v>
      </c>
      <c r="AE934">
        <v>1</v>
      </c>
      <c r="AF934">
        <v>1</v>
      </c>
      <c r="AG934" t="s">
        <v>1077</v>
      </c>
      <c r="AH934">
        <v>5590</v>
      </c>
      <c r="AI934">
        <v>860</v>
      </c>
      <c r="AJ934">
        <v>860</v>
      </c>
      <c r="AK934">
        <v>3870</v>
      </c>
      <c r="AL934" t="s">
        <v>73</v>
      </c>
      <c r="AM934" t="s">
        <v>80</v>
      </c>
      <c r="AN934">
        <v>2002</v>
      </c>
      <c r="AO934" t="s">
        <v>1078</v>
      </c>
    </row>
    <row r="935" spans="1:41" x14ac:dyDescent="0.25">
      <c r="A935">
        <v>724752</v>
      </c>
      <c r="B935" s="1">
        <v>39584</v>
      </c>
      <c r="C935">
        <v>284</v>
      </c>
      <c r="D935" t="s">
        <v>1272</v>
      </c>
      <c r="E935"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t="s">
        <v>1086</v>
      </c>
      <c r="M935" t="s">
        <v>1141</v>
      </c>
      <c r="N935" t="s">
        <v>1082</v>
      </c>
      <c r="O935" t="s">
        <v>1117</v>
      </c>
      <c r="P935" t="s">
        <v>1159</v>
      </c>
      <c r="Q935">
        <v>47900</v>
      </c>
      <c r="R935">
        <v>0</v>
      </c>
      <c r="S935">
        <v>47900</v>
      </c>
      <c r="T935" s="1">
        <v>42026</v>
      </c>
      <c r="U935" t="s">
        <v>1089</v>
      </c>
      <c r="V935" t="s">
        <v>2</v>
      </c>
      <c r="W935" t="s">
        <v>3</v>
      </c>
      <c r="X935" t="s">
        <v>34</v>
      </c>
      <c r="Y935" t="s">
        <v>19</v>
      </c>
      <c r="Z935" t="s">
        <v>6</v>
      </c>
      <c r="AA935" t="s">
        <v>1016</v>
      </c>
      <c r="AB935">
        <v>19</v>
      </c>
      <c r="AC935">
        <v>3</v>
      </c>
      <c r="AD935" t="s">
        <v>1085</v>
      </c>
      <c r="AE935">
        <v>0</v>
      </c>
      <c r="AF935">
        <v>0</v>
      </c>
      <c r="AG935" t="s">
        <v>1085</v>
      </c>
      <c r="AH935">
        <v>46860</v>
      </c>
      <c r="AI935">
        <v>8520</v>
      </c>
      <c r="AJ935">
        <v>8520</v>
      </c>
      <c r="AK935">
        <v>29820</v>
      </c>
      <c r="AL935" t="s">
        <v>123</v>
      </c>
      <c r="AM935" t="s">
        <v>124</v>
      </c>
      <c r="AN935">
        <v>1998</v>
      </c>
      <c r="AO935" t="s">
        <v>1078</v>
      </c>
    </row>
    <row r="936" spans="1:41" x14ac:dyDescent="0.25">
      <c r="A936">
        <v>148498</v>
      </c>
      <c r="B936" s="1">
        <v>37260</v>
      </c>
      <c r="C936">
        <v>108</v>
      </c>
      <c r="D936" t="s">
        <v>1274</v>
      </c>
      <c r="E936"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t="s">
        <v>1086</v>
      </c>
      <c r="M936" t="s">
        <v>1141</v>
      </c>
      <c r="N936" t="s">
        <v>1095</v>
      </c>
      <c r="O936" t="s">
        <v>1094</v>
      </c>
      <c r="P936" t="s">
        <v>1160</v>
      </c>
      <c r="Q936">
        <v>52800</v>
      </c>
      <c r="R936">
        <v>-54300</v>
      </c>
      <c r="S936">
        <v>-1500</v>
      </c>
      <c r="T936" s="1">
        <v>42017</v>
      </c>
      <c r="U936" t="s">
        <v>62</v>
      </c>
      <c r="V936" t="s">
        <v>1084</v>
      </c>
      <c r="W936" t="s">
        <v>11</v>
      </c>
      <c r="X936" t="s">
        <v>30</v>
      </c>
      <c r="Y936" t="s">
        <v>5</v>
      </c>
      <c r="Z936" t="s">
        <v>24</v>
      </c>
      <c r="AA936" t="s">
        <v>1017</v>
      </c>
      <c r="AB936">
        <v>5</v>
      </c>
      <c r="AC936">
        <v>1</v>
      </c>
      <c r="AD936" t="s">
        <v>1078</v>
      </c>
      <c r="AE936">
        <v>1</v>
      </c>
      <c r="AF936">
        <v>3</v>
      </c>
      <c r="AG936" t="s">
        <v>1078</v>
      </c>
      <c r="AH936">
        <v>4290</v>
      </c>
      <c r="AI936">
        <v>780</v>
      </c>
      <c r="AJ936">
        <v>780</v>
      </c>
      <c r="AK936">
        <v>2730</v>
      </c>
      <c r="AL936" t="s">
        <v>123</v>
      </c>
      <c r="AM936" t="s">
        <v>124</v>
      </c>
      <c r="AN936">
        <v>1998</v>
      </c>
      <c r="AO936" t="s">
        <v>1078</v>
      </c>
    </row>
    <row r="937" spans="1:41" x14ac:dyDescent="0.25">
      <c r="A937">
        <v>110122</v>
      </c>
      <c r="B937" s="1">
        <v>37348</v>
      </c>
      <c r="C937">
        <v>421</v>
      </c>
      <c r="D937" t="s">
        <v>1274</v>
      </c>
      <c r="E937"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t="s">
        <v>1086</v>
      </c>
      <c r="M937" t="s">
        <v>29</v>
      </c>
      <c r="N937" t="s">
        <v>1090</v>
      </c>
      <c r="O937" t="s">
        <v>1092</v>
      </c>
      <c r="P937" t="s">
        <v>1160</v>
      </c>
      <c r="Q937">
        <v>69900</v>
      </c>
      <c r="R937">
        <v>0</v>
      </c>
      <c r="S937">
        <v>69900</v>
      </c>
      <c r="T937" s="1">
        <v>42035</v>
      </c>
      <c r="U937" t="s">
        <v>1089</v>
      </c>
      <c r="V937" t="s">
        <v>23</v>
      </c>
      <c r="W937" t="s">
        <v>11</v>
      </c>
      <c r="X937" t="s">
        <v>4</v>
      </c>
      <c r="Y937" t="s">
        <v>50</v>
      </c>
      <c r="Z937" t="s">
        <v>24</v>
      </c>
      <c r="AA937" t="s">
        <v>1018</v>
      </c>
      <c r="AB937">
        <v>22</v>
      </c>
      <c r="AC937">
        <v>3</v>
      </c>
      <c r="AD937" t="s">
        <v>1077</v>
      </c>
      <c r="AE937">
        <v>0</v>
      </c>
      <c r="AF937">
        <v>0</v>
      </c>
      <c r="AG937" t="s">
        <v>1078</v>
      </c>
      <c r="AH937">
        <v>78500</v>
      </c>
      <c r="AI937">
        <v>15700</v>
      </c>
      <c r="AJ937">
        <v>7850</v>
      </c>
      <c r="AK937">
        <v>54950</v>
      </c>
      <c r="AL937" t="s">
        <v>43</v>
      </c>
      <c r="AM937" t="s">
        <v>59</v>
      </c>
      <c r="AN937">
        <v>2015</v>
      </c>
      <c r="AO937" t="s">
        <v>1078</v>
      </c>
    </row>
    <row r="938" spans="1:41" x14ac:dyDescent="0.25">
      <c r="A938">
        <v>281388</v>
      </c>
      <c r="B938" s="1">
        <v>35992</v>
      </c>
      <c r="C938">
        <v>266</v>
      </c>
      <c r="D938" t="s">
        <v>1272</v>
      </c>
      <c r="E938"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t="s">
        <v>1079</v>
      </c>
      <c r="M938" t="s">
        <v>29</v>
      </c>
      <c r="N938" t="s">
        <v>1093</v>
      </c>
      <c r="O938" t="s">
        <v>1104</v>
      </c>
      <c r="P938" t="s">
        <v>1160</v>
      </c>
      <c r="Q938">
        <v>12800</v>
      </c>
      <c r="R938">
        <v>-49700</v>
      </c>
      <c r="S938">
        <v>-36900</v>
      </c>
      <c r="T938" s="1">
        <v>42039</v>
      </c>
      <c r="U938" t="s">
        <v>1</v>
      </c>
      <c r="V938" t="s">
        <v>2</v>
      </c>
      <c r="W938" t="s">
        <v>41</v>
      </c>
      <c r="X938" t="s">
        <v>4</v>
      </c>
      <c r="Y938" t="s">
        <v>5</v>
      </c>
      <c r="Z938" t="s">
        <v>75</v>
      </c>
      <c r="AA938" t="s">
        <v>1019</v>
      </c>
      <c r="AB938">
        <v>12</v>
      </c>
      <c r="AC938">
        <v>1</v>
      </c>
      <c r="AD938" t="s">
        <v>1077</v>
      </c>
      <c r="AE938">
        <v>1</v>
      </c>
      <c r="AF938">
        <v>3</v>
      </c>
      <c r="AG938" t="s">
        <v>1077</v>
      </c>
      <c r="AH938">
        <v>70830</v>
      </c>
      <c r="AI938">
        <v>7870</v>
      </c>
      <c r="AJ938">
        <v>7870</v>
      </c>
      <c r="AK938">
        <v>55090</v>
      </c>
      <c r="AL938" t="s">
        <v>106</v>
      </c>
      <c r="AM938" t="s">
        <v>280</v>
      </c>
      <c r="AN938">
        <v>2005</v>
      </c>
      <c r="AO938" t="s">
        <v>1078</v>
      </c>
    </row>
    <row r="939" spans="1:41" x14ac:dyDescent="0.25">
      <c r="A939">
        <v>728600</v>
      </c>
      <c r="B939" s="1">
        <v>37483</v>
      </c>
      <c r="C939">
        <v>412</v>
      </c>
      <c r="D939" t="s">
        <v>1272</v>
      </c>
      <c r="E939"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t="s">
        <v>1079</v>
      </c>
      <c r="M939" t="s">
        <v>57</v>
      </c>
      <c r="N939" t="s">
        <v>1107</v>
      </c>
      <c r="O939" t="s">
        <v>1106</v>
      </c>
      <c r="P939" t="s">
        <v>1160</v>
      </c>
      <c r="Q939">
        <v>0</v>
      </c>
      <c r="R939">
        <v>-66100</v>
      </c>
      <c r="S939">
        <v>-66100</v>
      </c>
      <c r="T939" s="1">
        <v>42024</v>
      </c>
      <c r="U939" t="s">
        <v>1089</v>
      </c>
      <c r="V939" t="s">
        <v>23</v>
      </c>
      <c r="W939" t="s">
        <v>41</v>
      </c>
      <c r="X939" t="s">
        <v>4</v>
      </c>
      <c r="Y939" t="s">
        <v>5</v>
      </c>
      <c r="Z939" t="s">
        <v>37</v>
      </c>
      <c r="AA939" t="s">
        <v>1020</v>
      </c>
      <c r="AB939">
        <v>19</v>
      </c>
      <c r="AC939">
        <v>3</v>
      </c>
      <c r="AD939" t="s">
        <v>1078</v>
      </c>
      <c r="AE939">
        <v>0</v>
      </c>
      <c r="AF939">
        <v>2</v>
      </c>
      <c r="AG939" t="s">
        <v>1078</v>
      </c>
      <c r="AH939">
        <v>68040</v>
      </c>
      <c r="AI939">
        <v>15120</v>
      </c>
      <c r="AJ939">
        <v>7560</v>
      </c>
      <c r="AK939">
        <v>45360</v>
      </c>
      <c r="AL939" t="s">
        <v>73</v>
      </c>
      <c r="AM939" t="s">
        <v>83</v>
      </c>
      <c r="AN939">
        <v>1997</v>
      </c>
      <c r="AO939" t="s">
        <v>1078</v>
      </c>
    </row>
    <row r="940" spans="1:41" x14ac:dyDescent="0.25">
      <c r="A940">
        <v>231548</v>
      </c>
      <c r="B940" s="1">
        <v>36410</v>
      </c>
      <c r="C940">
        <v>31</v>
      </c>
      <c r="D940" t="s">
        <v>1272</v>
      </c>
      <c r="E940"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t="s">
        <v>1086</v>
      </c>
      <c r="M940" t="s">
        <v>1142</v>
      </c>
      <c r="N940" t="s">
        <v>1095</v>
      </c>
      <c r="O940" t="s">
        <v>1105</v>
      </c>
      <c r="P940" t="s">
        <v>1159</v>
      </c>
      <c r="Q940">
        <v>46800</v>
      </c>
      <c r="R940">
        <v>-87300</v>
      </c>
      <c r="S940">
        <v>-40500</v>
      </c>
      <c r="T940" s="1">
        <v>42042</v>
      </c>
      <c r="U940" t="s">
        <v>1</v>
      </c>
      <c r="V940" t="s">
        <v>2</v>
      </c>
      <c r="W940" t="s">
        <v>3</v>
      </c>
      <c r="X940" t="s">
        <v>34</v>
      </c>
      <c r="Y940" t="s">
        <v>45</v>
      </c>
      <c r="Z940" t="s">
        <v>51</v>
      </c>
      <c r="AA940" t="s">
        <v>1021</v>
      </c>
      <c r="AB940">
        <v>10</v>
      </c>
      <c r="AC940">
        <v>1</v>
      </c>
      <c r="AD940" t="s">
        <v>1085</v>
      </c>
      <c r="AE940">
        <v>2</v>
      </c>
      <c r="AF940">
        <v>0</v>
      </c>
      <c r="AG940" t="s">
        <v>1085</v>
      </c>
      <c r="AH940">
        <v>63600</v>
      </c>
      <c r="AI940">
        <v>5300</v>
      </c>
      <c r="AJ940">
        <v>10600</v>
      </c>
      <c r="AK940">
        <v>47700</v>
      </c>
      <c r="AL940" t="s">
        <v>43</v>
      </c>
      <c r="AM940" t="s">
        <v>44</v>
      </c>
      <c r="AN940">
        <v>1997</v>
      </c>
      <c r="AO940" t="s">
        <v>1077</v>
      </c>
    </row>
    <row r="941" spans="1:41" x14ac:dyDescent="0.25">
      <c r="A941">
        <v>531160</v>
      </c>
      <c r="B941" s="1">
        <v>40920</v>
      </c>
      <c r="C941">
        <v>465</v>
      </c>
      <c r="D941" t="s">
        <v>1272</v>
      </c>
      <c r="E941"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t="s">
        <v>1086</v>
      </c>
      <c r="M941" t="s">
        <v>1139</v>
      </c>
      <c r="N941" t="s">
        <v>1087</v>
      </c>
      <c r="O941" t="s">
        <v>1088</v>
      </c>
      <c r="P941" t="s">
        <v>1160</v>
      </c>
      <c r="Q941">
        <v>0</v>
      </c>
      <c r="R941">
        <v>0</v>
      </c>
      <c r="S941">
        <v>0</v>
      </c>
      <c r="T941" s="1">
        <v>42040</v>
      </c>
      <c r="U941" t="s">
        <v>1</v>
      </c>
      <c r="V941" t="s">
        <v>2</v>
      </c>
      <c r="W941" t="s">
        <v>11</v>
      </c>
      <c r="X941" t="s">
        <v>49</v>
      </c>
      <c r="Y941" t="s">
        <v>45</v>
      </c>
      <c r="Z941" t="s">
        <v>6</v>
      </c>
      <c r="AA941" t="s">
        <v>1022</v>
      </c>
      <c r="AB941">
        <v>7</v>
      </c>
      <c r="AC941">
        <v>1</v>
      </c>
      <c r="AD941" t="s">
        <v>1078</v>
      </c>
      <c r="AE941">
        <v>0</v>
      </c>
      <c r="AF941">
        <v>3</v>
      </c>
      <c r="AG941" t="s">
        <v>1085</v>
      </c>
      <c r="AH941">
        <v>43560</v>
      </c>
      <c r="AI941">
        <v>4840</v>
      </c>
      <c r="AJ941">
        <v>4840</v>
      </c>
      <c r="AK941">
        <v>33880</v>
      </c>
      <c r="AL941" t="s">
        <v>73</v>
      </c>
      <c r="AM941" t="s">
        <v>74</v>
      </c>
      <c r="AN941">
        <v>2015</v>
      </c>
      <c r="AO941" t="s">
        <v>1078</v>
      </c>
    </row>
    <row r="942" spans="1:41" x14ac:dyDescent="0.25">
      <c r="A942">
        <v>889003</v>
      </c>
      <c r="B942" s="1">
        <v>35295</v>
      </c>
      <c r="C942">
        <v>126</v>
      </c>
      <c r="D942" t="s">
        <v>1273</v>
      </c>
      <c r="E94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t="s">
        <v>1079</v>
      </c>
      <c r="M942" t="s">
        <v>1139</v>
      </c>
      <c r="N942" t="s">
        <v>1087</v>
      </c>
      <c r="O942" t="s">
        <v>1117</v>
      </c>
      <c r="P942" t="s">
        <v>1161</v>
      </c>
      <c r="Q942">
        <v>42300</v>
      </c>
      <c r="R942">
        <v>-45800</v>
      </c>
      <c r="S942">
        <v>-3500</v>
      </c>
      <c r="T942" s="1">
        <v>42006</v>
      </c>
      <c r="U942" t="s">
        <v>1</v>
      </c>
      <c r="V942" t="s">
        <v>23</v>
      </c>
      <c r="W942" t="s">
        <v>41</v>
      </c>
      <c r="X942" t="s">
        <v>4</v>
      </c>
      <c r="Y942" t="s">
        <v>45</v>
      </c>
      <c r="Z942" t="s">
        <v>51</v>
      </c>
      <c r="AA942" t="s">
        <v>1023</v>
      </c>
      <c r="AB942">
        <v>17</v>
      </c>
      <c r="AC942">
        <v>1</v>
      </c>
      <c r="AD942" t="s">
        <v>1078</v>
      </c>
      <c r="AE942">
        <v>1</v>
      </c>
      <c r="AF942">
        <v>1</v>
      </c>
      <c r="AG942" t="s">
        <v>1078</v>
      </c>
      <c r="AH942">
        <v>60840</v>
      </c>
      <c r="AI942">
        <v>13520</v>
      </c>
      <c r="AJ942">
        <v>6760</v>
      </c>
      <c r="AK942">
        <v>40560</v>
      </c>
      <c r="AL942" t="s">
        <v>73</v>
      </c>
      <c r="AM942" t="s">
        <v>83</v>
      </c>
      <c r="AN942">
        <v>2011</v>
      </c>
      <c r="AO942" t="s">
        <v>1078</v>
      </c>
    </row>
    <row r="943" spans="1:41" x14ac:dyDescent="0.25">
      <c r="A943">
        <v>193213</v>
      </c>
      <c r="B943" s="1">
        <v>35135</v>
      </c>
      <c r="C943">
        <v>407</v>
      </c>
      <c r="D943" t="s">
        <v>1273</v>
      </c>
      <c r="E943"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t="s">
        <v>1086</v>
      </c>
      <c r="M943" t="s">
        <v>1141</v>
      </c>
      <c r="N943" t="s">
        <v>1091</v>
      </c>
      <c r="O943" t="s">
        <v>1092</v>
      </c>
      <c r="P943" t="s">
        <v>1159</v>
      </c>
      <c r="Q943">
        <v>0</v>
      </c>
      <c r="R943">
        <v>-57700</v>
      </c>
      <c r="S943">
        <v>-57700</v>
      </c>
      <c r="T943" s="1">
        <v>42043</v>
      </c>
      <c r="U943" t="s">
        <v>1089</v>
      </c>
      <c r="V943" t="s">
        <v>2</v>
      </c>
      <c r="W943" t="s">
        <v>41</v>
      </c>
      <c r="X943" t="s">
        <v>4</v>
      </c>
      <c r="Y943" t="s">
        <v>45</v>
      </c>
      <c r="Z943" t="s">
        <v>24</v>
      </c>
      <c r="AA943" t="s">
        <v>1024</v>
      </c>
      <c r="AB943">
        <v>0</v>
      </c>
      <c r="AC943">
        <v>3</v>
      </c>
      <c r="AD943" t="s">
        <v>1085</v>
      </c>
      <c r="AE943">
        <v>2</v>
      </c>
      <c r="AF943">
        <v>3</v>
      </c>
      <c r="AG943" t="s">
        <v>1077</v>
      </c>
      <c r="AH943">
        <v>68160</v>
      </c>
      <c r="AI943">
        <v>11360</v>
      </c>
      <c r="AJ943">
        <v>11360</v>
      </c>
      <c r="AK943">
        <v>45440</v>
      </c>
      <c r="AL943" t="s">
        <v>55</v>
      </c>
      <c r="AM943" t="s">
        <v>86</v>
      </c>
      <c r="AN943">
        <v>2010</v>
      </c>
      <c r="AO943" t="s">
        <v>1078</v>
      </c>
    </row>
    <row r="944" spans="1:41" x14ac:dyDescent="0.25">
      <c r="A944">
        <v>557218</v>
      </c>
      <c r="B944" s="1">
        <v>35757</v>
      </c>
      <c r="C944">
        <v>101</v>
      </c>
      <c r="D944" t="s">
        <v>1272</v>
      </c>
      <c r="E944"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t="s">
        <v>1086</v>
      </c>
      <c r="M944" t="s">
        <v>65</v>
      </c>
      <c r="N944" t="s">
        <v>1103</v>
      </c>
      <c r="O944" t="s">
        <v>1113</v>
      </c>
      <c r="P944" t="s">
        <v>1162</v>
      </c>
      <c r="Q944">
        <v>30800</v>
      </c>
      <c r="R944">
        <v>-43700</v>
      </c>
      <c r="S944">
        <v>-12900</v>
      </c>
      <c r="T944" s="1">
        <v>42017</v>
      </c>
      <c r="U944" t="s">
        <v>62</v>
      </c>
      <c r="V944" t="s">
        <v>1084</v>
      </c>
      <c r="W944" t="s">
        <v>11</v>
      </c>
      <c r="X944" t="s">
        <v>30</v>
      </c>
      <c r="Y944" t="s">
        <v>5</v>
      </c>
      <c r="Z944" t="s">
        <v>24</v>
      </c>
      <c r="AA944" t="s">
        <v>1025</v>
      </c>
      <c r="AB944">
        <v>9</v>
      </c>
      <c r="AC944">
        <v>1</v>
      </c>
      <c r="AD944" t="s">
        <v>1078</v>
      </c>
      <c r="AE944">
        <v>1</v>
      </c>
      <c r="AF944">
        <v>0</v>
      </c>
      <c r="AG944" t="s">
        <v>1078</v>
      </c>
      <c r="AH944">
        <v>5170</v>
      </c>
      <c r="AI944">
        <v>940</v>
      </c>
      <c r="AJ944">
        <v>470</v>
      </c>
      <c r="AK944">
        <v>3760</v>
      </c>
      <c r="AL944" t="s">
        <v>47</v>
      </c>
      <c r="AM944" t="s">
        <v>48</v>
      </c>
      <c r="AN944">
        <v>2001</v>
      </c>
      <c r="AO944" t="s">
        <v>1078</v>
      </c>
    </row>
    <row r="945" spans="1:41" x14ac:dyDescent="0.25">
      <c r="A945">
        <v>125591</v>
      </c>
      <c r="B945" s="1">
        <v>41494</v>
      </c>
      <c r="C945">
        <v>187</v>
      </c>
      <c r="D945" t="s">
        <v>1274</v>
      </c>
      <c r="E945"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t="s">
        <v>1086</v>
      </c>
      <c r="M945" t="s">
        <v>1139</v>
      </c>
      <c r="N945" t="s">
        <v>1102</v>
      </c>
      <c r="O945" t="s">
        <v>1083</v>
      </c>
      <c r="P945" t="s">
        <v>1161</v>
      </c>
      <c r="Q945">
        <v>60100</v>
      </c>
      <c r="R945">
        <v>0</v>
      </c>
      <c r="S945">
        <v>60100</v>
      </c>
      <c r="T945" s="1">
        <v>42020</v>
      </c>
      <c r="U945" t="s">
        <v>1</v>
      </c>
      <c r="V945" t="s">
        <v>2</v>
      </c>
      <c r="W945" t="s">
        <v>41</v>
      </c>
      <c r="X945" t="s">
        <v>60</v>
      </c>
      <c r="Y945" t="s">
        <v>50</v>
      </c>
      <c r="Z945" t="s">
        <v>13</v>
      </c>
      <c r="AA945" t="s">
        <v>1026</v>
      </c>
      <c r="AB945">
        <v>21</v>
      </c>
      <c r="AC945">
        <v>1</v>
      </c>
      <c r="AD945" t="s">
        <v>1085</v>
      </c>
      <c r="AE945">
        <v>0</v>
      </c>
      <c r="AF945">
        <v>3</v>
      </c>
      <c r="AG945" t="s">
        <v>1085</v>
      </c>
      <c r="AH945">
        <v>57700</v>
      </c>
      <c r="AI945">
        <v>5770</v>
      </c>
      <c r="AJ945">
        <v>5770</v>
      </c>
      <c r="AK945">
        <v>46160</v>
      </c>
      <c r="AL945" t="s">
        <v>39</v>
      </c>
      <c r="AM945" t="s">
        <v>71</v>
      </c>
      <c r="AN945">
        <v>2000</v>
      </c>
      <c r="AO945" t="s">
        <v>1078</v>
      </c>
    </row>
    <row r="946" spans="1:41" x14ac:dyDescent="0.25">
      <c r="A946">
        <v>227244</v>
      </c>
      <c r="B946" s="1">
        <v>35399</v>
      </c>
      <c r="C946">
        <v>252</v>
      </c>
      <c r="D946" t="s">
        <v>1274</v>
      </c>
      <c r="E946"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t="s">
        <v>1086</v>
      </c>
      <c r="M946" t="s">
        <v>1142</v>
      </c>
      <c r="N946" t="s">
        <v>1107</v>
      </c>
      <c r="O946" t="s">
        <v>1081</v>
      </c>
      <c r="P946" t="s">
        <v>1160</v>
      </c>
      <c r="Q946">
        <v>0</v>
      </c>
      <c r="R946">
        <v>0</v>
      </c>
      <c r="S946">
        <v>0</v>
      </c>
      <c r="T946" s="1">
        <v>42034</v>
      </c>
      <c r="U946" t="s">
        <v>1089</v>
      </c>
      <c r="V946" t="s">
        <v>23</v>
      </c>
      <c r="W946" t="s">
        <v>41</v>
      </c>
      <c r="X946" t="s">
        <v>49</v>
      </c>
      <c r="Y946" t="s">
        <v>12</v>
      </c>
      <c r="Z946" t="s">
        <v>53</v>
      </c>
      <c r="AA946" t="s">
        <v>1027</v>
      </c>
      <c r="AB946">
        <v>22</v>
      </c>
      <c r="AC946">
        <v>3</v>
      </c>
      <c r="AD946" t="s">
        <v>1078</v>
      </c>
      <c r="AE946">
        <v>0</v>
      </c>
      <c r="AF946">
        <v>2</v>
      </c>
      <c r="AG946" t="s">
        <v>1078</v>
      </c>
      <c r="AH946">
        <v>89520</v>
      </c>
      <c r="AI946">
        <v>14920</v>
      </c>
      <c r="AJ946">
        <v>14920</v>
      </c>
      <c r="AK946">
        <v>59680</v>
      </c>
      <c r="AL946" t="s">
        <v>43</v>
      </c>
      <c r="AM946" t="s">
        <v>59</v>
      </c>
      <c r="AN946">
        <v>2014</v>
      </c>
      <c r="AO946" t="s">
        <v>1078</v>
      </c>
    </row>
    <row r="947" spans="1:41" x14ac:dyDescent="0.25">
      <c r="A947">
        <v>791425</v>
      </c>
      <c r="B947" s="1">
        <v>35599</v>
      </c>
      <c r="C947">
        <v>229</v>
      </c>
      <c r="D947" t="s">
        <v>1274</v>
      </c>
      <c r="E947"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t="s">
        <v>1079</v>
      </c>
      <c r="M947" t="s">
        <v>57</v>
      </c>
      <c r="N947" t="s">
        <v>1102</v>
      </c>
      <c r="O947" t="s">
        <v>1083</v>
      </c>
      <c r="P947" t="s">
        <v>1161</v>
      </c>
      <c r="Q947">
        <v>42600</v>
      </c>
      <c r="R947">
        <v>-44400</v>
      </c>
      <c r="S947">
        <v>-1800</v>
      </c>
      <c r="T947" s="1">
        <v>42061</v>
      </c>
      <c r="U947" t="s">
        <v>10</v>
      </c>
      <c r="V947" t="s">
        <v>1084</v>
      </c>
      <c r="W947" t="s">
        <v>11</v>
      </c>
      <c r="X947" t="s">
        <v>30</v>
      </c>
      <c r="Y947" t="s">
        <v>45</v>
      </c>
      <c r="Z947" t="s">
        <v>51</v>
      </c>
      <c r="AA947" t="s">
        <v>1028</v>
      </c>
      <c r="AB947">
        <v>3</v>
      </c>
      <c r="AC947">
        <v>1</v>
      </c>
      <c r="AD947" t="s">
        <v>1078</v>
      </c>
      <c r="AE947">
        <v>1</v>
      </c>
      <c r="AF947">
        <v>0</v>
      </c>
      <c r="AG947" t="s">
        <v>1077</v>
      </c>
      <c r="AH947">
        <v>4620</v>
      </c>
      <c r="AI947">
        <v>420</v>
      </c>
      <c r="AJ947">
        <v>840</v>
      </c>
      <c r="AK947">
        <v>3360</v>
      </c>
      <c r="AL947" t="s">
        <v>123</v>
      </c>
      <c r="AM947" t="s">
        <v>166</v>
      </c>
      <c r="AN947">
        <v>2012</v>
      </c>
      <c r="AO947" t="s">
        <v>1078</v>
      </c>
    </row>
    <row r="948" spans="1:41" x14ac:dyDescent="0.25">
      <c r="A948">
        <v>354455</v>
      </c>
      <c r="B948" s="1">
        <v>39191</v>
      </c>
      <c r="C948">
        <v>246</v>
      </c>
      <c r="D948" t="s">
        <v>1274</v>
      </c>
      <c r="E948"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t="s">
        <v>1086</v>
      </c>
      <c r="M948" t="s">
        <v>1142</v>
      </c>
      <c r="N948" t="s">
        <v>1080</v>
      </c>
      <c r="O948" t="s">
        <v>1106</v>
      </c>
      <c r="P948" t="s">
        <v>1161</v>
      </c>
      <c r="Q948">
        <v>0</v>
      </c>
      <c r="R948">
        <v>-36600</v>
      </c>
      <c r="S948">
        <v>-36600</v>
      </c>
      <c r="T948" s="1">
        <v>42031</v>
      </c>
      <c r="U948" t="s">
        <v>1</v>
      </c>
      <c r="V948" t="s">
        <v>18</v>
      </c>
      <c r="W948" t="s">
        <v>11</v>
      </c>
      <c r="X948" t="s">
        <v>60</v>
      </c>
      <c r="Y948" t="s">
        <v>45</v>
      </c>
      <c r="Z948" t="s">
        <v>75</v>
      </c>
      <c r="AA948" t="s">
        <v>1029</v>
      </c>
      <c r="AB948">
        <v>16</v>
      </c>
      <c r="AC948">
        <v>1</v>
      </c>
      <c r="AD948" t="s">
        <v>1077</v>
      </c>
      <c r="AE948">
        <v>0</v>
      </c>
      <c r="AF948">
        <v>3</v>
      </c>
      <c r="AG948" t="s">
        <v>1085</v>
      </c>
      <c r="AH948">
        <v>45180</v>
      </c>
      <c r="AI948">
        <v>5020</v>
      </c>
      <c r="AJ948">
        <v>5020</v>
      </c>
      <c r="AK948">
        <v>35140</v>
      </c>
      <c r="AL948" t="s">
        <v>118</v>
      </c>
      <c r="AM948" t="s">
        <v>134</v>
      </c>
      <c r="AN948">
        <v>2004</v>
      </c>
      <c r="AO948" t="s">
        <v>1078</v>
      </c>
    </row>
    <row r="949" spans="1:41" x14ac:dyDescent="0.25">
      <c r="A949">
        <v>601042</v>
      </c>
      <c r="B949" s="1">
        <v>39344</v>
      </c>
      <c r="C949">
        <v>190</v>
      </c>
      <c r="D949" t="s">
        <v>1273</v>
      </c>
      <c r="E949"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t="s">
        <v>1079</v>
      </c>
      <c r="M949" t="s">
        <v>1142</v>
      </c>
      <c r="N949" t="s">
        <v>1080</v>
      </c>
      <c r="O949" t="s">
        <v>1104</v>
      </c>
      <c r="P949" t="s">
        <v>1162</v>
      </c>
      <c r="Q949">
        <v>61900</v>
      </c>
      <c r="R949">
        <v>-50000</v>
      </c>
      <c r="S949">
        <v>11900</v>
      </c>
      <c r="T949" s="1">
        <v>42032</v>
      </c>
      <c r="U949" t="s">
        <v>1</v>
      </c>
      <c r="V949" t="s">
        <v>2</v>
      </c>
      <c r="W949" t="s">
        <v>41</v>
      </c>
      <c r="X949" t="s">
        <v>49</v>
      </c>
      <c r="Y949" t="s">
        <v>19</v>
      </c>
      <c r="Z949" t="s">
        <v>13</v>
      </c>
      <c r="AA949" t="s">
        <v>1030</v>
      </c>
      <c r="AB949">
        <v>14</v>
      </c>
      <c r="AC949">
        <v>1</v>
      </c>
      <c r="AD949" t="s">
        <v>1077</v>
      </c>
      <c r="AE949">
        <v>0</v>
      </c>
      <c r="AF949">
        <v>0</v>
      </c>
      <c r="AG949" t="s">
        <v>1078</v>
      </c>
      <c r="AH949">
        <v>45100</v>
      </c>
      <c r="AI949">
        <v>9020</v>
      </c>
      <c r="AJ949">
        <v>4510</v>
      </c>
      <c r="AK949">
        <v>31570</v>
      </c>
      <c r="AL949" t="s">
        <v>39</v>
      </c>
      <c r="AM949" t="s">
        <v>71</v>
      </c>
      <c r="AN949">
        <v>2013</v>
      </c>
      <c r="AO949" t="s">
        <v>1078</v>
      </c>
    </row>
    <row r="950" spans="1:41" x14ac:dyDescent="0.25">
      <c r="A950">
        <v>433663</v>
      </c>
      <c r="B950" s="1">
        <v>35420</v>
      </c>
      <c r="C950">
        <v>95</v>
      </c>
      <c r="D950" t="s">
        <v>1274</v>
      </c>
      <c r="E950"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t="s">
        <v>1079</v>
      </c>
      <c r="M950" t="s">
        <v>1139</v>
      </c>
      <c r="N950" t="s">
        <v>1082</v>
      </c>
      <c r="O950" t="s">
        <v>1096</v>
      </c>
      <c r="P950" t="s">
        <v>1161</v>
      </c>
      <c r="Q950">
        <v>67800</v>
      </c>
      <c r="R950">
        <v>-48600</v>
      </c>
      <c r="S950">
        <v>19200</v>
      </c>
      <c r="T950" s="1">
        <v>42058</v>
      </c>
      <c r="U950" t="s">
        <v>1089</v>
      </c>
      <c r="V950" t="s">
        <v>2</v>
      </c>
      <c r="W950" t="s">
        <v>41</v>
      </c>
      <c r="X950" t="s">
        <v>4</v>
      </c>
      <c r="Y950" t="s">
        <v>5</v>
      </c>
      <c r="Z950" t="s">
        <v>37</v>
      </c>
      <c r="AA950" t="s">
        <v>1031</v>
      </c>
      <c r="AB950">
        <v>21</v>
      </c>
      <c r="AC950">
        <v>3</v>
      </c>
      <c r="AD950" t="s">
        <v>1077</v>
      </c>
      <c r="AE950">
        <v>0</v>
      </c>
      <c r="AF950">
        <v>3</v>
      </c>
      <c r="AG950" t="s">
        <v>1077</v>
      </c>
      <c r="AH950">
        <v>83160</v>
      </c>
      <c r="AI950">
        <v>15120</v>
      </c>
      <c r="AJ950">
        <v>15120</v>
      </c>
      <c r="AK950">
        <v>52920</v>
      </c>
      <c r="AL950" t="s">
        <v>47</v>
      </c>
      <c r="AM950" t="s">
        <v>48</v>
      </c>
      <c r="AN950">
        <v>2003</v>
      </c>
      <c r="AO950" t="s">
        <v>1078</v>
      </c>
    </row>
    <row r="951" spans="1:41" x14ac:dyDescent="0.25">
      <c r="A951">
        <v>471938</v>
      </c>
      <c r="B951" s="1">
        <v>39481</v>
      </c>
      <c r="C951">
        <v>205</v>
      </c>
      <c r="D951" t="s">
        <v>1272</v>
      </c>
      <c r="E951"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t="s">
        <v>1086</v>
      </c>
      <c r="M951" t="s">
        <v>57</v>
      </c>
      <c r="N951" t="s">
        <v>1097</v>
      </c>
      <c r="O951" t="s">
        <v>1101</v>
      </c>
      <c r="P951" t="s">
        <v>1161</v>
      </c>
      <c r="Q951">
        <v>0</v>
      </c>
      <c r="R951">
        <v>0</v>
      </c>
      <c r="S951">
        <v>0</v>
      </c>
      <c r="T951" s="1">
        <v>42022</v>
      </c>
      <c r="U951" t="s">
        <v>1</v>
      </c>
      <c r="V951" t="s">
        <v>18</v>
      </c>
      <c r="W951" t="s">
        <v>11</v>
      </c>
      <c r="X951" t="s">
        <v>4</v>
      </c>
      <c r="Y951" t="s">
        <v>45</v>
      </c>
      <c r="Z951" t="s">
        <v>6</v>
      </c>
      <c r="AA951" t="s">
        <v>1032</v>
      </c>
      <c r="AB951">
        <v>19</v>
      </c>
      <c r="AC951">
        <v>1</v>
      </c>
      <c r="AD951" t="s">
        <v>1078</v>
      </c>
      <c r="AE951">
        <v>2</v>
      </c>
      <c r="AF951">
        <v>1</v>
      </c>
      <c r="AG951" t="s">
        <v>1078</v>
      </c>
      <c r="AH951">
        <v>86130</v>
      </c>
      <c r="AI951">
        <v>15660</v>
      </c>
      <c r="AJ951">
        <v>15660</v>
      </c>
      <c r="AK951">
        <v>54810</v>
      </c>
      <c r="AL951" t="s">
        <v>26</v>
      </c>
      <c r="AM951" t="s">
        <v>132</v>
      </c>
      <c r="AN951">
        <v>1995</v>
      </c>
      <c r="AO951" t="s">
        <v>1078</v>
      </c>
    </row>
    <row r="952" spans="1:41" x14ac:dyDescent="0.25">
      <c r="A952">
        <v>564654</v>
      </c>
      <c r="B952" s="1">
        <v>37818</v>
      </c>
      <c r="C952">
        <v>41</v>
      </c>
      <c r="D952" t="s">
        <v>1273</v>
      </c>
      <c r="E95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t="s">
        <v>1079</v>
      </c>
      <c r="M952" t="s">
        <v>1139</v>
      </c>
      <c r="N952" t="s">
        <v>1097</v>
      </c>
      <c r="O952" t="s">
        <v>1081</v>
      </c>
      <c r="P952" t="s">
        <v>1159</v>
      </c>
      <c r="Q952">
        <v>35400</v>
      </c>
      <c r="R952">
        <v>0</v>
      </c>
      <c r="S952">
        <v>35400</v>
      </c>
      <c r="T952" s="1">
        <v>42050</v>
      </c>
      <c r="U952" t="s">
        <v>1089</v>
      </c>
      <c r="V952" t="s">
        <v>23</v>
      </c>
      <c r="W952" t="s">
        <v>3</v>
      </c>
      <c r="X952" t="s">
        <v>34</v>
      </c>
      <c r="Y952" t="s">
        <v>50</v>
      </c>
      <c r="Z952" t="s">
        <v>51</v>
      </c>
      <c r="AA952" t="s">
        <v>1033</v>
      </c>
      <c r="AB952">
        <v>13</v>
      </c>
      <c r="AC952">
        <v>3</v>
      </c>
      <c r="AD952" t="s">
        <v>1078</v>
      </c>
      <c r="AE952">
        <v>1</v>
      </c>
      <c r="AF952">
        <v>3</v>
      </c>
      <c r="AG952" t="s">
        <v>1078</v>
      </c>
      <c r="AH952">
        <v>48000</v>
      </c>
      <c r="AI952">
        <v>9600</v>
      </c>
      <c r="AJ952">
        <v>4800</v>
      </c>
      <c r="AK952">
        <v>33600</v>
      </c>
      <c r="AL952" t="s">
        <v>21</v>
      </c>
      <c r="AM952" t="s">
        <v>22</v>
      </c>
      <c r="AN952">
        <v>1995</v>
      </c>
      <c r="AO952" t="s">
        <v>1078</v>
      </c>
    </row>
    <row r="953" spans="1:41" x14ac:dyDescent="0.25">
      <c r="A953">
        <v>645723</v>
      </c>
      <c r="B953" s="1">
        <v>33363</v>
      </c>
      <c r="C953">
        <v>137</v>
      </c>
      <c r="D953" t="s">
        <v>1273</v>
      </c>
      <c r="E953"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t="s">
        <v>1086</v>
      </c>
      <c r="M953" t="s">
        <v>57</v>
      </c>
      <c r="N953" t="s">
        <v>1102</v>
      </c>
      <c r="O953" t="s">
        <v>1104</v>
      </c>
      <c r="P953" t="s">
        <v>1159</v>
      </c>
      <c r="Q953">
        <v>0</v>
      </c>
      <c r="R953">
        <v>-45300</v>
      </c>
      <c r="S953">
        <v>-45300</v>
      </c>
      <c r="T953" s="1">
        <v>42039</v>
      </c>
      <c r="U953" t="s">
        <v>10</v>
      </c>
      <c r="V953" t="s">
        <v>1084</v>
      </c>
      <c r="W953" t="s">
        <v>11</v>
      </c>
      <c r="X953" t="s">
        <v>4</v>
      </c>
      <c r="Y953" t="s">
        <v>12</v>
      </c>
      <c r="Z953" t="s">
        <v>51</v>
      </c>
      <c r="AA953" t="s">
        <v>1034</v>
      </c>
      <c r="AB953">
        <v>21</v>
      </c>
      <c r="AC953">
        <v>1</v>
      </c>
      <c r="AD953" t="s">
        <v>1078</v>
      </c>
      <c r="AE953">
        <v>0</v>
      </c>
      <c r="AF953">
        <v>0</v>
      </c>
      <c r="AG953" t="s">
        <v>1077</v>
      </c>
      <c r="AH953">
        <v>3300</v>
      </c>
      <c r="AI953">
        <v>600</v>
      </c>
      <c r="AJ953">
        <v>600</v>
      </c>
      <c r="AK953">
        <v>2100</v>
      </c>
      <c r="AL953" t="s">
        <v>8</v>
      </c>
      <c r="AM953" t="s">
        <v>9</v>
      </c>
      <c r="AN953">
        <v>2008</v>
      </c>
      <c r="AO953" t="s">
        <v>1078</v>
      </c>
    </row>
    <row r="954" spans="1:41" x14ac:dyDescent="0.25">
      <c r="A954">
        <v>573572</v>
      </c>
      <c r="B954" s="1">
        <v>33405</v>
      </c>
      <c r="C954">
        <v>194</v>
      </c>
      <c r="D954" t="s">
        <v>1272</v>
      </c>
      <c r="E954"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t="s">
        <v>1086</v>
      </c>
      <c r="M954" t="s">
        <v>1142</v>
      </c>
      <c r="N954" t="s">
        <v>1102</v>
      </c>
      <c r="O954" t="s">
        <v>1088</v>
      </c>
      <c r="P954" t="s">
        <v>1159</v>
      </c>
      <c r="Q954">
        <v>67800</v>
      </c>
      <c r="R954">
        <v>0</v>
      </c>
      <c r="S954">
        <v>67800</v>
      </c>
      <c r="T954" s="1">
        <v>42016</v>
      </c>
      <c r="U954" t="s">
        <v>1089</v>
      </c>
      <c r="V954" t="s">
        <v>18</v>
      </c>
      <c r="W954" t="s">
        <v>11</v>
      </c>
      <c r="X954" t="s">
        <v>60</v>
      </c>
      <c r="Y954" t="s">
        <v>19</v>
      </c>
      <c r="Z954" t="s">
        <v>53</v>
      </c>
      <c r="AA954" t="s">
        <v>1035</v>
      </c>
      <c r="AB954">
        <v>11</v>
      </c>
      <c r="AC954">
        <v>3</v>
      </c>
      <c r="AD954" t="s">
        <v>1078</v>
      </c>
      <c r="AE954">
        <v>1</v>
      </c>
      <c r="AF954">
        <v>2</v>
      </c>
      <c r="AG954" t="s">
        <v>1077</v>
      </c>
      <c r="AH954">
        <v>57200</v>
      </c>
      <c r="AI954">
        <v>11440</v>
      </c>
      <c r="AJ954">
        <v>5720</v>
      </c>
      <c r="AK954">
        <v>40040</v>
      </c>
      <c r="AL954" t="s">
        <v>47</v>
      </c>
      <c r="AM954" t="s">
        <v>48</v>
      </c>
      <c r="AN954">
        <v>2005</v>
      </c>
      <c r="AO954" t="s">
        <v>1078</v>
      </c>
    </row>
    <row r="955" spans="1:41" x14ac:dyDescent="0.25">
      <c r="A955">
        <v>437960</v>
      </c>
      <c r="B955" s="1">
        <v>36984</v>
      </c>
      <c r="C955">
        <v>128</v>
      </c>
      <c r="D955" t="s">
        <v>1274</v>
      </c>
      <c r="E955"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t="s">
        <v>1086</v>
      </c>
      <c r="M955" t="s">
        <v>29</v>
      </c>
      <c r="N955" t="s">
        <v>1114</v>
      </c>
      <c r="O955" t="s">
        <v>1092</v>
      </c>
      <c r="P955" t="s">
        <v>1159</v>
      </c>
      <c r="Q955">
        <v>0</v>
      </c>
      <c r="R955">
        <v>-48800</v>
      </c>
      <c r="S955">
        <v>-48800</v>
      </c>
      <c r="T955" s="1">
        <v>42006</v>
      </c>
      <c r="U955" t="s">
        <v>10</v>
      </c>
      <c r="V955" t="s">
        <v>1084</v>
      </c>
      <c r="W955" t="s">
        <v>121</v>
      </c>
      <c r="X955" t="s">
        <v>4</v>
      </c>
      <c r="Y955" t="s">
        <v>12</v>
      </c>
      <c r="Z955" t="s">
        <v>6</v>
      </c>
      <c r="AA955" t="s">
        <v>1036</v>
      </c>
      <c r="AB955">
        <v>16</v>
      </c>
      <c r="AC955">
        <v>1</v>
      </c>
      <c r="AD955" t="s">
        <v>1085</v>
      </c>
      <c r="AE955">
        <v>2</v>
      </c>
      <c r="AF955">
        <v>0</v>
      </c>
      <c r="AG955" t="s">
        <v>1085</v>
      </c>
      <c r="AH955">
        <v>7590</v>
      </c>
      <c r="AI955">
        <v>1380</v>
      </c>
      <c r="AJ955">
        <v>690</v>
      </c>
      <c r="AK955">
        <v>5520</v>
      </c>
      <c r="AL955" t="s">
        <v>32</v>
      </c>
      <c r="AM955" t="s">
        <v>69</v>
      </c>
      <c r="AN955">
        <v>2012</v>
      </c>
      <c r="AO955" t="s">
        <v>1078</v>
      </c>
    </row>
    <row r="956" spans="1:41" x14ac:dyDescent="0.25">
      <c r="A956">
        <v>649800</v>
      </c>
      <c r="B956" s="1">
        <v>41714</v>
      </c>
      <c r="C956">
        <v>150</v>
      </c>
      <c r="D956" t="s">
        <v>1273</v>
      </c>
      <c r="E956"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t="s">
        <v>1086</v>
      </c>
      <c r="M956" t="s">
        <v>1141</v>
      </c>
      <c r="N956" t="s">
        <v>1103</v>
      </c>
      <c r="O956" t="s">
        <v>1088</v>
      </c>
      <c r="P956" t="s">
        <v>1162</v>
      </c>
      <c r="Q956">
        <v>30400</v>
      </c>
      <c r="R956">
        <v>-89400</v>
      </c>
      <c r="S956">
        <v>-59000</v>
      </c>
      <c r="T956" s="1">
        <v>42031</v>
      </c>
      <c r="U956" t="s">
        <v>1</v>
      </c>
      <c r="V956" t="s">
        <v>18</v>
      </c>
      <c r="W956" t="s">
        <v>41</v>
      </c>
      <c r="X956" t="s">
        <v>4</v>
      </c>
      <c r="Y956" t="s">
        <v>12</v>
      </c>
      <c r="Z956" t="s">
        <v>24</v>
      </c>
      <c r="AA956" t="s">
        <v>1037</v>
      </c>
      <c r="AB956">
        <v>9</v>
      </c>
      <c r="AC956">
        <v>1</v>
      </c>
      <c r="AD956" t="s">
        <v>1078</v>
      </c>
      <c r="AE956">
        <v>0</v>
      </c>
      <c r="AF956">
        <v>2</v>
      </c>
      <c r="AG956" t="s">
        <v>1085</v>
      </c>
      <c r="AH956">
        <v>80080</v>
      </c>
      <c r="AI956">
        <v>12320</v>
      </c>
      <c r="AJ956">
        <v>12320</v>
      </c>
      <c r="AK956">
        <v>55440</v>
      </c>
      <c r="AL956" t="s">
        <v>26</v>
      </c>
      <c r="AM956" t="s">
        <v>132</v>
      </c>
      <c r="AN956">
        <v>2013</v>
      </c>
      <c r="AO956" t="s">
        <v>1078</v>
      </c>
    </row>
    <row r="957" spans="1:41" x14ac:dyDescent="0.25">
      <c r="A957">
        <v>544225</v>
      </c>
      <c r="B957" s="1">
        <v>40393</v>
      </c>
      <c r="C957">
        <v>104</v>
      </c>
      <c r="D957" t="s">
        <v>1273</v>
      </c>
      <c r="E957"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t="s">
        <v>1086</v>
      </c>
      <c r="M957" t="s">
        <v>1140</v>
      </c>
      <c r="N957" t="s">
        <v>1102</v>
      </c>
      <c r="O957" t="s">
        <v>1101</v>
      </c>
      <c r="P957" t="s">
        <v>1161</v>
      </c>
      <c r="Q957">
        <v>0</v>
      </c>
      <c r="R957">
        <v>-70100</v>
      </c>
      <c r="S957">
        <v>-70100</v>
      </c>
      <c r="T957" s="1">
        <v>42044</v>
      </c>
      <c r="U957" t="s">
        <v>10</v>
      </c>
      <c r="V957" t="s">
        <v>1084</v>
      </c>
      <c r="W957" t="s">
        <v>11</v>
      </c>
      <c r="X957" t="s">
        <v>4</v>
      </c>
      <c r="Y957" t="s">
        <v>45</v>
      </c>
      <c r="Z957" t="s">
        <v>13</v>
      </c>
      <c r="AA957" t="s">
        <v>1038</v>
      </c>
      <c r="AB957">
        <v>8</v>
      </c>
      <c r="AC957">
        <v>1</v>
      </c>
      <c r="AD957" t="s">
        <v>1078</v>
      </c>
      <c r="AE957">
        <v>0</v>
      </c>
      <c r="AF957">
        <v>0</v>
      </c>
      <c r="AG957" t="s">
        <v>1077</v>
      </c>
      <c r="AH957">
        <v>4800</v>
      </c>
      <c r="AI957">
        <v>960</v>
      </c>
      <c r="AJ957">
        <v>480</v>
      </c>
      <c r="AK957">
        <v>3360</v>
      </c>
      <c r="AL957" t="s">
        <v>97</v>
      </c>
      <c r="AM957" t="s">
        <v>98</v>
      </c>
      <c r="AN957">
        <v>2006</v>
      </c>
      <c r="AO957" t="s">
        <v>1078</v>
      </c>
    </row>
    <row r="958" spans="1:41" x14ac:dyDescent="0.25">
      <c r="A958">
        <v>390256</v>
      </c>
      <c r="B958" s="1">
        <v>40142</v>
      </c>
      <c r="C958">
        <v>163</v>
      </c>
      <c r="D958" t="s">
        <v>1274</v>
      </c>
      <c r="E958"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t="s">
        <v>1086</v>
      </c>
      <c r="M958" t="s">
        <v>57</v>
      </c>
      <c r="N958" t="s">
        <v>1080</v>
      </c>
      <c r="O958" t="s">
        <v>1116</v>
      </c>
      <c r="P958" t="s">
        <v>1160</v>
      </c>
      <c r="Q958">
        <v>0</v>
      </c>
      <c r="R958">
        <v>-36400</v>
      </c>
      <c r="S958">
        <v>-36400</v>
      </c>
      <c r="T958" s="1">
        <v>42041</v>
      </c>
      <c r="U958" t="s">
        <v>10</v>
      </c>
      <c r="V958" t="s">
        <v>1084</v>
      </c>
      <c r="W958" t="s">
        <v>11</v>
      </c>
      <c r="X958" t="s">
        <v>4</v>
      </c>
      <c r="Y958" t="s">
        <v>45</v>
      </c>
      <c r="Z958" t="s">
        <v>37</v>
      </c>
      <c r="AA958" t="s">
        <v>1039</v>
      </c>
      <c r="AB958">
        <v>7</v>
      </c>
      <c r="AC958">
        <v>1</v>
      </c>
      <c r="AD958" t="s">
        <v>1085</v>
      </c>
      <c r="AE958">
        <v>2</v>
      </c>
      <c r="AF958">
        <v>1</v>
      </c>
      <c r="AG958" t="s">
        <v>1077</v>
      </c>
      <c r="AH958">
        <v>3900</v>
      </c>
      <c r="AI958">
        <v>390</v>
      </c>
      <c r="AJ958">
        <v>780</v>
      </c>
      <c r="AK958">
        <v>2730</v>
      </c>
      <c r="AL958" t="s">
        <v>123</v>
      </c>
      <c r="AM958" t="s">
        <v>166</v>
      </c>
      <c r="AN958">
        <v>2008</v>
      </c>
      <c r="AO958" t="s">
        <v>1077</v>
      </c>
    </row>
    <row r="959" spans="1:41" x14ac:dyDescent="0.25">
      <c r="A959">
        <v>488597</v>
      </c>
      <c r="B959" s="1">
        <v>37019</v>
      </c>
      <c r="C959">
        <v>80</v>
      </c>
      <c r="D959" t="s">
        <v>1272</v>
      </c>
      <c r="E959"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t="s">
        <v>1079</v>
      </c>
      <c r="M959" t="s">
        <v>1139</v>
      </c>
      <c r="N959" t="s">
        <v>1107</v>
      </c>
      <c r="O959" t="s">
        <v>1098</v>
      </c>
      <c r="P959" t="s">
        <v>1161</v>
      </c>
      <c r="Q959">
        <v>64600</v>
      </c>
      <c r="R959">
        <v>0</v>
      </c>
      <c r="S959">
        <v>64600</v>
      </c>
      <c r="T959" s="1">
        <v>42007</v>
      </c>
      <c r="U959" t="s">
        <v>1</v>
      </c>
      <c r="V959" t="s">
        <v>23</v>
      </c>
      <c r="W959" t="s">
        <v>11</v>
      </c>
      <c r="X959" t="s">
        <v>49</v>
      </c>
      <c r="Y959" t="s">
        <v>5</v>
      </c>
      <c r="Z959" t="s">
        <v>24</v>
      </c>
      <c r="AA959" t="s">
        <v>1040</v>
      </c>
      <c r="AB959">
        <v>12</v>
      </c>
      <c r="AC959">
        <v>1</v>
      </c>
      <c r="AD959" t="s">
        <v>1085</v>
      </c>
      <c r="AE959">
        <v>0</v>
      </c>
      <c r="AF959">
        <v>0</v>
      </c>
      <c r="AG959" t="s">
        <v>1078</v>
      </c>
      <c r="AH959">
        <v>90400</v>
      </c>
      <c r="AI959">
        <v>9040</v>
      </c>
      <c r="AJ959">
        <v>9040</v>
      </c>
      <c r="AK959">
        <v>72320</v>
      </c>
      <c r="AL959" t="s">
        <v>97</v>
      </c>
      <c r="AM959" t="s">
        <v>98</v>
      </c>
      <c r="AN959">
        <v>1995</v>
      </c>
      <c r="AO959" t="s">
        <v>1078</v>
      </c>
    </row>
    <row r="960" spans="1:41" x14ac:dyDescent="0.25">
      <c r="A960">
        <v>133889</v>
      </c>
      <c r="B960" s="1">
        <v>38152</v>
      </c>
      <c r="C960">
        <v>65</v>
      </c>
      <c r="D960" t="s">
        <v>1273</v>
      </c>
      <c r="E960"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t="s">
        <v>1086</v>
      </c>
      <c r="M960" t="s">
        <v>1140</v>
      </c>
      <c r="N960" t="s">
        <v>1087</v>
      </c>
      <c r="O960" t="s">
        <v>1110</v>
      </c>
      <c r="P960" t="s">
        <v>1160</v>
      </c>
      <c r="Q960">
        <v>0</v>
      </c>
      <c r="R960">
        <v>0</v>
      </c>
      <c r="S960">
        <v>0</v>
      </c>
      <c r="T960" s="1">
        <v>42016</v>
      </c>
      <c r="U960" t="s">
        <v>1089</v>
      </c>
      <c r="V960" t="s">
        <v>18</v>
      </c>
      <c r="W960" t="s">
        <v>11</v>
      </c>
      <c r="X960" t="s">
        <v>49</v>
      </c>
      <c r="Y960" t="s">
        <v>50</v>
      </c>
      <c r="Z960" t="s">
        <v>6</v>
      </c>
      <c r="AA960" t="s">
        <v>1041</v>
      </c>
      <c r="AB960">
        <v>21</v>
      </c>
      <c r="AC960">
        <v>3</v>
      </c>
      <c r="AD960" t="s">
        <v>1077</v>
      </c>
      <c r="AE960">
        <v>0</v>
      </c>
      <c r="AF960">
        <v>0</v>
      </c>
      <c r="AG960" t="s">
        <v>1085</v>
      </c>
      <c r="AH960">
        <v>62900</v>
      </c>
      <c r="AI960">
        <v>6290</v>
      </c>
      <c r="AJ960">
        <v>12580</v>
      </c>
      <c r="AK960">
        <v>44030</v>
      </c>
      <c r="AL960" t="s">
        <v>106</v>
      </c>
      <c r="AM960" t="s">
        <v>280</v>
      </c>
      <c r="AN960">
        <v>1998</v>
      </c>
      <c r="AO960" t="s">
        <v>1078</v>
      </c>
    </row>
    <row r="961" spans="1:41" x14ac:dyDescent="0.25">
      <c r="A961">
        <v>931901</v>
      </c>
      <c r="B961" s="1">
        <v>34553</v>
      </c>
      <c r="C961">
        <v>179</v>
      </c>
      <c r="D961" t="s">
        <v>1273</v>
      </c>
      <c r="E961"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t="s">
        <v>1086</v>
      </c>
      <c r="M961" t="s">
        <v>29</v>
      </c>
      <c r="N961" t="s">
        <v>1102</v>
      </c>
      <c r="O961" t="s">
        <v>1094</v>
      </c>
      <c r="P961" t="s">
        <v>1160</v>
      </c>
      <c r="Q961">
        <v>53800</v>
      </c>
      <c r="R961">
        <v>0</v>
      </c>
      <c r="S961">
        <v>53800</v>
      </c>
      <c r="T961" s="1">
        <v>42026</v>
      </c>
      <c r="U961" t="s">
        <v>1</v>
      </c>
      <c r="V961" t="s">
        <v>18</v>
      </c>
      <c r="W961" t="s">
        <v>3</v>
      </c>
      <c r="X961" t="s">
        <v>4</v>
      </c>
      <c r="Y961" t="s">
        <v>50</v>
      </c>
      <c r="Z961" t="s">
        <v>24</v>
      </c>
      <c r="AA961" t="s">
        <v>1042</v>
      </c>
      <c r="AB961">
        <v>4</v>
      </c>
      <c r="AC961">
        <v>1</v>
      </c>
      <c r="AD961" t="s">
        <v>1077</v>
      </c>
      <c r="AE961">
        <v>1</v>
      </c>
      <c r="AF961">
        <v>2</v>
      </c>
      <c r="AG961" t="s">
        <v>1078</v>
      </c>
      <c r="AH961">
        <v>54200</v>
      </c>
      <c r="AI961">
        <v>5420</v>
      </c>
      <c r="AJ961">
        <v>10840</v>
      </c>
      <c r="AK961">
        <v>37940</v>
      </c>
      <c r="AL961" t="s">
        <v>39</v>
      </c>
      <c r="AM961" t="s">
        <v>193</v>
      </c>
      <c r="AN961">
        <v>2014</v>
      </c>
      <c r="AO961" t="s">
        <v>1077</v>
      </c>
    </row>
    <row r="962" spans="1:41" x14ac:dyDescent="0.25">
      <c r="A962">
        <v>769475</v>
      </c>
      <c r="B962" s="1">
        <v>38225</v>
      </c>
      <c r="C962">
        <v>372</v>
      </c>
      <c r="D962" t="s">
        <v>1273</v>
      </c>
      <c r="E96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t="s">
        <v>1086</v>
      </c>
      <c r="M962" t="s">
        <v>1140</v>
      </c>
      <c r="N962" t="s">
        <v>1091</v>
      </c>
      <c r="O962" t="s">
        <v>1108</v>
      </c>
      <c r="P962" t="s">
        <v>1161</v>
      </c>
      <c r="Q962">
        <v>0</v>
      </c>
      <c r="R962">
        <v>0</v>
      </c>
      <c r="S962">
        <v>0</v>
      </c>
      <c r="T962" s="1">
        <v>42007</v>
      </c>
      <c r="U962" t="s">
        <v>1089</v>
      </c>
      <c r="V962" t="s">
        <v>2</v>
      </c>
      <c r="W962" t="s">
        <v>3</v>
      </c>
      <c r="X962" t="s">
        <v>4</v>
      </c>
      <c r="Y962" t="s">
        <v>19</v>
      </c>
      <c r="Z962" t="s">
        <v>53</v>
      </c>
      <c r="AA962" t="s">
        <v>1043</v>
      </c>
      <c r="AB962">
        <v>18</v>
      </c>
      <c r="AC962">
        <v>3</v>
      </c>
      <c r="AD962" t="s">
        <v>1078</v>
      </c>
      <c r="AE962">
        <v>2</v>
      </c>
      <c r="AF962">
        <v>2</v>
      </c>
      <c r="AG962" t="s">
        <v>1077</v>
      </c>
      <c r="AH962">
        <v>51800</v>
      </c>
      <c r="AI962">
        <v>5180</v>
      </c>
      <c r="AJ962">
        <v>10360</v>
      </c>
      <c r="AK962">
        <v>36260</v>
      </c>
      <c r="AL962" t="s">
        <v>32</v>
      </c>
      <c r="AM962" t="s">
        <v>69</v>
      </c>
      <c r="AN962">
        <v>2003</v>
      </c>
      <c r="AO962" t="s">
        <v>1078</v>
      </c>
    </row>
    <row r="963" spans="1:41" x14ac:dyDescent="0.25">
      <c r="A963">
        <v>844062</v>
      </c>
      <c r="B963" s="1">
        <v>33018</v>
      </c>
      <c r="C963">
        <v>398</v>
      </c>
      <c r="D963" t="s">
        <v>1273</v>
      </c>
      <c r="E963"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t="s">
        <v>1079</v>
      </c>
      <c r="M963" t="s">
        <v>57</v>
      </c>
      <c r="N963" t="s">
        <v>1114</v>
      </c>
      <c r="O963" t="s">
        <v>1104</v>
      </c>
      <c r="P963" t="s">
        <v>1162</v>
      </c>
      <c r="Q963">
        <v>69400</v>
      </c>
      <c r="R963">
        <v>0</v>
      </c>
      <c r="S963">
        <v>69400</v>
      </c>
      <c r="T963" s="1">
        <v>42058</v>
      </c>
      <c r="U963" t="s">
        <v>10</v>
      </c>
      <c r="V963" t="s">
        <v>1084</v>
      </c>
      <c r="W963" t="s">
        <v>121</v>
      </c>
      <c r="X963" t="s">
        <v>4</v>
      </c>
      <c r="Y963" t="s">
        <v>5</v>
      </c>
      <c r="Z963" t="s">
        <v>53</v>
      </c>
      <c r="AA963" t="s">
        <v>1044</v>
      </c>
      <c r="AB963">
        <v>7</v>
      </c>
      <c r="AC963">
        <v>1</v>
      </c>
      <c r="AD963" t="s">
        <v>1085</v>
      </c>
      <c r="AE963">
        <v>2</v>
      </c>
      <c r="AF963">
        <v>3</v>
      </c>
      <c r="AG963" t="s">
        <v>1085</v>
      </c>
      <c r="AH963">
        <v>6600</v>
      </c>
      <c r="AI963">
        <v>600</v>
      </c>
      <c r="AJ963">
        <v>1200</v>
      </c>
      <c r="AK963">
        <v>4800</v>
      </c>
      <c r="AL963" t="s">
        <v>32</v>
      </c>
      <c r="AM963" t="s">
        <v>69</v>
      </c>
      <c r="AN963">
        <v>2012</v>
      </c>
      <c r="AO963" t="s">
        <v>1078</v>
      </c>
    </row>
    <row r="964" spans="1:41" x14ac:dyDescent="0.25">
      <c r="A964">
        <v>844129</v>
      </c>
      <c r="B964" s="1">
        <v>33136</v>
      </c>
      <c r="C964">
        <v>213</v>
      </c>
      <c r="D964" t="s">
        <v>1273</v>
      </c>
      <c r="E964"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t="s">
        <v>1079</v>
      </c>
      <c r="M964" t="s">
        <v>1140</v>
      </c>
      <c r="N964" t="s">
        <v>1091</v>
      </c>
      <c r="O964" t="s">
        <v>1104</v>
      </c>
      <c r="P964" t="s">
        <v>1159</v>
      </c>
      <c r="Q964">
        <v>58500</v>
      </c>
      <c r="R964">
        <v>-77700</v>
      </c>
      <c r="S964">
        <v>-19200</v>
      </c>
      <c r="T964" s="1">
        <v>42026</v>
      </c>
      <c r="U964" t="s">
        <v>1</v>
      </c>
      <c r="V964" t="s">
        <v>2</v>
      </c>
      <c r="W964" t="s">
        <v>41</v>
      </c>
      <c r="X964" t="s">
        <v>34</v>
      </c>
      <c r="Y964" t="s">
        <v>5</v>
      </c>
      <c r="Z964" t="s">
        <v>75</v>
      </c>
      <c r="AA964" t="s">
        <v>1045</v>
      </c>
      <c r="AB964">
        <v>13</v>
      </c>
      <c r="AC964">
        <v>1</v>
      </c>
      <c r="AD964" t="s">
        <v>1077</v>
      </c>
      <c r="AE964">
        <v>2</v>
      </c>
      <c r="AF964">
        <v>0</v>
      </c>
      <c r="AG964" t="s">
        <v>1077</v>
      </c>
      <c r="AH964">
        <v>74140</v>
      </c>
      <c r="AI964">
        <v>13480</v>
      </c>
      <c r="AJ964">
        <v>6740</v>
      </c>
      <c r="AK964">
        <v>53920</v>
      </c>
      <c r="AL964" t="s">
        <v>55</v>
      </c>
      <c r="AM964" t="s">
        <v>86</v>
      </c>
      <c r="AN964">
        <v>2007</v>
      </c>
      <c r="AO964" t="s">
        <v>1078</v>
      </c>
    </row>
    <row r="965" spans="1:41" x14ac:dyDescent="0.25">
      <c r="A965">
        <v>732169</v>
      </c>
      <c r="B965" s="1">
        <v>36835</v>
      </c>
      <c r="C965">
        <v>79</v>
      </c>
      <c r="D965" t="s">
        <v>1273</v>
      </c>
      <c r="E965"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t="s">
        <v>1086</v>
      </c>
      <c r="M965" t="s">
        <v>29</v>
      </c>
      <c r="N965" t="s">
        <v>1097</v>
      </c>
      <c r="O965" t="s">
        <v>1108</v>
      </c>
      <c r="P965" t="s">
        <v>1161</v>
      </c>
      <c r="Q965">
        <v>53400</v>
      </c>
      <c r="R965">
        <v>-35200</v>
      </c>
      <c r="S965">
        <v>18200</v>
      </c>
      <c r="T965" s="1">
        <v>42048</v>
      </c>
      <c r="U965" t="s">
        <v>1</v>
      </c>
      <c r="V965" t="s">
        <v>23</v>
      </c>
      <c r="W965" t="s">
        <v>41</v>
      </c>
      <c r="X965" t="s">
        <v>34</v>
      </c>
      <c r="Y965" t="s">
        <v>12</v>
      </c>
      <c r="Z965" t="s">
        <v>53</v>
      </c>
      <c r="AA965" t="s">
        <v>1046</v>
      </c>
      <c r="AB965">
        <v>0</v>
      </c>
      <c r="AC965">
        <v>1</v>
      </c>
      <c r="AD965" t="s">
        <v>1078</v>
      </c>
      <c r="AE965">
        <v>2</v>
      </c>
      <c r="AF965">
        <v>1</v>
      </c>
      <c r="AG965" t="s">
        <v>1085</v>
      </c>
      <c r="AH965">
        <v>67800</v>
      </c>
      <c r="AI965">
        <v>13560</v>
      </c>
      <c r="AJ965">
        <v>6780</v>
      </c>
      <c r="AK965">
        <v>47460</v>
      </c>
      <c r="AL965" t="s">
        <v>15</v>
      </c>
      <c r="AM965" t="s">
        <v>102</v>
      </c>
      <c r="AN965">
        <v>1995</v>
      </c>
      <c r="AO965" t="s">
        <v>1078</v>
      </c>
    </row>
    <row r="966" spans="1:41" x14ac:dyDescent="0.25">
      <c r="A966">
        <v>221854</v>
      </c>
      <c r="B966" s="1">
        <v>34610</v>
      </c>
      <c r="C966">
        <v>232</v>
      </c>
      <c r="D966" t="s">
        <v>1273</v>
      </c>
      <c r="E966"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t="s">
        <v>1079</v>
      </c>
      <c r="M966" t="s">
        <v>65</v>
      </c>
      <c r="N966" t="s">
        <v>1095</v>
      </c>
      <c r="O966" t="s">
        <v>1117</v>
      </c>
      <c r="P966" t="s">
        <v>1159</v>
      </c>
      <c r="Q966">
        <v>25800</v>
      </c>
      <c r="R966">
        <v>0</v>
      </c>
      <c r="S966">
        <v>25800</v>
      </c>
      <c r="T966" s="1">
        <v>42043</v>
      </c>
      <c r="U966" t="s">
        <v>1</v>
      </c>
      <c r="V966" t="s">
        <v>18</v>
      </c>
      <c r="W966" t="s">
        <v>3</v>
      </c>
      <c r="X966" t="s">
        <v>34</v>
      </c>
      <c r="Y966" t="s">
        <v>19</v>
      </c>
      <c r="Z966" t="s">
        <v>53</v>
      </c>
      <c r="AA966" t="s">
        <v>1047</v>
      </c>
      <c r="AB966">
        <v>22</v>
      </c>
      <c r="AC966">
        <v>1</v>
      </c>
      <c r="AD966" t="s">
        <v>1085</v>
      </c>
      <c r="AE966">
        <v>1</v>
      </c>
      <c r="AF966">
        <v>1</v>
      </c>
      <c r="AG966" t="s">
        <v>1077</v>
      </c>
      <c r="AH966">
        <v>55400</v>
      </c>
      <c r="AI966">
        <v>5540</v>
      </c>
      <c r="AJ966">
        <v>11080</v>
      </c>
      <c r="AK966">
        <v>38780</v>
      </c>
      <c r="AL966" t="s">
        <v>106</v>
      </c>
      <c r="AM966" t="s">
        <v>280</v>
      </c>
      <c r="AN966">
        <v>2002</v>
      </c>
      <c r="AO966" t="s">
        <v>1077</v>
      </c>
    </row>
    <row r="967" spans="1:41" x14ac:dyDescent="0.25">
      <c r="A967">
        <v>776950</v>
      </c>
      <c r="B967" s="1">
        <v>38453</v>
      </c>
      <c r="C967">
        <v>230</v>
      </c>
      <c r="D967" t="s">
        <v>1272</v>
      </c>
      <c r="E967"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t="s">
        <v>1079</v>
      </c>
      <c r="M967" t="s">
        <v>1141</v>
      </c>
      <c r="N967" t="s">
        <v>1091</v>
      </c>
      <c r="O967" t="s">
        <v>1083</v>
      </c>
      <c r="P967" t="s">
        <v>1160</v>
      </c>
      <c r="Q967">
        <v>0</v>
      </c>
      <c r="R967">
        <v>-51500</v>
      </c>
      <c r="S967">
        <v>-51500</v>
      </c>
      <c r="T967" s="1">
        <v>42013</v>
      </c>
      <c r="U967" t="s">
        <v>1</v>
      </c>
      <c r="V967" t="s">
        <v>18</v>
      </c>
      <c r="W967" t="s">
        <v>3</v>
      </c>
      <c r="X967" t="s">
        <v>60</v>
      </c>
      <c r="Y967" t="s">
        <v>5</v>
      </c>
      <c r="Z967" t="s">
        <v>6</v>
      </c>
      <c r="AA967" t="s">
        <v>1048</v>
      </c>
      <c r="AB967">
        <v>15</v>
      </c>
      <c r="AC967">
        <v>1</v>
      </c>
      <c r="AD967" t="s">
        <v>1077</v>
      </c>
      <c r="AE967">
        <v>2</v>
      </c>
      <c r="AF967">
        <v>3</v>
      </c>
      <c r="AG967" t="s">
        <v>1085</v>
      </c>
      <c r="AH967">
        <v>49100</v>
      </c>
      <c r="AI967">
        <v>9820</v>
      </c>
      <c r="AJ967">
        <v>4910</v>
      </c>
      <c r="AK967">
        <v>34370</v>
      </c>
      <c r="AL967" t="s">
        <v>73</v>
      </c>
      <c r="AM967" t="s">
        <v>80</v>
      </c>
      <c r="AN967">
        <v>1996</v>
      </c>
      <c r="AO967" t="s">
        <v>1077</v>
      </c>
    </row>
    <row r="968" spans="1:41" x14ac:dyDescent="0.25">
      <c r="A968">
        <v>291006</v>
      </c>
      <c r="B968" s="1">
        <v>33009</v>
      </c>
      <c r="C968">
        <v>234</v>
      </c>
      <c r="D968" t="s">
        <v>1274</v>
      </c>
      <c r="E968"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t="s">
        <v>1086</v>
      </c>
      <c r="M968" t="s">
        <v>1142</v>
      </c>
      <c r="N968" t="s">
        <v>1103</v>
      </c>
      <c r="O968" t="s">
        <v>1113</v>
      </c>
      <c r="P968" t="s">
        <v>1159</v>
      </c>
      <c r="Q968">
        <v>59400</v>
      </c>
      <c r="R968">
        <v>-78600</v>
      </c>
      <c r="S968">
        <v>-19200</v>
      </c>
      <c r="T968" s="1">
        <v>42043</v>
      </c>
      <c r="U968" t="s">
        <v>1089</v>
      </c>
      <c r="V968" t="s">
        <v>2</v>
      </c>
      <c r="W968" t="s">
        <v>3</v>
      </c>
      <c r="X968" t="s">
        <v>4</v>
      </c>
      <c r="Y968" t="s">
        <v>5</v>
      </c>
      <c r="Z968" t="s">
        <v>13</v>
      </c>
      <c r="AA968" t="s">
        <v>1049</v>
      </c>
      <c r="AB968">
        <v>3</v>
      </c>
      <c r="AC968">
        <v>3</v>
      </c>
      <c r="AD968" t="s">
        <v>1078</v>
      </c>
      <c r="AE968">
        <v>2</v>
      </c>
      <c r="AF968">
        <v>1</v>
      </c>
      <c r="AG968" t="s">
        <v>1085</v>
      </c>
      <c r="AH968">
        <v>98280</v>
      </c>
      <c r="AI968">
        <v>15120</v>
      </c>
      <c r="AJ968">
        <v>7560</v>
      </c>
      <c r="AK968">
        <v>75600</v>
      </c>
      <c r="AL968" t="s">
        <v>26</v>
      </c>
      <c r="AM968" t="s">
        <v>27</v>
      </c>
      <c r="AN968">
        <v>2007</v>
      </c>
      <c r="AO968" t="s">
        <v>1077</v>
      </c>
    </row>
    <row r="969" spans="1:41" x14ac:dyDescent="0.25">
      <c r="A969">
        <v>845751</v>
      </c>
      <c r="B969" s="1">
        <v>38241</v>
      </c>
      <c r="C969">
        <v>240</v>
      </c>
      <c r="D969" t="s">
        <v>1274</v>
      </c>
      <c r="E969"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t="s">
        <v>1086</v>
      </c>
      <c r="M969" t="s">
        <v>1142</v>
      </c>
      <c r="N969" t="s">
        <v>1102</v>
      </c>
      <c r="O969" t="s">
        <v>1111</v>
      </c>
      <c r="P969" t="s">
        <v>1160</v>
      </c>
      <c r="Q969">
        <v>0</v>
      </c>
      <c r="R969">
        <v>-70900</v>
      </c>
      <c r="S969">
        <v>-70900</v>
      </c>
      <c r="T969" s="1">
        <v>42014</v>
      </c>
      <c r="U969" t="s">
        <v>1089</v>
      </c>
      <c r="V969" t="s">
        <v>18</v>
      </c>
      <c r="W969" t="s">
        <v>41</v>
      </c>
      <c r="X969" t="s">
        <v>34</v>
      </c>
      <c r="Y969" t="s">
        <v>12</v>
      </c>
      <c r="Z969" t="s">
        <v>53</v>
      </c>
      <c r="AA969" t="s">
        <v>1050</v>
      </c>
      <c r="AB969">
        <v>18</v>
      </c>
      <c r="AC969">
        <v>2</v>
      </c>
      <c r="AD969" t="s">
        <v>1077</v>
      </c>
      <c r="AE969">
        <v>0</v>
      </c>
      <c r="AF969">
        <v>2</v>
      </c>
      <c r="AG969" t="s">
        <v>1085</v>
      </c>
      <c r="AH969">
        <v>66550</v>
      </c>
      <c r="AI969">
        <v>6050</v>
      </c>
      <c r="AJ969">
        <v>12100</v>
      </c>
      <c r="AK969">
        <v>48400</v>
      </c>
      <c r="AL969" t="s">
        <v>55</v>
      </c>
      <c r="AM969" t="s">
        <v>86</v>
      </c>
      <c r="AN969">
        <v>2008</v>
      </c>
      <c r="AO969" t="s">
        <v>1078</v>
      </c>
    </row>
    <row r="970" spans="1:41" x14ac:dyDescent="0.25">
      <c r="A970">
        <v>889764</v>
      </c>
      <c r="B970" s="1">
        <v>34303</v>
      </c>
      <c r="C970">
        <v>143</v>
      </c>
      <c r="D970" t="s">
        <v>1273</v>
      </c>
      <c r="E970"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t="s">
        <v>1086</v>
      </c>
      <c r="M970" t="s">
        <v>29</v>
      </c>
      <c r="N970" t="s">
        <v>1080</v>
      </c>
      <c r="O970" t="s">
        <v>1088</v>
      </c>
      <c r="P970" t="s">
        <v>1162</v>
      </c>
      <c r="Q970">
        <v>38400</v>
      </c>
      <c r="R970">
        <v>-5700</v>
      </c>
      <c r="S970">
        <v>32700</v>
      </c>
      <c r="T970" s="1">
        <v>42030</v>
      </c>
      <c r="U970" t="s">
        <v>1089</v>
      </c>
      <c r="V970" t="s">
        <v>2</v>
      </c>
      <c r="W970" t="s">
        <v>3</v>
      </c>
      <c r="X970" t="s">
        <v>34</v>
      </c>
      <c r="Y970" t="s">
        <v>45</v>
      </c>
      <c r="Z970" t="s">
        <v>24</v>
      </c>
      <c r="AA970" t="s">
        <v>1051</v>
      </c>
      <c r="AB970">
        <v>17</v>
      </c>
      <c r="AC970">
        <v>3</v>
      </c>
      <c r="AD970" t="s">
        <v>1085</v>
      </c>
      <c r="AE970">
        <v>2</v>
      </c>
      <c r="AF970">
        <v>2</v>
      </c>
      <c r="AG970" t="s">
        <v>1085</v>
      </c>
      <c r="AH970">
        <v>70400</v>
      </c>
      <c r="AI970">
        <v>14080</v>
      </c>
      <c r="AJ970">
        <v>7040</v>
      </c>
      <c r="AK970">
        <v>49280</v>
      </c>
      <c r="AL970" t="s">
        <v>32</v>
      </c>
      <c r="AM970" t="s">
        <v>33</v>
      </c>
      <c r="AN970">
        <v>2002</v>
      </c>
      <c r="AO970" t="s">
        <v>1078</v>
      </c>
    </row>
    <row r="971" spans="1:41" x14ac:dyDescent="0.25">
      <c r="A971">
        <v>929306</v>
      </c>
      <c r="B971" s="1">
        <v>37686</v>
      </c>
      <c r="C971">
        <v>266</v>
      </c>
      <c r="D971" t="s">
        <v>1274</v>
      </c>
      <c r="E971"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t="s">
        <v>1079</v>
      </c>
      <c r="M971" t="s">
        <v>29</v>
      </c>
      <c r="N971" t="s">
        <v>1114</v>
      </c>
      <c r="O971" t="s">
        <v>1088</v>
      </c>
      <c r="P971" t="s">
        <v>1161</v>
      </c>
      <c r="Q971">
        <v>0</v>
      </c>
      <c r="R971">
        <v>-49600</v>
      </c>
      <c r="S971">
        <v>-49600</v>
      </c>
      <c r="T971" s="1">
        <v>42056</v>
      </c>
      <c r="U971" t="s">
        <v>1089</v>
      </c>
      <c r="V971" t="s">
        <v>2</v>
      </c>
      <c r="W971" t="s">
        <v>3</v>
      </c>
      <c r="X971" t="s">
        <v>60</v>
      </c>
      <c r="Y971" t="s">
        <v>45</v>
      </c>
      <c r="Z971" t="s">
        <v>37</v>
      </c>
      <c r="AA971" t="s">
        <v>1052</v>
      </c>
      <c r="AB971">
        <v>18</v>
      </c>
      <c r="AC971">
        <v>3</v>
      </c>
      <c r="AD971" t="s">
        <v>1085</v>
      </c>
      <c r="AE971">
        <v>1</v>
      </c>
      <c r="AF971">
        <v>1</v>
      </c>
      <c r="AG971" t="s">
        <v>1078</v>
      </c>
      <c r="AH971">
        <v>53280</v>
      </c>
      <c r="AI971">
        <v>4440</v>
      </c>
      <c r="AJ971">
        <v>8880</v>
      </c>
      <c r="AK971">
        <v>39960</v>
      </c>
      <c r="AL971" t="s">
        <v>73</v>
      </c>
      <c r="AM971" t="s">
        <v>80</v>
      </c>
      <c r="AN971">
        <v>2015</v>
      </c>
      <c r="AO971" t="s">
        <v>1077</v>
      </c>
    </row>
    <row r="972" spans="1:41" x14ac:dyDescent="0.25">
      <c r="A972">
        <v>515457</v>
      </c>
      <c r="B972" s="1">
        <v>35417</v>
      </c>
      <c r="C972">
        <v>89</v>
      </c>
      <c r="D972" t="s">
        <v>1274</v>
      </c>
      <c r="E97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t="s">
        <v>1086</v>
      </c>
      <c r="M972" t="s">
        <v>57</v>
      </c>
      <c r="N972" t="s">
        <v>1080</v>
      </c>
      <c r="O972" t="s">
        <v>1096</v>
      </c>
      <c r="P972" t="s">
        <v>1162</v>
      </c>
      <c r="Q972">
        <v>27600</v>
      </c>
      <c r="R972">
        <v>0</v>
      </c>
      <c r="S972">
        <v>27600</v>
      </c>
      <c r="T972" s="1">
        <v>42027</v>
      </c>
      <c r="U972" t="s">
        <v>1</v>
      </c>
      <c r="V972" t="s">
        <v>23</v>
      </c>
      <c r="W972" t="s">
        <v>41</v>
      </c>
      <c r="X972" t="s">
        <v>49</v>
      </c>
      <c r="Y972" t="s">
        <v>19</v>
      </c>
      <c r="Z972" t="s">
        <v>6</v>
      </c>
      <c r="AA972" t="s">
        <v>1053</v>
      </c>
      <c r="AB972">
        <v>11</v>
      </c>
      <c r="AC972">
        <v>1</v>
      </c>
      <c r="AD972" t="s">
        <v>1085</v>
      </c>
      <c r="AE972">
        <v>2</v>
      </c>
      <c r="AF972">
        <v>3</v>
      </c>
      <c r="AG972" t="s">
        <v>1077</v>
      </c>
      <c r="AH972">
        <v>84590</v>
      </c>
      <c r="AI972">
        <v>15380</v>
      </c>
      <c r="AJ972">
        <v>15380</v>
      </c>
      <c r="AK972">
        <v>53830</v>
      </c>
      <c r="AL972" t="s">
        <v>21</v>
      </c>
      <c r="AM972" t="s">
        <v>67</v>
      </c>
      <c r="AN972">
        <v>1999</v>
      </c>
      <c r="AO972" t="s">
        <v>1078</v>
      </c>
    </row>
    <row r="973" spans="1:41" x14ac:dyDescent="0.25">
      <c r="A973">
        <v>556270</v>
      </c>
      <c r="B973" s="1">
        <v>34751</v>
      </c>
      <c r="C973">
        <v>229</v>
      </c>
      <c r="D973" t="s">
        <v>1274</v>
      </c>
      <c r="E973"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t="s">
        <v>1086</v>
      </c>
      <c r="M973" t="s">
        <v>1139</v>
      </c>
      <c r="N973" t="s">
        <v>1115</v>
      </c>
      <c r="O973" t="s">
        <v>1094</v>
      </c>
      <c r="P973" t="s">
        <v>1161</v>
      </c>
      <c r="Q973">
        <v>0</v>
      </c>
      <c r="R973">
        <v>-55400</v>
      </c>
      <c r="S973">
        <v>-55400</v>
      </c>
      <c r="T973" s="1">
        <v>42040</v>
      </c>
      <c r="U973" t="s">
        <v>1</v>
      </c>
      <c r="V973" t="s">
        <v>18</v>
      </c>
      <c r="W973" t="s">
        <v>41</v>
      </c>
      <c r="X973" t="s">
        <v>49</v>
      </c>
      <c r="Y973" t="s">
        <v>19</v>
      </c>
      <c r="Z973" t="s">
        <v>6</v>
      </c>
      <c r="AA973" t="s">
        <v>1054</v>
      </c>
      <c r="AB973">
        <v>17</v>
      </c>
      <c r="AC973">
        <v>1</v>
      </c>
      <c r="AD973" t="s">
        <v>1078</v>
      </c>
      <c r="AE973">
        <v>0</v>
      </c>
      <c r="AF973">
        <v>2</v>
      </c>
      <c r="AG973" t="s">
        <v>1077</v>
      </c>
      <c r="AH973">
        <v>54560</v>
      </c>
      <c r="AI973">
        <v>9920</v>
      </c>
      <c r="AJ973">
        <v>9920</v>
      </c>
      <c r="AK973">
        <v>34720</v>
      </c>
      <c r="AL973" t="s">
        <v>8</v>
      </c>
      <c r="AM973" t="s">
        <v>36</v>
      </c>
      <c r="AN973">
        <v>2004</v>
      </c>
      <c r="AO973" t="s">
        <v>1078</v>
      </c>
    </row>
    <row r="974" spans="1:41" x14ac:dyDescent="0.25">
      <c r="A974">
        <v>908935</v>
      </c>
      <c r="B974" s="1">
        <v>40158</v>
      </c>
      <c r="C974">
        <v>245</v>
      </c>
      <c r="D974" t="s">
        <v>1272</v>
      </c>
      <c r="E974"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t="s">
        <v>1079</v>
      </c>
      <c r="M974" t="s">
        <v>1141</v>
      </c>
      <c r="N974" t="s">
        <v>1107</v>
      </c>
      <c r="O974" t="s">
        <v>1098</v>
      </c>
      <c r="P974" t="s">
        <v>1162</v>
      </c>
      <c r="Q974">
        <v>39300</v>
      </c>
      <c r="R974">
        <v>0</v>
      </c>
      <c r="S974">
        <v>39300</v>
      </c>
      <c r="T974" s="1">
        <v>42050</v>
      </c>
      <c r="U974" t="s">
        <v>1</v>
      </c>
      <c r="V974" t="s">
        <v>18</v>
      </c>
      <c r="W974" t="s">
        <v>11</v>
      </c>
      <c r="X974" t="s">
        <v>60</v>
      </c>
      <c r="Y974" t="s">
        <v>1273</v>
      </c>
      <c r="Z974" t="s">
        <v>53</v>
      </c>
      <c r="AA974" t="s">
        <v>1055</v>
      </c>
      <c r="AB974">
        <v>12</v>
      </c>
      <c r="AC974">
        <v>1</v>
      </c>
      <c r="AD974" t="s">
        <v>1077</v>
      </c>
      <c r="AE974">
        <v>0</v>
      </c>
      <c r="AF974">
        <v>2</v>
      </c>
      <c r="AG974" t="s">
        <v>1077</v>
      </c>
      <c r="AH974">
        <v>82170</v>
      </c>
      <c r="AI974">
        <v>7470</v>
      </c>
      <c r="AJ974">
        <v>7470</v>
      </c>
      <c r="AK974">
        <v>67230</v>
      </c>
      <c r="AL974" t="s">
        <v>73</v>
      </c>
      <c r="AM974" t="s">
        <v>83</v>
      </c>
      <c r="AN974">
        <v>1999</v>
      </c>
      <c r="AO974" t="s">
        <v>1078</v>
      </c>
    </row>
    <row r="975" spans="1:41" x14ac:dyDescent="0.25">
      <c r="A975">
        <v>525862</v>
      </c>
      <c r="B975" s="1">
        <v>36817</v>
      </c>
      <c r="C975">
        <v>50</v>
      </c>
      <c r="D975" t="s">
        <v>1273</v>
      </c>
      <c r="E975"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t="s">
        <v>1079</v>
      </c>
      <c r="M975" t="s">
        <v>65</v>
      </c>
      <c r="N975" t="s">
        <v>1107</v>
      </c>
      <c r="O975" t="s">
        <v>1092</v>
      </c>
      <c r="P975" t="s">
        <v>1162</v>
      </c>
      <c r="Q975">
        <v>0</v>
      </c>
      <c r="R975">
        <v>-65800</v>
      </c>
      <c r="S975">
        <v>-65800</v>
      </c>
      <c r="T975" s="1">
        <v>42012</v>
      </c>
      <c r="U975" t="s">
        <v>1089</v>
      </c>
      <c r="V975" t="s">
        <v>23</v>
      </c>
      <c r="W975" t="s">
        <v>41</v>
      </c>
      <c r="X975" t="s">
        <v>4</v>
      </c>
      <c r="Y975" t="s">
        <v>19</v>
      </c>
      <c r="Z975" t="s">
        <v>53</v>
      </c>
      <c r="AA975" t="s">
        <v>1056</v>
      </c>
      <c r="AB975">
        <v>15</v>
      </c>
      <c r="AC975">
        <v>3</v>
      </c>
      <c r="AD975" t="s">
        <v>1085</v>
      </c>
      <c r="AE975">
        <v>1</v>
      </c>
      <c r="AF975">
        <v>2</v>
      </c>
      <c r="AG975" t="s">
        <v>1078</v>
      </c>
      <c r="AH975">
        <v>61100</v>
      </c>
      <c r="AI975">
        <v>6110</v>
      </c>
      <c r="AJ975">
        <v>12220</v>
      </c>
      <c r="AK975">
        <v>42770</v>
      </c>
      <c r="AL975" t="s">
        <v>21</v>
      </c>
      <c r="AM975" t="s">
        <v>67</v>
      </c>
      <c r="AN975">
        <v>2008</v>
      </c>
      <c r="AO975" t="s">
        <v>1078</v>
      </c>
    </row>
    <row r="976" spans="1:41" x14ac:dyDescent="0.25">
      <c r="A976">
        <v>490514</v>
      </c>
      <c r="B976" s="1">
        <v>39122</v>
      </c>
      <c r="C976">
        <v>230</v>
      </c>
      <c r="D976" t="s">
        <v>1274</v>
      </c>
      <c r="E976"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t="s">
        <v>1079</v>
      </c>
      <c r="M976" t="s">
        <v>57</v>
      </c>
      <c r="N976" t="s">
        <v>1099</v>
      </c>
      <c r="O976" t="s">
        <v>1116</v>
      </c>
      <c r="P976" t="s">
        <v>1161</v>
      </c>
      <c r="Q976">
        <v>28900</v>
      </c>
      <c r="R976">
        <v>0</v>
      </c>
      <c r="S976">
        <v>28900</v>
      </c>
      <c r="T976" s="1">
        <v>42005</v>
      </c>
      <c r="U976" t="s">
        <v>1089</v>
      </c>
      <c r="V976" t="s">
        <v>23</v>
      </c>
      <c r="W976" t="s">
        <v>11</v>
      </c>
      <c r="X976" t="s">
        <v>4</v>
      </c>
      <c r="Y976" t="s">
        <v>19</v>
      </c>
      <c r="Z976" t="s">
        <v>24</v>
      </c>
      <c r="AA976" t="s">
        <v>1057</v>
      </c>
      <c r="AB976">
        <v>0</v>
      </c>
      <c r="AC976">
        <v>3</v>
      </c>
      <c r="AD976" t="s">
        <v>1085</v>
      </c>
      <c r="AE976">
        <v>0</v>
      </c>
      <c r="AF976">
        <v>3</v>
      </c>
      <c r="AG976" t="s">
        <v>1077</v>
      </c>
      <c r="AH976">
        <v>51900</v>
      </c>
      <c r="AI976">
        <v>5190</v>
      </c>
      <c r="AJ976">
        <v>10380</v>
      </c>
      <c r="AK976">
        <v>36330</v>
      </c>
      <c r="AL976" t="s">
        <v>97</v>
      </c>
      <c r="AM976" t="s">
        <v>110</v>
      </c>
      <c r="AN976">
        <v>2011</v>
      </c>
      <c r="AO976" t="s">
        <v>1077</v>
      </c>
    </row>
    <row r="977" spans="1:41" x14ac:dyDescent="0.25">
      <c r="A977">
        <v>774895</v>
      </c>
      <c r="B977" s="1">
        <v>39018</v>
      </c>
      <c r="C977">
        <v>17</v>
      </c>
      <c r="D977" t="s">
        <v>1272</v>
      </c>
      <c r="E977"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t="s">
        <v>1086</v>
      </c>
      <c r="M977" t="s">
        <v>1142</v>
      </c>
      <c r="N977" t="s">
        <v>1114</v>
      </c>
      <c r="O977" t="s">
        <v>1105</v>
      </c>
      <c r="P977" t="s">
        <v>1162</v>
      </c>
      <c r="Q977">
        <v>32500</v>
      </c>
      <c r="R977">
        <v>-80800</v>
      </c>
      <c r="S977">
        <v>-48300</v>
      </c>
      <c r="T977" s="1">
        <v>42061</v>
      </c>
      <c r="U977" t="s">
        <v>62</v>
      </c>
      <c r="V977" t="s">
        <v>1084</v>
      </c>
      <c r="W977" t="s">
        <v>121</v>
      </c>
      <c r="X977" t="s">
        <v>4</v>
      </c>
      <c r="Y977" t="s">
        <v>5</v>
      </c>
      <c r="Z977" t="s">
        <v>24</v>
      </c>
      <c r="AA977" t="s">
        <v>1058</v>
      </c>
      <c r="AB977">
        <v>9</v>
      </c>
      <c r="AC977">
        <v>1</v>
      </c>
      <c r="AD977" t="s">
        <v>1085</v>
      </c>
      <c r="AE977">
        <v>2</v>
      </c>
      <c r="AF977">
        <v>1</v>
      </c>
      <c r="AG977" t="s">
        <v>1085</v>
      </c>
      <c r="AH977">
        <v>3440</v>
      </c>
      <c r="AI977">
        <v>430</v>
      </c>
      <c r="AJ977">
        <v>430</v>
      </c>
      <c r="AK977">
        <v>2580</v>
      </c>
      <c r="AL977" t="s">
        <v>73</v>
      </c>
      <c r="AM977" t="s">
        <v>74</v>
      </c>
      <c r="AN977">
        <v>2002</v>
      </c>
      <c r="AO977" t="s">
        <v>1078</v>
      </c>
    </row>
    <row r="978" spans="1:41" x14ac:dyDescent="0.25">
      <c r="A978">
        <v>974522</v>
      </c>
      <c r="B978" s="1">
        <v>36552</v>
      </c>
      <c r="C978">
        <v>163</v>
      </c>
      <c r="D978" t="s">
        <v>1274</v>
      </c>
      <c r="E978"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t="s">
        <v>1079</v>
      </c>
      <c r="M978" t="s">
        <v>1140</v>
      </c>
      <c r="N978" t="s">
        <v>1095</v>
      </c>
      <c r="O978" t="s">
        <v>1116</v>
      </c>
      <c r="P978" t="s">
        <v>1159</v>
      </c>
      <c r="Q978">
        <v>55700</v>
      </c>
      <c r="R978">
        <v>-49900</v>
      </c>
      <c r="S978">
        <v>5800</v>
      </c>
      <c r="T978" s="1">
        <v>42063</v>
      </c>
      <c r="U978" t="s">
        <v>1</v>
      </c>
      <c r="V978" t="s">
        <v>2</v>
      </c>
      <c r="W978" t="s">
        <v>41</v>
      </c>
      <c r="X978" t="s">
        <v>60</v>
      </c>
      <c r="Y978" t="s">
        <v>45</v>
      </c>
      <c r="Z978" t="s">
        <v>37</v>
      </c>
      <c r="AA978" t="s">
        <v>1059</v>
      </c>
      <c r="AB978">
        <v>1</v>
      </c>
      <c r="AC978">
        <v>1</v>
      </c>
      <c r="AD978" t="s">
        <v>1077</v>
      </c>
      <c r="AE978">
        <v>2</v>
      </c>
      <c r="AF978">
        <v>1</v>
      </c>
      <c r="AG978" t="s">
        <v>1078</v>
      </c>
      <c r="AH978">
        <v>51390</v>
      </c>
      <c r="AI978">
        <v>5710</v>
      </c>
      <c r="AJ978">
        <v>11420</v>
      </c>
      <c r="AK978">
        <v>34260</v>
      </c>
      <c r="AL978" t="s">
        <v>47</v>
      </c>
      <c r="AM978" t="s">
        <v>94</v>
      </c>
      <c r="AN978">
        <v>2013</v>
      </c>
      <c r="AO978" t="s">
        <v>1078</v>
      </c>
    </row>
    <row r="979" spans="1:41" x14ac:dyDescent="0.25">
      <c r="A979">
        <v>669809</v>
      </c>
      <c r="B979" s="1">
        <v>37351</v>
      </c>
      <c r="C979">
        <v>29</v>
      </c>
      <c r="D979" t="s">
        <v>1273</v>
      </c>
      <c r="E979"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t="s">
        <v>1079</v>
      </c>
      <c r="M979" t="s">
        <v>57</v>
      </c>
      <c r="N979" t="s">
        <v>1095</v>
      </c>
      <c r="O979" t="s">
        <v>1094</v>
      </c>
      <c r="P979" t="s">
        <v>1159</v>
      </c>
      <c r="Q979">
        <v>0</v>
      </c>
      <c r="R979">
        <v>-21500</v>
      </c>
      <c r="S979">
        <v>-21500</v>
      </c>
      <c r="T979" s="1">
        <v>42017</v>
      </c>
      <c r="U979" t="s">
        <v>1</v>
      </c>
      <c r="V979" t="s">
        <v>2</v>
      </c>
      <c r="W979" t="s">
        <v>3</v>
      </c>
      <c r="X979" t="s">
        <v>49</v>
      </c>
      <c r="Y979" t="s">
        <v>45</v>
      </c>
      <c r="Z979" t="s">
        <v>6</v>
      </c>
      <c r="AA979" t="s">
        <v>1060</v>
      </c>
      <c r="AB979">
        <v>22</v>
      </c>
      <c r="AC979">
        <v>1</v>
      </c>
      <c r="AD979" t="s">
        <v>1085</v>
      </c>
      <c r="AE979">
        <v>0</v>
      </c>
      <c r="AF979">
        <v>2</v>
      </c>
      <c r="AG979" t="s">
        <v>1085</v>
      </c>
      <c r="AH979">
        <v>76900</v>
      </c>
      <c r="AI979">
        <v>7690</v>
      </c>
      <c r="AJ979">
        <v>7690</v>
      </c>
      <c r="AK979">
        <v>61520</v>
      </c>
      <c r="AL979" t="s">
        <v>106</v>
      </c>
      <c r="AM979" t="s">
        <v>107</v>
      </c>
      <c r="AN979">
        <v>1995</v>
      </c>
      <c r="AO979" t="s">
        <v>1078</v>
      </c>
    </row>
    <row r="980" spans="1:41" x14ac:dyDescent="0.25">
      <c r="A980">
        <v>182953</v>
      </c>
      <c r="B980" s="1">
        <v>41394</v>
      </c>
      <c r="C980">
        <v>232</v>
      </c>
      <c r="D980" t="s">
        <v>1274</v>
      </c>
      <c r="E980"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t="s">
        <v>1079</v>
      </c>
      <c r="M980" t="s">
        <v>65</v>
      </c>
      <c r="N980" t="s">
        <v>1107</v>
      </c>
      <c r="O980" t="s">
        <v>1110</v>
      </c>
      <c r="P980" t="s">
        <v>1161</v>
      </c>
      <c r="Q980">
        <v>0</v>
      </c>
      <c r="R980">
        <v>-58400</v>
      </c>
      <c r="S980">
        <v>-58400</v>
      </c>
      <c r="T980" s="1">
        <v>42054</v>
      </c>
      <c r="U980" t="s">
        <v>1</v>
      </c>
      <c r="V980" t="s">
        <v>18</v>
      </c>
      <c r="W980" t="s">
        <v>11</v>
      </c>
      <c r="X980" t="s">
        <v>49</v>
      </c>
      <c r="Y980" t="s">
        <v>45</v>
      </c>
      <c r="Z980" t="s">
        <v>13</v>
      </c>
      <c r="AA980" t="s">
        <v>1061</v>
      </c>
      <c r="AB980">
        <v>11</v>
      </c>
      <c r="AC980">
        <v>1</v>
      </c>
      <c r="AD980" t="s">
        <v>1077</v>
      </c>
      <c r="AE980">
        <v>2</v>
      </c>
      <c r="AF980">
        <v>3</v>
      </c>
      <c r="AG980" t="s">
        <v>1085</v>
      </c>
      <c r="AH980">
        <v>77000</v>
      </c>
      <c r="AI980">
        <v>15400</v>
      </c>
      <c r="AJ980">
        <v>7700</v>
      </c>
      <c r="AK980">
        <v>53900</v>
      </c>
      <c r="AL980" t="s">
        <v>47</v>
      </c>
      <c r="AM980" t="s">
        <v>64</v>
      </c>
      <c r="AN980">
        <v>2015</v>
      </c>
      <c r="AO980" t="s">
        <v>1077</v>
      </c>
    </row>
    <row r="981" spans="1:41" x14ac:dyDescent="0.25">
      <c r="A981">
        <v>836349</v>
      </c>
      <c r="B981" s="1">
        <v>41395</v>
      </c>
      <c r="C981">
        <v>235</v>
      </c>
      <c r="D981" t="s">
        <v>1272</v>
      </c>
      <c r="E981"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t="s">
        <v>1079</v>
      </c>
      <c r="M981" t="s">
        <v>1142</v>
      </c>
      <c r="N981" t="s">
        <v>1080</v>
      </c>
      <c r="O981" t="s">
        <v>1106</v>
      </c>
      <c r="P981" t="s">
        <v>1161</v>
      </c>
      <c r="Q981">
        <v>0</v>
      </c>
      <c r="R981">
        <v>0</v>
      </c>
      <c r="S981">
        <v>0</v>
      </c>
      <c r="T981" s="1">
        <v>42017</v>
      </c>
      <c r="U981" t="s">
        <v>1</v>
      </c>
      <c r="V981" t="s">
        <v>2</v>
      </c>
      <c r="W981" t="s">
        <v>3</v>
      </c>
      <c r="X981" t="s">
        <v>49</v>
      </c>
      <c r="Y981" t="s">
        <v>50</v>
      </c>
      <c r="Z981" t="s">
        <v>51</v>
      </c>
      <c r="AA981" t="s">
        <v>1062</v>
      </c>
      <c r="AB981">
        <v>10</v>
      </c>
      <c r="AC981">
        <v>1</v>
      </c>
      <c r="AD981" t="s">
        <v>1085</v>
      </c>
      <c r="AE981">
        <v>0</v>
      </c>
      <c r="AF981">
        <v>3</v>
      </c>
      <c r="AG981" t="s">
        <v>1085</v>
      </c>
      <c r="AH981">
        <v>60320</v>
      </c>
      <c r="AI981">
        <v>9280</v>
      </c>
      <c r="AJ981">
        <v>9280</v>
      </c>
      <c r="AK981">
        <v>41760</v>
      </c>
      <c r="AL981" t="s">
        <v>26</v>
      </c>
      <c r="AM981" t="s">
        <v>27</v>
      </c>
      <c r="AN981">
        <v>2012</v>
      </c>
      <c r="AO981" t="s">
        <v>1077</v>
      </c>
    </row>
    <row r="982" spans="1:41" x14ac:dyDescent="0.25">
      <c r="A982">
        <v>591269</v>
      </c>
      <c r="B982" s="1">
        <v>36169</v>
      </c>
      <c r="C982">
        <v>295</v>
      </c>
      <c r="D982" t="s">
        <v>1274</v>
      </c>
      <c r="E98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t="s">
        <v>1086</v>
      </c>
      <c r="M982" t="s">
        <v>57</v>
      </c>
      <c r="N982" t="s">
        <v>1090</v>
      </c>
      <c r="O982" t="s">
        <v>1100</v>
      </c>
      <c r="P982" t="s">
        <v>1159</v>
      </c>
      <c r="Q982">
        <v>0</v>
      </c>
      <c r="R982">
        <v>0</v>
      </c>
      <c r="S982">
        <v>0</v>
      </c>
      <c r="T982" s="1">
        <v>42052</v>
      </c>
      <c r="U982" t="s">
        <v>1</v>
      </c>
      <c r="V982" t="s">
        <v>18</v>
      </c>
      <c r="W982" t="s">
        <v>11</v>
      </c>
      <c r="X982" t="s">
        <v>34</v>
      </c>
      <c r="Y982" t="s">
        <v>19</v>
      </c>
      <c r="Z982" t="s">
        <v>6</v>
      </c>
      <c r="AA982" t="s">
        <v>1063</v>
      </c>
      <c r="AB982">
        <v>5</v>
      </c>
      <c r="AC982">
        <v>1</v>
      </c>
      <c r="AD982" t="s">
        <v>1077</v>
      </c>
      <c r="AE982">
        <v>1</v>
      </c>
      <c r="AF982">
        <v>1</v>
      </c>
      <c r="AG982" t="s">
        <v>1078</v>
      </c>
      <c r="AH982">
        <v>60700</v>
      </c>
      <c r="AI982">
        <v>12140</v>
      </c>
      <c r="AJ982">
        <v>6070</v>
      </c>
      <c r="AK982">
        <v>42490</v>
      </c>
      <c r="AL982" t="s">
        <v>118</v>
      </c>
      <c r="AM982" t="s">
        <v>119</v>
      </c>
      <c r="AN982">
        <v>1997</v>
      </c>
      <c r="AO982" t="s">
        <v>1078</v>
      </c>
    </row>
    <row r="983" spans="1:41" x14ac:dyDescent="0.25">
      <c r="A983">
        <v>550127</v>
      </c>
      <c r="B983" s="1">
        <v>39267</v>
      </c>
      <c r="C983">
        <v>22</v>
      </c>
      <c r="D983" t="s">
        <v>1274</v>
      </c>
      <c r="E983"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t="s">
        <v>1086</v>
      </c>
      <c r="M983" t="s">
        <v>57</v>
      </c>
      <c r="N983" t="s">
        <v>1099</v>
      </c>
      <c r="O983" t="s">
        <v>1104</v>
      </c>
      <c r="P983" t="s">
        <v>1159</v>
      </c>
      <c r="Q983">
        <v>37500</v>
      </c>
      <c r="R983">
        <v>-54000</v>
      </c>
      <c r="S983">
        <v>-16500</v>
      </c>
      <c r="T983" s="1">
        <v>42050</v>
      </c>
      <c r="U983" t="s">
        <v>1089</v>
      </c>
      <c r="V983" t="s">
        <v>18</v>
      </c>
      <c r="W983" t="s">
        <v>41</v>
      </c>
      <c r="X983" t="s">
        <v>4</v>
      </c>
      <c r="Y983" t="s">
        <v>5</v>
      </c>
      <c r="Z983" t="s">
        <v>24</v>
      </c>
      <c r="AA983" t="s">
        <v>1064</v>
      </c>
      <c r="AB983">
        <v>3</v>
      </c>
      <c r="AC983">
        <v>3</v>
      </c>
      <c r="AD983" t="s">
        <v>1077</v>
      </c>
      <c r="AE983">
        <v>1</v>
      </c>
      <c r="AF983">
        <v>2</v>
      </c>
      <c r="AG983" t="s">
        <v>1085</v>
      </c>
      <c r="AH983">
        <v>53280</v>
      </c>
      <c r="AI983">
        <v>5920</v>
      </c>
      <c r="AJ983">
        <v>0</v>
      </c>
      <c r="AK983">
        <v>47360</v>
      </c>
      <c r="AL983" t="s">
        <v>26</v>
      </c>
      <c r="AM983" t="s">
        <v>154</v>
      </c>
      <c r="AN983">
        <v>2015</v>
      </c>
      <c r="AO983" t="s">
        <v>1078</v>
      </c>
    </row>
    <row r="984" spans="1:41" x14ac:dyDescent="0.25">
      <c r="A984">
        <v>663190</v>
      </c>
      <c r="B984" s="1">
        <v>34370</v>
      </c>
      <c r="C984">
        <v>286</v>
      </c>
      <c r="D984" t="s">
        <v>1272</v>
      </c>
      <c r="E984"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t="s">
        <v>1086</v>
      </c>
      <c r="M984" t="s">
        <v>1140</v>
      </c>
      <c r="N984" t="s">
        <v>1093</v>
      </c>
      <c r="O984" t="s">
        <v>1104</v>
      </c>
      <c r="P984" t="s">
        <v>1162</v>
      </c>
      <c r="Q984">
        <v>77500</v>
      </c>
      <c r="R984">
        <v>-32800</v>
      </c>
      <c r="S984">
        <v>44700</v>
      </c>
      <c r="T984" s="1">
        <v>42035</v>
      </c>
      <c r="U984" t="s">
        <v>1</v>
      </c>
      <c r="V984" t="s">
        <v>18</v>
      </c>
      <c r="W984" t="s">
        <v>11</v>
      </c>
      <c r="X984" t="s">
        <v>34</v>
      </c>
      <c r="Y984" t="s">
        <v>19</v>
      </c>
      <c r="Z984" t="s">
        <v>75</v>
      </c>
      <c r="AA984" t="s">
        <v>1065</v>
      </c>
      <c r="AB984">
        <v>18</v>
      </c>
      <c r="AC984">
        <v>1</v>
      </c>
      <c r="AD984" t="s">
        <v>1085</v>
      </c>
      <c r="AE984">
        <v>2</v>
      </c>
      <c r="AF984">
        <v>2</v>
      </c>
      <c r="AG984" t="s">
        <v>1077</v>
      </c>
      <c r="AH984">
        <v>34290</v>
      </c>
      <c r="AI984">
        <v>3810</v>
      </c>
      <c r="AJ984">
        <v>3810</v>
      </c>
      <c r="AK984">
        <v>26670</v>
      </c>
      <c r="AL984" t="s">
        <v>106</v>
      </c>
      <c r="AM984" t="s">
        <v>280</v>
      </c>
      <c r="AN984">
        <v>2013</v>
      </c>
      <c r="AO984" t="s">
        <v>1078</v>
      </c>
    </row>
    <row r="985" spans="1:41" x14ac:dyDescent="0.25">
      <c r="A985">
        <v>109392</v>
      </c>
      <c r="B985" s="1">
        <v>38910</v>
      </c>
      <c r="C985">
        <v>257</v>
      </c>
      <c r="D985" t="s">
        <v>1273</v>
      </c>
      <c r="E985"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t="s">
        <v>1079</v>
      </c>
      <c r="M985" t="s">
        <v>1140</v>
      </c>
      <c r="N985" t="s">
        <v>1095</v>
      </c>
      <c r="O985" t="s">
        <v>1112</v>
      </c>
      <c r="P985" t="s">
        <v>1161</v>
      </c>
      <c r="Q985">
        <v>59400</v>
      </c>
      <c r="R985">
        <v>-32200</v>
      </c>
      <c r="S985">
        <v>27200</v>
      </c>
      <c r="T985" s="1">
        <v>42041</v>
      </c>
      <c r="U985" t="s">
        <v>1</v>
      </c>
      <c r="V985" t="s">
        <v>18</v>
      </c>
      <c r="W985" t="s">
        <v>41</v>
      </c>
      <c r="X985" t="s">
        <v>49</v>
      </c>
      <c r="Y985" t="s">
        <v>45</v>
      </c>
      <c r="Z985" t="s">
        <v>13</v>
      </c>
      <c r="AA985" t="s">
        <v>1066</v>
      </c>
      <c r="AB985">
        <v>21</v>
      </c>
      <c r="AC985">
        <v>1</v>
      </c>
      <c r="AD985" t="s">
        <v>1078</v>
      </c>
      <c r="AE985">
        <v>0</v>
      </c>
      <c r="AF985">
        <v>1</v>
      </c>
      <c r="AG985" t="s">
        <v>1078</v>
      </c>
      <c r="AH985">
        <v>46980</v>
      </c>
      <c r="AI985">
        <v>0</v>
      </c>
      <c r="AJ985">
        <v>5220</v>
      </c>
      <c r="AK985">
        <v>41760</v>
      </c>
      <c r="AL985" t="s">
        <v>32</v>
      </c>
      <c r="AM985" t="s">
        <v>77</v>
      </c>
      <c r="AN985">
        <v>2002</v>
      </c>
      <c r="AO985" t="s">
        <v>1078</v>
      </c>
    </row>
    <row r="986" spans="1:41" x14ac:dyDescent="0.25">
      <c r="A986">
        <v>215278</v>
      </c>
      <c r="B986" s="1">
        <v>39379</v>
      </c>
      <c r="C986">
        <v>94</v>
      </c>
      <c r="D986" t="s">
        <v>1274</v>
      </c>
      <c r="E986"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t="s">
        <v>1079</v>
      </c>
      <c r="M986" t="s">
        <v>1140</v>
      </c>
      <c r="N986" t="s">
        <v>1099</v>
      </c>
      <c r="O986" t="s">
        <v>1098</v>
      </c>
      <c r="P986" t="s">
        <v>1159</v>
      </c>
      <c r="Q986">
        <v>50300</v>
      </c>
      <c r="R986">
        <v>0</v>
      </c>
      <c r="S986">
        <v>50300</v>
      </c>
      <c r="T986" s="1">
        <v>42027</v>
      </c>
      <c r="U986" t="s">
        <v>1089</v>
      </c>
      <c r="V986" t="s">
        <v>23</v>
      </c>
      <c r="W986" t="s">
        <v>3</v>
      </c>
      <c r="X986" t="s">
        <v>34</v>
      </c>
      <c r="Y986" t="s">
        <v>1273</v>
      </c>
      <c r="Z986" t="s">
        <v>37</v>
      </c>
      <c r="AA986" t="s">
        <v>1067</v>
      </c>
      <c r="AB986">
        <v>6</v>
      </c>
      <c r="AC986">
        <v>3</v>
      </c>
      <c r="AD986" t="s">
        <v>1077</v>
      </c>
      <c r="AE986">
        <v>1</v>
      </c>
      <c r="AF986">
        <v>2</v>
      </c>
      <c r="AG986" t="s">
        <v>1077</v>
      </c>
      <c r="AH986">
        <v>36700</v>
      </c>
      <c r="AI986">
        <v>3670</v>
      </c>
      <c r="AJ986">
        <v>7340</v>
      </c>
      <c r="AK986">
        <v>25690</v>
      </c>
      <c r="AL986" t="s">
        <v>39</v>
      </c>
      <c r="AM986" t="s">
        <v>40</v>
      </c>
      <c r="AN986">
        <v>2010</v>
      </c>
      <c r="AO986" t="s">
        <v>1078</v>
      </c>
    </row>
    <row r="987" spans="1:41" x14ac:dyDescent="0.25">
      <c r="A987">
        <v>674570</v>
      </c>
      <c r="B987" s="1">
        <v>37233</v>
      </c>
      <c r="C987">
        <v>124</v>
      </c>
      <c r="D987" t="s">
        <v>1273</v>
      </c>
      <c r="E987"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t="s">
        <v>1079</v>
      </c>
      <c r="M987" t="s">
        <v>1140</v>
      </c>
      <c r="N987" t="s">
        <v>1099</v>
      </c>
      <c r="O987" t="s">
        <v>1098</v>
      </c>
      <c r="P987" t="s">
        <v>1159</v>
      </c>
      <c r="Q987">
        <v>0</v>
      </c>
      <c r="R987">
        <v>-32100</v>
      </c>
      <c r="S987">
        <v>-32100</v>
      </c>
      <c r="T987" s="1">
        <v>42052</v>
      </c>
      <c r="U987" t="s">
        <v>1089</v>
      </c>
      <c r="V987" t="s">
        <v>2</v>
      </c>
      <c r="W987" t="s">
        <v>41</v>
      </c>
      <c r="X987" t="s">
        <v>49</v>
      </c>
      <c r="Y987" t="s">
        <v>1273</v>
      </c>
      <c r="Z987" t="s">
        <v>51</v>
      </c>
      <c r="AA987" t="s">
        <v>1068</v>
      </c>
      <c r="AB987">
        <v>20</v>
      </c>
      <c r="AC987">
        <v>3</v>
      </c>
      <c r="AD987" t="s">
        <v>1085</v>
      </c>
      <c r="AE987">
        <v>0</v>
      </c>
      <c r="AF987">
        <v>1</v>
      </c>
      <c r="AG987" t="s">
        <v>1085</v>
      </c>
      <c r="AH987">
        <v>60200</v>
      </c>
      <c r="AI987">
        <v>6020</v>
      </c>
      <c r="AJ987">
        <v>6020</v>
      </c>
      <c r="AK987">
        <v>48160</v>
      </c>
      <c r="AL987" t="s">
        <v>123</v>
      </c>
      <c r="AM987" t="s">
        <v>124</v>
      </c>
      <c r="AN987">
        <v>2012</v>
      </c>
      <c r="AO987" t="s">
        <v>1078</v>
      </c>
    </row>
    <row r="988" spans="1:41" x14ac:dyDescent="0.25">
      <c r="A988">
        <v>681486</v>
      </c>
      <c r="B988" s="1">
        <v>39165</v>
      </c>
      <c r="C988">
        <v>141</v>
      </c>
      <c r="D988" t="s">
        <v>1274</v>
      </c>
      <c r="E988"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t="s">
        <v>1079</v>
      </c>
      <c r="M988" t="s">
        <v>57</v>
      </c>
      <c r="N988" t="s">
        <v>1087</v>
      </c>
      <c r="O988" t="s">
        <v>1092</v>
      </c>
      <c r="P988" t="s">
        <v>1160</v>
      </c>
      <c r="Q988">
        <v>0</v>
      </c>
      <c r="R988">
        <v>-82100</v>
      </c>
      <c r="S988">
        <v>-82100</v>
      </c>
      <c r="T988" s="1">
        <v>42026</v>
      </c>
      <c r="U988" t="s">
        <v>62</v>
      </c>
      <c r="V988" t="s">
        <v>1084</v>
      </c>
      <c r="W988" t="s">
        <v>11</v>
      </c>
      <c r="X988" t="s">
        <v>30</v>
      </c>
      <c r="Y988" t="s">
        <v>5</v>
      </c>
      <c r="Z988" t="s">
        <v>53</v>
      </c>
      <c r="AA988" t="s">
        <v>1069</v>
      </c>
      <c r="AB988">
        <v>6</v>
      </c>
      <c r="AC988">
        <v>1</v>
      </c>
      <c r="AD988" t="s">
        <v>1085</v>
      </c>
      <c r="AE988">
        <v>1</v>
      </c>
      <c r="AF988">
        <v>2</v>
      </c>
      <c r="AG988" t="s">
        <v>1077</v>
      </c>
      <c r="AH988">
        <v>6480</v>
      </c>
      <c r="AI988">
        <v>540</v>
      </c>
      <c r="AJ988">
        <v>1080</v>
      </c>
      <c r="AK988">
        <v>4860</v>
      </c>
      <c r="AL988" t="s">
        <v>118</v>
      </c>
      <c r="AM988" t="s">
        <v>119</v>
      </c>
      <c r="AN988">
        <v>1996</v>
      </c>
      <c r="AO988" t="s">
        <v>1078</v>
      </c>
    </row>
    <row r="989" spans="1:41" x14ac:dyDescent="0.25">
      <c r="A989">
        <v>941851</v>
      </c>
      <c r="B989" s="1">
        <v>33435</v>
      </c>
      <c r="C989">
        <v>3</v>
      </c>
      <c r="D989" t="s">
        <v>1273</v>
      </c>
      <c r="E989"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t="s">
        <v>1086</v>
      </c>
      <c r="M989" t="s">
        <v>1139</v>
      </c>
      <c r="N989" t="s">
        <v>1080</v>
      </c>
      <c r="O989" t="s">
        <v>1108</v>
      </c>
      <c r="P989" t="s">
        <v>1162</v>
      </c>
      <c r="Q989">
        <v>0</v>
      </c>
      <c r="R989">
        <v>0</v>
      </c>
      <c r="S989">
        <v>0</v>
      </c>
      <c r="T989" s="1">
        <v>42057</v>
      </c>
      <c r="U989" t="s">
        <v>1</v>
      </c>
      <c r="V989" t="s">
        <v>23</v>
      </c>
      <c r="W989" t="s">
        <v>11</v>
      </c>
      <c r="X989" t="s">
        <v>34</v>
      </c>
      <c r="Y989" t="s">
        <v>50</v>
      </c>
      <c r="Z989" t="s">
        <v>75</v>
      </c>
      <c r="AA989" t="s">
        <v>1070</v>
      </c>
      <c r="AB989">
        <v>20</v>
      </c>
      <c r="AC989">
        <v>1</v>
      </c>
      <c r="AD989" t="s">
        <v>1077</v>
      </c>
      <c r="AE989">
        <v>0</v>
      </c>
      <c r="AF989">
        <v>1</v>
      </c>
      <c r="AG989" t="s">
        <v>1085</v>
      </c>
      <c r="AH989">
        <v>87200</v>
      </c>
      <c r="AI989">
        <v>17440</v>
      </c>
      <c r="AJ989">
        <v>8720</v>
      </c>
      <c r="AK989">
        <v>61040</v>
      </c>
      <c r="AL989" t="s">
        <v>118</v>
      </c>
      <c r="AM989" t="s">
        <v>141</v>
      </c>
      <c r="AN989">
        <v>2006</v>
      </c>
      <c r="AO989" t="s">
        <v>1078</v>
      </c>
    </row>
    <row r="990" spans="1:41" x14ac:dyDescent="0.25">
      <c r="A990">
        <v>186934</v>
      </c>
      <c r="B990" s="1">
        <v>41644</v>
      </c>
      <c r="C990">
        <v>285</v>
      </c>
      <c r="D990" t="s">
        <v>1272</v>
      </c>
      <c r="E990"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t="s">
        <v>1086</v>
      </c>
      <c r="M990" t="s">
        <v>1141</v>
      </c>
      <c r="N990" t="s">
        <v>1093</v>
      </c>
      <c r="O990" t="s">
        <v>1081</v>
      </c>
      <c r="P990" t="s">
        <v>1159</v>
      </c>
      <c r="Q990">
        <v>70900</v>
      </c>
      <c r="R990">
        <v>0</v>
      </c>
      <c r="S990">
        <v>70900</v>
      </c>
      <c r="T990" s="1">
        <v>42028</v>
      </c>
      <c r="U990" t="s">
        <v>1</v>
      </c>
      <c r="V990" t="s">
        <v>18</v>
      </c>
      <c r="W990" t="s">
        <v>3</v>
      </c>
      <c r="X990" t="s">
        <v>34</v>
      </c>
      <c r="Y990" t="s">
        <v>5</v>
      </c>
      <c r="Z990" t="s">
        <v>53</v>
      </c>
      <c r="AA990" t="s">
        <v>1071</v>
      </c>
      <c r="AB990">
        <v>23</v>
      </c>
      <c r="AC990">
        <v>1</v>
      </c>
      <c r="AD990" t="s">
        <v>1077</v>
      </c>
      <c r="AE990">
        <v>2</v>
      </c>
      <c r="AF990">
        <v>3</v>
      </c>
      <c r="AG990" t="s">
        <v>1085</v>
      </c>
      <c r="AH990">
        <v>108480</v>
      </c>
      <c r="AI990">
        <v>18080</v>
      </c>
      <c r="AJ990">
        <v>18080</v>
      </c>
      <c r="AK990">
        <v>72320</v>
      </c>
      <c r="AL990" t="s">
        <v>123</v>
      </c>
      <c r="AM990" t="s">
        <v>124</v>
      </c>
      <c r="AN990">
        <v>2015</v>
      </c>
      <c r="AO990" t="s">
        <v>1078</v>
      </c>
    </row>
    <row r="991" spans="1:41" x14ac:dyDescent="0.25">
      <c r="A991">
        <v>918516</v>
      </c>
      <c r="B991" s="1">
        <v>37669</v>
      </c>
      <c r="C991">
        <v>130</v>
      </c>
      <c r="D991" t="s">
        <v>1273</v>
      </c>
      <c r="E991"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t="s">
        <v>1086</v>
      </c>
      <c r="M991" t="s">
        <v>1139</v>
      </c>
      <c r="N991" t="s">
        <v>1090</v>
      </c>
      <c r="O991" t="s">
        <v>1092</v>
      </c>
      <c r="P991" t="s">
        <v>1161</v>
      </c>
      <c r="Q991">
        <v>35100</v>
      </c>
      <c r="R991">
        <v>0</v>
      </c>
      <c r="S991">
        <v>35100</v>
      </c>
      <c r="T991" s="1">
        <v>42027</v>
      </c>
      <c r="U991" t="s">
        <v>1089</v>
      </c>
      <c r="V991" t="s">
        <v>2</v>
      </c>
      <c r="W991" t="s">
        <v>11</v>
      </c>
      <c r="X991" t="s">
        <v>4</v>
      </c>
      <c r="Y991" t="s">
        <v>50</v>
      </c>
      <c r="Z991" t="s">
        <v>24</v>
      </c>
      <c r="AA991" t="s">
        <v>1072</v>
      </c>
      <c r="AB991">
        <v>4</v>
      </c>
      <c r="AC991">
        <v>3</v>
      </c>
      <c r="AD991" t="s">
        <v>1085</v>
      </c>
      <c r="AE991">
        <v>2</v>
      </c>
      <c r="AF991">
        <v>3</v>
      </c>
      <c r="AG991" t="s">
        <v>1077</v>
      </c>
      <c r="AH991">
        <v>67500</v>
      </c>
      <c r="AI991">
        <v>7500</v>
      </c>
      <c r="AJ991">
        <v>7500</v>
      </c>
      <c r="AK991">
        <v>52500</v>
      </c>
      <c r="AL991" t="s">
        <v>73</v>
      </c>
      <c r="AM991" t="s">
        <v>80</v>
      </c>
      <c r="AN991">
        <v>1996</v>
      </c>
      <c r="AO991" t="s">
        <v>1078</v>
      </c>
    </row>
    <row r="992" spans="1:41" x14ac:dyDescent="0.25">
      <c r="A992">
        <v>533940</v>
      </c>
      <c r="B992" s="1">
        <v>40865</v>
      </c>
      <c r="C992">
        <v>458</v>
      </c>
      <c r="D992" t="s">
        <v>1272</v>
      </c>
      <c r="E99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t="s">
        <v>1079</v>
      </c>
      <c r="M992" t="s">
        <v>29</v>
      </c>
      <c r="N992" t="s">
        <v>1107</v>
      </c>
      <c r="O992" t="s">
        <v>1094</v>
      </c>
      <c r="P992" t="s">
        <v>1159</v>
      </c>
      <c r="Q992">
        <v>0</v>
      </c>
      <c r="R992">
        <v>0</v>
      </c>
      <c r="S992">
        <v>0</v>
      </c>
      <c r="T992" s="1">
        <v>42061</v>
      </c>
      <c r="U992" t="s">
        <v>1</v>
      </c>
      <c r="V992" t="s">
        <v>18</v>
      </c>
      <c r="W992" t="s">
        <v>3</v>
      </c>
      <c r="X992" t="s">
        <v>49</v>
      </c>
      <c r="Y992" t="s">
        <v>19</v>
      </c>
      <c r="Z992" t="s">
        <v>24</v>
      </c>
      <c r="AA992" t="s">
        <v>1073</v>
      </c>
      <c r="AB992">
        <v>2</v>
      </c>
      <c r="AC992">
        <v>1</v>
      </c>
      <c r="AD992" t="s">
        <v>1085</v>
      </c>
      <c r="AE992">
        <v>0</v>
      </c>
      <c r="AF992">
        <v>1</v>
      </c>
      <c r="AG992" t="s">
        <v>1077</v>
      </c>
      <c r="AH992">
        <v>46980</v>
      </c>
      <c r="AI992">
        <v>5220</v>
      </c>
      <c r="AJ992">
        <v>5220</v>
      </c>
      <c r="AK992">
        <v>36540</v>
      </c>
      <c r="AL992" t="s">
        <v>43</v>
      </c>
      <c r="AM992" t="s">
        <v>44</v>
      </c>
      <c r="AN992">
        <v>1998</v>
      </c>
      <c r="AO992" t="s">
        <v>1078</v>
      </c>
    </row>
    <row r="993" spans="1:41" x14ac:dyDescent="0.25">
      <c r="A993">
        <v>556080</v>
      </c>
      <c r="B993" s="1">
        <v>35380</v>
      </c>
      <c r="C993">
        <v>456</v>
      </c>
      <c r="D993" t="s">
        <v>1273</v>
      </c>
      <c r="E993"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t="s">
        <v>1086</v>
      </c>
      <c r="M993" t="s">
        <v>29</v>
      </c>
      <c r="N993" t="s">
        <v>1087</v>
      </c>
      <c r="O993" t="s">
        <v>1110</v>
      </c>
      <c r="P993" t="s">
        <v>1159</v>
      </c>
      <c r="Q993">
        <v>0</v>
      </c>
      <c r="R993">
        <v>0</v>
      </c>
      <c r="S993">
        <v>0</v>
      </c>
      <c r="T993" s="1">
        <v>42061</v>
      </c>
      <c r="U993" t="s">
        <v>62</v>
      </c>
      <c r="V993" t="s">
        <v>1084</v>
      </c>
      <c r="W993" t="s">
        <v>11</v>
      </c>
      <c r="X993" t="s">
        <v>4</v>
      </c>
      <c r="Y993" t="s">
        <v>45</v>
      </c>
      <c r="Z993" t="s">
        <v>6</v>
      </c>
      <c r="AA993" t="s">
        <v>1074</v>
      </c>
      <c r="AB993">
        <v>6</v>
      </c>
      <c r="AC993">
        <v>1</v>
      </c>
      <c r="AD993" t="s">
        <v>1085</v>
      </c>
      <c r="AE993">
        <v>0</v>
      </c>
      <c r="AF993">
        <v>3</v>
      </c>
      <c r="AG993" t="s">
        <v>1085</v>
      </c>
      <c r="AH993">
        <v>5060</v>
      </c>
      <c r="AI993">
        <v>460</v>
      </c>
      <c r="AJ993">
        <v>920</v>
      </c>
      <c r="AK993">
        <v>3680</v>
      </c>
      <c r="AL993" t="s">
        <v>15</v>
      </c>
      <c r="AM993" t="s">
        <v>16</v>
      </c>
      <c r="AN993">
        <v>2007</v>
      </c>
      <c r="AO993"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7697-CCE1-47CC-9649-6DAB59D22095}">
  <dimension ref="A1:J507"/>
  <sheetViews>
    <sheetView workbookViewId="0">
      <selection activeCell="F26" sqref="F26"/>
    </sheetView>
  </sheetViews>
  <sheetFormatPr baseColWidth="10" defaultRowHeight="15" x14ac:dyDescent="0.25"/>
  <cols>
    <col min="1" max="1" width="21.5703125" customWidth="1"/>
    <col min="2" max="2" width="19.140625" customWidth="1"/>
    <col min="3" max="3" width="4.285156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customWidth="1"/>
  </cols>
  <sheetData>
    <row r="1" spans="1:9" s="22" customFormat="1" x14ac:dyDescent="0.25">
      <c r="A1" s="22" t="s">
        <v>1278</v>
      </c>
    </row>
    <row r="2" spans="1:9" s="22" customFormat="1" x14ac:dyDescent="0.25"/>
    <row r="3" spans="1:9" s="22" customFormat="1" x14ac:dyDescent="0.25"/>
    <row r="5" spans="1:9" x14ac:dyDescent="0.25">
      <c r="A5" s="21" t="s">
        <v>1120</v>
      </c>
      <c r="B5" s="21" t="s">
        <v>1269</v>
      </c>
      <c r="D5" t="s">
        <v>1262</v>
      </c>
    </row>
    <row r="6" spans="1:9" ht="15.75" thickBot="1" x14ac:dyDescent="0.3">
      <c r="A6" s="20">
        <v>1</v>
      </c>
      <c r="B6" s="20">
        <v>3</v>
      </c>
    </row>
    <row r="7" spans="1:9" x14ac:dyDescent="0.25">
      <c r="A7" s="20">
        <v>2</v>
      </c>
      <c r="B7" s="20">
        <v>2</v>
      </c>
      <c r="D7" s="9" t="s">
        <v>1252</v>
      </c>
      <c r="E7" s="9"/>
    </row>
    <row r="8" spans="1:9" x14ac:dyDescent="0.25">
      <c r="A8" s="20">
        <v>3</v>
      </c>
      <c r="B8" s="20">
        <v>1</v>
      </c>
      <c r="D8" t="s">
        <v>1253</v>
      </c>
      <c r="E8" s="18">
        <v>0.28406978961343354</v>
      </c>
    </row>
    <row r="9" spans="1:9" x14ac:dyDescent="0.25">
      <c r="A9" s="20">
        <v>4</v>
      </c>
      <c r="B9" s="20">
        <v>2</v>
      </c>
      <c r="D9" t="s">
        <v>1254</v>
      </c>
      <c r="E9" s="18">
        <v>8.0695645371020405E-2</v>
      </c>
    </row>
    <row r="10" spans="1:9" x14ac:dyDescent="0.25">
      <c r="A10" s="20">
        <v>5</v>
      </c>
      <c r="B10" s="20">
        <v>2</v>
      </c>
      <c r="D10" t="s">
        <v>1255</v>
      </c>
      <c r="E10" s="18">
        <v>7.8768382573056087E-2</v>
      </c>
    </row>
    <row r="11" spans="1:9" x14ac:dyDescent="0.25">
      <c r="A11" s="20">
        <v>6</v>
      </c>
      <c r="B11" s="20">
        <v>1</v>
      </c>
      <c r="D11" t="s">
        <v>1256</v>
      </c>
      <c r="E11" s="18">
        <v>132.85630504383391</v>
      </c>
    </row>
    <row r="12" spans="1:9" ht="15.75" thickBot="1" x14ac:dyDescent="0.3">
      <c r="A12" s="20">
        <v>7</v>
      </c>
      <c r="B12" s="20">
        <v>1</v>
      </c>
      <c r="D12" s="7" t="s">
        <v>1257</v>
      </c>
      <c r="E12" s="19">
        <v>479</v>
      </c>
    </row>
    <row r="13" spans="1:9" x14ac:dyDescent="0.25">
      <c r="A13" s="20">
        <v>8</v>
      </c>
      <c r="B13" s="20">
        <v>2</v>
      </c>
    </row>
    <row r="14" spans="1:9" ht="15.75" thickBot="1" x14ac:dyDescent="0.3">
      <c r="A14" s="20">
        <v>9</v>
      </c>
      <c r="B14" s="20">
        <v>1</v>
      </c>
      <c r="D14" t="s">
        <v>1233</v>
      </c>
    </row>
    <row r="15" spans="1:9" x14ac:dyDescent="0.25">
      <c r="A15" s="20">
        <v>10</v>
      </c>
      <c r="B15" s="20">
        <v>0</v>
      </c>
      <c r="D15" s="8"/>
      <c r="E15" s="8" t="s">
        <v>1240</v>
      </c>
      <c r="F15" s="8" t="s">
        <v>1241</v>
      </c>
      <c r="G15" s="8" t="s">
        <v>1242</v>
      </c>
      <c r="H15" s="8" t="s">
        <v>1243</v>
      </c>
      <c r="I15" s="8" t="s">
        <v>1244</v>
      </c>
    </row>
    <row r="16" spans="1:9" x14ac:dyDescent="0.25">
      <c r="A16" s="20">
        <v>11</v>
      </c>
      <c r="B16" s="20">
        <v>1</v>
      </c>
      <c r="D16" t="s">
        <v>1234</v>
      </c>
      <c r="E16" s="18">
        <v>1</v>
      </c>
      <c r="F16" s="18">
        <v>739049.45421758294</v>
      </c>
      <c r="G16" s="18">
        <v>739049.45421758294</v>
      </c>
      <c r="H16" s="18">
        <v>41.870597749438026</v>
      </c>
      <c r="I16" s="18">
        <v>2.4226813929101173E-10</v>
      </c>
    </row>
    <row r="17" spans="1:10" x14ac:dyDescent="0.25">
      <c r="A17" s="20">
        <v>12</v>
      </c>
      <c r="B17" s="20">
        <v>1</v>
      </c>
      <c r="D17" t="s">
        <v>1239</v>
      </c>
      <c r="E17" s="18">
        <v>477</v>
      </c>
      <c r="F17" s="18">
        <v>8419430.5457824171</v>
      </c>
      <c r="G17" s="18">
        <v>17650.797789900247</v>
      </c>
      <c r="H17" s="18"/>
      <c r="I17" s="18"/>
    </row>
    <row r="18" spans="1:10" ht="15.75" thickBot="1" x14ac:dyDescent="0.3">
      <c r="A18" s="20">
        <v>13</v>
      </c>
      <c r="B18" s="20">
        <v>1</v>
      </c>
      <c r="D18" s="7" t="s">
        <v>1227</v>
      </c>
      <c r="E18" s="19">
        <v>478</v>
      </c>
      <c r="F18" s="19">
        <v>9158480</v>
      </c>
      <c r="G18" s="19"/>
      <c r="H18" s="19"/>
      <c r="I18" s="19"/>
    </row>
    <row r="19" spans="1:10" ht="15.75" thickBot="1" x14ac:dyDescent="0.3">
      <c r="A19" s="20">
        <v>14</v>
      </c>
      <c r="B19" s="20">
        <v>0</v>
      </c>
    </row>
    <row r="20" spans="1:10" x14ac:dyDescent="0.25">
      <c r="A20" s="20">
        <v>15</v>
      </c>
      <c r="B20" s="20">
        <v>1</v>
      </c>
      <c r="D20" s="8"/>
      <c r="E20" s="8" t="s">
        <v>1245</v>
      </c>
      <c r="F20" s="8" t="s">
        <v>1246</v>
      </c>
      <c r="G20" s="8" t="s">
        <v>1247</v>
      </c>
      <c r="H20" s="8" t="s">
        <v>1248</v>
      </c>
      <c r="I20" s="8" t="s">
        <v>1249</v>
      </c>
      <c r="J20" s="8" t="s">
        <v>1250</v>
      </c>
    </row>
    <row r="21" spans="1:10" x14ac:dyDescent="0.25">
      <c r="A21" s="20">
        <v>16</v>
      </c>
      <c r="B21" s="20">
        <v>0</v>
      </c>
      <c r="D21" t="s">
        <v>1251</v>
      </c>
      <c r="E21" s="18">
        <v>281.51752866951631</v>
      </c>
      <c r="F21" s="18">
        <v>8.8327063520620221</v>
      </c>
      <c r="G21" s="18">
        <v>31.872171161197404</v>
      </c>
      <c r="H21" s="18">
        <v>2.9540608550903945E-120</v>
      </c>
      <c r="I21" s="18">
        <v>264.1617047248705</v>
      </c>
      <c r="J21" s="18">
        <v>298.87335261416212</v>
      </c>
    </row>
    <row r="22" spans="1:10" ht="15.75" thickBot="1" x14ac:dyDescent="0.3">
      <c r="A22" s="20">
        <v>17</v>
      </c>
      <c r="B22" s="20">
        <v>1</v>
      </c>
      <c r="D22" s="7" t="s">
        <v>1259</v>
      </c>
      <c r="E22" s="19">
        <v>-26.729699237497737</v>
      </c>
      <c r="F22" s="19">
        <v>4.130850632674945</v>
      </c>
      <c r="G22" s="19">
        <v>-6.4707493962784222</v>
      </c>
      <c r="H22" s="19">
        <v>2.422681392910611E-10</v>
      </c>
      <c r="I22" s="19">
        <v>-34.846613064888572</v>
      </c>
      <c r="J22" s="19">
        <v>-18.612785410106905</v>
      </c>
    </row>
    <row r="23" spans="1:10" x14ac:dyDescent="0.25">
      <c r="A23" s="20">
        <v>18</v>
      </c>
      <c r="B23" s="20">
        <v>0</v>
      </c>
    </row>
    <row r="24" spans="1:10" x14ac:dyDescent="0.25">
      <c r="A24" s="20">
        <v>19</v>
      </c>
      <c r="B24" s="20">
        <v>1</v>
      </c>
    </row>
    <row r="25" spans="1:10" x14ac:dyDescent="0.25">
      <c r="A25" s="20">
        <v>20</v>
      </c>
      <c r="B25" s="20">
        <v>2</v>
      </c>
    </row>
    <row r="26" spans="1:10" x14ac:dyDescent="0.25">
      <c r="A26" s="20">
        <v>21</v>
      </c>
      <c r="B26" s="20">
        <v>0</v>
      </c>
      <c r="D26" t="s">
        <v>1260</v>
      </c>
      <c r="I26" t="s">
        <v>1261</v>
      </c>
    </row>
    <row r="27" spans="1:10" ht="15.75" thickBot="1" x14ac:dyDescent="0.3">
      <c r="A27" s="20">
        <v>22</v>
      </c>
      <c r="B27" s="20">
        <v>3</v>
      </c>
    </row>
    <row r="28" spans="1:10" x14ac:dyDescent="0.25">
      <c r="A28" s="20">
        <v>23</v>
      </c>
      <c r="B28" s="20">
        <v>0</v>
      </c>
      <c r="D28" s="8" t="s">
        <v>1279</v>
      </c>
      <c r="E28" s="8" t="s">
        <v>1263</v>
      </c>
      <c r="F28" s="8" t="s">
        <v>1264</v>
      </c>
      <c r="G28" s="8" t="s">
        <v>1265</v>
      </c>
      <c r="I28" s="8" t="s">
        <v>1235</v>
      </c>
      <c r="J28" s="8" t="s">
        <v>1120</v>
      </c>
    </row>
    <row r="29" spans="1:10" x14ac:dyDescent="0.25">
      <c r="A29" s="20">
        <v>24</v>
      </c>
      <c r="B29" s="20">
        <v>1</v>
      </c>
      <c r="D29" s="18">
        <v>1</v>
      </c>
      <c r="E29" s="18">
        <v>201.3284309570231</v>
      </c>
      <c r="F29" s="18">
        <v>-200.3284309570231</v>
      </c>
      <c r="G29" s="18">
        <v>-1.5094376501187059</v>
      </c>
      <c r="I29" s="18">
        <v>0.10438413361169102</v>
      </c>
      <c r="J29" s="18">
        <v>1</v>
      </c>
    </row>
    <row r="30" spans="1:10" x14ac:dyDescent="0.25">
      <c r="A30" s="20">
        <v>25</v>
      </c>
      <c r="B30" s="20">
        <v>1</v>
      </c>
      <c r="D30" s="18">
        <v>2</v>
      </c>
      <c r="E30" s="18">
        <v>228.05813019452083</v>
      </c>
      <c r="F30" s="18">
        <v>-226.05813019452083</v>
      </c>
      <c r="G30" s="18">
        <v>-1.7033061717747333</v>
      </c>
      <c r="I30" s="18">
        <v>0.31315240083507306</v>
      </c>
      <c r="J30" s="18">
        <v>2</v>
      </c>
    </row>
    <row r="31" spans="1:10" x14ac:dyDescent="0.25">
      <c r="A31" s="20">
        <v>26</v>
      </c>
      <c r="B31" s="20">
        <v>2</v>
      </c>
      <c r="D31" s="18">
        <v>3</v>
      </c>
      <c r="E31" s="18">
        <v>254.78782943201858</v>
      </c>
      <c r="F31" s="18">
        <v>-251.78782943201858</v>
      </c>
      <c r="G31" s="18">
        <v>-1.897174693430761</v>
      </c>
      <c r="I31" s="18">
        <v>0.52192066805845516</v>
      </c>
      <c r="J31" s="18">
        <v>3</v>
      </c>
    </row>
    <row r="32" spans="1:10" x14ac:dyDescent="0.25">
      <c r="A32" s="20">
        <v>27</v>
      </c>
      <c r="B32" s="20">
        <v>4</v>
      </c>
      <c r="D32" s="18">
        <v>4</v>
      </c>
      <c r="E32" s="18">
        <v>228.05813019452083</v>
      </c>
      <c r="F32" s="18">
        <v>-224.05813019452083</v>
      </c>
      <c r="G32" s="18">
        <v>-1.6882365419382921</v>
      </c>
      <c r="I32" s="18">
        <v>0.73068893528183709</v>
      </c>
      <c r="J32" s="18">
        <v>4</v>
      </c>
    </row>
    <row r="33" spans="1:10" x14ac:dyDescent="0.25">
      <c r="A33" s="20">
        <v>28</v>
      </c>
      <c r="B33" s="20">
        <v>0</v>
      </c>
      <c r="D33" s="18">
        <v>5</v>
      </c>
      <c r="E33" s="18">
        <v>228.05813019452083</v>
      </c>
      <c r="F33" s="18">
        <v>-223.05813019452083</v>
      </c>
      <c r="G33" s="18">
        <v>-1.6807017270200715</v>
      </c>
      <c r="I33" s="18">
        <v>0.93945720250521925</v>
      </c>
      <c r="J33" s="18">
        <v>5</v>
      </c>
    </row>
    <row r="34" spans="1:10" x14ac:dyDescent="0.25">
      <c r="A34" s="20">
        <v>29</v>
      </c>
      <c r="B34" s="20">
        <v>1</v>
      </c>
      <c r="D34" s="18">
        <v>6</v>
      </c>
      <c r="E34" s="18">
        <v>254.78782943201858</v>
      </c>
      <c r="F34" s="18">
        <v>-248.78782943201858</v>
      </c>
      <c r="G34" s="18">
        <v>-1.8745702486760991</v>
      </c>
      <c r="I34" s="18">
        <v>1.1482254697286014</v>
      </c>
      <c r="J34" s="18">
        <v>6</v>
      </c>
    </row>
    <row r="35" spans="1:10" x14ac:dyDescent="0.25">
      <c r="A35" s="20">
        <v>30</v>
      </c>
      <c r="B35" s="20">
        <v>2</v>
      </c>
      <c r="D35" s="18">
        <v>7</v>
      </c>
      <c r="E35" s="18">
        <v>254.78782943201858</v>
      </c>
      <c r="F35" s="18">
        <v>-247.78782943201858</v>
      </c>
      <c r="G35" s="18">
        <v>-1.8670354337578785</v>
      </c>
      <c r="I35" s="18">
        <v>1.3569937369519833</v>
      </c>
      <c r="J35" s="18">
        <v>7</v>
      </c>
    </row>
    <row r="36" spans="1:10" x14ac:dyDescent="0.25">
      <c r="A36" s="20">
        <v>31</v>
      </c>
      <c r="B36" s="20">
        <v>1</v>
      </c>
      <c r="D36" s="18">
        <v>8</v>
      </c>
      <c r="E36" s="18">
        <v>228.05813019452083</v>
      </c>
      <c r="F36" s="18">
        <v>-220.05813019452083</v>
      </c>
      <c r="G36" s="18">
        <v>-1.6580972822654096</v>
      </c>
      <c r="I36" s="18">
        <v>1.5657620041753653</v>
      </c>
      <c r="J36" s="18">
        <v>8</v>
      </c>
    </row>
    <row r="37" spans="1:10" x14ac:dyDescent="0.25">
      <c r="A37" s="20">
        <v>32</v>
      </c>
      <c r="B37" s="20">
        <v>4</v>
      </c>
      <c r="D37" s="18">
        <v>9</v>
      </c>
      <c r="E37" s="18">
        <v>254.78782943201858</v>
      </c>
      <c r="F37" s="18">
        <v>-245.78782943201858</v>
      </c>
      <c r="G37" s="18">
        <v>-1.8519658039214373</v>
      </c>
      <c r="I37" s="18">
        <v>1.7745302713987474</v>
      </c>
      <c r="J37" s="18">
        <v>9</v>
      </c>
    </row>
    <row r="38" spans="1:10" x14ac:dyDescent="0.25">
      <c r="A38" s="20">
        <v>33</v>
      </c>
      <c r="B38" s="20">
        <v>2</v>
      </c>
      <c r="D38" s="18">
        <v>10</v>
      </c>
      <c r="E38" s="18">
        <v>281.51752866951631</v>
      </c>
      <c r="F38" s="18">
        <v>-271.51752866951631</v>
      </c>
      <c r="G38" s="18">
        <v>-2.0458343255774647</v>
      </c>
      <c r="I38" s="18">
        <v>1.9832985386221296</v>
      </c>
      <c r="J38" s="18">
        <v>10</v>
      </c>
    </row>
    <row r="39" spans="1:10" x14ac:dyDescent="0.25">
      <c r="A39" s="20">
        <v>34</v>
      </c>
      <c r="B39" s="20">
        <v>1</v>
      </c>
      <c r="D39" s="18">
        <v>11</v>
      </c>
      <c r="E39" s="18">
        <v>254.78782943201858</v>
      </c>
      <c r="F39" s="18">
        <v>-243.78782943201858</v>
      </c>
      <c r="G39" s="18">
        <v>-1.8368961740849961</v>
      </c>
      <c r="I39" s="18">
        <v>2.1920668058455117</v>
      </c>
      <c r="J39" s="18">
        <v>11</v>
      </c>
    </row>
    <row r="40" spans="1:10" x14ac:dyDescent="0.25">
      <c r="A40" s="20">
        <v>35</v>
      </c>
      <c r="B40" s="20">
        <v>2</v>
      </c>
      <c r="D40" s="18">
        <v>12</v>
      </c>
      <c r="E40" s="18">
        <v>254.78782943201858</v>
      </c>
      <c r="F40" s="18">
        <v>-242.78782943201858</v>
      </c>
      <c r="G40" s="18">
        <v>-1.8293613591667754</v>
      </c>
      <c r="I40" s="18">
        <v>2.4008350730688934</v>
      </c>
      <c r="J40" s="18">
        <v>12</v>
      </c>
    </row>
    <row r="41" spans="1:10" x14ac:dyDescent="0.25">
      <c r="A41" s="20">
        <v>36</v>
      </c>
      <c r="B41" s="20">
        <v>1</v>
      </c>
      <c r="D41" s="18">
        <v>13</v>
      </c>
      <c r="E41" s="18">
        <v>254.78782943201858</v>
      </c>
      <c r="F41" s="18">
        <v>-241.78782943201858</v>
      </c>
      <c r="G41" s="18">
        <v>-1.8218265442485548</v>
      </c>
      <c r="I41" s="18">
        <v>2.6096033402922756</v>
      </c>
      <c r="J41" s="18">
        <v>13</v>
      </c>
    </row>
    <row r="42" spans="1:10" x14ac:dyDescent="0.25">
      <c r="A42" s="20">
        <v>37</v>
      </c>
      <c r="B42" s="20">
        <v>3</v>
      </c>
      <c r="D42" s="18">
        <v>14</v>
      </c>
      <c r="E42" s="18">
        <v>281.51752866951631</v>
      </c>
      <c r="F42" s="18">
        <v>-267.51752866951631</v>
      </c>
      <c r="G42" s="18">
        <v>-2.0156950659045823</v>
      </c>
      <c r="I42" s="18">
        <v>2.8183716075156577</v>
      </c>
      <c r="J42" s="18">
        <v>14</v>
      </c>
    </row>
    <row r="43" spans="1:10" x14ac:dyDescent="0.25">
      <c r="A43" s="20">
        <v>38</v>
      </c>
      <c r="B43" s="20">
        <v>2</v>
      </c>
      <c r="D43" s="18">
        <v>15</v>
      </c>
      <c r="E43" s="18">
        <v>254.78782943201858</v>
      </c>
      <c r="F43" s="18">
        <v>-239.78782943201858</v>
      </c>
      <c r="G43" s="18">
        <v>-1.8067569144121136</v>
      </c>
      <c r="I43" s="18">
        <v>3.0271398747390394</v>
      </c>
      <c r="J43" s="18">
        <v>15</v>
      </c>
    </row>
    <row r="44" spans="1:10" x14ac:dyDescent="0.25">
      <c r="A44" s="20">
        <v>39</v>
      </c>
      <c r="B44" s="20">
        <v>0</v>
      </c>
      <c r="D44" s="18">
        <v>16</v>
      </c>
      <c r="E44" s="18">
        <v>281.51752866951631</v>
      </c>
      <c r="F44" s="18">
        <v>-265.51752866951631</v>
      </c>
      <c r="G44" s="18">
        <v>-2.000625436068141</v>
      </c>
      <c r="I44" s="18">
        <v>3.2359081419624216</v>
      </c>
      <c r="J44" s="18">
        <v>16</v>
      </c>
    </row>
    <row r="45" spans="1:10" x14ac:dyDescent="0.25">
      <c r="A45" s="20">
        <v>40</v>
      </c>
      <c r="B45" s="20">
        <v>1</v>
      </c>
      <c r="D45" s="18">
        <v>17</v>
      </c>
      <c r="E45" s="18">
        <v>254.78782943201858</v>
      </c>
      <c r="F45" s="18">
        <v>-237.78782943201858</v>
      </c>
      <c r="G45" s="18">
        <v>-1.7916872845756724</v>
      </c>
      <c r="I45" s="18">
        <v>3.4446764091858038</v>
      </c>
      <c r="J45" s="18">
        <v>17</v>
      </c>
    </row>
    <row r="46" spans="1:10" x14ac:dyDescent="0.25">
      <c r="A46" s="20">
        <v>41</v>
      </c>
      <c r="B46" s="20">
        <v>3</v>
      </c>
      <c r="D46" s="18">
        <v>18</v>
      </c>
      <c r="E46" s="18">
        <v>281.51752866951631</v>
      </c>
      <c r="F46" s="18">
        <v>-263.51752866951631</v>
      </c>
      <c r="G46" s="18">
        <v>-1.9855558062316998</v>
      </c>
      <c r="I46" s="18">
        <v>3.6534446764091859</v>
      </c>
      <c r="J46" s="18">
        <v>18</v>
      </c>
    </row>
    <row r="47" spans="1:10" x14ac:dyDescent="0.25">
      <c r="A47" s="20">
        <v>42</v>
      </c>
      <c r="B47" s="20">
        <v>0</v>
      </c>
      <c r="D47" s="18">
        <v>19</v>
      </c>
      <c r="E47" s="18">
        <v>254.78782943201858</v>
      </c>
      <c r="F47" s="18">
        <v>-235.78782943201858</v>
      </c>
      <c r="G47" s="18">
        <v>-1.7766176547392312</v>
      </c>
      <c r="I47" s="18">
        <v>3.8622129436325681</v>
      </c>
      <c r="J47" s="18">
        <v>19</v>
      </c>
    </row>
    <row r="48" spans="1:10" x14ac:dyDescent="0.25">
      <c r="A48" s="20">
        <v>43</v>
      </c>
      <c r="B48" s="20">
        <v>1</v>
      </c>
      <c r="D48" s="18">
        <v>20</v>
      </c>
      <c r="E48" s="18">
        <v>228.05813019452083</v>
      </c>
      <c r="F48" s="18">
        <v>-208.05813019452083</v>
      </c>
      <c r="G48" s="18">
        <v>-1.5676795032467623</v>
      </c>
      <c r="I48" s="18">
        <v>4.0709812108559493</v>
      </c>
      <c r="J48" s="18">
        <v>20</v>
      </c>
    </row>
    <row r="49" spans="1:10" x14ac:dyDescent="0.25">
      <c r="A49" s="20">
        <v>44</v>
      </c>
      <c r="B49" s="20">
        <v>0</v>
      </c>
      <c r="D49" s="18">
        <v>21</v>
      </c>
      <c r="E49" s="18">
        <v>281.51752866951631</v>
      </c>
      <c r="F49" s="18">
        <v>-260.51752866951631</v>
      </c>
      <c r="G49" s="18">
        <v>-1.962951361477038</v>
      </c>
      <c r="I49" s="18">
        <v>4.2797494780793324</v>
      </c>
      <c r="J49" s="18">
        <v>21</v>
      </c>
    </row>
    <row r="50" spans="1:10" x14ac:dyDescent="0.25">
      <c r="A50" s="20">
        <v>45</v>
      </c>
      <c r="B50" s="20">
        <v>3</v>
      </c>
      <c r="D50" s="18">
        <v>22</v>
      </c>
      <c r="E50" s="18">
        <v>201.3284309570231</v>
      </c>
      <c r="F50" s="18">
        <v>-179.3284309570231</v>
      </c>
      <c r="G50" s="18">
        <v>-1.3512065368360731</v>
      </c>
      <c r="I50" s="18">
        <v>4.4885177453027136</v>
      </c>
      <c r="J50" s="18">
        <v>22</v>
      </c>
    </row>
    <row r="51" spans="1:10" x14ac:dyDescent="0.25">
      <c r="A51" s="20">
        <v>46</v>
      </c>
      <c r="B51" s="20">
        <v>1</v>
      </c>
      <c r="D51" s="18">
        <v>23</v>
      </c>
      <c r="E51" s="18">
        <v>281.51752866951631</v>
      </c>
      <c r="F51" s="18">
        <v>-258.51752866951631</v>
      </c>
      <c r="G51" s="18">
        <v>-1.9478817316405967</v>
      </c>
      <c r="I51" s="18">
        <v>4.6972860125260958</v>
      </c>
      <c r="J51" s="18">
        <v>23</v>
      </c>
    </row>
    <row r="52" spans="1:10" x14ac:dyDescent="0.25">
      <c r="A52" s="20">
        <v>47</v>
      </c>
      <c r="B52" s="20">
        <v>2</v>
      </c>
      <c r="D52" s="18">
        <v>24</v>
      </c>
      <c r="E52" s="18">
        <v>254.78782943201858</v>
      </c>
      <c r="F52" s="18">
        <v>-230.78782943201858</v>
      </c>
      <c r="G52" s="18">
        <v>-1.7389435801481281</v>
      </c>
      <c r="I52" s="18">
        <v>4.9060542797494779</v>
      </c>
      <c r="J52" s="18">
        <v>24</v>
      </c>
    </row>
    <row r="53" spans="1:10" x14ac:dyDescent="0.25">
      <c r="A53" s="20">
        <v>48</v>
      </c>
      <c r="B53" s="20">
        <v>2</v>
      </c>
      <c r="D53" s="18">
        <v>25</v>
      </c>
      <c r="E53" s="18">
        <v>254.78782943201858</v>
      </c>
      <c r="F53" s="18">
        <v>-229.78782943201858</v>
      </c>
      <c r="G53" s="18">
        <v>-1.7314087652299075</v>
      </c>
      <c r="I53" s="18">
        <v>5.1148225469728601</v>
      </c>
      <c r="J53" s="18">
        <v>25</v>
      </c>
    </row>
    <row r="54" spans="1:10" x14ac:dyDescent="0.25">
      <c r="A54" s="20">
        <v>49</v>
      </c>
      <c r="B54" s="20">
        <v>0</v>
      </c>
      <c r="D54" s="18">
        <v>26</v>
      </c>
      <c r="E54" s="18">
        <v>228.05813019452083</v>
      </c>
      <c r="F54" s="18">
        <v>-202.05813019452083</v>
      </c>
      <c r="G54" s="18">
        <v>-1.5224706137374386</v>
      </c>
      <c r="I54" s="18">
        <v>5.3235908141962422</v>
      </c>
      <c r="J54" s="18">
        <v>26</v>
      </c>
    </row>
    <row r="55" spans="1:10" x14ac:dyDescent="0.25">
      <c r="A55" s="20">
        <v>50</v>
      </c>
      <c r="B55" s="20">
        <v>1</v>
      </c>
      <c r="D55" s="18">
        <v>27</v>
      </c>
      <c r="E55" s="18">
        <v>174.59873171952535</v>
      </c>
      <c r="F55" s="18">
        <v>-147.59873171952535</v>
      </c>
      <c r="G55" s="18">
        <v>-1.1121291256707218</v>
      </c>
      <c r="I55" s="18">
        <v>5.5323590814196244</v>
      </c>
      <c r="J55" s="18">
        <v>27</v>
      </c>
    </row>
    <row r="56" spans="1:10" x14ac:dyDescent="0.25">
      <c r="A56" s="20">
        <v>51</v>
      </c>
      <c r="B56" s="20">
        <v>0</v>
      </c>
      <c r="D56" s="18">
        <v>28</v>
      </c>
      <c r="E56" s="18">
        <v>281.51752866951631</v>
      </c>
      <c r="F56" s="18">
        <v>-253.51752866951631</v>
      </c>
      <c r="G56" s="18">
        <v>-1.9102076570494937</v>
      </c>
      <c r="I56" s="18">
        <v>5.7411273486430066</v>
      </c>
      <c r="J56" s="18">
        <v>28</v>
      </c>
    </row>
    <row r="57" spans="1:10" x14ac:dyDescent="0.25">
      <c r="A57" s="20">
        <v>52</v>
      </c>
      <c r="B57" s="20">
        <v>0</v>
      </c>
      <c r="D57" s="18">
        <v>29</v>
      </c>
      <c r="E57" s="18">
        <v>254.78782943201858</v>
      </c>
      <c r="F57" s="18">
        <v>-225.78782943201858</v>
      </c>
      <c r="G57" s="18">
        <v>-1.7012695055570251</v>
      </c>
      <c r="I57" s="18">
        <v>5.9498956158663878</v>
      </c>
      <c r="J57" s="18">
        <v>29</v>
      </c>
    </row>
    <row r="58" spans="1:10" x14ac:dyDescent="0.25">
      <c r="A58" s="20">
        <v>53</v>
      </c>
      <c r="B58" s="20">
        <v>1</v>
      </c>
      <c r="D58" s="18">
        <v>30</v>
      </c>
      <c r="E58" s="18">
        <v>228.05813019452083</v>
      </c>
      <c r="F58" s="18">
        <v>-198.05813019452083</v>
      </c>
      <c r="G58" s="18">
        <v>-1.4923313540645562</v>
      </c>
      <c r="I58" s="18">
        <v>6.15866388308977</v>
      </c>
      <c r="J58" s="18">
        <v>30</v>
      </c>
    </row>
    <row r="59" spans="1:10" x14ac:dyDescent="0.25">
      <c r="A59" s="20">
        <v>54</v>
      </c>
      <c r="B59" s="20">
        <v>1</v>
      </c>
      <c r="D59" s="18">
        <v>31</v>
      </c>
      <c r="E59" s="18">
        <v>254.78782943201858</v>
      </c>
      <c r="F59" s="18">
        <v>-223.78782943201858</v>
      </c>
      <c r="G59" s="18">
        <v>-1.6861998757205838</v>
      </c>
      <c r="I59" s="18">
        <v>6.3674321503131521</v>
      </c>
      <c r="J59" s="18">
        <v>31</v>
      </c>
    </row>
    <row r="60" spans="1:10" x14ac:dyDescent="0.25">
      <c r="A60" s="20">
        <v>55</v>
      </c>
      <c r="B60" s="20">
        <v>1</v>
      </c>
      <c r="D60" s="18">
        <v>32</v>
      </c>
      <c r="E60" s="18">
        <v>174.59873171952535</v>
      </c>
      <c r="F60" s="18">
        <v>-142.59873171952535</v>
      </c>
      <c r="G60" s="18">
        <v>-1.0744550510796187</v>
      </c>
      <c r="I60" s="18">
        <v>6.5762004175365343</v>
      </c>
      <c r="J60" s="18">
        <v>32</v>
      </c>
    </row>
    <row r="61" spans="1:10" x14ac:dyDescent="0.25">
      <c r="A61" s="20">
        <v>56</v>
      </c>
      <c r="B61" s="20">
        <v>3</v>
      </c>
      <c r="D61" s="18">
        <v>33</v>
      </c>
      <c r="E61" s="18">
        <v>228.05813019452083</v>
      </c>
      <c r="F61" s="18">
        <v>-195.05813019452083</v>
      </c>
      <c r="G61" s="18">
        <v>-1.4697269093098944</v>
      </c>
      <c r="I61" s="18">
        <v>6.7849686847599164</v>
      </c>
      <c r="J61" s="18">
        <v>33</v>
      </c>
    </row>
    <row r="62" spans="1:10" x14ac:dyDescent="0.25">
      <c r="A62" s="20">
        <v>57</v>
      </c>
      <c r="B62" s="20">
        <v>1</v>
      </c>
      <c r="D62" s="18">
        <v>34</v>
      </c>
      <c r="E62" s="18">
        <v>254.78782943201858</v>
      </c>
      <c r="F62" s="18">
        <v>-220.78782943201858</v>
      </c>
      <c r="G62" s="18">
        <v>-1.663595430965922</v>
      </c>
      <c r="I62" s="18">
        <v>6.9937369519832986</v>
      </c>
      <c r="J62" s="18">
        <v>34</v>
      </c>
    </row>
    <row r="63" spans="1:10" x14ac:dyDescent="0.25">
      <c r="A63" s="20">
        <v>58</v>
      </c>
      <c r="B63" s="20">
        <v>0</v>
      </c>
      <c r="D63" s="18">
        <v>35</v>
      </c>
      <c r="E63" s="18">
        <v>228.05813019452083</v>
      </c>
      <c r="F63" s="18">
        <v>-193.05813019452083</v>
      </c>
      <c r="G63" s="18">
        <v>-1.4546572794734531</v>
      </c>
      <c r="I63" s="18">
        <v>7.2025052192066807</v>
      </c>
      <c r="J63" s="18">
        <v>35</v>
      </c>
    </row>
    <row r="64" spans="1:10" x14ac:dyDescent="0.25">
      <c r="A64" s="20">
        <v>59</v>
      </c>
      <c r="B64" s="20">
        <v>1</v>
      </c>
      <c r="D64" s="18">
        <v>36</v>
      </c>
      <c r="E64" s="18">
        <v>254.78782943201858</v>
      </c>
      <c r="F64" s="18">
        <v>-218.78782943201858</v>
      </c>
      <c r="G64" s="18">
        <v>-1.6485258011294808</v>
      </c>
      <c r="I64" s="18">
        <v>7.4112734864300629</v>
      </c>
      <c r="J64" s="18">
        <v>36</v>
      </c>
    </row>
    <row r="65" spans="1:10" x14ac:dyDescent="0.25">
      <c r="A65" s="20">
        <v>60</v>
      </c>
      <c r="B65" s="20">
        <v>1</v>
      </c>
      <c r="D65" s="18">
        <v>37</v>
      </c>
      <c r="E65" s="18">
        <v>201.3284309570231</v>
      </c>
      <c r="F65" s="18">
        <v>-164.3284309570231</v>
      </c>
      <c r="G65" s="18">
        <v>-1.2381843130627639</v>
      </c>
      <c r="I65" s="18">
        <v>7.620041753653445</v>
      </c>
      <c r="J65" s="18">
        <v>37</v>
      </c>
    </row>
    <row r="66" spans="1:10" x14ac:dyDescent="0.25">
      <c r="A66" s="20">
        <v>61</v>
      </c>
      <c r="B66" s="20">
        <v>3</v>
      </c>
      <c r="D66" s="18">
        <v>38</v>
      </c>
      <c r="E66" s="18">
        <v>228.05813019452083</v>
      </c>
      <c r="F66" s="18">
        <v>-190.05813019452083</v>
      </c>
      <c r="G66" s="18">
        <v>-1.4320528347187913</v>
      </c>
      <c r="I66" s="18">
        <v>7.8288100208768263</v>
      </c>
      <c r="J66" s="18">
        <v>38</v>
      </c>
    </row>
    <row r="67" spans="1:10" x14ac:dyDescent="0.25">
      <c r="A67" s="20">
        <v>62</v>
      </c>
      <c r="B67" s="20">
        <v>0</v>
      </c>
      <c r="D67" s="18">
        <v>39</v>
      </c>
      <c r="E67" s="18">
        <v>281.51752866951631</v>
      </c>
      <c r="F67" s="18">
        <v>-242.51752866951631</v>
      </c>
      <c r="G67" s="18">
        <v>-1.827324692949067</v>
      </c>
      <c r="I67" s="18">
        <v>8.0375782881002085</v>
      </c>
      <c r="J67" s="18">
        <v>39</v>
      </c>
    </row>
    <row r="68" spans="1:10" x14ac:dyDescent="0.25">
      <c r="A68" s="20">
        <v>63</v>
      </c>
      <c r="B68" s="20">
        <v>2</v>
      </c>
      <c r="D68" s="18">
        <v>40</v>
      </c>
      <c r="E68" s="18">
        <v>254.78782943201858</v>
      </c>
      <c r="F68" s="18">
        <v>-214.78782943201858</v>
      </c>
      <c r="G68" s="18">
        <v>-1.6183865414565983</v>
      </c>
      <c r="I68" s="18">
        <v>8.2463465553235906</v>
      </c>
      <c r="J68" s="18">
        <v>40</v>
      </c>
    </row>
    <row r="69" spans="1:10" x14ac:dyDescent="0.25">
      <c r="A69" s="20">
        <v>64</v>
      </c>
      <c r="B69" s="20">
        <v>3</v>
      </c>
      <c r="D69" s="18">
        <v>41</v>
      </c>
      <c r="E69" s="18">
        <v>201.3284309570231</v>
      </c>
      <c r="F69" s="18">
        <v>-160.3284309570231</v>
      </c>
      <c r="G69" s="18">
        <v>-1.2080450533898814</v>
      </c>
      <c r="I69" s="18">
        <v>8.4551148225469728</v>
      </c>
      <c r="J69" s="18">
        <v>41</v>
      </c>
    </row>
    <row r="70" spans="1:10" x14ac:dyDescent="0.25">
      <c r="A70" s="20">
        <v>65</v>
      </c>
      <c r="B70" s="20">
        <v>5</v>
      </c>
      <c r="D70" s="18">
        <v>42</v>
      </c>
      <c r="E70" s="18">
        <v>281.51752866951631</v>
      </c>
      <c r="F70" s="18">
        <v>-239.51752866951631</v>
      </c>
      <c r="G70" s="18">
        <v>-1.8047202481944051</v>
      </c>
      <c r="I70" s="18">
        <v>8.6638830897703532</v>
      </c>
      <c r="J70" s="18">
        <v>42</v>
      </c>
    </row>
    <row r="71" spans="1:10" x14ac:dyDescent="0.25">
      <c r="A71" s="20">
        <v>66</v>
      </c>
      <c r="B71" s="20">
        <v>1</v>
      </c>
      <c r="D71" s="18">
        <v>43</v>
      </c>
      <c r="E71" s="18">
        <v>254.78782943201858</v>
      </c>
      <c r="F71" s="18">
        <v>-211.78782943201858</v>
      </c>
      <c r="G71" s="18">
        <v>-1.5957820967019365</v>
      </c>
      <c r="I71" s="18">
        <v>8.8726513569937353</v>
      </c>
      <c r="J71" s="18">
        <v>43</v>
      </c>
    </row>
    <row r="72" spans="1:10" x14ac:dyDescent="0.25">
      <c r="A72" s="20">
        <v>67</v>
      </c>
      <c r="B72" s="20">
        <v>0</v>
      </c>
      <c r="D72" s="18">
        <v>44</v>
      </c>
      <c r="E72" s="18">
        <v>281.51752866951631</v>
      </c>
      <c r="F72" s="18">
        <v>-237.51752866951631</v>
      </c>
      <c r="G72" s="18">
        <v>-1.7896506183579639</v>
      </c>
      <c r="I72" s="18">
        <v>9.0814196242171175</v>
      </c>
      <c r="J72" s="18">
        <v>44</v>
      </c>
    </row>
    <row r="73" spans="1:10" x14ac:dyDescent="0.25">
      <c r="A73" s="20">
        <v>68</v>
      </c>
      <c r="B73" s="20">
        <v>0</v>
      </c>
      <c r="D73" s="18">
        <v>45</v>
      </c>
      <c r="E73" s="18">
        <v>201.3284309570231</v>
      </c>
      <c r="F73" s="18">
        <v>-156.3284309570231</v>
      </c>
      <c r="G73" s="18">
        <v>-1.177905793716999</v>
      </c>
      <c r="I73" s="18">
        <v>9.2901878914404996</v>
      </c>
      <c r="J73" s="18">
        <v>45</v>
      </c>
    </row>
    <row r="74" spans="1:10" x14ac:dyDescent="0.25">
      <c r="A74" s="20">
        <v>69</v>
      </c>
      <c r="B74" s="20">
        <v>2</v>
      </c>
      <c r="D74" s="18">
        <v>46</v>
      </c>
      <c r="E74" s="18">
        <v>254.78782943201858</v>
      </c>
      <c r="F74" s="18">
        <v>-208.78782943201858</v>
      </c>
      <c r="G74" s="18">
        <v>-1.5731776519472747</v>
      </c>
      <c r="I74" s="18">
        <v>9.4989561586638818</v>
      </c>
      <c r="J74" s="18">
        <v>46</v>
      </c>
    </row>
    <row r="75" spans="1:10" x14ac:dyDescent="0.25">
      <c r="A75" s="20">
        <v>70</v>
      </c>
      <c r="B75" s="20">
        <v>4</v>
      </c>
      <c r="D75" s="18">
        <v>47</v>
      </c>
      <c r="E75" s="18">
        <v>228.05813019452083</v>
      </c>
      <c r="F75" s="18">
        <v>-181.05813019452083</v>
      </c>
      <c r="G75" s="18">
        <v>-1.3642395004548058</v>
      </c>
      <c r="I75" s="18">
        <v>9.7077244258872639</v>
      </c>
      <c r="J75" s="18">
        <v>47</v>
      </c>
    </row>
    <row r="76" spans="1:10" x14ac:dyDescent="0.25">
      <c r="A76" s="20">
        <v>71</v>
      </c>
      <c r="B76" s="20">
        <v>0</v>
      </c>
      <c r="D76" s="18">
        <v>48</v>
      </c>
      <c r="E76" s="18">
        <v>228.05813019452083</v>
      </c>
      <c r="F76" s="18">
        <v>-180.05813019452083</v>
      </c>
      <c r="G76" s="18">
        <v>-1.3567046855365852</v>
      </c>
      <c r="I76" s="18">
        <v>9.9164926931106461</v>
      </c>
      <c r="J76" s="18">
        <v>48</v>
      </c>
    </row>
    <row r="77" spans="1:10" x14ac:dyDescent="0.25">
      <c r="A77" s="20">
        <v>72</v>
      </c>
      <c r="B77" s="20">
        <v>1</v>
      </c>
      <c r="D77" s="18">
        <v>49</v>
      </c>
      <c r="E77" s="18">
        <v>281.51752866951631</v>
      </c>
      <c r="F77" s="18">
        <v>-232.51752866951631</v>
      </c>
      <c r="G77" s="18">
        <v>-1.7519765437668608</v>
      </c>
      <c r="I77" s="18">
        <v>10.125260960334028</v>
      </c>
      <c r="J77" s="18">
        <v>49</v>
      </c>
    </row>
    <row r="78" spans="1:10" x14ac:dyDescent="0.25">
      <c r="A78" s="20">
        <v>73</v>
      </c>
      <c r="B78" s="20">
        <v>3</v>
      </c>
      <c r="D78" s="18">
        <v>50</v>
      </c>
      <c r="E78" s="18">
        <v>254.78782943201858</v>
      </c>
      <c r="F78" s="18">
        <v>-204.78782943201858</v>
      </c>
      <c r="G78" s="18">
        <v>-1.5430383922743922</v>
      </c>
      <c r="I78" s="18">
        <v>10.33402922755741</v>
      </c>
      <c r="J78" s="18">
        <v>50</v>
      </c>
    </row>
    <row r="79" spans="1:10" x14ac:dyDescent="0.25">
      <c r="A79" s="20">
        <v>74</v>
      </c>
      <c r="B79" s="20">
        <v>0</v>
      </c>
      <c r="D79" s="18">
        <v>51</v>
      </c>
      <c r="E79" s="18">
        <v>281.51752866951631</v>
      </c>
      <c r="F79" s="18">
        <v>-230.51752866951631</v>
      </c>
      <c r="G79" s="18">
        <v>-1.7369069139304196</v>
      </c>
      <c r="I79" s="18">
        <v>10.542797494780793</v>
      </c>
      <c r="J79" s="18">
        <v>51</v>
      </c>
    </row>
    <row r="80" spans="1:10" x14ac:dyDescent="0.25">
      <c r="A80" s="20">
        <v>75</v>
      </c>
      <c r="B80" s="20">
        <v>3</v>
      </c>
      <c r="D80" s="18">
        <v>52</v>
      </c>
      <c r="E80" s="18">
        <v>281.51752866951631</v>
      </c>
      <c r="F80" s="18">
        <v>-229.51752866951631</v>
      </c>
      <c r="G80" s="18">
        <v>-1.729372099012199</v>
      </c>
      <c r="I80" s="18">
        <v>10.751565762004175</v>
      </c>
      <c r="J80" s="18">
        <v>52</v>
      </c>
    </row>
    <row r="81" spans="1:10" x14ac:dyDescent="0.25">
      <c r="A81" s="20">
        <v>76</v>
      </c>
      <c r="B81" s="20">
        <v>2</v>
      </c>
      <c r="D81" s="18">
        <v>53</v>
      </c>
      <c r="E81" s="18">
        <v>254.78782943201858</v>
      </c>
      <c r="F81" s="18">
        <v>-201.78782943201858</v>
      </c>
      <c r="G81" s="18">
        <v>-1.5204339475197304</v>
      </c>
      <c r="I81" s="18">
        <v>10.960334029227557</v>
      </c>
      <c r="J81" s="18">
        <v>53</v>
      </c>
    </row>
    <row r="82" spans="1:10" x14ac:dyDescent="0.25">
      <c r="A82" s="20">
        <v>77</v>
      </c>
      <c r="B82" s="20">
        <v>1</v>
      </c>
      <c r="D82" s="18">
        <v>54</v>
      </c>
      <c r="E82" s="18">
        <v>254.78782943201858</v>
      </c>
      <c r="F82" s="18">
        <v>-200.78782943201858</v>
      </c>
      <c r="G82" s="18">
        <v>-1.5128991326015098</v>
      </c>
      <c r="I82" s="18">
        <v>11.169102296450939</v>
      </c>
      <c r="J82" s="18">
        <v>54</v>
      </c>
    </row>
    <row r="83" spans="1:10" x14ac:dyDescent="0.25">
      <c r="A83" s="20">
        <v>78</v>
      </c>
      <c r="B83" s="20">
        <v>3</v>
      </c>
      <c r="D83" s="18">
        <v>55</v>
      </c>
      <c r="E83" s="18">
        <v>254.78782943201858</v>
      </c>
      <c r="F83" s="18">
        <v>-199.78782943201858</v>
      </c>
      <c r="G83" s="18">
        <v>-1.5053643176832892</v>
      </c>
      <c r="I83" s="18">
        <v>11.377870563674321</v>
      </c>
      <c r="J83" s="18">
        <v>55</v>
      </c>
    </row>
    <row r="84" spans="1:10" x14ac:dyDescent="0.25">
      <c r="A84" s="20">
        <v>79</v>
      </c>
      <c r="B84" s="20">
        <v>2</v>
      </c>
      <c r="D84" s="18">
        <v>56</v>
      </c>
      <c r="E84" s="18">
        <v>201.3284309570231</v>
      </c>
      <c r="F84" s="18">
        <v>-145.3284309570231</v>
      </c>
      <c r="G84" s="18">
        <v>-1.0950228296165723</v>
      </c>
      <c r="I84" s="18">
        <v>11.586638830897703</v>
      </c>
      <c r="J84" s="18">
        <v>56</v>
      </c>
    </row>
    <row r="85" spans="1:10" x14ac:dyDescent="0.25">
      <c r="A85" s="20">
        <v>80</v>
      </c>
      <c r="B85" s="20">
        <v>4</v>
      </c>
      <c r="D85" s="18">
        <v>57</v>
      </c>
      <c r="E85" s="18">
        <v>254.78782943201858</v>
      </c>
      <c r="F85" s="18">
        <v>-197.78782943201858</v>
      </c>
      <c r="G85" s="18">
        <v>-1.4902946878468479</v>
      </c>
      <c r="I85" s="18">
        <v>11.795407098121084</v>
      </c>
      <c r="J85" s="18">
        <v>57</v>
      </c>
    </row>
    <row r="86" spans="1:10" x14ac:dyDescent="0.25">
      <c r="A86" s="20">
        <v>81</v>
      </c>
      <c r="B86" s="20">
        <v>0</v>
      </c>
      <c r="D86" s="18">
        <v>58</v>
      </c>
      <c r="E86" s="18">
        <v>281.51752866951631</v>
      </c>
      <c r="F86" s="18">
        <v>-223.51752866951631</v>
      </c>
      <c r="G86" s="18">
        <v>-1.6841632095028753</v>
      </c>
      <c r="I86" s="18">
        <v>12.004175365344466</v>
      </c>
      <c r="J86" s="18">
        <v>58</v>
      </c>
    </row>
    <row r="87" spans="1:10" x14ac:dyDescent="0.25">
      <c r="A87" s="20">
        <v>82</v>
      </c>
      <c r="B87" s="20">
        <v>0</v>
      </c>
      <c r="D87" s="18">
        <v>59</v>
      </c>
      <c r="E87" s="18">
        <v>254.78782943201858</v>
      </c>
      <c r="F87" s="18">
        <v>-195.78782943201858</v>
      </c>
      <c r="G87" s="18">
        <v>-1.4752250580104067</v>
      </c>
      <c r="I87" s="18">
        <v>12.212943632567848</v>
      </c>
      <c r="J87" s="18">
        <v>59</v>
      </c>
    </row>
    <row r="88" spans="1:10" x14ac:dyDescent="0.25">
      <c r="A88" s="20">
        <v>83</v>
      </c>
      <c r="B88" s="20">
        <v>1</v>
      </c>
      <c r="D88" s="18">
        <v>60</v>
      </c>
      <c r="E88" s="18">
        <v>254.78782943201858</v>
      </c>
      <c r="F88" s="18">
        <v>-194.78782943201858</v>
      </c>
      <c r="G88" s="18">
        <v>-1.4676902430921861</v>
      </c>
      <c r="I88" s="18">
        <v>12.42171189979123</v>
      </c>
      <c r="J88" s="18">
        <v>60</v>
      </c>
    </row>
    <row r="89" spans="1:10" x14ac:dyDescent="0.25">
      <c r="A89" s="20">
        <v>84</v>
      </c>
      <c r="B89" s="20">
        <v>3</v>
      </c>
      <c r="D89" s="18">
        <v>61</v>
      </c>
      <c r="E89" s="18">
        <v>201.3284309570231</v>
      </c>
      <c r="F89" s="18">
        <v>-140.3284309570231</v>
      </c>
      <c r="G89" s="18">
        <v>-1.057348755025469</v>
      </c>
      <c r="I89" s="18">
        <v>12.630480167014612</v>
      </c>
      <c r="J89" s="18">
        <v>61</v>
      </c>
    </row>
    <row r="90" spans="1:10" x14ac:dyDescent="0.25">
      <c r="A90" s="20">
        <v>85</v>
      </c>
      <c r="B90" s="20">
        <v>3</v>
      </c>
      <c r="D90" s="18">
        <v>62</v>
      </c>
      <c r="E90" s="18">
        <v>281.51752866951631</v>
      </c>
      <c r="F90" s="18">
        <v>-219.51752866951631</v>
      </c>
      <c r="G90" s="18">
        <v>-1.6540239498299929</v>
      </c>
      <c r="I90" s="18">
        <v>12.839248434237994</v>
      </c>
      <c r="J90" s="18">
        <v>62</v>
      </c>
    </row>
    <row r="91" spans="1:10" x14ac:dyDescent="0.25">
      <c r="A91" s="20">
        <v>86</v>
      </c>
      <c r="B91" s="20">
        <v>2</v>
      </c>
      <c r="D91" s="18">
        <v>63</v>
      </c>
      <c r="E91" s="18">
        <v>228.05813019452083</v>
      </c>
      <c r="F91" s="18">
        <v>-165.05813019452083</v>
      </c>
      <c r="G91" s="18">
        <v>-1.2436824617632758</v>
      </c>
      <c r="I91" s="18">
        <v>13.048016701461377</v>
      </c>
      <c r="J91" s="18">
        <v>63</v>
      </c>
    </row>
    <row r="92" spans="1:10" x14ac:dyDescent="0.25">
      <c r="A92" s="20">
        <v>87</v>
      </c>
      <c r="B92" s="20">
        <v>1</v>
      </c>
      <c r="D92" s="18">
        <v>64</v>
      </c>
      <c r="E92" s="18">
        <v>201.3284309570231</v>
      </c>
      <c r="F92" s="18">
        <v>-137.3284309570231</v>
      </c>
      <c r="G92" s="18">
        <v>-1.0347443102708072</v>
      </c>
      <c r="I92" s="18">
        <v>13.256784968684759</v>
      </c>
      <c r="J92" s="18">
        <v>64</v>
      </c>
    </row>
    <row r="93" spans="1:10" x14ac:dyDescent="0.25">
      <c r="A93" s="20">
        <v>88</v>
      </c>
      <c r="B93" s="20">
        <v>1</v>
      </c>
      <c r="D93" s="18">
        <v>65</v>
      </c>
      <c r="E93" s="18">
        <v>147.86903248202762</v>
      </c>
      <c r="F93" s="18">
        <v>-82.86903248202762</v>
      </c>
      <c r="G93" s="18">
        <v>-0.62440282220409038</v>
      </c>
      <c r="I93" s="18">
        <v>13.465553235908141</v>
      </c>
      <c r="J93" s="18">
        <v>65</v>
      </c>
    </row>
    <row r="94" spans="1:10" x14ac:dyDescent="0.25">
      <c r="A94" s="20">
        <v>89</v>
      </c>
      <c r="B94" s="20">
        <v>2</v>
      </c>
      <c r="D94" s="18">
        <v>66</v>
      </c>
      <c r="E94" s="18">
        <v>254.78782943201858</v>
      </c>
      <c r="F94" s="18">
        <v>-188.78782943201858</v>
      </c>
      <c r="G94" s="18">
        <v>-1.4224813535828622</v>
      </c>
      <c r="I94" s="18">
        <v>13.674321503131523</v>
      </c>
      <c r="J94" s="18">
        <v>66</v>
      </c>
    </row>
    <row r="95" spans="1:10" x14ac:dyDescent="0.25">
      <c r="A95" s="20">
        <v>90</v>
      </c>
      <c r="B95" s="20">
        <v>1</v>
      </c>
      <c r="D95" s="18">
        <v>67</v>
      </c>
      <c r="E95" s="18">
        <v>281.51752866951631</v>
      </c>
      <c r="F95" s="18">
        <v>-214.51752866951631</v>
      </c>
      <c r="G95" s="18">
        <v>-1.6163498752388898</v>
      </c>
      <c r="I95" s="18">
        <v>13.883089770354905</v>
      </c>
      <c r="J95" s="18">
        <v>67</v>
      </c>
    </row>
    <row r="96" spans="1:10" x14ac:dyDescent="0.25">
      <c r="A96" s="20">
        <v>91</v>
      </c>
      <c r="B96" s="20">
        <v>4</v>
      </c>
      <c r="D96" s="18">
        <v>68</v>
      </c>
      <c r="E96" s="18">
        <v>281.51752866951631</v>
      </c>
      <c r="F96" s="18">
        <v>-213.51752866951631</v>
      </c>
      <c r="G96" s="18">
        <v>-1.608815060320669</v>
      </c>
      <c r="I96" s="18">
        <v>14.091858037578287</v>
      </c>
      <c r="J96" s="18">
        <v>68</v>
      </c>
    </row>
    <row r="97" spans="1:10" x14ac:dyDescent="0.25">
      <c r="A97" s="20">
        <v>92</v>
      </c>
      <c r="B97" s="20">
        <v>1</v>
      </c>
      <c r="D97" s="18">
        <v>69</v>
      </c>
      <c r="E97" s="18">
        <v>228.05813019452083</v>
      </c>
      <c r="F97" s="18">
        <v>-159.05813019452083</v>
      </c>
      <c r="G97" s="18">
        <v>-1.1984735722539521</v>
      </c>
      <c r="I97" s="18">
        <v>14.30062630480167</v>
      </c>
      <c r="J97" s="18">
        <v>69</v>
      </c>
    </row>
    <row r="98" spans="1:10" x14ac:dyDescent="0.25">
      <c r="A98" s="20">
        <v>93</v>
      </c>
      <c r="B98" s="20">
        <v>2</v>
      </c>
      <c r="D98" s="18">
        <v>70</v>
      </c>
      <c r="E98" s="18">
        <v>174.59873171952535</v>
      </c>
      <c r="F98" s="18">
        <v>-104.59873171952535</v>
      </c>
      <c r="G98" s="18">
        <v>-0.78813208418723535</v>
      </c>
      <c r="I98" s="18">
        <v>14.509394572025052</v>
      </c>
      <c r="J98" s="18">
        <v>70</v>
      </c>
    </row>
    <row r="99" spans="1:10" x14ac:dyDescent="0.25">
      <c r="A99" s="20">
        <v>94</v>
      </c>
      <c r="B99" s="20">
        <v>3</v>
      </c>
      <c r="D99" s="18">
        <v>71</v>
      </c>
      <c r="E99" s="18">
        <v>281.51752866951631</v>
      </c>
      <c r="F99" s="18">
        <v>-210.51752866951631</v>
      </c>
      <c r="G99" s="18">
        <v>-1.5862106155660072</v>
      </c>
      <c r="I99" s="18">
        <v>14.718162839248434</v>
      </c>
      <c r="J99" s="18">
        <v>71</v>
      </c>
    </row>
    <row r="100" spans="1:10" x14ac:dyDescent="0.25">
      <c r="A100" s="20">
        <v>95</v>
      </c>
      <c r="B100" s="20">
        <v>3</v>
      </c>
      <c r="D100" s="18">
        <v>72</v>
      </c>
      <c r="E100" s="18">
        <v>254.78782943201858</v>
      </c>
      <c r="F100" s="18">
        <v>-182.78782943201858</v>
      </c>
      <c r="G100" s="18">
        <v>-1.3772724640735385</v>
      </c>
      <c r="I100" s="18">
        <v>14.926931106471816</v>
      </c>
      <c r="J100" s="18">
        <v>72</v>
      </c>
    </row>
    <row r="101" spans="1:10" x14ac:dyDescent="0.25">
      <c r="A101" s="20">
        <v>96</v>
      </c>
      <c r="B101" s="20">
        <v>3</v>
      </c>
      <c r="D101" s="18">
        <v>73</v>
      </c>
      <c r="E101" s="18">
        <v>201.3284309570231</v>
      </c>
      <c r="F101" s="18">
        <v>-128.3284309570231</v>
      </c>
      <c r="G101" s="18">
        <v>-0.96693097600682176</v>
      </c>
      <c r="I101" s="18">
        <v>15.135699373695198</v>
      </c>
      <c r="J101" s="18">
        <v>73</v>
      </c>
    </row>
    <row r="102" spans="1:10" x14ac:dyDescent="0.25">
      <c r="A102" s="20">
        <v>97</v>
      </c>
      <c r="B102" s="20">
        <v>2</v>
      </c>
      <c r="D102" s="18">
        <v>74</v>
      </c>
      <c r="E102" s="18">
        <v>281.51752866951631</v>
      </c>
      <c r="F102" s="18">
        <v>-207.51752866951631</v>
      </c>
      <c r="G102" s="18">
        <v>-1.5636061708113453</v>
      </c>
      <c r="I102" s="18">
        <v>15.344467640918579</v>
      </c>
      <c r="J102" s="18">
        <v>74</v>
      </c>
    </row>
    <row r="103" spans="1:10" x14ac:dyDescent="0.25">
      <c r="A103" s="20">
        <v>98</v>
      </c>
      <c r="B103" s="20">
        <v>2</v>
      </c>
      <c r="D103" s="18">
        <v>75</v>
      </c>
      <c r="E103" s="18">
        <v>201.3284309570231</v>
      </c>
      <c r="F103" s="18">
        <v>-126.3284309570231</v>
      </c>
      <c r="G103" s="18">
        <v>-0.95186134617038054</v>
      </c>
      <c r="I103" s="18">
        <v>15.553235908141961</v>
      </c>
      <c r="J103" s="18">
        <v>75</v>
      </c>
    </row>
    <row r="104" spans="1:10" x14ac:dyDescent="0.25">
      <c r="A104" s="20">
        <v>99</v>
      </c>
      <c r="B104" s="20">
        <v>2</v>
      </c>
      <c r="D104" s="18">
        <v>76</v>
      </c>
      <c r="E104" s="18">
        <v>228.05813019452083</v>
      </c>
      <c r="F104" s="18">
        <v>-152.05813019452083</v>
      </c>
      <c r="G104" s="18">
        <v>-1.1457298678264078</v>
      </c>
      <c r="I104" s="18">
        <v>15.762004175365343</v>
      </c>
      <c r="J104" s="18">
        <v>76</v>
      </c>
    </row>
    <row r="105" spans="1:10" x14ac:dyDescent="0.25">
      <c r="A105" s="20">
        <v>100</v>
      </c>
      <c r="B105" s="20">
        <v>1</v>
      </c>
      <c r="D105" s="18">
        <v>77</v>
      </c>
      <c r="E105" s="18">
        <v>254.78782943201858</v>
      </c>
      <c r="F105" s="18">
        <v>-177.78782943201858</v>
      </c>
      <c r="G105" s="18">
        <v>-1.3395983894824355</v>
      </c>
      <c r="I105" s="18">
        <v>15.970772442588725</v>
      </c>
      <c r="J105" s="18">
        <v>77</v>
      </c>
    </row>
    <row r="106" spans="1:10" x14ac:dyDescent="0.25">
      <c r="A106" s="20">
        <v>101</v>
      </c>
      <c r="B106" s="20">
        <v>6</v>
      </c>
      <c r="D106" s="18">
        <v>78</v>
      </c>
      <c r="E106" s="18">
        <v>201.3284309570231</v>
      </c>
      <c r="F106" s="18">
        <v>-123.3284309570231</v>
      </c>
      <c r="G106" s="18">
        <v>-0.92925690141571871</v>
      </c>
      <c r="I106" s="18">
        <v>16.179540709812109</v>
      </c>
      <c r="J106" s="18">
        <v>78</v>
      </c>
    </row>
    <row r="107" spans="1:10" x14ac:dyDescent="0.25">
      <c r="A107" s="20">
        <v>102</v>
      </c>
      <c r="B107" s="20">
        <v>1</v>
      </c>
      <c r="D107" s="18">
        <v>79</v>
      </c>
      <c r="E107" s="18">
        <v>228.05813019452083</v>
      </c>
      <c r="F107" s="18">
        <v>-149.05813019452083</v>
      </c>
      <c r="G107" s="18">
        <v>-1.123125423071746</v>
      </c>
      <c r="I107" s="18">
        <v>16.388308977035493</v>
      </c>
      <c r="J107" s="18">
        <v>79</v>
      </c>
    </row>
    <row r="108" spans="1:10" x14ac:dyDescent="0.25">
      <c r="A108" s="20">
        <v>103</v>
      </c>
      <c r="B108" s="20">
        <v>5</v>
      </c>
      <c r="D108" s="18">
        <v>80</v>
      </c>
      <c r="E108" s="18">
        <v>174.59873171952535</v>
      </c>
      <c r="F108" s="18">
        <v>-94.598731719525347</v>
      </c>
      <c r="G108" s="18">
        <v>-0.71278393500502912</v>
      </c>
      <c r="I108" s="18">
        <v>16.597077244258873</v>
      </c>
      <c r="J108" s="18">
        <v>80</v>
      </c>
    </row>
    <row r="109" spans="1:10" x14ac:dyDescent="0.25">
      <c r="A109" s="20">
        <v>104</v>
      </c>
      <c r="B109" s="20">
        <v>1</v>
      </c>
      <c r="D109" s="18">
        <v>81</v>
      </c>
      <c r="E109" s="18">
        <v>281.51752866951631</v>
      </c>
      <c r="F109" s="18">
        <v>-200.51752866951631</v>
      </c>
      <c r="G109" s="18">
        <v>-1.5108624663838011</v>
      </c>
      <c r="I109" s="18">
        <v>16.805845511482257</v>
      </c>
      <c r="J109" s="18">
        <v>81</v>
      </c>
    </row>
    <row r="110" spans="1:10" x14ac:dyDescent="0.25">
      <c r="A110" s="20">
        <v>105</v>
      </c>
      <c r="B110" s="20">
        <v>2</v>
      </c>
      <c r="D110" s="18">
        <v>82</v>
      </c>
      <c r="E110" s="18">
        <v>281.51752866951631</v>
      </c>
      <c r="F110" s="18">
        <v>-199.51752866951631</v>
      </c>
      <c r="G110" s="18">
        <v>-1.5033276514655805</v>
      </c>
      <c r="I110" s="18">
        <v>17.014613778705638</v>
      </c>
      <c r="J110" s="18">
        <v>82</v>
      </c>
    </row>
    <row r="111" spans="1:10" x14ac:dyDescent="0.25">
      <c r="A111" s="20">
        <v>106</v>
      </c>
      <c r="B111" s="20">
        <v>3</v>
      </c>
      <c r="D111" s="18">
        <v>83</v>
      </c>
      <c r="E111" s="18">
        <v>254.78782943201858</v>
      </c>
      <c r="F111" s="18">
        <v>-171.78782943201858</v>
      </c>
      <c r="G111" s="18">
        <v>-1.2943894999731118</v>
      </c>
      <c r="I111" s="18">
        <v>17.223382045929018</v>
      </c>
      <c r="J111" s="18">
        <v>83</v>
      </c>
    </row>
    <row r="112" spans="1:10" x14ac:dyDescent="0.25">
      <c r="A112" s="20">
        <v>107</v>
      </c>
      <c r="B112" s="20">
        <v>4</v>
      </c>
      <c r="D112" s="18">
        <v>84</v>
      </c>
      <c r="E112" s="18">
        <v>201.3284309570231</v>
      </c>
      <c r="F112" s="18">
        <v>-117.3284309570231</v>
      </c>
      <c r="G112" s="18">
        <v>-0.88404801190639493</v>
      </c>
      <c r="I112" s="18">
        <v>17.432150313152402</v>
      </c>
      <c r="J112" s="18">
        <v>84</v>
      </c>
    </row>
    <row r="113" spans="1:10" x14ac:dyDescent="0.25">
      <c r="A113" s="20">
        <v>108</v>
      </c>
      <c r="B113" s="20">
        <v>4</v>
      </c>
      <c r="D113" s="18">
        <v>85</v>
      </c>
      <c r="E113" s="18">
        <v>201.3284309570231</v>
      </c>
      <c r="F113" s="18">
        <v>-116.3284309570231</v>
      </c>
      <c r="G113" s="18">
        <v>-0.87651319698817431</v>
      </c>
      <c r="I113" s="18">
        <v>17.640918580375782</v>
      </c>
      <c r="J113" s="18">
        <v>85</v>
      </c>
    </row>
    <row r="114" spans="1:10" x14ac:dyDescent="0.25">
      <c r="A114" s="20">
        <v>109</v>
      </c>
      <c r="B114" s="20">
        <v>1</v>
      </c>
      <c r="D114" s="18">
        <v>86</v>
      </c>
      <c r="E114" s="18">
        <v>228.05813019452083</v>
      </c>
      <c r="F114" s="18">
        <v>-142.05813019452083</v>
      </c>
      <c r="G114" s="18">
        <v>-1.0703817186442017</v>
      </c>
      <c r="I114" s="18">
        <v>17.849686847599166</v>
      </c>
      <c r="J114" s="18">
        <v>86</v>
      </c>
    </row>
    <row r="115" spans="1:10" x14ac:dyDescent="0.25">
      <c r="A115" s="20">
        <v>110</v>
      </c>
      <c r="B115" s="20">
        <v>2</v>
      </c>
      <c r="D115" s="18">
        <v>87</v>
      </c>
      <c r="E115" s="18">
        <v>254.78782943201858</v>
      </c>
      <c r="F115" s="18">
        <v>-167.78782943201858</v>
      </c>
      <c r="G115" s="18">
        <v>-1.2642502403002294</v>
      </c>
      <c r="I115" s="18">
        <v>18.058455114822547</v>
      </c>
      <c r="J115" s="18">
        <v>87</v>
      </c>
    </row>
    <row r="116" spans="1:10" x14ac:dyDescent="0.25">
      <c r="A116" s="20">
        <v>111</v>
      </c>
      <c r="B116" s="20">
        <v>1</v>
      </c>
      <c r="D116" s="18">
        <v>88</v>
      </c>
      <c r="E116" s="18">
        <v>254.78782943201858</v>
      </c>
      <c r="F116" s="18">
        <v>-166.78782943201858</v>
      </c>
      <c r="G116" s="18">
        <v>-1.2567154253820088</v>
      </c>
      <c r="I116" s="18">
        <v>18.26722338204593</v>
      </c>
      <c r="J116" s="18">
        <v>88</v>
      </c>
    </row>
    <row r="117" spans="1:10" x14ac:dyDescent="0.25">
      <c r="A117" s="20">
        <v>112</v>
      </c>
      <c r="B117" s="20">
        <v>2</v>
      </c>
      <c r="D117" s="18">
        <v>89</v>
      </c>
      <c r="E117" s="18">
        <v>228.05813019452083</v>
      </c>
      <c r="F117" s="18">
        <v>-139.05813019452083</v>
      </c>
      <c r="G117" s="18">
        <v>-1.0477772738895399</v>
      </c>
      <c r="I117" s="18">
        <v>18.475991649269311</v>
      </c>
      <c r="J117" s="18">
        <v>89</v>
      </c>
    </row>
    <row r="118" spans="1:10" x14ac:dyDescent="0.25">
      <c r="A118" s="20">
        <v>113</v>
      </c>
      <c r="B118" s="20">
        <v>0</v>
      </c>
      <c r="D118" s="18">
        <v>90</v>
      </c>
      <c r="E118" s="18">
        <v>254.78782943201858</v>
      </c>
      <c r="F118" s="18">
        <v>-164.78782943201858</v>
      </c>
      <c r="G118" s="18">
        <v>-1.2416457955455675</v>
      </c>
      <c r="I118" s="18">
        <v>18.684759916492695</v>
      </c>
      <c r="J118" s="18">
        <v>90</v>
      </c>
    </row>
    <row r="119" spans="1:10" x14ac:dyDescent="0.25">
      <c r="A119" s="20">
        <v>114</v>
      </c>
      <c r="B119" s="20">
        <v>2</v>
      </c>
      <c r="D119" s="18">
        <v>91</v>
      </c>
      <c r="E119" s="18">
        <v>174.59873171952535</v>
      </c>
      <c r="F119" s="18">
        <v>-83.598731719525347</v>
      </c>
      <c r="G119" s="18">
        <v>-0.6299009709046024</v>
      </c>
      <c r="I119" s="18">
        <v>18.893528183716075</v>
      </c>
      <c r="J119" s="18">
        <v>91</v>
      </c>
    </row>
    <row r="120" spans="1:10" x14ac:dyDescent="0.25">
      <c r="A120" s="20">
        <v>115</v>
      </c>
      <c r="B120" s="20">
        <v>1</v>
      </c>
      <c r="D120" s="18">
        <v>92</v>
      </c>
      <c r="E120" s="18">
        <v>254.78782943201858</v>
      </c>
      <c r="F120" s="18">
        <v>-162.78782943201858</v>
      </c>
      <c r="G120" s="18">
        <v>-1.2265761657091263</v>
      </c>
      <c r="I120" s="18">
        <v>19.102296450939459</v>
      </c>
      <c r="J120" s="18">
        <v>92</v>
      </c>
    </row>
    <row r="121" spans="1:10" x14ac:dyDescent="0.25">
      <c r="A121" s="20">
        <v>116</v>
      </c>
      <c r="B121" s="20">
        <v>1</v>
      </c>
      <c r="D121" s="18">
        <v>93</v>
      </c>
      <c r="E121" s="18">
        <v>228.05813019452083</v>
      </c>
      <c r="F121" s="18">
        <v>-135.05813019452083</v>
      </c>
      <c r="G121" s="18">
        <v>-1.0176380142166574</v>
      </c>
      <c r="I121" s="18">
        <v>19.311064718162839</v>
      </c>
      <c r="J121" s="18">
        <v>93</v>
      </c>
    </row>
    <row r="122" spans="1:10" x14ac:dyDescent="0.25">
      <c r="A122" s="20">
        <v>117</v>
      </c>
      <c r="B122" s="20">
        <v>0</v>
      </c>
      <c r="D122" s="18">
        <v>94</v>
      </c>
      <c r="E122" s="18">
        <v>201.3284309570231</v>
      </c>
      <c r="F122" s="18">
        <v>-107.3284309570231</v>
      </c>
      <c r="G122" s="18">
        <v>-0.80869986272418881</v>
      </c>
      <c r="I122" s="18">
        <v>19.519832985386223</v>
      </c>
      <c r="J122" s="18">
        <v>94</v>
      </c>
    </row>
    <row r="123" spans="1:10" x14ac:dyDescent="0.25">
      <c r="A123" s="20">
        <v>118</v>
      </c>
      <c r="B123" s="20">
        <v>0</v>
      </c>
      <c r="D123" s="18">
        <v>95</v>
      </c>
      <c r="E123" s="18">
        <v>201.3284309570231</v>
      </c>
      <c r="F123" s="18">
        <v>-106.3284309570231</v>
      </c>
      <c r="G123" s="18">
        <v>-0.8011650478059682</v>
      </c>
      <c r="I123" s="18">
        <v>19.728601252609604</v>
      </c>
      <c r="J123" s="18">
        <v>95</v>
      </c>
    </row>
    <row r="124" spans="1:10" x14ac:dyDescent="0.25">
      <c r="A124" s="20">
        <v>119</v>
      </c>
      <c r="B124" s="20">
        <v>2</v>
      </c>
      <c r="D124" s="18">
        <v>96</v>
      </c>
      <c r="E124" s="18">
        <v>201.3284309570231</v>
      </c>
      <c r="F124" s="18">
        <v>-105.3284309570231</v>
      </c>
      <c r="G124" s="18">
        <v>-0.79363023288774759</v>
      </c>
      <c r="I124" s="18">
        <v>19.937369519832988</v>
      </c>
      <c r="J124" s="18">
        <v>96</v>
      </c>
    </row>
    <row r="125" spans="1:10" x14ac:dyDescent="0.25">
      <c r="A125" s="20">
        <v>120</v>
      </c>
      <c r="B125" s="20">
        <v>4</v>
      </c>
      <c r="D125" s="18">
        <v>97</v>
      </c>
      <c r="E125" s="18">
        <v>228.05813019452083</v>
      </c>
      <c r="F125" s="18">
        <v>-131.05813019452083</v>
      </c>
      <c r="G125" s="18">
        <v>-0.987498754543775</v>
      </c>
      <c r="I125" s="18">
        <v>20.146137787056368</v>
      </c>
      <c r="J125" s="18">
        <v>97</v>
      </c>
    </row>
    <row r="126" spans="1:10" x14ac:dyDescent="0.25">
      <c r="A126" s="20">
        <v>121</v>
      </c>
      <c r="B126" s="20">
        <v>2</v>
      </c>
      <c r="D126" s="18">
        <v>98</v>
      </c>
      <c r="E126" s="18">
        <v>228.05813019452083</v>
      </c>
      <c r="F126" s="18">
        <v>-130.05813019452083</v>
      </c>
      <c r="G126" s="18">
        <v>-0.97996393962555439</v>
      </c>
      <c r="I126" s="18">
        <v>20.354906054279748</v>
      </c>
      <c r="J126" s="18">
        <v>98</v>
      </c>
    </row>
    <row r="127" spans="1:10" x14ac:dyDescent="0.25">
      <c r="A127" s="20">
        <v>122</v>
      </c>
      <c r="B127" s="20">
        <v>4</v>
      </c>
      <c r="D127" s="18">
        <v>99</v>
      </c>
      <c r="E127" s="18">
        <v>228.05813019452083</v>
      </c>
      <c r="F127" s="18">
        <v>-129.05813019452083</v>
      </c>
      <c r="G127" s="18">
        <v>-0.97242912470733378</v>
      </c>
      <c r="I127" s="18">
        <v>20.563674321503132</v>
      </c>
      <c r="J127" s="18">
        <v>99</v>
      </c>
    </row>
    <row r="128" spans="1:10" x14ac:dyDescent="0.25">
      <c r="A128" s="20">
        <v>123</v>
      </c>
      <c r="B128" s="20">
        <v>2</v>
      </c>
      <c r="D128" s="18">
        <v>100</v>
      </c>
      <c r="E128" s="18">
        <v>254.78782943201858</v>
      </c>
      <c r="F128" s="18">
        <v>-154.78782943201858</v>
      </c>
      <c r="G128" s="18">
        <v>-1.1662976463633614</v>
      </c>
      <c r="I128" s="18">
        <v>20.772442588726513</v>
      </c>
      <c r="J128" s="18">
        <v>100</v>
      </c>
    </row>
    <row r="129" spans="1:10" x14ac:dyDescent="0.25">
      <c r="A129" s="20">
        <v>124</v>
      </c>
      <c r="B129" s="20">
        <v>4</v>
      </c>
      <c r="D129" s="18">
        <v>101</v>
      </c>
      <c r="E129" s="18">
        <v>121.13933324452989</v>
      </c>
      <c r="F129" s="18">
        <v>-20.139333244529894</v>
      </c>
      <c r="G129" s="18">
        <v>-0.1517461485739002</v>
      </c>
      <c r="I129" s="18">
        <v>20.981210855949897</v>
      </c>
      <c r="J129" s="18">
        <v>101</v>
      </c>
    </row>
    <row r="130" spans="1:10" x14ac:dyDescent="0.25">
      <c r="A130" s="20">
        <v>125</v>
      </c>
      <c r="B130" s="20">
        <v>1</v>
      </c>
      <c r="D130" s="18">
        <v>102</v>
      </c>
      <c r="E130" s="18">
        <v>254.78782943201858</v>
      </c>
      <c r="F130" s="18">
        <v>-152.78782943201858</v>
      </c>
      <c r="G130" s="18">
        <v>-1.1512280165269202</v>
      </c>
      <c r="I130" s="18">
        <v>21.189979123173277</v>
      </c>
      <c r="J130" s="18">
        <v>102</v>
      </c>
    </row>
    <row r="131" spans="1:10" x14ac:dyDescent="0.25">
      <c r="A131" s="20">
        <v>126</v>
      </c>
      <c r="B131" s="20">
        <v>6</v>
      </c>
      <c r="D131" s="18">
        <v>103</v>
      </c>
      <c r="E131" s="18">
        <v>147.86903248202762</v>
      </c>
      <c r="F131" s="18">
        <v>-44.86903248202762</v>
      </c>
      <c r="G131" s="18">
        <v>-0.33807985531170703</v>
      </c>
      <c r="I131" s="18">
        <v>21.398747390396661</v>
      </c>
      <c r="J131" s="18">
        <v>103</v>
      </c>
    </row>
    <row r="132" spans="1:10" x14ac:dyDescent="0.25">
      <c r="A132" s="20">
        <v>127</v>
      </c>
      <c r="B132" s="20">
        <v>3</v>
      </c>
      <c r="D132" s="18">
        <v>104</v>
      </c>
      <c r="E132" s="18">
        <v>254.78782943201858</v>
      </c>
      <c r="F132" s="18">
        <v>-150.78782943201858</v>
      </c>
      <c r="G132" s="18">
        <v>-1.136158386690479</v>
      </c>
      <c r="I132" s="18">
        <v>21.607515657620041</v>
      </c>
      <c r="J132" s="18">
        <v>104</v>
      </c>
    </row>
    <row r="133" spans="1:10" x14ac:dyDescent="0.25">
      <c r="A133" s="20">
        <v>128</v>
      </c>
      <c r="B133" s="20">
        <v>5</v>
      </c>
      <c r="D133" s="18">
        <v>105</v>
      </c>
      <c r="E133" s="18">
        <v>228.05813019452083</v>
      </c>
      <c r="F133" s="18">
        <v>-123.05813019452083</v>
      </c>
      <c r="G133" s="18">
        <v>-0.92722023519801011</v>
      </c>
      <c r="I133" s="18">
        <v>21.816283924843425</v>
      </c>
      <c r="J133" s="18">
        <v>105</v>
      </c>
    </row>
    <row r="134" spans="1:10" x14ac:dyDescent="0.25">
      <c r="A134" s="20">
        <v>129</v>
      </c>
      <c r="B134" s="20">
        <v>2</v>
      </c>
      <c r="D134" s="18">
        <v>106</v>
      </c>
      <c r="E134" s="18">
        <v>201.3284309570231</v>
      </c>
      <c r="F134" s="18">
        <v>-95.328430957023102</v>
      </c>
      <c r="G134" s="18">
        <v>-0.71828208370554147</v>
      </c>
      <c r="I134" s="18">
        <v>22.025052192066806</v>
      </c>
      <c r="J134" s="18">
        <v>106</v>
      </c>
    </row>
    <row r="135" spans="1:10" x14ac:dyDescent="0.25">
      <c r="A135" s="20">
        <v>130</v>
      </c>
      <c r="B135" s="20">
        <v>4</v>
      </c>
      <c r="D135" s="18">
        <v>107</v>
      </c>
      <c r="E135" s="18">
        <v>174.59873171952535</v>
      </c>
      <c r="F135" s="18">
        <v>-67.598731719525347</v>
      </c>
      <c r="G135" s="18">
        <v>-0.50934393221307261</v>
      </c>
      <c r="I135" s="18">
        <v>22.23382045929019</v>
      </c>
      <c r="J135" s="18">
        <v>107</v>
      </c>
    </row>
    <row r="136" spans="1:10" x14ac:dyDescent="0.25">
      <c r="A136" s="20">
        <v>131</v>
      </c>
      <c r="B136" s="20">
        <v>2</v>
      </c>
      <c r="D136" s="18">
        <v>108</v>
      </c>
      <c r="E136" s="18">
        <v>174.59873171952535</v>
      </c>
      <c r="F136" s="18">
        <v>-66.598731719525347</v>
      </c>
      <c r="G136" s="18">
        <v>-0.501809117294852</v>
      </c>
      <c r="I136" s="18">
        <v>22.44258872651357</v>
      </c>
      <c r="J136" s="18">
        <v>108</v>
      </c>
    </row>
    <row r="137" spans="1:10" x14ac:dyDescent="0.25">
      <c r="A137" s="20">
        <v>132</v>
      </c>
      <c r="B137" s="20">
        <v>1</v>
      </c>
      <c r="D137" s="18">
        <v>109</v>
      </c>
      <c r="E137" s="18">
        <v>254.78782943201858</v>
      </c>
      <c r="F137" s="18">
        <v>-145.78782943201858</v>
      </c>
      <c r="G137" s="18">
        <v>-1.0984843120993759</v>
      </c>
      <c r="I137" s="18">
        <v>22.651356993736954</v>
      </c>
      <c r="J137" s="18">
        <v>109</v>
      </c>
    </row>
    <row r="138" spans="1:10" x14ac:dyDescent="0.25">
      <c r="A138" s="20">
        <v>133</v>
      </c>
      <c r="B138" s="20">
        <v>2</v>
      </c>
      <c r="D138" s="18">
        <v>110</v>
      </c>
      <c r="E138" s="18">
        <v>228.05813019452083</v>
      </c>
      <c r="F138" s="18">
        <v>-118.05813019452083</v>
      </c>
      <c r="G138" s="18">
        <v>-0.88954616060690705</v>
      </c>
      <c r="I138" s="18">
        <v>22.860125260960334</v>
      </c>
      <c r="J138" s="18">
        <v>110</v>
      </c>
    </row>
    <row r="139" spans="1:10" x14ac:dyDescent="0.25">
      <c r="A139" s="20">
        <v>134</v>
      </c>
      <c r="B139" s="20">
        <v>4</v>
      </c>
      <c r="D139" s="18">
        <v>111</v>
      </c>
      <c r="E139" s="18">
        <v>254.78782943201858</v>
      </c>
      <c r="F139" s="18">
        <v>-143.78782943201858</v>
      </c>
      <c r="G139" s="18">
        <v>-1.0834146822629347</v>
      </c>
      <c r="I139" s="18">
        <v>23.068893528183718</v>
      </c>
      <c r="J139" s="18">
        <v>111</v>
      </c>
    </row>
    <row r="140" spans="1:10" x14ac:dyDescent="0.25">
      <c r="A140" s="20">
        <v>135</v>
      </c>
      <c r="B140" s="20">
        <v>2</v>
      </c>
      <c r="D140" s="18">
        <v>112</v>
      </c>
      <c r="E140" s="18">
        <v>228.05813019452083</v>
      </c>
      <c r="F140" s="18">
        <v>-116.05813019452083</v>
      </c>
      <c r="G140" s="18">
        <v>-0.87447653077046583</v>
      </c>
      <c r="I140" s="18">
        <v>23.277661795407099</v>
      </c>
      <c r="J140" s="18">
        <v>112</v>
      </c>
    </row>
    <row r="141" spans="1:10" x14ac:dyDescent="0.25">
      <c r="A141" s="20">
        <v>136</v>
      </c>
      <c r="B141" s="20">
        <v>2</v>
      </c>
      <c r="D141" s="18">
        <v>113</v>
      </c>
      <c r="E141" s="18">
        <v>281.51752866951631</v>
      </c>
      <c r="F141" s="18">
        <v>-168.51752866951631</v>
      </c>
      <c r="G141" s="18">
        <v>-1.2697483890007415</v>
      </c>
      <c r="I141" s="18">
        <v>23.486430062630479</v>
      </c>
      <c r="J141" s="18">
        <v>113</v>
      </c>
    </row>
    <row r="142" spans="1:10" x14ac:dyDescent="0.25">
      <c r="A142" s="20">
        <v>137</v>
      </c>
      <c r="B142" s="20">
        <v>5</v>
      </c>
      <c r="D142" s="18">
        <v>114</v>
      </c>
      <c r="E142" s="18">
        <v>228.05813019452083</v>
      </c>
      <c r="F142" s="18">
        <v>-114.05813019452083</v>
      </c>
      <c r="G142" s="18">
        <v>-0.85940690093402461</v>
      </c>
      <c r="I142" s="18">
        <v>23.695198329853863</v>
      </c>
      <c r="J142" s="18">
        <v>114</v>
      </c>
    </row>
    <row r="143" spans="1:10" x14ac:dyDescent="0.25">
      <c r="A143" s="20">
        <v>138</v>
      </c>
      <c r="B143" s="20">
        <v>2</v>
      </c>
      <c r="D143" s="18">
        <v>115</v>
      </c>
      <c r="E143" s="18">
        <v>254.78782943201858</v>
      </c>
      <c r="F143" s="18">
        <v>-139.78782943201858</v>
      </c>
      <c r="G143" s="18">
        <v>-1.0532754225900522</v>
      </c>
      <c r="I143" s="18">
        <v>23.903966597077243</v>
      </c>
      <c r="J143" s="18">
        <v>115</v>
      </c>
    </row>
    <row r="144" spans="1:10" x14ac:dyDescent="0.25">
      <c r="A144" s="20">
        <v>139</v>
      </c>
      <c r="B144" s="20">
        <v>0</v>
      </c>
      <c r="D144" s="18">
        <v>116</v>
      </c>
      <c r="E144" s="18">
        <v>254.78782943201858</v>
      </c>
      <c r="F144" s="18">
        <v>-138.78782943201858</v>
      </c>
      <c r="G144" s="18">
        <v>-1.0457406076718316</v>
      </c>
      <c r="I144" s="18">
        <v>24.112734864300627</v>
      </c>
      <c r="J144" s="18">
        <v>116</v>
      </c>
    </row>
    <row r="145" spans="1:10" x14ac:dyDescent="0.25">
      <c r="A145" s="20">
        <v>140</v>
      </c>
      <c r="B145" s="20">
        <v>3</v>
      </c>
      <c r="D145" s="18">
        <v>117</v>
      </c>
      <c r="E145" s="18">
        <v>281.51752866951631</v>
      </c>
      <c r="F145" s="18">
        <v>-164.51752866951631</v>
      </c>
      <c r="G145" s="18">
        <v>-1.239609129327859</v>
      </c>
      <c r="I145" s="18">
        <v>24.321503131524008</v>
      </c>
      <c r="J145" s="18">
        <v>117</v>
      </c>
    </row>
    <row r="146" spans="1:10" x14ac:dyDescent="0.25">
      <c r="A146" s="20">
        <v>141</v>
      </c>
      <c r="B146" s="20">
        <v>2</v>
      </c>
      <c r="D146" s="18">
        <v>118</v>
      </c>
      <c r="E146" s="18">
        <v>281.51752866951631</v>
      </c>
      <c r="F146" s="18">
        <v>-163.51752866951631</v>
      </c>
      <c r="G146" s="18">
        <v>-1.2320743144096384</v>
      </c>
      <c r="I146" s="18">
        <v>24.530271398747391</v>
      </c>
      <c r="J146" s="18">
        <v>118</v>
      </c>
    </row>
    <row r="147" spans="1:10" x14ac:dyDescent="0.25">
      <c r="A147" s="20">
        <v>142</v>
      </c>
      <c r="B147" s="20">
        <v>2</v>
      </c>
      <c r="D147" s="18">
        <v>119</v>
      </c>
      <c r="E147" s="18">
        <v>228.05813019452083</v>
      </c>
      <c r="F147" s="18">
        <v>-109.05813019452083</v>
      </c>
      <c r="G147" s="18">
        <v>-0.82173282634292155</v>
      </c>
      <c r="I147" s="18">
        <v>24.739039665970772</v>
      </c>
      <c r="J147" s="18">
        <v>119</v>
      </c>
    </row>
    <row r="148" spans="1:10" x14ac:dyDescent="0.25">
      <c r="A148" s="20">
        <v>143</v>
      </c>
      <c r="B148" s="20">
        <v>5</v>
      </c>
      <c r="D148" s="18">
        <v>120</v>
      </c>
      <c r="E148" s="18">
        <v>174.59873171952535</v>
      </c>
      <c r="F148" s="18">
        <v>-54.598731719525347</v>
      </c>
      <c r="G148" s="18">
        <v>-0.41139133827620461</v>
      </c>
      <c r="I148" s="18">
        <v>24.947807933194156</v>
      </c>
      <c r="J148" s="18">
        <v>120</v>
      </c>
    </row>
    <row r="149" spans="1:10" x14ac:dyDescent="0.25">
      <c r="A149" s="20">
        <v>144</v>
      </c>
      <c r="B149" s="20">
        <v>2</v>
      </c>
      <c r="D149" s="18">
        <v>121</v>
      </c>
      <c r="E149" s="18">
        <v>228.05813019452083</v>
      </c>
      <c r="F149" s="18">
        <v>-107.05813019452083</v>
      </c>
      <c r="G149" s="18">
        <v>-0.80666319650648033</v>
      </c>
      <c r="I149" s="18">
        <v>25.156576200417536</v>
      </c>
      <c r="J149" s="18">
        <v>121</v>
      </c>
    </row>
    <row r="150" spans="1:10" x14ac:dyDescent="0.25">
      <c r="A150" s="20">
        <v>145</v>
      </c>
      <c r="B150" s="20">
        <v>2</v>
      </c>
      <c r="D150" s="18">
        <v>122</v>
      </c>
      <c r="E150" s="18">
        <v>174.59873171952535</v>
      </c>
      <c r="F150" s="18">
        <v>-52.598731719525347</v>
      </c>
      <c r="G150" s="18">
        <v>-0.39632170843976339</v>
      </c>
      <c r="I150" s="18">
        <v>25.36534446764092</v>
      </c>
      <c r="J150" s="18">
        <v>122</v>
      </c>
    </row>
    <row r="151" spans="1:10" x14ac:dyDescent="0.25">
      <c r="A151" s="20">
        <v>146</v>
      </c>
      <c r="B151" s="20">
        <v>4</v>
      </c>
      <c r="D151" s="18">
        <v>123</v>
      </c>
      <c r="E151" s="18">
        <v>228.05813019452083</v>
      </c>
      <c r="F151" s="18">
        <v>-105.05813019452083</v>
      </c>
      <c r="G151" s="18">
        <v>-0.79159356667003911</v>
      </c>
      <c r="I151" s="18">
        <v>25.5741127348643</v>
      </c>
      <c r="J151" s="18">
        <v>123</v>
      </c>
    </row>
    <row r="152" spans="1:10" x14ac:dyDescent="0.25">
      <c r="A152" s="20">
        <v>147</v>
      </c>
      <c r="B152" s="20">
        <v>3</v>
      </c>
      <c r="D152" s="18">
        <v>124</v>
      </c>
      <c r="E152" s="18">
        <v>174.59873171952535</v>
      </c>
      <c r="F152" s="18">
        <v>-50.598731719525347</v>
      </c>
      <c r="G152" s="18">
        <v>-0.38125207860332216</v>
      </c>
      <c r="I152" s="18">
        <v>25.782881002087684</v>
      </c>
      <c r="J152" s="18">
        <v>124</v>
      </c>
    </row>
    <row r="153" spans="1:10" x14ac:dyDescent="0.25">
      <c r="A153" s="20">
        <v>148</v>
      </c>
      <c r="B153" s="20">
        <v>2</v>
      </c>
      <c r="D153" s="18">
        <v>125</v>
      </c>
      <c r="E153" s="18">
        <v>254.78782943201858</v>
      </c>
      <c r="F153" s="18">
        <v>-129.78782943201858</v>
      </c>
      <c r="G153" s="18">
        <v>-0.97792727340784613</v>
      </c>
      <c r="I153" s="18">
        <v>25.991649269311065</v>
      </c>
      <c r="J153" s="18">
        <v>125</v>
      </c>
    </row>
    <row r="154" spans="1:10" x14ac:dyDescent="0.25">
      <c r="A154" s="20">
        <v>149</v>
      </c>
      <c r="B154" s="20">
        <v>2</v>
      </c>
      <c r="D154" s="18">
        <v>126</v>
      </c>
      <c r="E154" s="18">
        <v>121.13933324452989</v>
      </c>
      <c r="F154" s="18">
        <v>4.8606667554701062</v>
      </c>
      <c r="G154" s="18">
        <v>3.6624224381615146E-2</v>
      </c>
      <c r="I154" s="18">
        <v>26.200417536534449</v>
      </c>
      <c r="J154" s="18">
        <v>126</v>
      </c>
    </row>
    <row r="155" spans="1:10" x14ac:dyDescent="0.25">
      <c r="A155" s="20">
        <v>150</v>
      </c>
      <c r="B155" s="20">
        <v>3</v>
      </c>
      <c r="D155" s="18">
        <v>127</v>
      </c>
      <c r="E155" s="18">
        <v>201.3284309570231</v>
      </c>
      <c r="F155" s="18">
        <v>-74.328430957023102</v>
      </c>
      <c r="G155" s="18">
        <v>-0.56005097042290852</v>
      </c>
      <c r="I155" s="18">
        <v>26.409185803757829</v>
      </c>
      <c r="J155" s="18">
        <v>127</v>
      </c>
    </row>
    <row r="156" spans="1:10" x14ac:dyDescent="0.25">
      <c r="A156" s="20">
        <v>151</v>
      </c>
      <c r="B156" s="20">
        <v>2</v>
      </c>
      <c r="D156" s="18">
        <v>128</v>
      </c>
      <c r="E156" s="18">
        <v>147.86903248202762</v>
      </c>
      <c r="F156" s="18">
        <v>-19.86903248202762</v>
      </c>
      <c r="G156" s="18">
        <v>-0.14970948235619166</v>
      </c>
      <c r="I156" s="18">
        <v>26.617954070981213</v>
      </c>
      <c r="J156" s="18">
        <v>128</v>
      </c>
    </row>
    <row r="157" spans="1:10" x14ac:dyDescent="0.25">
      <c r="A157" s="20">
        <v>152</v>
      </c>
      <c r="B157" s="20">
        <v>1</v>
      </c>
      <c r="D157" s="18">
        <v>129</v>
      </c>
      <c r="E157" s="18">
        <v>228.05813019452083</v>
      </c>
      <c r="F157" s="18">
        <v>-99.058130194520828</v>
      </c>
      <c r="G157" s="18">
        <v>-0.74638467716071533</v>
      </c>
      <c r="I157" s="18">
        <v>26.826722338204593</v>
      </c>
      <c r="J157" s="18">
        <v>129</v>
      </c>
    </row>
    <row r="158" spans="1:10" x14ac:dyDescent="0.25">
      <c r="A158" s="20">
        <v>153</v>
      </c>
      <c r="B158" s="20">
        <v>3</v>
      </c>
      <c r="D158" s="18">
        <v>130</v>
      </c>
      <c r="E158" s="18">
        <v>174.59873171952535</v>
      </c>
      <c r="F158" s="18">
        <v>-44.598731719525347</v>
      </c>
      <c r="G158" s="18">
        <v>-0.3360431890939985</v>
      </c>
      <c r="I158" s="18">
        <v>27.035490605427974</v>
      </c>
      <c r="J158" s="18">
        <v>130</v>
      </c>
    </row>
    <row r="159" spans="1:10" x14ac:dyDescent="0.25">
      <c r="A159" s="20">
        <v>154</v>
      </c>
      <c r="B159" s="20">
        <v>2</v>
      </c>
      <c r="D159" s="18">
        <v>131</v>
      </c>
      <c r="E159" s="18">
        <v>228.05813019452083</v>
      </c>
      <c r="F159" s="18">
        <v>-97.058130194520828</v>
      </c>
      <c r="G159" s="18">
        <v>-0.7313150473242741</v>
      </c>
      <c r="I159" s="18">
        <v>27.244258872651358</v>
      </c>
      <c r="J159" s="18">
        <v>131</v>
      </c>
    </row>
    <row r="160" spans="1:10" x14ac:dyDescent="0.25">
      <c r="A160" s="20">
        <v>155</v>
      </c>
      <c r="B160" s="20">
        <v>3</v>
      </c>
      <c r="D160" s="18">
        <v>132</v>
      </c>
      <c r="E160" s="18">
        <v>254.78782943201858</v>
      </c>
      <c r="F160" s="18">
        <v>-122.78782943201858</v>
      </c>
      <c r="G160" s="18">
        <v>-0.92518356898030174</v>
      </c>
      <c r="I160" s="18">
        <v>27.453027139874738</v>
      </c>
      <c r="J160" s="18">
        <v>132</v>
      </c>
    </row>
    <row r="161" spans="1:10" x14ac:dyDescent="0.25">
      <c r="A161" s="20">
        <v>156</v>
      </c>
      <c r="B161" s="20">
        <v>2</v>
      </c>
      <c r="D161" s="18">
        <v>133</v>
      </c>
      <c r="E161" s="18">
        <v>228.05813019452083</v>
      </c>
      <c r="F161" s="18">
        <v>-95.058130194520828</v>
      </c>
      <c r="G161" s="18">
        <v>-0.71624541748783288</v>
      </c>
      <c r="I161" s="18">
        <v>27.661795407098122</v>
      </c>
      <c r="J161" s="18">
        <v>133</v>
      </c>
    </row>
    <row r="162" spans="1:10" x14ac:dyDescent="0.25">
      <c r="A162" s="20">
        <v>157</v>
      </c>
      <c r="B162" s="20">
        <v>0</v>
      </c>
      <c r="D162" s="18">
        <v>134</v>
      </c>
      <c r="E162" s="18">
        <v>174.59873171952535</v>
      </c>
      <c r="F162" s="18">
        <v>-40.598731719525347</v>
      </c>
      <c r="G162" s="18">
        <v>-0.30590392942111599</v>
      </c>
      <c r="I162" s="18">
        <v>27.870563674321502</v>
      </c>
      <c r="J162" s="18">
        <v>134</v>
      </c>
    </row>
    <row r="163" spans="1:10" x14ac:dyDescent="0.25">
      <c r="A163" s="20">
        <v>158</v>
      </c>
      <c r="B163" s="20">
        <v>2</v>
      </c>
      <c r="D163" s="18">
        <v>135</v>
      </c>
      <c r="E163" s="18">
        <v>228.05813019452083</v>
      </c>
      <c r="F163" s="18">
        <v>-93.058130194520828</v>
      </c>
      <c r="G163" s="18">
        <v>-0.70117578765139166</v>
      </c>
      <c r="I163" s="18">
        <v>28.079331941544886</v>
      </c>
      <c r="J163" s="18">
        <v>135</v>
      </c>
    </row>
    <row r="164" spans="1:10" x14ac:dyDescent="0.25">
      <c r="A164" s="20">
        <v>159</v>
      </c>
      <c r="B164" s="20">
        <v>1</v>
      </c>
      <c r="D164" s="18">
        <v>136</v>
      </c>
      <c r="E164" s="18">
        <v>228.05813019452083</v>
      </c>
      <c r="F164" s="18">
        <v>-92.058130194520828</v>
      </c>
      <c r="G164" s="18">
        <v>-0.69364097273317105</v>
      </c>
      <c r="I164" s="18">
        <v>28.288100208768267</v>
      </c>
      <c r="J164" s="18">
        <v>136</v>
      </c>
    </row>
    <row r="165" spans="1:10" x14ac:dyDescent="0.25">
      <c r="A165" s="20">
        <v>160</v>
      </c>
      <c r="B165" s="20">
        <v>4</v>
      </c>
      <c r="D165" s="18">
        <v>137</v>
      </c>
      <c r="E165" s="18">
        <v>147.86903248202762</v>
      </c>
      <c r="F165" s="18">
        <v>-10.86903248202762</v>
      </c>
      <c r="G165" s="18">
        <v>-8.1896148092206134E-2</v>
      </c>
      <c r="I165" s="18">
        <v>28.496868475991651</v>
      </c>
      <c r="J165" s="18">
        <v>137</v>
      </c>
    </row>
    <row r="166" spans="1:10" x14ac:dyDescent="0.25">
      <c r="A166" s="20">
        <v>161</v>
      </c>
      <c r="B166" s="20">
        <v>1</v>
      </c>
      <c r="D166" s="18">
        <v>138</v>
      </c>
      <c r="E166" s="18">
        <v>228.05813019452083</v>
      </c>
      <c r="F166" s="18">
        <v>-90.058130194520828</v>
      </c>
      <c r="G166" s="18">
        <v>-0.67857134289672982</v>
      </c>
      <c r="I166" s="18">
        <v>28.705636743215031</v>
      </c>
      <c r="J166" s="18">
        <v>138</v>
      </c>
    </row>
    <row r="167" spans="1:10" x14ac:dyDescent="0.25">
      <c r="A167" s="20">
        <v>162</v>
      </c>
      <c r="B167" s="20">
        <v>1</v>
      </c>
      <c r="D167" s="18">
        <v>139</v>
      </c>
      <c r="E167" s="18">
        <v>281.51752866951631</v>
      </c>
      <c r="F167" s="18">
        <v>-142.51752866951631</v>
      </c>
      <c r="G167" s="18">
        <v>-1.0738432011270056</v>
      </c>
      <c r="I167" s="18">
        <v>28.914405010438415</v>
      </c>
      <c r="J167" s="18">
        <v>139</v>
      </c>
    </row>
    <row r="168" spans="1:10" x14ac:dyDescent="0.25">
      <c r="A168" s="20">
        <v>163</v>
      </c>
      <c r="B168" s="20">
        <v>5</v>
      </c>
      <c r="D168" s="18">
        <v>140</v>
      </c>
      <c r="E168" s="18">
        <v>201.3284309570231</v>
      </c>
      <c r="F168" s="18">
        <v>-61.328430957023102</v>
      </c>
      <c r="G168" s="18">
        <v>-0.46209837648604057</v>
      </c>
      <c r="I168" s="18">
        <v>29.123173277661795</v>
      </c>
      <c r="J168" s="18">
        <v>140</v>
      </c>
    </row>
    <row r="169" spans="1:10" x14ac:dyDescent="0.25">
      <c r="A169" s="20">
        <v>164</v>
      </c>
      <c r="B169" s="20">
        <v>2</v>
      </c>
      <c r="D169" s="18">
        <v>141</v>
      </c>
      <c r="E169" s="18">
        <v>228.05813019452083</v>
      </c>
      <c r="F169" s="18">
        <v>-87.058130194520828</v>
      </c>
      <c r="G169" s="18">
        <v>-0.65596689814206799</v>
      </c>
      <c r="I169" s="18">
        <v>29.331941544885179</v>
      </c>
      <c r="J169" s="18">
        <v>141</v>
      </c>
    </row>
    <row r="170" spans="1:10" x14ac:dyDescent="0.25">
      <c r="A170" s="20">
        <v>165</v>
      </c>
      <c r="B170" s="20">
        <v>5</v>
      </c>
      <c r="D170" s="18">
        <v>142</v>
      </c>
      <c r="E170" s="18">
        <v>228.05813019452083</v>
      </c>
      <c r="F170" s="18">
        <v>-86.058130194520828</v>
      </c>
      <c r="G170" s="18">
        <v>-0.64843208322384738</v>
      </c>
      <c r="I170" s="18">
        <v>29.54070981210856</v>
      </c>
      <c r="J170" s="18">
        <v>142</v>
      </c>
    </row>
    <row r="171" spans="1:10" x14ac:dyDescent="0.25">
      <c r="A171" s="20">
        <v>166</v>
      </c>
      <c r="B171" s="20">
        <v>3</v>
      </c>
      <c r="D171" s="18">
        <v>143</v>
      </c>
      <c r="E171" s="18">
        <v>147.86903248202762</v>
      </c>
      <c r="F171" s="18">
        <v>-4.8690324820276203</v>
      </c>
      <c r="G171" s="18">
        <v>-3.6687258582882458E-2</v>
      </c>
      <c r="I171" s="18">
        <v>29.749478079331944</v>
      </c>
      <c r="J171" s="18">
        <v>143</v>
      </c>
    </row>
    <row r="172" spans="1:10" x14ac:dyDescent="0.25">
      <c r="A172" s="20">
        <v>167</v>
      </c>
      <c r="B172" s="20">
        <v>0</v>
      </c>
      <c r="D172" s="18">
        <v>144</v>
      </c>
      <c r="E172" s="18">
        <v>228.05813019452083</v>
      </c>
      <c r="F172" s="18">
        <v>-84.058130194520828</v>
      </c>
      <c r="G172" s="18">
        <v>-0.63336245338740615</v>
      </c>
      <c r="I172" s="18">
        <v>29.958246346555324</v>
      </c>
      <c r="J172" s="18">
        <v>144</v>
      </c>
    </row>
    <row r="173" spans="1:10" x14ac:dyDescent="0.25">
      <c r="A173" s="20">
        <v>168</v>
      </c>
      <c r="B173" s="20">
        <v>0</v>
      </c>
      <c r="D173" s="18">
        <v>145</v>
      </c>
      <c r="E173" s="18">
        <v>228.05813019452083</v>
      </c>
      <c r="F173" s="18">
        <v>-83.058130194520828</v>
      </c>
      <c r="G173" s="18">
        <v>-0.62582763846918554</v>
      </c>
      <c r="I173" s="18">
        <v>30.167014613778708</v>
      </c>
      <c r="J173" s="18">
        <v>145</v>
      </c>
    </row>
    <row r="174" spans="1:10" x14ac:dyDescent="0.25">
      <c r="A174" s="20">
        <v>169</v>
      </c>
      <c r="B174" s="20">
        <v>5</v>
      </c>
      <c r="D174" s="18">
        <v>146</v>
      </c>
      <c r="E174" s="18">
        <v>174.59873171952535</v>
      </c>
      <c r="F174" s="18">
        <v>-28.598731719525347</v>
      </c>
      <c r="G174" s="18">
        <v>-0.21548615040246866</v>
      </c>
      <c r="I174" s="18">
        <v>30.375782881002088</v>
      </c>
      <c r="J174" s="18">
        <v>146</v>
      </c>
    </row>
    <row r="175" spans="1:10" x14ac:dyDescent="0.25">
      <c r="A175" s="20">
        <v>170</v>
      </c>
      <c r="B175" s="20">
        <v>0</v>
      </c>
      <c r="D175" s="18">
        <v>147</v>
      </c>
      <c r="E175" s="18">
        <v>201.3284309570231</v>
      </c>
      <c r="F175" s="18">
        <v>-54.328430957023102</v>
      </c>
      <c r="G175" s="18">
        <v>-0.40935467205849629</v>
      </c>
      <c r="I175" s="18">
        <v>30.584551148225469</v>
      </c>
      <c r="J175" s="18">
        <v>147</v>
      </c>
    </row>
    <row r="176" spans="1:10" x14ac:dyDescent="0.25">
      <c r="A176" s="20">
        <v>171</v>
      </c>
      <c r="B176" s="20">
        <v>0</v>
      </c>
      <c r="D176" s="18">
        <v>148</v>
      </c>
      <c r="E176" s="18">
        <v>228.05813019452083</v>
      </c>
      <c r="F176" s="18">
        <v>-80.058130194520828</v>
      </c>
      <c r="G176" s="18">
        <v>-0.60322319371452371</v>
      </c>
      <c r="I176" s="18">
        <v>30.793319415448853</v>
      </c>
      <c r="J176" s="18">
        <v>148</v>
      </c>
    </row>
    <row r="177" spans="1:10" x14ac:dyDescent="0.25">
      <c r="A177" s="20">
        <v>172</v>
      </c>
      <c r="B177" s="20">
        <v>2</v>
      </c>
      <c r="D177" s="18">
        <v>149</v>
      </c>
      <c r="E177" s="18">
        <v>228.05813019452083</v>
      </c>
      <c r="F177" s="18">
        <v>-79.058130194520828</v>
      </c>
      <c r="G177" s="18">
        <v>-0.5956883787963031</v>
      </c>
      <c r="I177" s="18">
        <v>31.002087682672233</v>
      </c>
      <c r="J177" s="18">
        <v>149</v>
      </c>
    </row>
    <row r="178" spans="1:10" x14ac:dyDescent="0.25">
      <c r="A178" s="20">
        <v>173</v>
      </c>
      <c r="B178" s="20">
        <v>1</v>
      </c>
      <c r="D178" s="18">
        <v>150</v>
      </c>
      <c r="E178" s="18">
        <v>201.3284309570231</v>
      </c>
      <c r="F178" s="18">
        <v>-51.328430957023102</v>
      </c>
      <c r="G178" s="18">
        <v>-0.38675022730383446</v>
      </c>
      <c r="I178" s="18">
        <v>31.210855949895617</v>
      </c>
      <c r="J178" s="18">
        <v>150</v>
      </c>
    </row>
    <row r="179" spans="1:10" x14ac:dyDescent="0.25">
      <c r="A179" s="20">
        <v>174</v>
      </c>
      <c r="B179" s="20">
        <v>2</v>
      </c>
      <c r="D179" s="18">
        <v>151</v>
      </c>
      <c r="E179" s="18">
        <v>228.05813019452083</v>
      </c>
      <c r="F179" s="18">
        <v>-77.058130194520828</v>
      </c>
      <c r="G179" s="18">
        <v>-0.58061874895986187</v>
      </c>
      <c r="I179" s="18">
        <v>31.419624217118997</v>
      </c>
      <c r="J179" s="18">
        <v>151</v>
      </c>
    </row>
    <row r="180" spans="1:10" x14ac:dyDescent="0.25">
      <c r="A180" s="20">
        <v>175</v>
      </c>
      <c r="B180" s="20">
        <v>1</v>
      </c>
      <c r="D180" s="18">
        <v>152</v>
      </c>
      <c r="E180" s="18">
        <v>254.78782943201858</v>
      </c>
      <c r="F180" s="18">
        <v>-102.78782943201858</v>
      </c>
      <c r="G180" s="18">
        <v>-0.77448727061588951</v>
      </c>
      <c r="I180" s="18">
        <v>31.628392484342381</v>
      </c>
      <c r="J180" s="18">
        <v>152</v>
      </c>
    </row>
    <row r="181" spans="1:10" x14ac:dyDescent="0.25">
      <c r="A181" s="20">
        <v>176</v>
      </c>
      <c r="B181" s="20">
        <v>2</v>
      </c>
      <c r="D181" s="18">
        <v>153</v>
      </c>
      <c r="E181" s="18">
        <v>201.3284309570231</v>
      </c>
      <c r="F181" s="18">
        <v>-48.328430957023102</v>
      </c>
      <c r="G181" s="18">
        <v>-0.36414578254917263</v>
      </c>
      <c r="I181" s="18">
        <v>31.837160751565762</v>
      </c>
      <c r="J181" s="18">
        <v>153</v>
      </c>
    </row>
    <row r="182" spans="1:10" x14ac:dyDescent="0.25">
      <c r="A182" s="20">
        <v>177</v>
      </c>
      <c r="B182" s="20">
        <v>1</v>
      </c>
      <c r="D182" s="18">
        <v>154</v>
      </c>
      <c r="E182" s="18">
        <v>228.05813019452083</v>
      </c>
      <c r="F182" s="18">
        <v>-74.058130194520828</v>
      </c>
      <c r="G182" s="18">
        <v>-0.55801430420520004</v>
      </c>
      <c r="I182" s="18">
        <v>32.045929018789145</v>
      </c>
      <c r="J182" s="18">
        <v>154</v>
      </c>
    </row>
    <row r="183" spans="1:10" x14ac:dyDescent="0.25">
      <c r="A183" s="20">
        <v>178</v>
      </c>
      <c r="B183" s="20">
        <v>2</v>
      </c>
      <c r="D183" s="18">
        <v>155</v>
      </c>
      <c r="E183" s="18">
        <v>201.3284309570231</v>
      </c>
      <c r="F183" s="18">
        <v>-46.328430957023102</v>
      </c>
      <c r="G183" s="18">
        <v>-0.3490761527127314</v>
      </c>
      <c r="I183" s="18">
        <v>32.254697286012522</v>
      </c>
      <c r="J183" s="18">
        <v>155</v>
      </c>
    </row>
    <row r="184" spans="1:10" x14ac:dyDescent="0.25">
      <c r="A184" s="20">
        <v>179</v>
      </c>
      <c r="B184" s="20">
        <v>1</v>
      </c>
      <c r="D184" s="18">
        <v>156</v>
      </c>
      <c r="E184" s="18">
        <v>228.05813019452083</v>
      </c>
      <c r="F184" s="18">
        <v>-72.058130194520828</v>
      </c>
      <c r="G184" s="18">
        <v>-0.54294467436875882</v>
      </c>
      <c r="I184" s="18">
        <v>32.463465553235906</v>
      </c>
      <c r="J184" s="18">
        <v>156</v>
      </c>
    </row>
    <row r="185" spans="1:10" x14ac:dyDescent="0.25">
      <c r="A185" s="20">
        <v>180</v>
      </c>
      <c r="B185" s="20">
        <v>3</v>
      </c>
      <c r="D185" s="18">
        <v>157</v>
      </c>
      <c r="E185" s="18">
        <v>281.51752866951631</v>
      </c>
      <c r="F185" s="18">
        <v>-124.51752866951631</v>
      </c>
      <c r="G185" s="18">
        <v>-0.93821653259903448</v>
      </c>
      <c r="I185" s="18">
        <v>32.67223382045929</v>
      </c>
      <c r="J185" s="18">
        <v>157</v>
      </c>
    </row>
    <row r="186" spans="1:10" x14ac:dyDescent="0.25">
      <c r="A186" s="20">
        <v>181</v>
      </c>
      <c r="B186" s="20">
        <v>0</v>
      </c>
      <c r="D186" s="18">
        <v>158</v>
      </c>
      <c r="E186" s="18">
        <v>228.05813019452083</v>
      </c>
      <c r="F186" s="18">
        <v>-70.058130194520828</v>
      </c>
      <c r="G186" s="18">
        <v>-0.52787504453231759</v>
      </c>
      <c r="I186" s="18">
        <v>32.881002087682667</v>
      </c>
      <c r="J186" s="18">
        <v>158</v>
      </c>
    </row>
    <row r="187" spans="1:10" x14ac:dyDescent="0.25">
      <c r="A187" s="20">
        <v>182</v>
      </c>
      <c r="B187" s="20">
        <v>2</v>
      </c>
      <c r="D187" s="18">
        <v>159</v>
      </c>
      <c r="E187" s="18">
        <v>254.78782943201858</v>
      </c>
      <c r="F187" s="18">
        <v>-95.787829432018583</v>
      </c>
      <c r="G187" s="18">
        <v>-0.72174356618834523</v>
      </c>
      <c r="I187" s="18">
        <v>33.089770354906051</v>
      </c>
      <c r="J187" s="18">
        <v>159</v>
      </c>
    </row>
    <row r="188" spans="1:10" x14ac:dyDescent="0.25">
      <c r="A188" s="20">
        <v>183</v>
      </c>
      <c r="B188" s="20">
        <v>0</v>
      </c>
      <c r="D188" s="18">
        <v>160</v>
      </c>
      <c r="E188" s="18">
        <v>174.59873171952535</v>
      </c>
      <c r="F188" s="18">
        <v>-14.598731719525347</v>
      </c>
      <c r="G188" s="18">
        <v>-0.10999874154738006</v>
      </c>
      <c r="I188" s="18">
        <v>33.298538622129435</v>
      </c>
      <c r="J188" s="18">
        <v>160</v>
      </c>
    </row>
    <row r="189" spans="1:10" x14ac:dyDescent="0.25">
      <c r="A189" s="20">
        <v>184</v>
      </c>
      <c r="B189" s="20">
        <v>0</v>
      </c>
      <c r="D189" s="18">
        <v>161</v>
      </c>
      <c r="E189" s="18">
        <v>254.78782943201858</v>
      </c>
      <c r="F189" s="18">
        <v>-93.787829432018583</v>
      </c>
      <c r="G189" s="18">
        <v>-0.70667393635190401</v>
      </c>
      <c r="I189" s="18">
        <v>33.507306889352819</v>
      </c>
      <c r="J189" s="18">
        <v>161</v>
      </c>
    </row>
    <row r="190" spans="1:10" x14ac:dyDescent="0.25">
      <c r="A190" s="20">
        <v>185</v>
      </c>
      <c r="B190" s="20">
        <v>1</v>
      </c>
      <c r="D190" s="18">
        <v>162</v>
      </c>
      <c r="E190" s="18">
        <v>254.78782943201858</v>
      </c>
      <c r="F190" s="18">
        <v>-92.787829432018583</v>
      </c>
      <c r="G190" s="18">
        <v>-0.6991391214336834</v>
      </c>
      <c r="I190" s="18">
        <v>33.716075156576196</v>
      </c>
      <c r="J190" s="18">
        <v>162</v>
      </c>
    </row>
    <row r="191" spans="1:10" x14ac:dyDescent="0.25">
      <c r="A191" s="20">
        <v>186</v>
      </c>
      <c r="B191" s="20">
        <v>3</v>
      </c>
      <c r="D191" s="18">
        <v>163</v>
      </c>
      <c r="E191" s="18">
        <v>147.86903248202762</v>
      </c>
      <c r="F191" s="18">
        <v>15.13096751797238</v>
      </c>
      <c r="G191" s="18">
        <v>0.11400903978152982</v>
      </c>
      <c r="I191" s="18">
        <v>33.92484342379958</v>
      </c>
      <c r="J191" s="18">
        <v>163</v>
      </c>
    </row>
    <row r="192" spans="1:10" x14ac:dyDescent="0.25">
      <c r="A192" s="20">
        <v>187</v>
      </c>
      <c r="B192" s="20">
        <v>2</v>
      </c>
      <c r="D192" s="18">
        <v>164</v>
      </c>
      <c r="E192" s="18">
        <v>228.05813019452083</v>
      </c>
      <c r="F192" s="18">
        <v>-64.058130194520828</v>
      </c>
      <c r="G192" s="18">
        <v>-0.48266615502299387</v>
      </c>
      <c r="I192" s="18">
        <v>34.133611691022963</v>
      </c>
      <c r="J192" s="18">
        <v>164</v>
      </c>
    </row>
    <row r="193" spans="1:10" x14ac:dyDescent="0.25">
      <c r="A193" s="20">
        <v>188</v>
      </c>
      <c r="B193" s="20">
        <v>1</v>
      </c>
      <c r="D193" s="18">
        <v>165</v>
      </c>
      <c r="E193" s="18">
        <v>147.86903248202762</v>
      </c>
      <c r="F193" s="18">
        <v>17.13096751797238</v>
      </c>
      <c r="G193" s="18">
        <v>0.12907866961797104</v>
      </c>
      <c r="I193" s="18">
        <v>34.34237995824634</v>
      </c>
      <c r="J193" s="18">
        <v>165</v>
      </c>
    </row>
    <row r="194" spans="1:10" x14ac:dyDescent="0.25">
      <c r="A194" s="20">
        <v>189</v>
      </c>
      <c r="B194" s="20">
        <v>2</v>
      </c>
      <c r="D194" s="18">
        <v>166</v>
      </c>
      <c r="E194" s="18">
        <v>201.3284309570231</v>
      </c>
      <c r="F194" s="18">
        <v>-35.328430957023102</v>
      </c>
      <c r="G194" s="18">
        <v>-0.26619318861230462</v>
      </c>
      <c r="I194" s="18">
        <v>34.551148225469724</v>
      </c>
      <c r="J194" s="18">
        <v>166</v>
      </c>
    </row>
    <row r="195" spans="1:10" x14ac:dyDescent="0.25">
      <c r="A195" s="20">
        <v>190</v>
      </c>
      <c r="B195" s="20">
        <v>3</v>
      </c>
      <c r="D195" s="18">
        <v>167</v>
      </c>
      <c r="E195" s="18">
        <v>281.51752866951631</v>
      </c>
      <c r="F195" s="18">
        <v>-114.51752866951631</v>
      </c>
      <c r="G195" s="18">
        <v>-0.86286838341682837</v>
      </c>
      <c r="I195" s="18">
        <v>34.759916492693108</v>
      </c>
      <c r="J195" s="18">
        <v>167</v>
      </c>
    </row>
    <row r="196" spans="1:10" x14ac:dyDescent="0.25">
      <c r="A196" s="20">
        <v>191</v>
      </c>
      <c r="B196" s="20">
        <v>2</v>
      </c>
      <c r="D196" s="18">
        <v>168</v>
      </c>
      <c r="E196" s="18">
        <v>281.51752866951631</v>
      </c>
      <c r="F196" s="18">
        <v>-113.51752866951631</v>
      </c>
      <c r="G196" s="18">
        <v>-0.85533356849860775</v>
      </c>
      <c r="I196" s="18">
        <v>34.968684759916492</v>
      </c>
      <c r="J196" s="18">
        <v>168</v>
      </c>
    </row>
    <row r="197" spans="1:10" x14ac:dyDescent="0.25">
      <c r="A197" s="20">
        <v>192</v>
      </c>
      <c r="B197" s="20">
        <v>2</v>
      </c>
      <c r="D197" s="18">
        <v>169</v>
      </c>
      <c r="E197" s="18">
        <v>147.86903248202762</v>
      </c>
      <c r="F197" s="18">
        <v>21.13096751797238</v>
      </c>
      <c r="G197" s="18">
        <v>0.15921792929085352</v>
      </c>
      <c r="I197" s="18">
        <v>35.177453027139869</v>
      </c>
      <c r="J197" s="18">
        <v>169</v>
      </c>
    </row>
    <row r="198" spans="1:10" x14ac:dyDescent="0.25">
      <c r="A198" s="20">
        <v>193</v>
      </c>
      <c r="B198" s="20">
        <v>2</v>
      </c>
      <c r="D198" s="18">
        <v>170</v>
      </c>
      <c r="E198" s="18">
        <v>281.51752866951631</v>
      </c>
      <c r="F198" s="18">
        <v>-111.51752866951631</v>
      </c>
      <c r="G198" s="18">
        <v>-0.84026393866216653</v>
      </c>
      <c r="I198" s="18">
        <v>35.386221294363253</v>
      </c>
      <c r="J198" s="18">
        <v>170</v>
      </c>
    </row>
    <row r="199" spans="1:10" x14ac:dyDescent="0.25">
      <c r="A199" s="20">
        <v>194</v>
      </c>
      <c r="B199" s="20">
        <v>8</v>
      </c>
      <c r="D199" s="18">
        <v>171</v>
      </c>
      <c r="E199" s="18">
        <v>281.51752866951631</v>
      </c>
      <c r="F199" s="18">
        <v>-110.51752866951631</v>
      </c>
      <c r="G199" s="18">
        <v>-0.83272912374394592</v>
      </c>
      <c r="I199" s="18">
        <v>35.594989561586637</v>
      </c>
      <c r="J199" s="18">
        <v>171</v>
      </c>
    </row>
    <row r="200" spans="1:10" x14ac:dyDescent="0.25">
      <c r="A200" s="20">
        <v>195</v>
      </c>
      <c r="B200" s="20">
        <v>3</v>
      </c>
      <c r="D200" s="18">
        <v>172</v>
      </c>
      <c r="E200" s="18">
        <v>228.05813019452083</v>
      </c>
      <c r="F200" s="18">
        <v>-56.058130194520828</v>
      </c>
      <c r="G200" s="18">
        <v>-0.42238763567722898</v>
      </c>
      <c r="I200" s="18">
        <v>35.803757828810021</v>
      </c>
      <c r="J200" s="18">
        <v>172</v>
      </c>
    </row>
    <row r="201" spans="1:10" x14ac:dyDescent="0.25">
      <c r="A201" s="20">
        <v>196</v>
      </c>
      <c r="B201" s="20">
        <v>2</v>
      </c>
      <c r="D201" s="18">
        <v>173</v>
      </c>
      <c r="E201" s="18">
        <v>254.78782943201858</v>
      </c>
      <c r="F201" s="18">
        <v>-81.787829432018583</v>
      </c>
      <c r="G201" s="18">
        <v>-0.61625615733325667</v>
      </c>
      <c r="I201" s="18">
        <v>36.012526096033397</v>
      </c>
      <c r="J201" s="18">
        <v>173</v>
      </c>
    </row>
    <row r="202" spans="1:10" x14ac:dyDescent="0.25">
      <c r="A202" s="20">
        <v>197</v>
      </c>
      <c r="B202" s="20">
        <v>0</v>
      </c>
      <c r="D202" s="18">
        <v>174</v>
      </c>
      <c r="E202" s="18">
        <v>228.05813019452083</v>
      </c>
      <c r="F202" s="18">
        <v>-54.058130194520828</v>
      </c>
      <c r="G202" s="18">
        <v>-0.40731800584078776</v>
      </c>
      <c r="I202" s="18">
        <v>36.221294363256781</v>
      </c>
      <c r="J202" s="18">
        <v>174</v>
      </c>
    </row>
    <row r="203" spans="1:10" x14ac:dyDescent="0.25">
      <c r="A203" s="20">
        <v>198</v>
      </c>
      <c r="B203" s="20">
        <v>2</v>
      </c>
      <c r="D203" s="18">
        <v>175</v>
      </c>
      <c r="E203" s="18">
        <v>254.78782943201858</v>
      </c>
      <c r="F203" s="18">
        <v>-79.787829432018583</v>
      </c>
      <c r="G203" s="18">
        <v>-0.60118652749681534</v>
      </c>
      <c r="I203" s="18">
        <v>36.430062630480165</v>
      </c>
      <c r="J203" s="18">
        <v>175</v>
      </c>
    </row>
    <row r="204" spans="1:10" x14ac:dyDescent="0.25">
      <c r="A204" s="20">
        <v>199</v>
      </c>
      <c r="B204" s="20">
        <v>1</v>
      </c>
      <c r="D204" s="18">
        <v>176</v>
      </c>
      <c r="E204" s="18">
        <v>228.05813019452083</v>
      </c>
      <c r="F204" s="18">
        <v>-52.058130194520828</v>
      </c>
      <c r="G204" s="18">
        <v>-0.39224837600434653</v>
      </c>
      <c r="I204" s="18">
        <v>36.638830897703549</v>
      </c>
      <c r="J204" s="18">
        <v>176</v>
      </c>
    </row>
    <row r="205" spans="1:10" x14ac:dyDescent="0.25">
      <c r="A205" s="20">
        <v>200</v>
      </c>
      <c r="B205" s="20">
        <v>3</v>
      </c>
      <c r="D205" s="18">
        <v>177</v>
      </c>
      <c r="E205" s="18">
        <v>254.78782943201858</v>
      </c>
      <c r="F205" s="18">
        <v>-77.787829432018583</v>
      </c>
      <c r="G205" s="18">
        <v>-0.58611689766037411</v>
      </c>
      <c r="I205" s="18">
        <v>36.847599164926926</v>
      </c>
      <c r="J205" s="18">
        <v>177</v>
      </c>
    </row>
    <row r="206" spans="1:10" x14ac:dyDescent="0.25">
      <c r="A206" s="20">
        <v>201</v>
      </c>
      <c r="B206" s="20">
        <v>1</v>
      </c>
      <c r="D206" s="18">
        <v>178</v>
      </c>
      <c r="E206" s="18">
        <v>228.05813019452083</v>
      </c>
      <c r="F206" s="18">
        <v>-50.058130194520828</v>
      </c>
      <c r="G206" s="18">
        <v>-0.37717874616790531</v>
      </c>
      <c r="I206" s="18">
        <v>37.05636743215031</v>
      </c>
      <c r="J206" s="18">
        <v>178</v>
      </c>
    </row>
    <row r="207" spans="1:10" x14ac:dyDescent="0.25">
      <c r="A207" s="20">
        <v>202</v>
      </c>
      <c r="B207" s="20">
        <v>1</v>
      </c>
      <c r="D207" s="18">
        <v>179</v>
      </c>
      <c r="E207" s="18">
        <v>254.78782943201858</v>
      </c>
      <c r="F207" s="18">
        <v>-75.787829432018583</v>
      </c>
      <c r="G207" s="18">
        <v>-0.57104726782393289</v>
      </c>
      <c r="I207" s="18">
        <v>37.265135699373694</v>
      </c>
      <c r="J207" s="18">
        <v>179</v>
      </c>
    </row>
    <row r="208" spans="1:10" x14ac:dyDescent="0.25">
      <c r="A208" s="20">
        <v>203</v>
      </c>
      <c r="B208" s="20">
        <v>0</v>
      </c>
      <c r="D208" s="18">
        <v>180</v>
      </c>
      <c r="E208" s="18">
        <v>201.3284309570231</v>
      </c>
      <c r="F208" s="18">
        <v>-21.328430957023102</v>
      </c>
      <c r="G208" s="18">
        <v>-0.16070577975721603</v>
      </c>
      <c r="I208" s="18">
        <v>37.473903966597071</v>
      </c>
      <c r="J208" s="18">
        <v>180</v>
      </c>
    </row>
    <row r="209" spans="1:10" x14ac:dyDescent="0.25">
      <c r="A209" s="20">
        <v>204</v>
      </c>
      <c r="B209" s="20">
        <v>4</v>
      </c>
      <c r="D209" s="18">
        <v>181</v>
      </c>
      <c r="E209" s="18">
        <v>281.51752866951631</v>
      </c>
      <c r="F209" s="18">
        <v>-100.51752866951631</v>
      </c>
      <c r="G209" s="18">
        <v>-0.75738097456173969</v>
      </c>
      <c r="I209" s="18">
        <v>37.682672233820455</v>
      </c>
      <c r="J209" s="18">
        <v>181</v>
      </c>
    </row>
    <row r="210" spans="1:10" x14ac:dyDescent="0.25">
      <c r="A210" s="20">
        <v>205</v>
      </c>
      <c r="B210" s="20">
        <v>1</v>
      </c>
      <c r="D210" s="18">
        <v>182</v>
      </c>
      <c r="E210" s="18">
        <v>228.05813019452083</v>
      </c>
      <c r="F210" s="18">
        <v>-46.058130194520828</v>
      </c>
      <c r="G210" s="18">
        <v>-0.34703948649502286</v>
      </c>
      <c r="I210" s="18">
        <v>37.891440501043839</v>
      </c>
      <c r="J210" s="18">
        <v>182</v>
      </c>
    </row>
    <row r="211" spans="1:10" x14ac:dyDescent="0.25">
      <c r="A211" s="20">
        <v>206</v>
      </c>
      <c r="B211" s="20">
        <v>1</v>
      </c>
      <c r="D211" s="18">
        <v>183</v>
      </c>
      <c r="E211" s="18">
        <v>281.51752866951631</v>
      </c>
      <c r="F211" s="18">
        <v>-98.517528669516309</v>
      </c>
      <c r="G211" s="18">
        <v>-0.74231134472529847</v>
      </c>
      <c r="I211" s="18">
        <v>38.100208768267223</v>
      </c>
      <c r="J211" s="18">
        <v>183</v>
      </c>
    </row>
    <row r="212" spans="1:10" x14ac:dyDescent="0.25">
      <c r="A212" s="20">
        <v>207</v>
      </c>
      <c r="B212" s="20">
        <v>1</v>
      </c>
      <c r="D212" s="18">
        <v>184</v>
      </c>
      <c r="E212" s="18">
        <v>281.51752866951631</v>
      </c>
      <c r="F212" s="18">
        <v>-97.517528669516309</v>
      </c>
      <c r="G212" s="18">
        <v>-0.73477652980707786</v>
      </c>
      <c r="I212" s="18">
        <v>38.308977035490599</v>
      </c>
      <c r="J212" s="18">
        <v>184</v>
      </c>
    </row>
    <row r="213" spans="1:10" x14ac:dyDescent="0.25">
      <c r="A213" s="20">
        <v>208</v>
      </c>
      <c r="B213" s="20">
        <v>3</v>
      </c>
      <c r="D213" s="18">
        <v>185</v>
      </c>
      <c r="E213" s="18">
        <v>254.78782943201858</v>
      </c>
      <c r="F213" s="18">
        <v>-69.787829432018583</v>
      </c>
      <c r="G213" s="18">
        <v>-0.52583837831460922</v>
      </c>
      <c r="I213" s="18">
        <v>38.517745302713983</v>
      </c>
      <c r="J213" s="18">
        <v>185</v>
      </c>
    </row>
    <row r="214" spans="1:10" x14ac:dyDescent="0.25">
      <c r="A214" s="20">
        <v>209</v>
      </c>
      <c r="B214" s="20">
        <v>4</v>
      </c>
      <c r="D214" s="18">
        <v>186</v>
      </c>
      <c r="E214" s="18">
        <v>201.3284309570231</v>
      </c>
      <c r="F214" s="18">
        <v>-15.328430957023102</v>
      </c>
      <c r="G214" s="18">
        <v>-0.11549689024789235</v>
      </c>
      <c r="I214" s="18">
        <v>38.726513569937367</v>
      </c>
      <c r="J214" s="18">
        <v>186</v>
      </c>
    </row>
    <row r="215" spans="1:10" x14ac:dyDescent="0.25">
      <c r="A215" s="20">
        <v>210</v>
      </c>
      <c r="B215" s="20">
        <v>6</v>
      </c>
      <c r="D215" s="18">
        <v>187</v>
      </c>
      <c r="E215" s="18">
        <v>228.05813019452083</v>
      </c>
      <c r="F215" s="18">
        <v>-41.058130194520828</v>
      </c>
      <c r="G215" s="18">
        <v>-0.30936541190391975</v>
      </c>
      <c r="I215" s="18">
        <v>38.935281837160751</v>
      </c>
      <c r="J215" s="18">
        <v>187</v>
      </c>
    </row>
    <row r="216" spans="1:10" x14ac:dyDescent="0.25">
      <c r="A216" s="20">
        <v>211</v>
      </c>
      <c r="B216" s="20">
        <v>4</v>
      </c>
      <c r="D216" s="18">
        <v>188</v>
      </c>
      <c r="E216" s="18">
        <v>254.78782943201858</v>
      </c>
      <c r="F216" s="18">
        <v>-66.787829432018583</v>
      </c>
      <c r="G216" s="18">
        <v>-0.50323393355994739</v>
      </c>
      <c r="I216" s="18">
        <v>39.144050104384128</v>
      </c>
      <c r="J216" s="18">
        <v>188</v>
      </c>
    </row>
    <row r="217" spans="1:10" x14ac:dyDescent="0.25">
      <c r="A217" s="20">
        <v>212</v>
      </c>
      <c r="B217" s="20">
        <v>4</v>
      </c>
      <c r="D217" s="18">
        <v>189</v>
      </c>
      <c r="E217" s="18">
        <v>228.05813019452083</v>
      </c>
      <c r="F217" s="18">
        <v>-39.058130194520828</v>
      </c>
      <c r="G217" s="18">
        <v>-0.29429578206747853</v>
      </c>
      <c r="I217" s="18">
        <v>39.352818371607512</v>
      </c>
      <c r="J217" s="18">
        <v>189</v>
      </c>
    </row>
    <row r="218" spans="1:10" x14ac:dyDescent="0.25">
      <c r="A218" s="20">
        <v>213</v>
      </c>
      <c r="B218" s="20">
        <v>1</v>
      </c>
      <c r="D218" s="18">
        <v>190</v>
      </c>
      <c r="E218" s="18">
        <v>201.3284309570231</v>
      </c>
      <c r="F218" s="18">
        <v>-11.328430957023102</v>
      </c>
      <c r="G218" s="18">
        <v>-8.5357630575009891E-2</v>
      </c>
      <c r="I218" s="18">
        <v>39.561586638830896</v>
      </c>
      <c r="J218" s="18">
        <v>190</v>
      </c>
    </row>
    <row r="219" spans="1:10" x14ac:dyDescent="0.25">
      <c r="A219" s="20">
        <v>214</v>
      </c>
      <c r="B219" s="20">
        <v>2</v>
      </c>
      <c r="D219" s="18">
        <v>191</v>
      </c>
      <c r="E219" s="18">
        <v>228.05813019452083</v>
      </c>
      <c r="F219" s="18">
        <v>-37.058130194520828</v>
      </c>
      <c r="G219" s="18">
        <v>-0.27922615223103731</v>
      </c>
      <c r="I219" s="18">
        <v>39.77035490605428</v>
      </c>
      <c r="J219" s="18">
        <v>191</v>
      </c>
    </row>
    <row r="220" spans="1:10" x14ac:dyDescent="0.25">
      <c r="A220" s="20">
        <v>215</v>
      </c>
      <c r="B220" s="20">
        <v>3</v>
      </c>
      <c r="D220" s="18">
        <v>192</v>
      </c>
      <c r="E220" s="18">
        <v>228.05813019452083</v>
      </c>
      <c r="F220" s="18">
        <v>-36.058130194520828</v>
      </c>
      <c r="G220" s="18">
        <v>-0.27169133731281669</v>
      </c>
      <c r="I220" s="18">
        <v>39.979123173277657</v>
      </c>
      <c r="J220" s="18">
        <v>192</v>
      </c>
    </row>
    <row r="221" spans="1:10" x14ac:dyDescent="0.25">
      <c r="A221" s="20">
        <v>216</v>
      </c>
      <c r="B221" s="20">
        <v>1</v>
      </c>
      <c r="D221" s="18">
        <v>193</v>
      </c>
      <c r="E221" s="18">
        <v>228.05813019452083</v>
      </c>
      <c r="F221" s="18">
        <v>-35.058130194520828</v>
      </c>
      <c r="G221" s="18">
        <v>-0.26415652239459608</v>
      </c>
      <c r="I221" s="18">
        <v>40.187891440501041</v>
      </c>
      <c r="J221" s="18">
        <v>193</v>
      </c>
    </row>
    <row r="222" spans="1:10" x14ac:dyDescent="0.25">
      <c r="A222" s="20">
        <v>217</v>
      </c>
      <c r="B222" s="20">
        <v>3</v>
      </c>
      <c r="D222" s="18">
        <v>194</v>
      </c>
      <c r="E222" s="18">
        <v>67.679934769534412</v>
      </c>
      <c r="F222" s="18">
        <v>126.32006523046559</v>
      </c>
      <c r="G222" s="18">
        <v>0.95179831196911313</v>
      </c>
      <c r="I222" s="18">
        <v>40.396659707724424</v>
      </c>
      <c r="J222" s="18">
        <v>194</v>
      </c>
    </row>
    <row r="223" spans="1:10" x14ac:dyDescent="0.25">
      <c r="A223" s="20">
        <v>218</v>
      </c>
      <c r="B223" s="20">
        <v>1</v>
      </c>
      <c r="D223" s="18">
        <v>195</v>
      </c>
      <c r="E223" s="18">
        <v>201.3284309570231</v>
      </c>
      <c r="F223" s="18">
        <v>-6.3284309570231017</v>
      </c>
      <c r="G223" s="18">
        <v>-4.7683555983906827E-2</v>
      </c>
      <c r="I223" s="18">
        <v>40.605427974947801</v>
      </c>
      <c r="J223" s="18">
        <v>195</v>
      </c>
    </row>
    <row r="224" spans="1:10" x14ac:dyDescent="0.25">
      <c r="A224" s="20">
        <v>219</v>
      </c>
      <c r="B224" s="20">
        <v>4</v>
      </c>
      <c r="D224" s="18">
        <v>196</v>
      </c>
      <c r="E224" s="18">
        <v>228.05813019452083</v>
      </c>
      <c r="F224" s="18">
        <v>-32.058130194520828</v>
      </c>
      <c r="G224" s="18">
        <v>-0.24155207763993425</v>
      </c>
      <c r="I224" s="18">
        <v>40.814196242171185</v>
      </c>
      <c r="J224" s="18">
        <v>196</v>
      </c>
    </row>
    <row r="225" spans="1:10" x14ac:dyDescent="0.25">
      <c r="A225" s="20">
        <v>220</v>
      </c>
      <c r="B225" s="20">
        <v>1</v>
      </c>
      <c r="D225" s="18">
        <v>197</v>
      </c>
      <c r="E225" s="18">
        <v>281.51752866951631</v>
      </c>
      <c r="F225" s="18">
        <v>-84.517528669516309</v>
      </c>
      <c r="G225" s="18">
        <v>-0.63682393587020991</v>
      </c>
      <c r="I225" s="18">
        <v>41.022964509394569</v>
      </c>
      <c r="J225" s="18">
        <v>197</v>
      </c>
    </row>
    <row r="226" spans="1:10" x14ac:dyDescent="0.25">
      <c r="A226" s="20">
        <v>221</v>
      </c>
      <c r="B226" s="20">
        <v>0</v>
      </c>
      <c r="D226" s="18">
        <v>198</v>
      </c>
      <c r="E226" s="18">
        <v>228.05813019452083</v>
      </c>
      <c r="F226" s="18">
        <v>-30.058130194520828</v>
      </c>
      <c r="G226" s="18">
        <v>-0.22648244780349303</v>
      </c>
      <c r="I226" s="18">
        <v>41.231732776617953</v>
      </c>
      <c r="J226" s="18">
        <v>198</v>
      </c>
    </row>
    <row r="227" spans="1:10" x14ac:dyDescent="0.25">
      <c r="A227" s="20">
        <v>222</v>
      </c>
      <c r="B227" s="20">
        <v>3</v>
      </c>
      <c r="D227" s="18">
        <v>199</v>
      </c>
      <c r="E227" s="18">
        <v>254.78782943201858</v>
      </c>
      <c r="F227" s="18">
        <v>-55.787829432018583</v>
      </c>
      <c r="G227" s="18">
        <v>-0.42035096945952066</v>
      </c>
      <c r="I227" s="18">
        <v>41.44050104384133</v>
      </c>
      <c r="J227" s="18">
        <v>199</v>
      </c>
    </row>
    <row r="228" spans="1:10" x14ac:dyDescent="0.25">
      <c r="A228" s="20">
        <v>223</v>
      </c>
      <c r="B228" s="20">
        <v>3</v>
      </c>
      <c r="D228" s="18">
        <v>200</v>
      </c>
      <c r="E228" s="18">
        <v>201.3284309570231</v>
      </c>
      <c r="F228" s="18">
        <v>-1.3284309570231017</v>
      </c>
      <c r="G228" s="18">
        <v>-1.0009481392803754E-2</v>
      </c>
      <c r="I228" s="18">
        <v>41.649269311064714</v>
      </c>
      <c r="J228" s="18">
        <v>200</v>
      </c>
    </row>
    <row r="229" spans="1:10" x14ac:dyDescent="0.25">
      <c r="A229" s="20">
        <v>224</v>
      </c>
      <c r="B229" s="20">
        <v>3</v>
      </c>
      <c r="D229" s="18">
        <v>201</v>
      </c>
      <c r="E229" s="18">
        <v>254.78782943201858</v>
      </c>
      <c r="F229" s="18">
        <v>-53.787829432018583</v>
      </c>
      <c r="G229" s="18">
        <v>-0.40528133962307944</v>
      </c>
      <c r="I229" s="18">
        <v>41.858037578288098</v>
      </c>
      <c r="J229" s="18">
        <v>201</v>
      </c>
    </row>
    <row r="230" spans="1:10" x14ac:dyDescent="0.25">
      <c r="A230" s="20">
        <v>225</v>
      </c>
      <c r="B230" s="20">
        <v>3</v>
      </c>
      <c r="D230" s="18">
        <v>202</v>
      </c>
      <c r="E230" s="18">
        <v>254.78782943201858</v>
      </c>
      <c r="F230" s="18">
        <v>-52.787829432018583</v>
      </c>
      <c r="G230" s="18">
        <v>-0.39774652470485883</v>
      </c>
      <c r="I230" s="18">
        <v>42.066805845511482</v>
      </c>
      <c r="J230" s="18">
        <v>202</v>
      </c>
    </row>
    <row r="231" spans="1:10" x14ac:dyDescent="0.25">
      <c r="A231" s="20">
        <v>226</v>
      </c>
      <c r="B231" s="20">
        <v>0</v>
      </c>
      <c r="D231" s="18">
        <v>203</v>
      </c>
      <c r="E231" s="18">
        <v>281.51752866951631</v>
      </c>
      <c r="F231" s="18">
        <v>-78.517528669516309</v>
      </c>
      <c r="G231" s="18">
        <v>-0.59161504636088624</v>
      </c>
      <c r="I231" s="18">
        <v>42.275574112734859</v>
      </c>
      <c r="J231" s="18">
        <v>203</v>
      </c>
    </row>
    <row r="232" spans="1:10" x14ac:dyDescent="0.25">
      <c r="A232" s="20">
        <v>227</v>
      </c>
      <c r="B232" s="20">
        <v>0</v>
      </c>
      <c r="D232" s="18">
        <v>204</v>
      </c>
      <c r="E232" s="18">
        <v>174.59873171952535</v>
      </c>
      <c r="F232" s="18">
        <v>29.401268280474653</v>
      </c>
      <c r="G232" s="18">
        <v>0.22153311485432695</v>
      </c>
      <c r="I232" s="18">
        <v>42.484342379958242</v>
      </c>
      <c r="J232" s="18">
        <v>204</v>
      </c>
    </row>
    <row r="233" spans="1:10" x14ac:dyDescent="0.25">
      <c r="A233" s="20">
        <v>228</v>
      </c>
      <c r="B233" s="20">
        <v>3</v>
      </c>
      <c r="D233" s="18">
        <v>205</v>
      </c>
      <c r="E233" s="18">
        <v>254.78782943201858</v>
      </c>
      <c r="F233" s="18">
        <v>-49.787829432018583</v>
      </c>
      <c r="G233" s="18">
        <v>-0.37514207995019699</v>
      </c>
      <c r="I233" s="18">
        <v>42.693110647181626</v>
      </c>
      <c r="J233" s="18">
        <v>205</v>
      </c>
    </row>
    <row r="234" spans="1:10" x14ac:dyDescent="0.25">
      <c r="A234" s="20">
        <v>229</v>
      </c>
      <c r="B234" s="20">
        <v>4</v>
      </c>
      <c r="D234" s="18">
        <v>206</v>
      </c>
      <c r="E234" s="18">
        <v>254.78782943201858</v>
      </c>
      <c r="F234" s="18">
        <v>-48.787829432018583</v>
      </c>
      <c r="G234" s="18">
        <v>-0.36760726503197638</v>
      </c>
      <c r="I234" s="18">
        <v>42.90187891440501</v>
      </c>
      <c r="J234" s="18">
        <v>206</v>
      </c>
    </row>
    <row r="235" spans="1:10" x14ac:dyDescent="0.25">
      <c r="A235" s="20">
        <v>230</v>
      </c>
      <c r="B235" s="20">
        <v>4</v>
      </c>
      <c r="D235" s="18">
        <v>207</v>
      </c>
      <c r="E235" s="18">
        <v>254.78782943201858</v>
      </c>
      <c r="F235" s="18">
        <v>-47.787829432018583</v>
      </c>
      <c r="G235" s="18">
        <v>-0.36007245011375577</v>
      </c>
      <c r="I235" s="18">
        <v>43.110647181628387</v>
      </c>
      <c r="J235" s="18">
        <v>207</v>
      </c>
    </row>
    <row r="236" spans="1:10" x14ac:dyDescent="0.25">
      <c r="A236" s="20">
        <v>231</v>
      </c>
      <c r="B236" s="20">
        <v>2</v>
      </c>
      <c r="D236" s="18">
        <v>208</v>
      </c>
      <c r="E236" s="18">
        <v>201.3284309570231</v>
      </c>
      <c r="F236" s="18">
        <v>6.6715690429768983</v>
      </c>
      <c r="G236" s="18">
        <v>5.0269037952961157E-2</v>
      </c>
      <c r="I236" s="18">
        <v>43.319415448851771</v>
      </c>
      <c r="J236" s="18">
        <v>208</v>
      </c>
    </row>
    <row r="237" spans="1:10" x14ac:dyDescent="0.25">
      <c r="A237" s="20">
        <v>232</v>
      </c>
      <c r="B237" s="20">
        <v>0</v>
      </c>
      <c r="D237" s="18">
        <v>209</v>
      </c>
      <c r="E237" s="18">
        <v>174.59873171952535</v>
      </c>
      <c r="F237" s="18">
        <v>34.401268280474653</v>
      </c>
      <c r="G237" s="18">
        <v>0.25920718944543003</v>
      </c>
      <c r="I237" s="18">
        <v>43.528183716075155</v>
      </c>
      <c r="J237" s="18">
        <v>209</v>
      </c>
    </row>
    <row r="238" spans="1:10" x14ac:dyDescent="0.25">
      <c r="A238" s="20">
        <v>233</v>
      </c>
      <c r="B238" s="20">
        <v>4</v>
      </c>
      <c r="D238" s="18">
        <v>210</v>
      </c>
      <c r="E238" s="18">
        <v>121.13933324452989</v>
      </c>
      <c r="F238" s="18">
        <v>88.860666755470106</v>
      </c>
      <c r="G238" s="18">
        <v>0.66954867751214675</v>
      </c>
      <c r="I238" s="18">
        <v>43.736951983298532</v>
      </c>
      <c r="J238" s="18">
        <v>210</v>
      </c>
    </row>
    <row r="239" spans="1:10" x14ac:dyDescent="0.25">
      <c r="A239" s="20">
        <v>234</v>
      </c>
      <c r="B239" s="20">
        <v>0</v>
      </c>
      <c r="D239" s="18">
        <v>211</v>
      </c>
      <c r="E239" s="18">
        <v>174.59873171952535</v>
      </c>
      <c r="F239" s="18">
        <v>36.401268280474653</v>
      </c>
      <c r="G239" s="18">
        <v>0.27427681928187125</v>
      </c>
      <c r="I239" s="18">
        <v>43.945720250521916</v>
      </c>
      <c r="J239" s="18">
        <v>211</v>
      </c>
    </row>
    <row r="240" spans="1:10" x14ac:dyDescent="0.25">
      <c r="A240" s="20">
        <v>235</v>
      </c>
      <c r="B240" s="20">
        <v>4</v>
      </c>
      <c r="D240" s="18">
        <v>212</v>
      </c>
      <c r="E240" s="18">
        <v>174.59873171952535</v>
      </c>
      <c r="F240" s="18">
        <v>37.401268280474653</v>
      </c>
      <c r="G240" s="18">
        <v>0.28181163420009187</v>
      </c>
      <c r="I240" s="18">
        <v>44.1544885177453</v>
      </c>
      <c r="J240" s="18">
        <v>212</v>
      </c>
    </row>
    <row r="241" spans="1:10" x14ac:dyDescent="0.25">
      <c r="A241" s="20">
        <v>236</v>
      </c>
      <c r="B241" s="20">
        <v>2</v>
      </c>
      <c r="D241" s="18">
        <v>213</v>
      </c>
      <c r="E241" s="18">
        <v>254.78782943201858</v>
      </c>
      <c r="F241" s="18">
        <v>-41.787829432018583</v>
      </c>
      <c r="G241" s="18">
        <v>-0.31486356060443205</v>
      </c>
      <c r="I241" s="18">
        <v>44.363256784968684</v>
      </c>
      <c r="J241" s="18">
        <v>213</v>
      </c>
    </row>
    <row r="242" spans="1:10" x14ac:dyDescent="0.25">
      <c r="A242" s="20">
        <v>237</v>
      </c>
      <c r="B242" s="20">
        <v>2</v>
      </c>
      <c r="D242" s="18">
        <v>214</v>
      </c>
      <c r="E242" s="18">
        <v>228.05813019452083</v>
      </c>
      <c r="F242" s="18">
        <v>-14.058130194520828</v>
      </c>
      <c r="G242" s="18">
        <v>-0.1059254091119632</v>
      </c>
      <c r="I242" s="18">
        <v>44.57202505219206</v>
      </c>
      <c r="J242" s="18">
        <v>214</v>
      </c>
    </row>
    <row r="243" spans="1:10" x14ac:dyDescent="0.25">
      <c r="A243" s="20">
        <v>238</v>
      </c>
      <c r="B243" s="20">
        <v>1</v>
      </c>
      <c r="D243" s="18">
        <v>215</v>
      </c>
      <c r="E243" s="18">
        <v>201.3284309570231</v>
      </c>
      <c r="F243" s="18">
        <v>13.671569042976898</v>
      </c>
      <c r="G243" s="18">
        <v>0.10301274238050545</v>
      </c>
      <c r="I243" s="18">
        <v>44.780793319415444</v>
      </c>
      <c r="J243" s="18">
        <v>215</v>
      </c>
    </row>
    <row r="244" spans="1:10" x14ac:dyDescent="0.25">
      <c r="A244" s="20">
        <v>239</v>
      </c>
      <c r="B244" s="20">
        <v>5</v>
      </c>
      <c r="D244" s="18">
        <v>216</v>
      </c>
      <c r="E244" s="18">
        <v>254.78782943201858</v>
      </c>
      <c r="F244" s="18">
        <v>-38.787829432018583</v>
      </c>
      <c r="G244" s="18">
        <v>-0.29225911584977021</v>
      </c>
      <c r="I244" s="18">
        <v>44.989561586638828</v>
      </c>
      <c r="J244" s="18">
        <v>216</v>
      </c>
    </row>
    <row r="245" spans="1:10" x14ac:dyDescent="0.25">
      <c r="A245" s="20">
        <v>240</v>
      </c>
      <c r="B245" s="20">
        <v>1</v>
      </c>
      <c r="D245" s="18">
        <v>217</v>
      </c>
      <c r="E245" s="18">
        <v>201.3284309570231</v>
      </c>
      <c r="F245" s="18">
        <v>15.671569042976898</v>
      </c>
      <c r="G245" s="18">
        <v>0.11808237221694669</v>
      </c>
      <c r="I245" s="18">
        <v>45.198329853862212</v>
      </c>
      <c r="J245" s="18">
        <v>217</v>
      </c>
    </row>
    <row r="246" spans="1:10" x14ac:dyDescent="0.25">
      <c r="A246" s="20">
        <v>241</v>
      </c>
      <c r="B246" s="20">
        <v>5</v>
      </c>
      <c r="D246" s="18">
        <v>218</v>
      </c>
      <c r="E246" s="18">
        <v>254.78782943201858</v>
      </c>
      <c r="F246" s="18">
        <v>-36.787829432018583</v>
      </c>
      <c r="G246" s="18">
        <v>-0.27718948601332899</v>
      </c>
      <c r="I246" s="18">
        <v>45.407098121085589</v>
      </c>
      <c r="J246" s="18">
        <v>218</v>
      </c>
    </row>
    <row r="247" spans="1:10" x14ac:dyDescent="0.25">
      <c r="A247" s="20">
        <v>242</v>
      </c>
      <c r="B247" s="20">
        <v>2</v>
      </c>
      <c r="D247" s="18">
        <v>219</v>
      </c>
      <c r="E247" s="18">
        <v>174.59873171952535</v>
      </c>
      <c r="F247" s="18">
        <v>44.401268280474653</v>
      </c>
      <c r="G247" s="18">
        <v>0.33455533862763615</v>
      </c>
      <c r="I247" s="18">
        <v>45.615866388308973</v>
      </c>
      <c r="J247" s="18">
        <v>219</v>
      </c>
    </row>
    <row r="248" spans="1:10" x14ac:dyDescent="0.25">
      <c r="A248" s="20">
        <v>243</v>
      </c>
      <c r="B248" s="20">
        <v>2</v>
      </c>
      <c r="D248" s="18">
        <v>220</v>
      </c>
      <c r="E248" s="18">
        <v>254.78782943201858</v>
      </c>
      <c r="F248" s="18">
        <v>-34.787829432018583</v>
      </c>
      <c r="G248" s="18">
        <v>-0.26211985617688777</v>
      </c>
      <c r="I248" s="18">
        <v>45.824634655532357</v>
      </c>
      <c r="J248" s="18">
        <v>220</v>
      </c>
    </row>
    <row r="249" spans="1:10" x14ac:dyDescent="0.25">
      <c r="A249" s="20">
        <v>244</v>
      </c>
      <c r="B249" s="20">
        <v>3</v>
      </c>
      <c r="D249" s="18">
        <v>221</v>
      </c>
      <c r="E249" s="18">
        <v>281.51752866951631</v>
      </c>
      <c r="F249" s="18">
        <v>-60.517528669516309</v>
      </c>
      <c r="G249" s="18">
        <v>-0.45598837783291518</v>
      </c>
      <c r="I249" s="18">
        <v>46.033402922755741</v>
      </c>
      <c r="J249" s="18">
        <v>221</v>
      </c>
    </row>
    <row r="250" spans="1:10" x14ac:dyDescent="0.25">
      <c r="A250" s="20">
        <v>245</v>
      </c>
      <c r="B250" s="20">
        <v>5</v>
      </c>
      <c r="D250" s="18">
        <v>222</v>
      </c>
      <c r="E250" s="18">
        <v>201.3284309570231</v>
      </c>
      <c r="F250" s="18">
        <v>20.671569042976898</v>
      </c>
      <c r="G250" s="18">
        <v>0.15575644680804976</v>
      </c>
      <c r="I250" s="18">
        <v>46.242171189979118</v>
      </c>
      <c r="J250" s="18">
        <v>222</v>
      </c>
    </row>
    <row r="251" spans="1:10" x14ac:dyDescent="0.25">
      <c r="A251" s="20">
        <v>246</v>
      </c>
      <c r="B251" s="20">
        <v>4</v>
      </c>
      <c r="D251" s="18">
        <v>223</v>
      </c>
      <c r="E251" s="18">
        <v>201.3284309570231</v>
      </c>
      <c r="F251" s="18">
        <v>21.671569042976898</v>
      </c>
      <c r="G251" s="18">
        <v>0.16329126172627037</v>
      </c>
      <c r="I251" s="18">
        <v>46.450939457202502</v>
      </c>
      <c r="J251" s="18">
        <v>223</v>
      </c>
    </row>
    <row r="252" spans="1:10" x14ac:dyDescent="0.25">
      <c r="A252" s="20">
        <v>247</v>
      </c>
      <c r="B252" s="20">
        <v>3</v>
      </c>
      <c r="D252" s="18">
        <v>224</v>
      </c>
      <c r="E252" s="18">
        <v>201.3284309570231</v>
      </c>
      <c r="F252" s="18">
        <v>22.671569042976898</v>
      </c>
      <c r="G252" s="18">
        <v>0.17082607664449098</v>
      </c>
      <c r="I252" s="18">
        <v>46.659707724425886</v>
      </c>
      <c r="J252" s="18">
        <v>224</v>
      </c>
    </row>
    <row r="253" spans="1:10" x14ac:dyDescent="0.25">
      <c r="A253" s="20">
        <v>248</v>
      </c>
      <c r="B253" s="20">
        <v>0</v>
      </c>
      <c r="D253" s="18">
        <v>225</v>
      </c>
      <c r="E253" s="18">
        <v>201.3284309570231</v>
      </c>
      <c r="F253" s="18">
        <v>23.671569042976898</v>
      </c>
      <c r="G253" s="18">
        <v>0.17836089156271159</v>
      </c>
      <c r="I253" s="18">
        <v>46.868475991649262</v>
      </c>
      <c r="J253" s="18">
        <v>225</v>
      </c>
    </row>
    <row r="254" spans="1:10" x14ac:dyDescent="0.25">
      <c r="A254" s="20">
        <v>249</v>
      </c>
      <c r="B254" s="20">
        <v>2</v>
      </c>
      <c r="D254" s="18">
        <v>226</v>
      </c>
      <c r="E254" s="18">
        <v>281.51752866951631</v>
      </c>
      <c r="F254" s="18">
        <v>-55.517528669516309</v>
      </c>
      <c r="G254" s="18">
        <v>-0.41831430324181212</v>
      </c>
      <c r="I254" s="18">
        <v>47.077244258872646</v>
      </c>
      <c r="J254" s="18">
        <v>226</v>
      </c>
    </row>
    <row r="255" spans="1:10" x14ac:dyDescent="0.25">
      <c r="A255" s="20">
        <v>250</v>
      </c>
      <c r="B255" s="20">
        <v>2</v>
      </c>
      <c r="D255" s="18">
        <v>227</v>
      </c>
      <c r="E255" s="18">
        <v>281.51752866951631</v>
      </c>
      <c r="F255" s="18">
        <v>-54.517528669516309</v>
      </c>
      <c r="G255" s="18">
        <v>-0.41077948832359151</v>
      </c>
      <c r="I255" s="18">
        <v>47.28601252609603</v>
      </c>
      <c r="J255" s="18">
        <v>227</v>
      </c>
    </row>
    <row r="256" spans="1:10" x14ac:dyDescent="0.25">
      <c r="A256" s="20">
        <v>251</v>
      </c>
      <c r="B256" s="20">
        <v>1</v>
      </c>
      <c r="D256" s="18">
        <v>228</v>
      </c>
      <c r="E256" s="18">
        <v>201.3284309570231</v>
      </c>
      <c r="F256" s="18">
        <v>26.671569042976898</v>
      </c>
      <c r="G256" s="18">
        <v>0.20096533631737343</v>
      </c>
      <c r="I256" s="18">
        <v>47.494780793319414</v>
      </c>
      <c r="J256" s="18">
        <v>228</v>
      </c>
    </row>
    <row r="257" spans="1:10" x14ac:dyDescent="0.25">
      <c r="A257" s="20">
        <v>252</v>
      </c>
      <c r="B257" s="20">
        <v>3</v>
      </c>
      <c r="D257" s="18">
        <v>229</v>
      </c>
      <c r="E257" s="18">
        <v>174.59873171952535</v>
      </c>
      <c r="F257" s="18">
        <v>54.401268280474653</v>
      </c>
      <c r="G257" s="18">
        <v>0.40990348780984232</v>
      </c>
      <c r="I257" s="18">
        <v>47.703549060542791</v>
      </c>
      <c r="J257" s="18">
        <v>229</v>
      </c>
    </row>
    <row r="258" spans="1:10" x14ac:dyDescent="0.25">
      <c r="A258" s="20">
        <v>253</v>
      </c>
      <c r="B258" s="20">
        <v>4</v>
      </c>
      <c r="D258" s="18">
        <v>230</v>
      </c>
      <c r="E258" s="18">
        <v>174.59873171952535</v>
      </c>
      <c r="F258" s="18">
        <v>55.401268280474653</v>
      </c>
      <c r="G258" s="18">
        <v>0.41743830272806293</v>
      </c>
      <c r="I258" s="18">
        <v>47.912317327766175</v>
      </c>
      <c r="J258" s="18">
        <v>230</v>
      </c>
    </row>
    <row r="259" spans="1:10" x14ac:dyDescent="0.25">
      <c r="A259" s="20">
        <v>254</v>
      </c>
      <c r="B259" s="20">
        <v>5</v>
      </c>
      <c r="D259" s="18">
        <v>231</v>
      </c>
      <c r="E259" s="18">
        <v>228.05813019452083</v>
      </c>
      <c r="F259" s="18">
        <v>2.9418698054791719</v>
      </c>
      <c r="G259" s="18">
        <v>2.2166444497787239E-2</v>
      </c>
      <c r="I259" s="18">
        <v>48.121085594989559</v>
      </c>
      <c r="J259" s="18">
        <v>231</v>
      </c>
    </row>
    <row r="260" spans="1:10" x14ac:dyDescent="0.25">
      <c r="A260" s="20">
        <v>255</v>
      </c>
      <c r="B260" s="20">
        <v>4</v>
      </c>
      <c r="D260" s="18">
        <v>232</v>
      </c>
      <c r="E260" s="18">
        <v>281.51752866951631</v>
      </c>
      <c r="F260" s="18">
        <v>-49.517528669516309</v>
      </c>
      <c r="G260" s="18">
        <v>-0.37310541373248846</v>
      </c>
      <c r="I260" s="18">
        <v>48.329853862212943</v>
      </c>
      <c r="J260" s="18">
        <v>232</v>
      </c>
    </row>
    <row r="261" spans="1:10" x14ac:dyDescent="0.25">
      <c r="A261" s="20">
        <v>256</v>
      </c>
      <c r="B261" s="20">
        <v>2</v>
      </c>
      <c r="D261" s="18">
        <v>233</v>
      </c>
      <c r="E261" s="18">
        <v>174.59873171952535</v>
      </c>
      <c r="F261" s="18">
        <v>58.401268280474653</v>
      </c>
      <c r="G261" s="18">
        <v>0.44004274748272476</v>
      </c>
      <c r="I261" s="18">
        <v>48.53862212943632</v>
      </c>
      <c r="J261" s="18">
        <v>233</v>
      </c>
    </row>
    <row r="262" spans="1:10" x14ac:dyDescent="0.25">
      <c r="A262" s="20">
        <v>257</v>
      </c>
      <c r="B262" s="20">
        <v>4</v>
      </c>
      <c r="D262" s="18">
        <v>234</v>
      </c>
      <c r="E262" s="18">
        <v>281.51752866951631</v>
      </c>
      <c r="F262" s="18">
        <v>-47.517528669516309</v>
      </c>
      <c r="G262" s="18">
        <v>-0.35803578389604723</v>
      </c>
      <c r="I262" s="18">
        <v>48.747390396659704</v>
      </c>
      <c r="J262" s="18">
        <v>234</v>
      </c>
    </row>
    <row r="263" spans="1:10" x14ac:dyDescent="0.25">
      <c r="A263" s="20">
        <v>258</v>
      </c>
      <c r="B263" s="20">
        <v>0</v>
      </c>
      <c r="D263" s="18">
        <v>235</v>
      </c>
      <c r="E263" s="18">
        <v>174.59873171952535</v>
      </c>
      <c r="F263" s="18">
        <v>60.401268280474653</v>
      </c>
      <c r="G263" s="18">
        <v>0.45511237731916598</v>
      </c>
      <c r="I263" s="18">
        <v>48.956158663883087</v>
      </c>
      <c r="J263" s="18">
        <v>235</v>
      </c>
    </row>
    <row r="264" spans="1:10" x14ac:dyDescent="0.25">
      <c r="A264" s="20">
        <v>259</v>
      </c>
      <c r="B264" s="20">
        <v>6</v>
      </c>
      <c r="D264" s="18">
        <v>236</v>
      </c>
      <c r="E264" s="18">
        <v>228.05813019452083</v>
      </c>
      <c r="F264" s="18">
        <v>7.9418698054791719</v>
      </c>
      <c r="G264" s="18">
        <v>5.9840519088890307E-2</v>
      </c>
      <c r="I264" s="18">
        <v>49.164926931106471</v>
      </c>
      <c r="J264" s="18">
        <v>236</v>
      </c>
    </row>
    <row r="265" spans="1:10" x14ac:dyDescent="0.25">
      <c r="A265" s="20">
        <v>260</v>
      </c>
      <c r="B265" s="20">
        <v>2</v>
      </c>
      <c r="D265" s="18">
        <v>237</v>
      </c>
      <c r="E265" s="18">
        <v>228.05813019452083</v>
      </c>
      <c r="F265" s="18">
        <v>8.9418698054791719</v>
      </c>
      <c r="G265" s="18">
        <v>6.7375334007110918E-2</v>
      </c>
      <c r="I265" s="18">
        <v>49.373695198329848</v>
      </c>
      <c r="J265" s="18">
        <v>237</v>
      </c>
    </row>
    <row r="266" spans="1:10" x14ac:dyDescent="0.25">
      <c r="A266" s="20">
        <v>261</v>
      </c>
      <c r="B266" s="20">
        <v>4</v>
      </c>
      <c r="D266" s="18">
        <v>238</v>
      </c>
      <c r="E266" s="18">
        <v>254.78782943201858</v>
      </c>
      <c r="F266" s="18">
        <v>-16.787829432018583</v>
      </c>
      <c r="G266" s="18">
        <v>-0.12649318764891671</v>
      </c>
      <c r="I266" s="18">
        <v>49.582463465553232</v>
      </c>
      <c r="J266" s="18">
        <v>238</v>
      </c>
    </row>
    <row r="267" spans="1:10" x14ac:dyDescent="0.25">
      <c r="A267" s="20">
        <v>262</v>
      </c>
      <c r="B267" s="20">
        <v>0</v>
      </c>
      <c r="D267" s="18">
        <v>239</v>
      </c>
      <c r="E267" s="18">
        <v>147.86903248202762</v>
      </c>
      <c r="F267" s="18">
        <v>91.13096751797238</v>
      </c>
      <c r="G267" s="18">
        <v>0.68665497356629646</v>
      </c>
      <c r="I267" s="18">
        <v>49.791231732776616</v>
      </c>
      <c r="J267" s="18">
        <v>239</v>
      </c>
    </row>
    <row r="268" spans="1:10" x14ac:dyDescent="0.25">
      <c r="A268" s="20">
        <v>263</v>
      </c>
      <c r="B268" s="20">
        <v>1</v>
      </c>
      <c r="D268" s="18">
        <v>240</v>
      </c>
      <c r="E268" s="18">
        <v>254.78782943201858</v>
      </c>
      <c r="F268" s="18">
        <v>-14.787829432018583</v>
      </c>
      <c r="G268" s="18">
        <v>-0.11142355781247548</v>
      </c>
      <c r="I268" s="18">
        <v>50</v>
      </c>
      <c r="J268" s="18">
        <v>240</v>
      </c>
    </row>
    <row r="269" spans="1:10" x14ac:dyDescent="0.25">
      <c r="A269" s="20">
        <v>264</v>
      </c>
      <c r="B269" s="20">
        <v>3</v>
      </c>
      <c r="D269" s="18">
        <v>241</v>
      </c>
      <c r="E269" s="18">
        <v>147.86903248202762</v>
      </c>
      <c r="F269" s="18">
        <v>93.13096751797238</v>
      </c>
      <c r="G269" s="18">
        <v>0.70172460340273768</v>
      </c>
      <c r="I269" s="18">
        <v>50.208768267223377</v>
      </c>
      <c r="J269" s="18">
        <v>241</v>
      </c>
    </row>
    <row r="270" spans="1:10" x14ac:dyDescent="0.25">
      <c r="A270" s="20">
        <v>265</v>
      </c>
      <c r="B270" s="20">
        <v>3</v>
      </c>
      <c r="D270" s="18">
        <v>242</v>
      </c>
      <c r="E270" s="18">
        <v>228.05813019452083</v>
      </c>
      <c r="F270" s="18">
        <v>13.941869805479172</v>
      </c>
      <c r="G270" s="18">
        <v>0.10504940859821399</v>
      </c>
      <c r="I270" s="18">
        <v>50.417536534446761</v>
      </c>
      <c r="J270" s="18">
        <v>242</v>
      </c>
    </row>
    <row r="271" spans="1:10" x14ac:dyDescent="0.25">
      <c r="A271" s="20">
        <v>266</v>
      </c>
      <c r="B271" s="20">
        <v>4</v>
      </c>
      <c r="D271" s="18">
        <v>243</v>
      </c>
      <c r="E271" s="18">
        <v>228.05813019452083</v>
      </c>
      <c r="F271" s="18">
        <v>14.941869805479172</v>
      </c>
      <c r="G271" s="18">
        <v>0.1125842235164346</v>
      </c>
      <c r="I271" s="18">
        <v>50.626304801670145</v>
      </c>
      <c r="J271" s="18">
        <v>243</v>
      </c>
    </row>
    <row r="272" spans="1:10" x14ac:dyDescent="0.25">
      <c r="A272" s="20">
        <v>267</v>
      </c>
      <c r="B272" s="20">
        <v>4</v>
      </c>
      <c r="D272" s="18">
        <v>244</v>
      </c>
      <c r="E272" s="18">
        <v>201.3284309570231</v>
      </c>
      <c r="F272" s="18">
        <v>42.671569042976898</v>
      </c>
      <c r="G272" s="18">
        <v>0.32152237500890324</v>
      </c>
      <c r="I272" s="18">
        <v>50.835073068893522</v>
      </c>
      <c r="J272" s="18">
        <v>244</v>
      </c>
    </row>
    <row r="273" spans="1:10" x14ac:dyDescent="0.25">
      <c r="A273" s="20">
        <v>268</v>
      </c>
      <c r="B273" s="20">
        <v>0</v>
      </c>
      <c r="D273" s="18">
        <v>245</v>
      </c>
      <c r="E273" s="18">
        <v>147.86903248202762</v>
      </c>
      <c r="F273" s="18">
        <v>97.13096751797238</v>
      </c>
      <c r="G273" s="18">
        <v>0.73186386307562012</v>
      </c>
      <c r="I273" s="18">
        <v>51.043841336116905</v>
      </c>
      <c r="J273" s="18">
        <v>245</v>
      </c>
    </row>
    <row r="274" spans="1:10" x14ac:dyDescent="0.25">
      <c r="A274" s="20">
        <v>269</v>
      </c>
      <c r="B274" s="20">
        <v>3</v>
      </c>
      <c r="D274" s="18">
        <v>246</v>
      </c>
      <c r="E274" s="18">
        <v>174.59873171952535</v>
      </c>
      <c r="F274" s="18">
        <v>71.401268280474653</v>
      </c>
      <c r="G274" s="18">
        <v>0.53799534141959271</v>
      </c>
      <c r="I274" s="18">
        <v>51.252609603340289</v>
      </c>
      <c r="J274" s="18">
        <v>246</v>
      </c>
    </row>
    <row r="275" spans="1:10" x14ac:dyDescent="0.25">
      <c r="A275" s="20">
        <v>270</v>
      </c>
      <c r="B275" s="20">
        <v>2</v>
      </c>
      <c r="D275" s="18">
        <v>247</v>
      </c>
      <c r="E275" s="18">
        <v>201.3284309570231</v>
      </c>
      <c r="F275" s="18">
        <v>45.671569042976898</v>
      </c>
      <c r="G275" s="18">
        <v>0.34412681976356513</v>
      </c>
      <c r="I275" s="18">
        <v>51.461377870563673</v>
      </c>
      <c r="J275" s="18">
        <v>247</v>
      </c>
    </row>
    <row r="276" spans="1:10" x14ac:dyDescent="0.25">
      <c r="A276" s="20">
        <v>271</v>
      </c>
      <c r="B276" s="20">
        <v>2</v>
      </c>
      <c r="D276" s="18">
        <v>248</v>
      </c>
      <c r="E276" s="18">
        <v>281.51752866951631</v>
      </c>
      <c r="F276" s="18">
        <v>-33.517528669516309</v>
      </c>
      <c r="G276" s="18">
        <v>-0.25254837504095862</v>
      </c>
      <c r="I276" s="18">
        <v>51.67014613778705</v>
      </c>
      <c r="J276" s="18">
        <v>248</v>
      </c>
    </row>
    <row r="277" spans="1:10" x14ac:dyDescent="0.25">
      <c r="A277" s="20">
        <v>272</v>
      </c>
      <c r="B277" s="20">
        <v>1</v>
      </c>
      <c r="D277" s="18">
        <v>249</v>
      </c>
      <c r="E277" s="18">
        <v>228.05813019452083</v>
      </c>
      <c r="F277" s="18">
        <v>20.941869805479172</v>
      </c>
      <c r="G277" s="18">
        <v>0.1577931130257583</v>
      </c>
      <c r="I277" s="18">
        <v>51.878914405010434</v>
      </c>
      <c r="J277" s="18">
        <v>249</v>
      </c>
    </row>
    <row r="278" spans="1:10" x14ac:dyDescent="0.25">
      <c r="A278" s="20">
        <v>273</v>
      </c>
      <c r="B278" s="20">
        <v>2</v>
      </c>
      <c r="D278" s="18">
        <v>250</v>
      </c>
      <c r="E278" s="18">
        <v>228.05813019452083</v>
      </c>
      <c r="F278" s="18">
        <v>21.941869805479172</v>
      </c>
      <c r="G278" s="18">
        <v>0.16532792794397891</v>
      </c>
      <c r="I278" s="18">
        <v>52.087682672233818</v>
      </c>
      <c r="J278" s="18">
        <v>250</v>
      </c>
    </row>
    <row r="279" spans="1:10" x14ac:dyDescent="0.25">
      <c r="A279" s="20">
        <v>274</v>
      </c>
      <c r="B279" s="20">
        <v>2</v>
      </c>
      <c r="D279" s="18">
        <v>251</v>
      </c>
      <c r="E279" s="18">
        <v>254.78782943201858</v>
      </c>
      <c r="F279" s="18">
        <v>-3.787829432018583</v>
      </c>
      <c r="G279" s="18">
        <v>-2.8540593712048735E-2</v>
      </c>
      <c r="I279" s="18">
        <v>52.296450939457202</v>
      </c>
      <c r="J279" s="18">
        <v>251</v>
      </c>
    </row>
    <row r="280" spans="1:10" x14ac:dyDescent="0.25">
      <c r="A280" s="20">
        <v>275</v>
      </c>
      <c r="B280" s="20">
        <v>3</v>
      </c>
      <c r="D280" s="18">
        <v>252</v>
      </c>
      <c r="E280" s="18">
        <v>201.3284309570231</v>
      </c>
      <c r="F280" s="18">
        <v>50.671569042976898</v>
      </c>
      <c r="G280" s="18">
        <v>0.38180089435466819</v>
      </c>
      <c r="I280" s="18">
        <v>52.505219206680579</v>
      </c>
      <c r="J280" s="18">
        <v>252</v>
      </c>
    </row>
    <row r="281" spans="1:10" x14ac:dyDescent="0.25">
      <c r="A281" s="20">
        <v>276</v>
      </c>
      <c r="B281" s="20">
        <v>3</v>
      </c>
      <c r="D281" s="18">
        <v>253</v>
      </c>
      <c r="E281" s="18">
        <v>174.59873171952535</v>
      </c>
      <c r="F281" s="18">
        <v>78.401268280474653</v>
      </c>
      <c r="G281" s="18">
        <v>0.59073904584713699</v>
      </c>
      <c r="I281" s="18">
        <v>52.713987473903963</v>
      </c>
      <c r="J281" s="18">
        <v>253</v>
      </c>
    </row>
    <row r="282" spans="1:10" x14ac:dyDescent="0.25">
      <c r="A282" s="20">
        <v>277</v>
      </c>
      <c r="B282" s="20">
        <v>2</v>
      </c>
      <c r="D282" s="18">
        <v>254</v>
      </c>
      <c r="E282" s="18">
        <v>147.86903248202762</v>
      </c>
      <c r="F282" s="18">
        <v>106.13096751797238</v>
      </c>
      <c r="G282" s="18">
        <v>0.79967719733960574</v>
      </c>
      <c r="I282" s="18">
        <v>52.922755741127347</v>
      </c>
      <c r="J282" s="18">
        <v>254</v>
      </c>
    </row>
    <row r="283" spans="1:10" x14ac:dyDescent="0.25">
      <c r="A283" s="20">
        <v>278</v>
      </c>
      <c r="B283" s="20">
        <v>2</v>
      </c>
      <c r="D283" s="18">
        <v>255</v>
      </c>
      <c r="E283" s="18">
        <v>174.59873171952535</v>
      </c>
      <c r="F283" s="18">
        <v>80.401268280474653</v>
      </c>
      <c r="G283" s="18">
        <v>0.60580867568357821</v>
      </c>
      <c r="I283" s="18">
        <v>53.131524008350731</v>
      </c>
      <c r="J283" s="18">
        <v>255</v>
      </c>
    </row>
    <row r="284" spans="1:10" x14ac:dyDescent="0.25">
      <c r="A284" s="20">
        <v>279</v>
      </c>
      <c r="B284" s="20">
        <v>1</v>
      </c>
      <c r="D284" s="18">
        <v>256</v>
      </c>
      <c r="E284" s="18">
        <v>228.05813019452083</v>
      </c>
      <c r="F284" s="18">
        <v>27.941869805479172</v>
      </c>
      <c r="G284" s="18">
        <v>0.21053681745330258</v>
      </c>
      <c r="I284" s="18">
        <v>53.340292275574107</v>
      </c>
      <c r="J284" s="18">
        <v>256</v>
      </c>
    </row>
    <row r="285" spans="1:10" x14ac:dyDescent="0.25">
      <c r="A285" s="20">
        <v>280</v>
      </c>
      <c r="B285" s="20">
        <v>4</v>
      </c>
      <c r="D285" s="18">
        <v>257</v>
      </c>
      <c r="E285" s="18">
        <v>174.59873171952535</v>
      </c>
      <c r="F285" s="18">
        <v>82.401268280474653</v>
      </c>
      <c r="G285" s="18">
        <v>0.62087830552001955</v>
      </c>
      <c r="I285" s="18">
        <v>53.549060542797491</v>
      </c>
      <c r="J285" s="18">
        <v>257</v>
      </c>
    </row>
    <row r="286" spans="1:10" x14ac:dyDescent="0.25">
      <c r="A286" s="20">
        <v>281</v>
      </c>
      <c r="B286" s="20">
        <v>1</v>
      </c>
      <c r="D286" s="18">
        <v>258</v>
      </c>
      <c r="E286" s="18">
        <v>281.51752866951631</v>
      </c>
      <c r="F286" s="18">
        <v>-23.517528669516309</v>
      </c>
      <c r="G286" s="18">
        <v>-0.17720022585875247</v>
      </c>
      <c r="I286" s="18">
        <v>53.757828810020875</v>
      </c>
      <c r="J286" s="18">
        <v>258</v>
      </c>
    </row>
    <row r="287" spans="1:10" x14ac:dyDescent="0.25">
      <c r="A287" s="20">
        <v>282</v>
      </c>
      <c r="B287" s="20">
        <v>2</v>
      </c>
      <c r="D287" s="18">
        <v>259</v>
      </c>
      <c r="E287" s="18">
        <v>121.13933324452989</v>
      </c>
      <c r="F287" s="18">
        <v>137.86066675547011</v>
      </c>
      <c r="G287" s="18">
        <v>1.0387546085049568</v>
      </c>
      <c r="I287" s="18">
        <v>53.966597077244252</v>
      </c>
      <c r="J287" s="18">
        <v>259</v>
      </c>
    </row>
    <row r="288" spans="1:10" x14ac:dyDescent="0.25">
      <c r="A288" s="20">
        <v>283</v>
      </c>
      <c r="B288" s="20">
        <v>2</v>
      </c>
      <c r="D288" s="18">
        <v>260</v>
      </c>
      <c r="E288" s="18">
        <v>228.05813019452083</v>
      </c>
      <c r="F288" s="18">
        <v>31.941869805479172</v>
      </c>
      <c r="G288" s="18">
        <v>0.24067607712618505</v>
      </c>
      <c r="I288" s="18">
        <v>54.175365344467636</v>
      </c>
      <c r="J288" s="18">
        <v>260</v>
      </c>
    </row>
    <row r="289" spans="1:10" x14ac:dyDescent="0.25">
      <c r="A289" s="20">
        <v>284</v>
      </c>
      <c r="B289" s="20">
        <v>4</v>
      </c>
      <c r="D289" s="18">
        <v>261</v>
      </c>
      <c r="E289" s="18">
        <v>174.59873171952535</v>
      </c>
      <c r="F289" s="18">
        <v>86.401268280474653</v>
      </c>
      <c r="G289" s="18">
        <v>0.65101756519290199</v>
      </c>
      <c r="I289" s="18">
        <v>54.38413361169102</v>
      </c>
      <c r="J289" s="18">
        <v>261</v>
      </c>
    </row>
    <row r="290" spans="1:10" x14ac:dyDescent="0.25">
      <c r="A290" s="20">
        <v>285</v>
      </c>
      <c r="B290" s="20">
        <v>7</v>
      </c>
      <c r="D290" s="18">
        <v>262</v>
      </c>
      <c r="E290" s="18">
        <v>281.51752866951631</v>
      </c>
      <c r="F290" s="18">
        <v>-19.517528669516309</v>
      </c>
      <c r="G290" s="18">
        <v>-0.14706096618587003</v>
      </c>
      <c r="I290" s="18">
        <v>54.592901878914404</v>
      </c>
      <c r="J290" s="18">
        <v>262</v>
      </c>
    </row>
    <row r="291" spans="1:10" x14ac:dyDescent="0.25">
      <c r="A291" s="20">
        <v>286</v>
      </c>
      <c r="B291" s="20">
        <v>5</v>
      </c>
      <c r="D291" s="18">
        <v>263</v>
      </c>
      <c r="E291" s="18">
        <v>254.78782943201858</v>
      </c>
      <c r="F291" s="18">
        <v>8.212170567981417</v>
      </c>
      <c r="G291" s="18">
        <v>6.187718530659863E-2</v>
      </c>
      <c r="I291" s="18">
        <v>54.801670146137781</v>
      </c>
      <c r="J291" s="18">
        <v>263</v>
      </c>
    </row>
    <row r="292" spans="1:10" x14ac:dyDescent="0.25">
      <c r="A292" s="20">
        <v>287</v>
      </c>
      <c r="B292" s="20">
        <v>2</v>
      </c>
      <c r="D292" s="18">
        <v>264</v>
      </c>
      <c r="E292" s="18">
        <v>201.3284309570231</v>
      </c>
      <c r="F292" s="18">
        <v>62.671569042976898</v>
      </c>
      <c r="G292" s="18">
        <v>0.47221867337331552</v>
      </c>
      <c r="I292" s="18">
        <v>55.010438413361165</v>
      </c>
      <c r="J292" s="18">
        <v>264</v>
      </c>
    </row>
    <row r="293" spans="1:10" x14ac:dyDescent="0.25">
      <c r="A293" s="20">
        <v>288</v>
      </c>
      <c r="B293" s="20">
        <v>1</v>
      </c>
      <c r="D293" s="18">
        <v>265</v>
      </c>
      <c r="E293" s="18">
        <v>201.3284309570231</v>
      </c>
      <c r="F293" s="18">
        <v>63.671569042976898</v>
      </c>
      <c r="G293" s="18">
        <v>0.47975348829153613</v>
      </c>
      <c r="I293" s="18">
        <v>55.219206680584549</v>
      </c>
      <c r="J293" s="18">
        <v>265</v>
      </c>
    </row>
    <row r="294" spans="1:10" x14ac:dyDescent="0.25">
      <c r="A294" s="20">
        <v>289</v>
      </c>
      <c r="B294" s="20">
        <v>5</v>
      </c>
      <c r="D294" s="18">
        <v>266</v>
      </c>
      <c r="E294" s="18">
        <v>174.59873171952535</v>
      </c>
      <c r="F294" s="18">
        <v>91.401268280474653</v>
      </c>
      <c r="G294" s="18">
        <v>0.68869163978400505</v>
      </c>
      <c r="I294" s="18">
        <v>55.427974947807932</v>
      </c>
      <c r="J294" s="18">
        <v>266</v>
      </c>
    </row>
    <row r="295" spans="1:10" x14ac:dyDescent="0.25">
      <c r="A295" s="20">
        <v>290</v>
      </c>
      <c r="B295" s="20">
        <v>4</v>
      </c>
      <c r="D295" s="18">
        <v>267</v>
      </c>
      <c r="E295" s="18">
        <v>174.59873171952535</v>
      </c>
      <c r="F295" s="18">
        <v>92.401268280474653</v>
      </c>
      <c r="G295" s="18">
        <v>0.69622645470222566</v>
      </c>
      <c r="I295" s="18">
        <v>55.636743215031309</v>
      </c>
      <c r="J295" s="18">
        <v>267</v>
      </c>
    </row>
    <row r="296" spans="1:10" x14ac:dyDescent="0.25">
      <c r="A296" s="20">
        <v>291</v>
      </c>
      <c r="B296" s="20">
        <v>0</v>
      </c>
      <c r="D296" s="18">
        <v>268</v>
      </c>
      <c r="E296" s="18">
        <v>281.51752866951631</v>
      </c>
      <c r="F296" s="18">
        <v>-13.517528669516309</v>
      </c>
      <c r="G296" s="18">
        <v>-0.10185207667654633</v>
      </c>
      <c r="I296" s="18">
        <v>55.845511482254693</v>
      </c>
      <c r="J296" s="18">
        <v>268</v>
      </c>
    </row>
    <row r="297" spans="1:10" x14ac:dyDescent="0.25">
      <c r="A297" s="20">
        <v>292</v>
      </c>
      <c r="B297" s="20">
        <v>3</v>
      </c>
      <c r="D297" s="18">
        <v>269</v>
      </c>
      <c r="E297" s="18">
        <v>201.3284309570231</v>
      </c>
      <c r="F297" s="18">
        <v>67.671569042976898</v>
      </c>
      <c r="G297" s="18">
        <v>0.50989274796441864</v>
      </c>
      <c r="I297" s="18">
        <v>56.054279749478077</v>
      </c>
      <c r="J297" s="18">
        <v>269</v>
      </c>
    </row>
    <row r="298" spans="1:10" x14ac:dyDescent="0.25">
      <c r="A298" s="20">
        <v>293</v>
      </c>
      <c r="B298" s="20">
        <v>2</v>
      </c>
      <c r="D298" s="18">
        <v>270</v>
      </c>
      <c r="E298" s="18">
        <v>228.05813019452083</v>
      </c>
      <c r="F298" s="18">
        <v>41.941869805479172</v>
      </c>
      <c r="G298" s="18">
        <v>0.31602422630839117</v>
      </c>
      <c r="I298" s="18">
        <v>56.263048016701461</v>
      </c>
      <c r="J298" s="18">
        <v>270</v>
      </c>
    </row>
    <row r="299" spans="1:10" x14ac:dyDescent="0.25">
      <c r="A299" s="20">
        <v>294</v>
      </c>
      <c r="B299" s="20">
        <v>3</v>
      </c>
      <c r="D299" s="18">
        <v>271</v>
      </c>
      <c r="E299" s="18">
        <v>228.05813019452083</v>
      </c>
      <c r="F299" s="18">
        <v>42.941869805479172</v>
      </c>
      <c r="G299" s="18">
        <v>0.32355904122661178</v>
      </c>
      <c r="I299" s="18">
        <v>56.471816283924838</v>
      </c>
      <c r="J299" s="18">
        <v>271</v>
      </c>
    </row>
    <row r="300" spans="1:10" x14ac:dyDescent="0.25">
      <c r="A300" s="20">
        <v>295</v>
      </c>
      <c r="B300" s="20">
        <v>5</v>
      </c>
      <c r="D300" s="18">
        <v>272</v>
      </c>
      <c r="E300" s="18">
        <v>254.78782943201858</v>
      </c>
      <c r="F300" s="18">
        <v>17.212170567981417</v>
      </c>
      <c r="G300" s="18">
        <v>0.12969051957058417</v>
      </c>
      <c r="I300" s="18">
        <v>56.680584551148222</v>
      </c>
      <c r="J300" s="18">
        <v>272</v>
      </c>
    </row>
    <row r="301" spans="1:10" x14ac:dyDescent="0.25">
      <c r="A301" s="20">
        <v>296</v>
      </c>
      <c r="B301" s="20">
        <v>2</v>
      </c>
      <c r="D301" s="18">
        <v>273</v>
      </c>
      <c r="E301" s="18">
        <v>228.05813019452083</v>
      </c>
      <c r="F301" s="18">
        <v>44.941869805479172</v>
      </c>
      <c r="G301" s="18">
        <v>0.338628671063053</v>
      </c>
      <c r="I301" s="18">
        <v>56.889352818371606</v>
      </c>
      <c r="J301" s="18">
        <v>273</v>
      </c>
    </row>
    <row r="302" spans="1:10" x14ac:dyDescent="0.25">
      <c r="A302" s="20">
        <v>297</v>
      </c>
      <c r="B302" s="20">
        <v>3</v>
      </c>
      <c r="D302" s="18">
        <v>274</v>
      </c>
      <c r="E302" s="18">
        <v>228.05813019452083</v>
      </c>
      <c r="F302" s="18">
        <v>45.941869805479172</v>
      </c>
      <c r="G302" s="18">
        <v>0.34616348598127367</v>
      </c>
      <c r="I302" s="18">
        <v>57.098121085594983</v>
      </c>
      <c r="J302" s="18">
        <v>274</v>
      </c>
    </row>
    <row r="303" spans="1:10" x14ac:dyDescent="0.25">
      <c r="A303" s="20">
        <v>298</v>
      </c>
      <c r="B303" s="20">
        <v>4</v>
      </c>
      <c r="D303" s="18">
        <v>275</v>
      </c>
      <c r="E303" s="18">
        <v>201.3284309570231</v>
      </c>
      <c r="F303" s="18">
        <v>73.671569042976898</v>
      </c>
      <c r="G303" s="18">
        <v>0.5551016374737423</v>
      </c>
      <c r="I303" s="18">
        <v>57.306889352818366</v>
      </c>
      <c r="J303" s="18">
        <v>275</v>
      </c>
    </row>
    <row r="304" spans="1:10" x14ac:dyDescent="0.25">
      <c r="A304" s="20">
        <v>299</v>
      </c>
      <c r="B304" s="20">
        <v>2</v>
      </c>
      <c r="D304" s="18">
        <v>276</v>
      </c>
      <c r="E304" s="18">
        <v>201.3284309570231</v>
      </c>
      <c r="F304" s="18">
        <v>74.671569042976898</v>
      </c>
      <c r="G304" s="18">
        <v>0.56263645239196292</v>
      </c>
      <c r="I304" s="18">
        <v>57.51565762004175</v>
      </c>
      <c r="J304" s="18">
        <v>276</v>
      </c>
    </row>
    <row r="305" spans="1:10" x14ac:dyDescent="0.25">
      <c r="A305" s="20">
        <v>300</v>
      </c>
      <c r="B305" s="20">
        <v>1</v>
      </c>
      <c r="D305" s="18">
        <v>277</v>
      </c>
      <c r="E305" s="18">
        <v>228.05813019452083</v>
      </c>
      <c r="F305" s="18">
        <v>48.941869805479172</v>
      </c>
      <c r="G305" s="18">
        <v>0.3687679307359355</v>
      </c>
      <c r="I305" s="18">
        <v>57.724425887265134</v>
      </c>
      <c r="J305" s="18">
        <v>277</v>
      </c>
    </row>
    <row r="306" spans="1:10" x14ac:dyDescent="0.25">
      <c r="A306" s="20">
        <v>301</v>
      </c>
      <c r="B306" s="20">
        <v>0</v>
      </c>
      <c r="D306" s="18">
        <v>278</v>
      </c>
      <c r="E306" s="18">
        <v>228.05813019452083</v>
      </c>
      <c r="F306" s="18">
        <v>49.941869805479172</v>
      </c>
      <c r="G306" s="18">
        <v>0.37630274565415611</v>
      </c>
      <c r="I306" s="18">
        <v>57.933194154488511</v>
      </c>
      <c r="J306" s="18">
        <v>278</v>
      </c>
    </row>
    <row r="307" spans="1:10" x14ac:dyDescent="0.25">
      <c r="A307" s="20">
        <v>302</v>
      </c>
      <c r="B307" s="20">
        <v>0</v>
      </c>
      <c r="D307" s="18">
        <v>279</v>
      </c>
      <c r="E307" s="18">
        <v>254.78782943201858</v>
      </c>
      <c r="F307" s="18">
        <v>24.212170567981417</v>
      </c>
      <c r="G307" s="18">
        <v>0.18243422399812845</v>
      </c>
      <c r="I307" s="18">
        <v>58.141962421711895</v>
      </c>
      <c r="J307" s="18">
        <v>279</v>
      </c>
    </row>
    <row r="308" spans="1:10" x14ac:dyDescent="0.25">
      <c r="A308" s="20">
        <v>303</v>
      </c>
      <c r="B308" s="20">
        <v>4</v>
      </c>
      <c r="D308" s="18">
        <v>280</v>
      </c>
      <c r="E308" s="18">
        <v>174.59873171952535</v>
      </c>
      <c r="F308" s="18">
        <v>105.40126828047465</v>
      </c>
      <c r="G308" s="18">
        <v>0.79417904863909361</v>
      </c>
      <c r="I308" s="18">
        <v>58.350730688935279</v>
      </c>
      <c r="J308" s="18">
        <v>280</v>
      </c>
    </row>
    <row r="309" spans="1:10" x14ac:dyDescent="0.25">
      <c r="A309" s="20">
        <v>304</v>
      </c>
      <c r="B309" s="20">
        <v>1</v>
      </c>
      <c r="D309" s="18">
        <v>281</v>
      </c>
      <c r="E309" s="18">
        <v>254.78782943201858</v>
      </c>
      <c r="F309" s="18">
        <v>26.212170567981417</v>
      </c>
      <c r="G309" s="18">
        <v>0.19750385383456967</v>
      </c>
      <c r="I309" s="18">
        <v>58.559498956158663</v>
      </c>
      <c r="J309" s="18">
        <v>281</v>
      </c>
    </row>
    <row r="310" spans="1:10" x14ac:dyDescent="0.25">
      <c r="A310" s="20">
        <v>305</v>
      </c>
      <c r="B310" s="20">
        <v>1</v>
      </c>
      <c r="D310" s="18">
        <v>282</v>
      </c>
      <c r="E310" s="18">
        <v>228.05813019452083</v>
      </c>
      <c r="F310" s="18">
        <v>53.941869805479172</v>
      </c>
      <c r="G310" s="18">
        <v>0.40644200532703856</v>
      </c>
      <c r="I310" s="18">
        <v>58.76826722338204</v>
      </c>
      <c r="J310" s="18">
        <v>282</v>
      </c>
    </row>
    <row r="311" spans="1:10" x14ac:dyDescent="0.25">
      <c r="A311" s="20">
        <v>306</v>
      </c>
      <c r="B311" s="20">
        <v>0</v>
      </c>
      <c r="D311" s="18">
        <v>283</v>
      </c>
      <c r="E311" s="18">
        <v>228.05813019452083</v>
      </c>
      <c r="F311" s="18">
        <v>54.941869805479172</v>
      </c>
      <c r="G311" s="18">
        <v>0.41397682024525917</v>
      </c>
      <c r="I311" s="18">
        <v>58.977035490605424</v>
      </c>
      <c r="J311" s="18">
        <v>283</v>
      </c>
    </row>
    <row r="312" spans="1:10" x14ac:dyDescent="0.25">
      <c r="A312" s="20">
        <v>307</v>
      </c>
      <c r="B312" s="20">
        <v>0</v>
      </c>
      <c r="D312" s="18">
        <v>284</v>
      </c>
      <c r="E312" s="18">
        <v>174.59873171952535</v>
      </c>
      <c r="F312" s="18">
        <v>109.40126828047465</v>
      </c>
      <c r="G312" s="18">
        <v>0.82431830831197606</v>
      </c>
      <c r="I312" s="18">
        <v>59.185803757828808</v>
      </c>
      <c r="J312" s="18">
        <v>284</v>
      </c>
    </row>
    <row r="313" spans="1:10" x14ac:dyDescent="0.25">
      <c r="A313" s="20">
        <v>308</v>
      </c>
      <c r="B313" s="20">
        <v>1</v>
      </c>
      <c r="D313" s="18">
        <v>285</v>
      </c>
      <c r="E313" s="18">
        <v>94.409634007032139</v>
      </c>
      <c r="F313" s="18">
        <v>190.59036599296786</v>
      </c>
      <c r="G313" s="18">
        <v>1.436063132952941</v>
      </c>
      <c r="I313" s="18">
        <v>59.394572025052192</v>
      </c>
      <c r="J313" s="18">
        <v>285</v>
      </c>
    </row>
    <row r="314" spans="1:10" x14ac:dyDescent="0.25">
      <c r="A314" s="20">
        <v>309</v>
      </c>
      <c r="B314" s="20">
        <v>1</v>
      </c>
      <c r="D314" s="18">
        <v>286</v>
      </c>
      <c r="E314" s="18">
        <v>147.86903248202762</v>
      </c>
      <c r="F314" s="18">
        <v>138.13096751797238</v>
      </c>
      <c r="G314" s="18">
        <v>1.0407912747226653</v>
      </c>
      <c r="I314" s="18">
        <v>59.603340292275568</v>
      </c>
      <c r="J314" s="18">
        <v>286</v>
      </c>
    </row>
    <row r="315" spans="1:10" x14ac:dyDescent="0.25">
      <c r="A315" s="20">
        <v>310</v>
      </c>
      <c r="B315" s="20">
        <v>0</v>
      </c>
      <c r="D315" s="18">
        <v>287</v>
      </c>
      <c r="E315" s="18">
        <v>228.05813019452083</v>
      </c>
      <c r="F315" s="18">
        <v>58.941869805479172</v>
      </c>
      <c r="G315" s="18">
        <v>0.44411607991814162</v>
      </c>
      <c r="I315" s="18">
        <v>59.812108559498952</v>
      </c>
      <c r="J315" s="18">
        <v>287</v>
      </c>
    </row>
    <row r="316" spans="1:10" x14ac:dyDescent="0.25">
      <c r="A316" s="20">
        <v>311</v>
      </c>
      <c r="B316" s="20">
        <v>0</v>
      </c>
      <c r="D316" s="18">
        <v>288</v>
      </c>
      <c r="E316" s="18">
        <v>254.78782943201858</v>
      </c>
      <c r="F316" s="18">
        <v>33.212170567981417</v>
      </c>
      <c r="G316" s="18">
        <v>0.25024755826211398</v>
      </c>
      <c r="I316" s="18">
        <v>60.020876826722336</v>
      </c>
      <c r="J316" s="18">
        <v>288</v>
      </c>
    </row>
    <row r="317" spans="1:10" x14ac:dyDescent="0.25">
      <c r="A317" s="20">
        <v>312</v>
      </c>
      <c r="B317" s="20">
        <v>0</v>
      </c>
      <c r="D317" s="18">
        <v>289</v>
      </c>
      <c r="E317" s="18">
        <v>147.86903248202762</v>
      </c>
      <c r="F317" s="18">
        <v>141.13096751797238</v>
      </c>
      <c r="G317" s="18">
        <v>1.0633957194773271</v>
      </c>
      <c r="I317" s="18">
        <v>60.22964509394572</v>
      </c>
      <c r="J317" s="18">
        <v>289</v>
      </c>
    </row>
    <row r="318" spans="1:10" x14ac:dyDescent="0.25">
      <c r="A318" s="20">
        <v>313</v>
      </c>
      <c r="B318" s="20">
        <v>0</v>
      </c>
      <c r="D318" s="18">
        <v>290</v>
      </c>
      <c r="E318" s="18">
        <v>174.59873171952535</v>
      </c>
      <c r="F318" s="18">
        <v>115.40126828047465</v>
      </c>
      <c r="G318" s="18">
        <v>0.86952719782129972</v>
      </c>
      <c r="I318" s="18">
        <v>60.438413361169097</v>
      </c>
      <c r="J318" s="18">
        <v>290</v>
      </c>
    </row>
    <row r="319" spans="1:10" x14ac:dyDescent="0.25">
      <c r="A319" s="20">
        <v>314</v>
      </c>
      <c r="B319" s="20">
        <v>0</v>
      </c>
      <c r="D319" s="18">
        <v>291</v>
      </c>
      <c r="E319" s="18">
        <v>281.51752866951631</v>
      </c>
      <c r="F319" s="18">
        <v>9.4824713304836905</v>
      </c>
      <c r="G319" s="18">
        <v>7.1448666442527786E-2</v>
      </c>
      <c r="I319" s="18">
        <v>60.647181628392481</v>
      </c>
      <c r="J319" s="18">
        <v>291</v>
      </c>
    </row>
    <row r="320" spans="1:10" x14ac:dyDescent="0.25">
      <c r="A320" s="20">
        <v>315</v>
      </c>
      <c r="B320" s="20">
        <v>1</v>
      </c>
      <c r="D320" s="18">
        <v>292</v>
      </c>
      <c r="E320" s="18">
        <v>201.3284309570231</v>
      </c>
      <c r="F320" s="18">
        <v>90.671569042976898</v>
      </c>
      <c r="G320" s="18">
        <v>0.6831934910834927</v>
      </c>
      <c r="I320" s="18">
        <v>60.855949895615865</v>
      </c>
      <c r="J320" s="18">
        <v>292</v>
      </c>
    </row>
    <row r="321" spans="1:10" x14ac:dyDescent="0.25">
      <c r="A321" s="20">
        <v>316</v>
      </c>
      <c r="B321" s="20">
        <v>2</v>
      </c>
      <c r="D321" s="18">
        <v>293</v>
      </c>
      <c r="E321" s="18">
        <v>228.05813019452083</v>
      </c>
      <c r="F321" s="18">
        <v>64.941869805479172</v>
      </c>
      <c r="G321" s="18">
        <v>0.48932496942746528</v>
      </c>
      <c r="I321" s="18">
        <v>61.064718162839242</v>
      </c>
      <c r="J321" s="18">
        <v>293</v>
      </c>
    </row>
    <row r="322" spans="1:10" x14ac:dyDescent="0.25">
      <c r="A322" s="20">
        <v>317</v>
      </c>
      <c r="B322" s="20">
        <v>0</v>
      </c>
      <c r="D322" s="18">
        <v>294</v>
      </c>
      <c r="E322" s="18">
        <v>201.3284309570231</v>
      </c>
      <c r="F322" s="18">
        <v>92.671569042976898</v>
      </c>
      <c r="G322" s="18">
        <v>0.69826312091993392</v>
      </c>
      <c r="I322" s="18">
        <v>61.273486430062626</v>
      </c>
      <c r="J322" s="18">
        <v>294</v>
      </c>
    </row>
    <row r="323" spans="1:10" x14ac:dyDescent="0.25">
      <c r="A323" s="20">
        <v>318</v>
      </c>
      <c r="B323" s="20">
        <v>0</v>
      </c>
      <c r="D323" s="18">
        <v>295</v>
      </c>
      <c r="E323" s="18">
        <v>147.86903248202762</v>
      </c>
      <c r="F323" s="18">
        <v>147.13096751797238</v>
      </c>
      <c r="G323" s="18">
        <v>1.1086046089866508</v>
      </c>
      <c r="I323" s="18">
        <v>61.48225469728601</v>
      </c>
      <c r="J323" s="18">
        <v>295</v>
      </c>
    </row>
    <row r="324" spans="1:10" x14ac:dyDescent="0.25">
      <c r="A324" s="20">
        <v>319</v>
      </c>
      <c r="B324" s="20">
        <v>1</v>
      </c>
      <c r="D324" s="18">
        <v>296</v>
      </c>
      <c r="E324" s="18">
        <v>228.05813019452083</v>
      </c>
      <c r="F324" s="18">
        <v>67.941869805479172</v>
      </c>
      <c r="G324" s="18">
        <v>0.51192941418212712</v>
      </c>
      <c r="I324" s="18">
        <v>61.691022964509393</v>
      </c>
      <c r="J324" s="18">
        <v>296</v>
      </c>
    </row>
    <row r="325" spans="1:10" x14ac:dyDescent="0.25">
      <c r="A325" s="20">
        <v>320</v>
      </c>
      <c r="B325" s="20">
        <v>1</v>
      </c>
      <c r="D325" s="18">
        <v>297</v>
      </c>
      <c r="E325" s="18">
        <v>201.3284309570231</v>
      </c>
      <c r="F325" s="18">
        <v>95.671569042976898</v>
      </c>
      <c r="G325" s="18">
        <v>0.72086756567459576</v>
      </c>
      <c r="I325" s="18">
        <v>61.89979123173277</v>
      </c>
      <c r="J325" s="18">
        <v>297</v>
      </c>
    </row>
    <row r="326" spans="1:10" x14ac:dyDescent="0.25">
      <c r="A326" s="20">
        <v>321</v>
      </c>
      <c r="B326" s="20">
        <v>1</v>
      </c>
      <c r="D326" s="18">
        <v>298</v>
      </c>
      <c r="E326" s="18">
        <v>174.59873171952535</v>
      </c>
      <c r="F326" s="18">
        <v>123.40126828047465</v>
      </c>
      <c r="G326" s="18">
        <v>0.92980571716706462</v>
      </c>
      <c r="I326" s="18">
        <v>62.108559498956154</v>
      </c>
      <c r="J326" s="18">
        <v>298</v>
      </c>
    </row>
    <row r="327" spans="1:10" x14ac:dyDescent="0.25">
      <c r="A327" s="20">
        <v>322</v>
      </c>
      <c r="B327" s="20">
        <v>2</v>
      </c>
      <c r="D327" s="18">
        <v>299</v>
      </c>
      <c r="E327" s="18">
        <v>228.05813019452083</v>
      </c>
      <c r="F327" s="18">
        <v>70.941869805479172</v>
      </c>
      <c r="G327" s="18">
        <v>0.53453385893678895</v>
      </c>
      <c r="I327" s="18">
        <v>62.317327766179538</v>
      </c>
      <c r="J327" s="18">
        <v>299</v>
      </c>
    </row>
    <row r="328" spans="1:10" x14ac:dyDescent="0.25">
      <c r="A328" s="20">
        <v>323</v>
      </c>
      <c r="B328" s="20">
        <v>0</v>
      </c>
      <c r="D328" s="18">
        <v>300</v>
      </c>
      <c r="E328" s="18">
        <v>254.78782943201858</v>
      </c>
      <c r="F328" s="18">
        <v>45.212170567981417</v>
      </c>
      <c r="G328" s="18">
        <v>0.34066533728076137</v>
      </c>
      <c r="I328" s="18">
        <v>62.526096033402922</v>
      </c>
      <c r="J328" s="18">
        <v>300</v>
      </c>
    </row>
    <row r="329" spans="1:10" x14ac:dyDescent="0.25">
      <c r="A329" s="20">
        <v>324</v>
      </c>
      <c r="B329" s="20">
        <v>1</v>
      </c>
      <c r="D329" s="18">
        <v>301</v>
      </c>
      <c r="E329" s="18">
        <v>281.51752866951631</v>
      </c>
      <c r="F329" s="18">
        <v>19.482471330483691</v>
      </c>
      <c r="G329" s="18">
        <v>0.14679681562473393</v>
      </c>
      <c r="I329" s="18">
        <v>62.734864300626299</v>
      </c>
      <c r="J329" s="18">
        <v>301</v>
      </c>
    </row>
    <row r="330" spans="1:10" x14ac:dyDescent="0.25">
      <c r="A330" s="20">
        <v>325</v>
      </c>
      <c r="B330" s="20">
        <v>1</v>
      </c>
      <c r="D330" s="18">
        <v>302</v>
      </c>
      <c r="E330" s="18">
        <v>281.51752866951631</v>
      </c>
      <c r="F330" s="18">
        <v>20.482471330483691</v>
      </c>
      <c r="G330" s="18">
        <v>0.15433163054295454</v>
      </c>
      <c r="I330" s="18">
        <v>62.943632567849683</v>
      </c>
      <c r="J330" s="18">
        <v>302</v>
      </c>
    </row>
    <row r="331" spans="1:10" x14ac:dyDescent="0.25">
      <c r="A331" s="20">
        <v>326</v>
      </c>
      <c r="B331" s="20">
        <v>0</v>
      </c>
      <c r="D331" s="18">
        <v>303</v>
      </c>
      <c r="E331" s="18">
        <v>174.59873171952535</v>
      </c>
      <c r="F331" s="18">
        <v>128.40126828047465</v>
      </c>
      <c r="G331" s="18">
        <v>0.96747979175816778</v>
      </c>
      <c r="I331" s="18">
        <v>63.152400835073067</v>
      </c>
      <c r="J331" s="18">
        <v>303</v>
      </c>
    </row>
    <row r="332" spans="1:10" x14ac:dyDescent="0.25">
      <c r="A332" s="20">
        <v>327</v>
      </c>
      <c r="B332" s="20">
        <v>0</v>
      </c>
      <c r="D332" s="18">
        <v>304</v>
      </c>
      <c r="E332" s="18">
        <v>254.78782943201858</v>
      </c>
      <c r="F332" s="18">
        <v>49.212170567981417</v>
      </c>
      <c r="G332" s="18">
        <v>0.37080459695364382</v>
      </c>
      <c r="I332" s="18">
        <v>63.361169102296451</v>
      </c>
      <c r="J332" s="18">
        <v>304</v>
      </c>
    </row>
    <row r="333" spans="1:10" x14ac:dyDescent="0.25">
      <c r="A333" s="20">
        <v>328</v>
      </c>
      <c r="B333" s="20">
        <v>2</v>
      </c>
      <c r="D333" s="18">
        <v>305</v>
      </c>
      <c r="E333" s="18">
        <v>254.78782943201858</v>
      </c>
      <c r="F333" s="18">
        <v>50.212170567981417</v>
      </c>
      <c r="G333" s="18">
        <v>0.37833941187186443</v>
      </c>
      <c r="I333" s="18">
        <v>63.569937369519828</v>
      </c>
      <c r="J333" s="18">
        <v>305</v>
      </c>
    </row>
    <row r="334" spans="1:10" x14ac:dyDescent="0.25">
      <c r="A334" s="20">
        <v>329</v>
      </c>
      <c r="B334" s="20">
        <v>0</v>
      </c>
      <c r="D334" s="18">
        <v>306</v>
      </c>
      <c r="E334" s="18">
        <v>281.51752866951631</v>
      </c>
      <c r="F334" s="18">
        <v>24.482471330483691</v>
      </c>
      <c r="G334" s="18">
        <v>0.18447089021583699</v>
      </c>
      <c r="I334" s="18">
        <v>63.778705636743211</v>
      </c>
      <c r="J334" s="18">
        <v>306</v>
      </c>
    </row>
    <row r="335" spans="1:10" x14ac:dyDescent="0.25">
      <c r="A335" s="20">
        <v>330</v>
      </c>
      <c r="B335" s="20">
        <v>2</v>
      </c>
      <c r="D335" s="18">
        <v>307</v>
      </c>
      <c r="E335" s="18">
        <v>281.51752866951631</v>
      </c>
      <c r="F335" s="18">
        <v>25.482471330483691</v>
      </c>
      <c r="G335" s="18">
        <v>0.1920057051340576</v>
      </c>
      <c r="I335" s="18">
        <v>63.987473903966595</v>
      </c>
      <c r="J335" s="18">
        <v>307</v>
      </c>
    </row>
    <row r="336" spans="1:10" x14ac:dyDescent="0.25">
      <c r="A336" s="20">
        <v>331</v>
      </c>
      <c r="B336" s="20">
        <v>0</v>
      </c>
      <c r="D336" s="18">
        <v>308</v>
      </c>
      <c r="E336" s="18">
        <v>254.78782943201858</v>
      </c>
      <c r="F336" s="18">
        <v>53.212170567981417</v>
      </c>
      <c r="G336" s="18">
        <v>0.40094385662652626</v>
      </c>
      <c r="I336" s="18">
        <v>64.196242171189979</v>
      </c>
      <c r="J336" s="18">
        <v>308</v>
      </c>
    </row>
    <row r="337" spans="1:10" x14ac:dyDescent="0.25">
      <c r="A337" s="20">
        <v>332</v>
      </c>
      <c r="B337" s="20">
        <v>0</v>
      </c>
      <c r="D337" s="18">
        <v>309</v>
      </c>
      <c r="E337" s="18">
        <v>254.78782943201858</v>
      </c>
      <c r="F337" s="18">
        <v>54.212170567981417</v>
      </c>
      <c r="G337" s="18">
        <v>0.40847867154474687</v>
      </c>
      <c r="I337" s="18">
        <v>64.405010438413356</v>
      </c>
      <c r="J337" s="18">
        <v>309</v>
      </c>
    </row>
    <row r="338" spans="1:10" x14ac:dyDescent="0.25">
      <c r="A338" s="20">
        <v>333</v>
      </c>
      <c r="B338" s="20">
        <v>0</v>
      </c>
      <c r="D338" s="18">
        <v>310</v>
      </c>
      <c r="E338" s="18">
        <v>281.51752866951631</v>
      </c>
      <c r="F338" s="18">
        <v>28.482471330483691</v>
      </c>
      <c r="G338" s="18">
        <v>0.21461014988871946</v>
      </c>
      <c r="I338" s="18">
        <v>64.613778705636733</v>
      </c>
      <c r="J338" s="18">
        <v>310</v>
      </c>
    </row>
    <row r="339" spans="1:10" x14ac:dyDescent="0.25">
      <c r="A339" s="20">
        <v>334</v>
      </c>
      <c r="B339" s="20">
        <v>3</v>
      </c>
      <c r="D339" s="18">
        <v>311</v>
      </c>
      <c r="E339" s="18">
        <v>281.51752866951631</v>
      </c>
      <c r="F339" s="18">
        <v>29.482471330483691</v>
      </c>
      <c r="G339" s="18">
        <v>0.22214496480694007</v>
      </c>
      <c r="I339" s="18">
        <v>64.822546972860124</v>
      </c>
      <c r="J339" s="18">
        <v>311</v>
      </c>
    </row>
    <row r="340" spans="1:10" x14ac:dyDescent="0.25">
      <c r="A340" s="20">
        <v>335</v>
      </c>
      <c r="B340" s="20">
        <v>1</v>
      </c>
      <c r="D340" s="18">
        <v>312</v>
      </c>
      <c r="E340" s="18">
        <v>281.51752866951631</v>
      </c>
      <c r="F340" s="18">
        <v>30.482471330483691</v>
      </c>
      <c r="G340" s="18">
        <v>0.22967977972516068</v>
      </c>
      <c r="I340" s="18">
        <v>65.031315240083501</v>
      </c>
      <c r="J340" s="18">
        <v>312</v>
      </c>
    </row>
    <row r="341" spans="1:10" x14ac:dyDescent="0.25">
      <c r="A341" s="20">
        <v>336</v>
      </c>
      <c r="B341" s="20">
        <v>0</v>
      </c>
      <c r="D341" s="18">
        <v>313</v>
      </c>
      <c r="E341" s="18">
        <v>281.51752866951631</v>
      </c>
      <c r="F341" s="18">
        <v>31.482471330483691</v>
      </c>
      <c r="G341" s="18">
        <v>0.23721459464338129</v>
      </c>
      <c r="I341" s="18">
        <v>65.240083507306892</v>
      </c>
      <c r="J341" s="18">
        <v>313</v>
      </c>
    </row>
    <row r="342" spans="1:10" x14ac:dyDescent="0.25">
      <c r="A342" s="20">
        <v>337</v>
      </c>
      <c r="B342" s="20">
        <v>1</v>
      </c>
      <c r="D342" s="18">
        <v>314</v>
      </c>
      <c r="E342" s="18">
        <v>281.51752866951631</v>
      </c>
      <c r="F342" s="18">
        <v>32.482471330483691</v>
      </c>
      <c r="G342" s="18">
        <v>0.2447494095616019</v>
      </c>
      <c r="I342" s="18">
        <v>65.448851774530269</v>
      </c>
      <c r="J342" s="18">
        <v>314</v>
      </c>
    </row>
    <row r="343" spans="1:10" x14ac:dyDescent="0.25">
      <c r="A343" s="20">
        <v>338</v>
      </c>
      <c r="B343" s="20">
        <v>2</v>
      </c>
      <c r="D343" s="18">
        <v>315</v>
      </c>
      <c r="E343" s="18">
        <v>254.78782943201858</v>
      </c>
      <c r="F343" s="18">
        <v>60.212170567981417</v>
      </c>
      <c r="G343" s="18">
        <v>0.45368756105407054</v>
      </c>
      <c r="I343" s="18">
        <v>65.657620041753646</v>
      </c>
      <c r="J343" s="18">
        <v>315</v>
      </c>
    </row>
    <row r="344" spans="1:10" x14ac:dyDescent="0.25">
      <c r="A344" s="20">
        <v>339</v>
      </c>
      <c r="B344" s="20">
        <v>2</v>
      </c>
      <c r="D344" s="18">
        <v>316</v>
      </c>
      <c r="E344" s="18">
        <v>228.05813019452083</v>
      </c>
      <c r="F344" s="18">
        <v>87.941869805479172</v>
      </c>
      <c r="G344" s="18">
        <v>0.66262571254653946</v>
      </c>
      <c r="I344" s="18">
        <v>65.866388308977037</v>
      </c>
      <c r="J344" s="18">
        <v>316</v>
      </c>
    </row>
    <row r="345" spans="1:10" x14ac:dyDescent="0.25">
      <c r="A345" s="20">
        <v>340</v>
      </c>
      <c r="B345" s="20">
        <v>0</v>
      </c>
      <c r="D345" s="18">
        <v>317</v>
      </c>
      <c r="E345" s="18">
        <v>281.51752866951631</v>
      </c>
      <c r="F345" s="18">
        <v>35.482471330483691</v>
      </c>
      <c r="G345" s="18">
        <v>0.26735385431626374</v>
      </c>
      <c r="I345" s="18">
        <v>66.075156576200413</v>
      </c>
      <c r="J345" s="18">
        <v>317</v>
      </c>
    </row>
    <row r="346" spans="1:10" x14ac:dyDescent="0.25">
      <c r="A346" s="20">
        <v>341</v>
      </c>
      <c r="B346" s="20">
        <v>0</v>
      </c>
      <c r="D346" s="18">
        <v>318</v>
      </c>
      <c r="E346" s="18">
        <v>281.51752866951631</v>
      </c>
      <c r="F346" s="18">
        <v>36.482471330483691</v>
      </c>
      <c r="G346" s="18">
        <v>0.27488866923448435</v>
      </c>
      <c r="I346" s="18">
        <v>66.28392484342379</v>
      </c>
      <c r="J346" s="18">
        <v>318</v>
      </c>
    </row>
    <row r="347" spans="1:10" x14ac:dyDescent="0.25">
      <c r="A347" s="20">
        <v>342</v>
      </c>
      <c r="B347" s="20">
        <v>2</v>
      </c>
      <c r="D347" s="18">
        <v>319</v>
      </c>
      <c r="E347" s="18">
        <v>254.78782943201858</v>
      </c>
      <c r="F347" s="18">
        <v>64.212170567981417</v>
      </c>
      <c r="G347" s="18">
        <v>0.48382682072695299</v>
      </c>
      <c r="I347" s="18">
        <v>66.492693110647181</v>
      </c>
      <c r="J347" s="18">
        <v>319</v>
      </c>
    </row>
    <row r="348" spans="1:10" x14ac:dyDescent="0.25">
      <c r="A348" s="20">
        <v>343</v>
      </c>
      <c r="B348" s="20">
        <v>1</v>
      </c>
      <c r="D348" s="18">
        <v>320</v>
      </c>
      <c r="E348" s="18">
        <v>254.78782943201858</v>
      </c>
      <c r="F348" s="18">
        <v>65.212170567981417</v>
      </c>
      <c r="G348" s="18">
        <v>0.4913616356451736</v>
      </c>
      <c r="I348" s="18">
        <v>66.701461377870558</v>
      </c>
      <c r="J348" s="18">
        <v>320</v>
      </c>
    </row>
    <row r="349" spans="1:10" x14ac:dyDescent="0.25">
      <c r="A349" s="20">
        <v>344</v>
      </c>
      <c r="B349" s="20">
        <v>1</v>
      </c>
      <c r="D349" s="18">
        <v>321</v>
      </c>
      <c r="E349" s="18">
        <v>254.78782943201858</v>
      </c>
      <c r="F349" s="18">
        <v>66.212170567981417</v>
      </c>
      <c r="G349" s="18">
        <v>0.49889645056339427</v>
      </c>
      <c r="I349" s="18">
        <v>66.910229645093949</v>
      </c>
      <c r="J349" s="18">
        <v>321</v>
      </c>
    </row>
    <row r="350" spans="1:10" x14ac:dyDescent="0.25">
      <c r="A350" s="20">
        <v>345</v>
      </c>
      <c r="B350" s="20">
        <v>0</v>
      </c>
      <c r="D350" s="18">
        <v>322</v>
      </c>
      <c r="E350" s="18">
        <v>228.05813019452083</v>
      </c>
      <c r="F350" s="18">
        <v>93.941869805479172</v>
      </c>
      <c r="G350" s="18">
        <v>0.70783460205586313</v>
      </c>
      <c r="I350" s="18">
        <v>67.118997912317326</v>
      </c>
      <c r="J350" s="18">
        <v>322</v>
      </c>
    </row>
    <row r="351" spans="1:10" x14ac:dyDescent="0.25">
      <c r="A351" s="20">
        <v>346</v>
      </c>
      <c r="B351" s="20">
        <v>0</v>
      </c>
      <c r="D351" s="18">
        <v>323</v>
      </c>
      <c r="E351" s="18">
        <v>281.51752866951631</v>
      </c>
      <c r="F351" s="18">
        <v>41.482471330483691</v>
      </c>
      <c r="G351" s="18">
        <v>0.31256274382558741</v>
      </c>
      <c r="I351" s="18">
        <v>67.327766179540703</v>
      </c>
      <c r="J351" s="18">
        <v>323</v>
      </c>
    </row>
    <row r="352" spans="1:10" x14ac:dyDescent="0.25">
      <c r="A352" s="20">
        <v>347</v>
      </c>
      <c r="B352" s="20">
        <v>1</v>
      </c>
      <c r="D352" s="18">
        <v>324</v>
      </c>
      <c r="E352" s="18">
        <v>254.78782943201858</v>
      </c>
      <c r="F352" s="18">
        <v>69.212170567981417</v>
      </c>
      <c r="G352" s="18">
        <v>0.5215008953180561</v>
      </c>
      <c r="I352" s="18">
        <v>67.536534446764094</v>
      </c>
      <c r="J352" s="18">
        <v>324</v>
      </c>
    </row>
    <row r="353" spans="1:10" x14ac:dyDescent="0.25">
      <c r="A353" s="20">
        <v>348</v>
      </c>
      <c r="B353" s="20">
        <v>0</v>
      </c>
      <c r="D353" s="18">
        <v>325</v>
      </c>
      <c r="E353" s="18">
        <v>254.78782943201858</v>
      </c>
      <c r="F353" s="18">
        <v>70.212170567981417</v>
      </c>
      <c r="G353" s="18">
        <v>0.52903571023627671</v>
      </c>
      <c r="I353" s="18">
        <v>67.745302713987471</v>
      </c>
      <c r="J353" s="18">
        <v>325</v>
      </c>
    </row>
    <row r="354" spans="1:10" x14ac:dyDescent="0.25">
      <c r="A354" s="20">
        <v>349</v>
      </c>
      <c r="B354" s="20">
        <v>0</v>
      </c>
      <c r="D354" s="18">
        <v>326</v>
      </c>
      <c r="E354" s="18">
        <v>281.51752866951631</v>
      </c>
      <c r="F354" s="18">
        <v>44.482471330483691</v>
      </c>
      <c r="G354" s="18">
        <v>0.3351671885802493</v>
      </c>
      <c r="I354" s="18">
        <v>67.954070981210847</v>
      </c>
      <c r="J354" s="18">
        <v>326</v>
      </c>
    </row>
    <row r="355" spans="1:10" x14ac:dyDescent="0.25">
      <c r="A355" s="20">
        <v>350</v>
      </c>
      <c r="B355" s="20">
        <v>2</v>
      </c>
      <c r="D355" s="18">
        <v>327</v>
      </c>
      <c r="E355" s="18">
        <v>281.51752866951631</v>
      </c>
      <c r="F355" s="18">
        <v>45.482471330483691</v>
      </c>
      <c r="G355" s="18">
        <v>0.34270200349846991</v>
      </c>
      <c r="I355" s="18">
        <v>68.162839248434238</v>
      </c>
      <c r="J355" s="18">
        <v>327</v>
      </c>
    </row>
    <row r="356" spans="1:10" x14ac:dyDescent="0.25">
      <c r="A356" s="20">
        <v>351</v>
      </c>
      <c r="B356" s="20">
        <v>0</v>
      </c>
      <c r="D356" s="18">
        <v>328</v>
      </c>
      <c r="E356" s="18">
        <v>228.05813019452083</v>
      </c>
      <c r="F356" s="18">
        <v>99.941869805479172</v>
      </c>
      <c r="G356" s="18">
        <v>0.7530434915651868</v>
      </c>
      <c r="I356" s="18">
        <v>68.371607515657615</v>
      </c>
      <c r="J356" s="18">
        <v>328</v>
      </c>
    </row>
    <row r="357" spans="1:10" x14ac:dyDescent="0.25">
      <c r="A357" s="20">
        <v>352</v>
      </c>
      <c r="B357" s="20">
        <v>1</v>
      </c>
      <c r="D357" s="18">
        <v>329</v>
      </c>
      <c r="E357" s="18">
        <v>281.51752866951631</v>
      </c>
      <c r="F357" s="18">
        <v>47.482471330483691</v>
      </c>
      <c r="G357" s="18">
        <v>0.35777163333491113</v>
      </c>
      <c r="I357" s="18">
        <v>68.580375782880992</v>
      </c>
      <c r="J357" s="18">
        <v>329</v>
      </c>
    </row>
    <row r="358" spans="1:10" x14ac:dyDescent="0.25">
      <c r="A358" s="20">
        <v>353</v>
      </c>
      <c r="B358" s="20">
        <v>0</v>
      </c>
      <c r="D358" s="18">
        <v>330</v>
      </c>
      <c r="E358" s="18">
        <v>228.05813019452083</v>
      </c>
      <c r="F358" s="18">
        <v>101.94186980547917</v>
      </c>
      <c r="G358" s="18">
        <v>0.76811312140162802</v>
      </c>
      <c r="I358" s="18">
        <v>68.789144050104383</v>
      </c>
      <c r="J358" s="18">
        <v>330</v>
      </c>
    </row>
    <row r="359" spans="1:10" x14ac:dyDescent="0.25">
      <c r="A359" s="20">
        <v>354</v>
      </c>
      <c r="B359" s="20">
        <v>1</v>
      </c>
      <c r="D359" s="18">
        <v>331</v>
      </c>
      <c r="E359" s="18">
        <v>281.51752866951631</v>
      </c>
      <c r="F359" s="18">
        <v>49.482471330483691</v>
      </c>
      <c r="G359" s="18">
        <v>0.37284126317135236</v>
      </c>
      <c r="I359" s="18">
        <v>68.99791231732776</v>
      </c>
      <c r="J359" s="18">
        <v>331</v>
      </c>
    </row>
    <row r="360" spans="1:10" x14ac:dyDescent="0.25">
      <c r="A360" s="20">
        <v>355</v>
      </c>
      <c r="B360" s="20">
        <v>0</v>
      </c>
      <c r="D360" s="18">
        <v>332</v>
      </c>
      <c r="E360" s="18">
        <v>281.51752866951631</v>
      </c>
      <c r="F360" s="18">
        <v>50.482471330483691</v>
      </c>
      <c r="G360" s="18">
        <v>0.38037607808957297</v>
      </c>
      <c r="I360" s="18">
        <v>69.206680584551151</v>
      </c>
      <c r="J360" s="18">
        <v>332</v>
      </c>
    </row>
    <row r="361" spans="1:10" x14ac:dyDescent="0.25">
      <c r="A361" s="20">
        <v>356</v>
      </c>
      <c r="B361" s="20">
        <v>1</v>
      </c>
      <c r="D361" s="18">
        <v>333</v>
      </c>
      <c r="E361" s="18">
        <v>281.51752866951631</v>
      </c>
      <c r="F361" s="18">
        <v>51.482471330483691</v>
      </c>
      <c r="G361" s="18">
        <v>0.38791089300779358</v>
      </c>
      <c r="I361" s="18">
        <v>69.415448851774528</v>
      </c>
      <c r="J361" s="18">
        <v>333</v>
      </c>
    </row>
    <row r="362" spans="1:10" x14ac:dyDescent="0.25">
      <c r="A362" s="20">
        <v>357</v>
      </c>
      <c r="B362" s="20">
        <v>0</v>
      </c>
      <c r="D362" s="18">
        <v>334</v>
      </c>
      <c r="E362" s="18">
        <v>201.3284309570231</v>
      </c>
      <c r="F362" s="18">
        <v>132.6715690429769</v>
      </c>
      <c r="G362" s="18">
        <v>0.99965571764875849</v>
      </c>
      <c r="I362" s="18">
        <v>69.624217118997905</v>
      </c>
      <c r="J362" s="18">
        <v>334</v>
      </c>
    </row>
    <row r="363" spans="1:10" x14ac:dyDescent="0.25">
      <c r="A363" s="20">
        <v>358</v>
      </c>
      <c r="B363" s="20">
        <v>0</v>
      </c>
      <c r="D363" s="18">
        <v>335</v>
      </c>
      <c r="E363" s="18">
        <v>254.78782943201858</v>
      </c>
      <c r="F363" s="18">
        <v>80.212170567981417</v>
      </c>
      <c r="G363" s="18">
        <v>0.60438385941848283</v>
      </c>
      <c r="I363" s="18">
        <v>69.832985386221296</v>
      </c>
      <c r="J363" s="18">
        <v>335</v>
      </c>
    </row>
    <row r="364" spans="1:10" x14ac:dyDescent="0.25">
      <c r="A364" s="20">
        <v>359</v>
      </c>
      <c r="B364" s="20">
        <v>1</v>
      </c>
      <c r="D364" s="18">
        <v>336</v>
      </c>
      <c r="E364" s="18">
        <v>281.51752866951631</v>
      </c>
      <c r="F364" s="18">
        <v>54.482471330483691</v>
      </c>
      <c r="G364" s="18">
        <v>0.41051533776245541</v>
      </c>
      <c r="I364" s="18">
        <v>70.041753653444673</v>
      </c>
      <c r="J364" s="18">
        <v>336</v>
      </c>
    </row>
    <row r="365" spans="1:10" x14ac:dyDescent="0.25">
      <c r="A365" s="20">
        <v>360</v>
      </c>
      <c r="B365" s="20">
        <v>1</v>
      </c>
      <c r="D365" s="18">
        <v>337</v>
      </c>
      <c r="E365" s="18">
        <v>254.78782943201858</v>
      </c>
      <c r="F365" s="18">
        <v>82.212170567981417</v>
      </c>
      <c r="G365" s="18">
        <v>0.61945348925492405</v>
      </c>
      <c r="I365" s="18">
        <v>70.250521920668049</v>
      </c>
      <c r="J365" s="18">
        <v>337</v>
      </c>
    </row>
    <row r="366" spans="1:10" x14ac:dyDescent="0.25">
      <c r="A366" s="20">
        <v>361</v>
      </c>
      <c r="B366" s="20">
        <v>0</v>
      </c>
      <c r="D366" s="18">
        <v>338</v>
      </c>
      <c r="E366" s="18">
        <v>228.05813019452083</v>
      </c>
      <c r="F366" s="18">
        <v>109.94186980547917</v>
      </c>
      <c r="G366" s="18">
        <v>0.82839164074739291</v>
      </c>
      <c r="I366" s="18">
        <v>70.45929018789144</v>
      </c>
      <c r="J366" s="18">
        <v>338</v>
      </c>
    </row>
    <row r="367" spans="1:10" x14ac:dyDescent="0.25">
      <c r="A367" s="20">
        <v>362</v>
      </c>
      <c r="B367" s="20">
        <v>2</v>
      </c>
      <c r="D367" s="18">
        <v>339</v>
      </c>
      <c r="E367" s="18">
        <v>228.05813019452083</v>
      </c>
      <c r="F367" s="18">
        <v>110.94186980547917</v>
      </c>
      <c r="G367" s="18">
        <v>0.83592645566561352</v>
      </c>
      <c r="I367" s="18">
        <v>70.668058455114817</v>
      </c>
      <c r="J367" s="18">
        <v>339</v>
      </c>
    </row>
    <row r="368" spans="1:10" x14ac:dyDescent="0.25">
      <c r="A368" s="20">
        <v>363</v>
      </c>
      <c r="B368" s="20">
        <v>0</v>
      </c>
      <c r="D368" s="18">
        <v>340</v>
      </c>
      <c r="E368" s="18">
        <v>281.51752866951631</v>
      </c>
      <c r="F368" s="18">
        <v>58.482471330483691</v>
      </c>
      <c r="G368" s="18">
        <v>0.44065459743533786</v>
      </c>
      <c r="I368" s="18">
        <v>70.876826722338194</v>
      </c>
      <c r="J368" s="18">
        <v>340</v>
      </c>
    </row>
    <row r="369" spans="1:10" x14ac:dyDescent="0.25">
      <c r="A369" s="20">
        <v>364</v>
      </c>
      <c r="B369" s="20">
        <v>0</v>
      </c>
      <c r="D369" s="18">
        <v>341</v>
      </c>
      <c r="E369" s="18">
        <v>281.51752866951631</v>
      </c>
      <c r="F369" s="18">
        <v>59.482471330483691</v>
      </c>
      <c r="G369" s="18">
        <v>0.44818941235355847</v>
      </c>
      <c r="I369" s="18">
        <v>71.085594989561585</v>
      </c>
      <c r="J369" s="18">
        <v>341</v>
      </c>
    </row>
    <row r="370" spans="1:10" x14ac:dyDescent="0.25">
      <c r="A370" s="20">
        <v>365</v>
      </c>
      <c r="B370" s="20">
        <v>0</v>
      </c>
      <c r="D370" s="18">
        <v>342</v>
      </c>
      <c r="E370" s="18">
        <v>228.05813019452083</v>
      </c>
      <c r="F370" s="18">
        <v>113.94186980547917</v>
      </c>
      <c r="G370" s="18">
        <v>0.85853090042027536</v>
      </c>
      <c r="I370" s="18">
        <v>71.294363256784962</v>
      </c>
      <c r="J370" s="18">
        <v>342</v>
      </c>
    </row>
    <row r="371" spans="1:10" x14ac:dyDescent="0.25">
      <c r="A371" s="20">
        <v>366</v>
      </c>
      <c r="B371" s="20">
        <v>1</v>
      </c>
      <c r="D371" s="18">
        <v>343</v>
      </c>
      <c r="E371" s="18">
        <v>254.78782943201858</v>
      </c>
      <c r="F371" s="18">
        <v>88.212170567981417</v>
      </c>
      <c r="G371" s="18">
        <v>0.66466237876424772</v>
      </c>
      <c r="I371" s="18">
        <v>71.503131524008353</v>
      </c>
      <c r="J371" s="18">
        <v>343</v>
      </c>
    </row>
    <row r="372" spans="1:10" x14ac:dyDescent="0.25">
      <c r="A372" s="20">
        <v>367</v>
      </c>
      <c r="B372" s="20">
        <v>0</v>
      </c>
      <c r="D372" s="18">
        <v>344</v>
      </c>
      <c r="E372" s="18">
        <v>254.78782943201858</v>
      </c>
      <c r="F372" s="18">
        <v>89.212170567981417</v>
      </c>
      <c r="G372" s="18">
        <v>0.67219719368246833</v>
      </c>
      <c r="I372" s="18">
        <v>71.71189979123173</v>
      </c>
      <c r="J372" s="18">
        <v>344</v>
      </c>
    </row>
    <row r="373" spans="1:10" x14ac:dyDescent="0.25">
      <c r="A373" s="20">
        <v>368</v>
      </c>
      <c r="B373" s="20">
        <v>0</v>
      </c>
      <c r="D373" s="18">
        <v>345</v>
      </c>
      <c r="E373" s="18">
        <v>281.51752866951631</v>
      </c>
      <c r="F373" s="18">
        <v>63.482471330483691</v>
      </c>
      <c r="G373" s="18">
        <v>0.47832867202644092</v>
      </c>
      <c r="I373" s="18">
        <v>71.920668058455107</v>
      </c>
      <c r="J373" s="18">
        <v>345</v>
      </c>
    </row>
    <row r="374" spans="1:10" x14ac:dyDescent="0.25">
      <c r="A374" s="20">
        <v>369</v>
      </c>
      <c r="B374" s="20">
        <v>2</v>
      </c>
      <c r="D374" s="18">
        <v>346</v>
      </c>
      <c r="E374" s="18">
        <v>281.51752866951631</v>
      </c>
      <c r="F374" s="18">
        <v>64.482471330483691</v>
      </c>
      <c r="G374" s="18">
        <v>0.48586348694466153</v>
      </c>
      <c r="I374" s="18">
        <v>72.129436325678498</v>
      </c>
      <c r="J374" s="18">
        <v>346</v>
      </c>
    </row>
    <row r="375" spans="1:10" x14ac:dyDescent="0.25">
      <c r="A375" s="20">
        <v>370</v>
      </c>
      <c r="B375" s="20">
        <v>1</v>
      </c>
      <c r="D375" s="18">
        <v>347</v>
      </c>
      <c r="E375" s="18">
        <v>254.78782943201858</v>
      </c>
      <c r="F375" s="18">
        <v>92.212170567981417</v>
      </c>
      <c r="G375" s="18">
        <v>0.69480163843713016</v>
      </c>
      <c r="I375" s="18">
        <v>72.338204592901874</v>
      </c>
      <c r="J375" s="18">
        <v>347</v>
      </c>
    </row>
    <row r="376" spans="1:10" x14ac:dyDescent="0.25">
      <c r="A376" s="20">
        <v>371</v>
      </c>
      <c r="B376" s="20">
        <v>1</v>
      </c>
      <c r="D376" s="18">
        <v>348</v>
      </c>
      <c r="E376" s="18">
        <v>281.51752866951631</v>
      </c>
      <c r="F376" s="18">
        <v>66.482471330483691</v>
      </c>
      <c r="G376" s="18">
        <v>0.50093311678110275</v>
      </c>
      <c r="I376" s="18">
        <v>72.546972860125251</v>
      </c>
      <c r="J376" s="18">
        <v>348</v>
      </c>
    </row>
    <row r="377" spans="1:10" x14ac:dyDescent="0.25">
      <c r="A377" s="20">
        <v>372</v>
      </c>
      <c r="B377" s="20">
        <v>1</v>
      </c>
      <c r="D377" s="18">
        <v>349</v>
      </c>
      <c r="E377" s="18">
        <v>281.51752866951631</v>
      </c>
      <c r="F377" s="18">
        <v>67.482471330483691</v>
      </c>
      <c r="G377" s="18">
        <v>0.50846793169932336</v>
      </c>
      <c r="I377" s="18">
        <v>72.755741127348642</v>
      </c>
      <c r="J377" s="18">
        <v>349</v>
      </c>
    </row>
    <row r="378" spans="1:10" x14ac:dyDescent="0.25">
      <c r="A378" s="20">
        <v>373</v>
      </c>
      <c r="B378" s="20">
        <v>0</v>
      </c>
      <c r="D378" s="18">
        <v>350</v>
      </c>
      <c r="E378" s="18">
        <v>228.05813019452083</v>
      </c>
      <c r="F378" s="18">
        <v>121.94186980547917</v>
      </c>
      <c r="G378" s="18">
        <v>0.91880941976604025</v>
      </c>
      <c r="I378" s="18">
        <v>72.964509394572019</v>
      </c>
      <c r="J378" s="18">
        <v>350</v>
      </c>
    </row>
    <row r="379" spans="1:10" x14ac:dyDescent="0.25">
      <c r="A379" s="20">
        <v>374</v>
      </c>
      <c r="B379" s="20">
        <v>0</v>
      </c>
      <c r="D379" s="18">
        <v>351</v>
      </c>
      <c r="E379" s="18">
        <v>281.51752866951631</v>
      </c>
      <c r="F379" s="18">
        <v>69.482471330483691</v>
      </c>
      <c r="G379" s="18">
        <v>0.52353756153576458</v>
      </c>
      <c r="I379" s="18">
        <v>73.17327766179541</v>
      </c>
      <c r="J379" s="18">
        <v>351</v>
      </c>
    </row>
    <row r="380" spans="1:10" x14ac:dyDescent="0.25">
      <c r="A380" s="20">
        <v>375</v>
      </c>
      <c r="B380" s="20">
        <v>0</v>
      </c>
      <c r="D380" s="18">
        <v>352</v>
      </c>
      <c r="E380" s="18">
        <v>254.78782943201858</v>
      </c>
      <c r="F380" s="18">
        <v>97.212170567981417</v>
      </c>
      <c r="G380" s="18">
        <v>0.73247571302823322</v>
      </c>
      <c r="I380" s="18">
        <v>73.382045929018787</v>
      </c>
      <c r="J380" s="18">
        <v>352</v>
      </c>
    </row>
    <row r="381" spans="1:10" x14ac:dyDescent="0.25">
      <c r="A381" s="20">
        <v>376</v>
      </c>
      <c r="B381" s="20">
        <v>0</v>
      </c>
      <c r="D381" s="18">
        <v>353</v>
      </c>
      <c r="E381" s="18">
        <v>281.51752866951631</v>
      </c>
      <c r="F381" s="18">
        <v>71.482471330483691</v>
      </c>
      <c r="G381" s="18">
        <v>0.53860719137220581</v>
      </c>
      <c r="I381" s="18">
        <v>73.590814196242164</v>
      </c>
      <c r="J381" s="18">
        <v>353</v>
      </c>
    </row>
    <row r="382" spans="1:10" x14ac:dyDescent="0.25">
      <c r="A382" s="20">
        <v>377</v>
      </c>
      <c r="B382" s="20">
        <v>1</v>
      </c>
      <c r="D382" s="18">
        <v>354</v>
      </c>
      <c r="E382" s="18">
        <v>254.78782943201858</v>
      </c>
      <c r="F382" s="18">
        <v>99.212170567981417</v>
      </c>
      <c r="G382" s="18">
        <v>0.74754534286467456</v>
      </c>
      <c r="I382" s="18">
        <v>73.799582463465555</v>
      </c>
      <c r="J382" s="18">
        <v>354</v>
      </c>
    </row>
    <row r="383" spans="1:10" x14ac:dyDescent="0.25">
      <c r="A383" s="20">
        <v>378</v>
      </c>
      <c r="B383" s="20">
        <v>0</v>
      </c>
      <c r="D383" s="18">
        <v>355</v>
      </c>
      <c r="E383" s="18">
        <v>281.51752866951631</v>
      </c>
      <c r="F383" s="18">
        <v>73.482471330483691</v>
      </c>
      <c r="G383" s="18">
        <v>0.55367682120864703</v>
      </c>
      <c r="I383" s="18">
        <v>74.008350730688932</v>
      </c>
      <c r="J383" s="18">
        <v>355</v>
      </c>
    </row>
    <row r="384" spans="1:10" x14ac:dyDescent="0.25">
      <c r="A384" s="20">
        <v>379</v>
      </c>
      <c r="B384" s="20">
        <v>1</v>
      </c>
      <c r="D384" s="18">
        <v>356</v>
      </c>
      <c r="E384" s="18">
        <v>254.78782943201858</v>
      </c>
      <c r="F384" s="18">
        <v>101.21217056798142</v>
      </c>
      <c r="G384" s="18">
        <v>0.76261497270111578</v>
      </c>
      <c r="I384" s="18">
        <v>74.217118997912308</v>
      </c>
      <c r="J384" s="18">
        <v>356</v>
      </c>
    </row>
    <row r="385" spans="1:10" x14ac:dyDescent="0.25">
      <c r="A385" s="20">
        <v>380</v>
      </c>
      <c r="B385" s="20">
        <v>1</v>
      </c>
      <c r="D385" s="18">
        <v>357</v>
      </c>
      <c r="E385" s="18">
        <v>281.51752866951631</v>
      </c>
      <c r="F385" s="18">
        <v>75.482471330483691</v>
      </c>
      <c r="G385" s="18">
        <v>0.56874645104508825</v>
      </c>
      <c r="I385" s="18">
        <v>74.4258872651357</v>
      </c>
      <c r="J385" s="18">
        <v>357</v>
      </c>
    </row>
    <row r="386" spans="1:10" x14ac:dyDescent="0.25">
      <c r="A386" s="20">
        <v>381</v>
      </c>
      <c r="B386" s="20">
        <v>1</v>
      </c>
      <c r="D386" s="18">
        <v>358</v>
      </c>
      <c r="E386" s="18">
        <v>281.51752866951631</v>
      </c>
      <c r="F386" s="18">
        <v>76.482471330483691</v>
      </c>
      <c r="G386" s="18">
        <v>0.57628126596330886</v>
      </c>
      <c r="I386" s="18">
        <v>74.634655532359076</v>
      </c>
      <c r="J386" s="18">
        <v>358</v>
      </c>
    </row>
    <row r="387" spans="1:10" x14ac:dyDescent="0.25">
      <c r="A387" s="20">
        <v>382</v>
      </c>
      <c r="B387" s="20">
        <v>0</v>
      </c>
      <c r="D387" s="18">
        <v>359</v>
      </c>
      <c r="E387" s="18">
        <v>254.78782943201858</v>
      </c>
      <c r="F387" s="18">
        <v>104.21217056798142</v>
      </c>
      <c r="G387" s="18">
        <v>0.78521941745577761</v>
      </c>
      <c r="I387" s="18">
        <v>74.843423799582453</v>
      </c>
      <c r="J387" s="18">
        <v>359</v>
      </c>
    </row>
    <row r="388" spans="1:10" x14ac:dyDescent="0.25">
      <c r="A388" s="20">
        <v>383</v>
      </c>
      <c r="B388" s="20">
        <v>0</v>
      </c>
      <c r="D388" s="18">
        <v>360</v>
      </c>
      <c r="E388" s="18">
        <v>254.78782943201858</v>
      </c>
      <c r="F388" s="18">
        <v>105.21217056798142</v>
      </c>
      <c r="G388" s="18">
        <v>0.79275423237399822</v>
      </c>
      <c r="I388" s="18">
        <v>75.052192066805844</v>
      </c>
      <c r="J388" s="18">
        <v>360</v>
      </c>
    </row>
    <row r="389" spans="1:10" x14ac:dyDescent="0.25">
      <c r="A389" s="20">
        <v>384</v>
      </c>
      <c r="B389" s="20">
        <v>0</v>
      </c>
      <c r="D389" s="18">
        <v>361</v>
      </c>
      <c r="E389" s="18">
        <v>281.51752866951631</v>
      </c>
      <c r="F389" s="18">
        <v>79.482471330483691</v>
      </c>
      <c r="G389" s="18">
        <v>0.59888571071797081</v>
      </c>
      <c r="I389" s="18">
        <v>75.260960334029221</v>
      </c>
      <c r="J389" s="18">
        <v>361</v>
      </c>
    </row>
    <row r="390" spans="1:10" x14ac:dyDescent="0.25">
      <c r="A390" s="20">
        <v>385</v>
      </c>
      <c r="B390" s="20">
        <v>1</v>
      </c>
      <c r="D390" s="18">
        <v>362</v>
      </c>
      <c r="E390" s="18">
        <v>228.05813019452083</v>
      </c>
      <c r="F390" s="18">
        <v>133.94186980547917</v>
      </c>
      <c r="G390" s="18">
        <v>1.0092271987846877</v>
      </c>
      <c r="I390" s="18">
        <v>75.469728601252612</v>
      </c>
      <c r="J390" s="18">
        <v>362</v>
      </c>
    </row>
    <row r="391" spans="1:10" x14ac:dyDescent="0.25">
      <c r="A391" s="20">
        <v>386</v>
      </c>
      <c r="B391" s="20">
        <v>1</v>
      </c>
      <c r="D391" s="18">
        <v>363</v>
      </c>
      <c r="E391" s="18">
        <v>281.51752866951631</v>
      </c>
      <c r="F391" s="18">
        <v>81.482471330483691</v>
      </c>
      <c r="G391" s="18">
        <v>0.61395534055441203</v>
      </c>
      <c r="I391" s="18">
        <v>75.678496868475989</v>
      </c>
      <c r="J391" s="18">
        <v>363</v>
      </c>
    </row>
    <row r="392" spans="1:10" x14ac:dyDescent="0.25">
      <c r="A392" s="20">
        <v>387</v>
      </c>
      <c r="B392" s="20">
        <v>0</v>
      </c>
      <c r="D392" s="18">
        <v>364</v>
      </c>
      <c r="E392" s="18">
        <v>281.51752866951631</v>
      </c>
      <c r="F392" s="18">
        <v>82.482471330483691</v>
      </c>
      <c r="G392" s="18">
        <v>0.62149015547263264</v>
      </c>
      <c r="I392" s="18">
        <v>75.887265135699366</v>
      </c>
      <c r="J392" s="18">
        <v>364</v>
      </c>
    </row>
    <row r="393" spans="1:10" x14ac:dyDescent="0.25">
      <c r="A393" s="20">
        <v>388</v>
      </c>
      <c r="B393" s="20">
        <v>0</v>
      </c>
      <c r="D393" s="18">
        <v>365</v>
      </c>
      <c r="E393" s="18">
        <v>281.51752866951631</v>
      </c>
      <c r="F393" s="18">
        <v>83.482471330483691</v>
      </c>
      <c r="G393" s="18">
        <v>0.62902497039085326</v>
      </c>
      <c r="I393" s="18">
        <v>76.096033402922757</v>
      </c>
      <c r="J393" s="18">
        <v>365</v>
      </c>
    </row>
    <row r="394" spans="1:10" x14ac:dyDescent="0.25">
      <c r="A394" s="20">
        <v>389</v>
      </c>
      <c r="B394" s="20">
        <v>0</v>
      </c>
      <c r="D394" s="18">
        <v>366</v>
      </c>
      <c r="E394" s="18">
        <v>254.78782943201858</v>
      </c>
      <c r="F394" s="18">
        <v>111.21217056798142</v>
      </c>
      <c r="G394" s="18">
        <v>0.83796312188332189</v>
      </c>
      <c r="I394" s="18">
        <v>76.304801670146134</v>
      </c>
      <c r="J394" s="18">
        <v>366</v>
      </c>
    </row>
    <row r="395" spans="1:10" x14ac:dyDescent="0.25">
      <c r="A395" s="20">
        <v>390</v>
      </c>
      <c r="B395" s="20">
        <v>1</v>
      </c>
      <c r="D395" s="18">
        <v>367</v>
      </c>
      <c r="E395" s="18">
        <v>281.51752866951631</v>
      </c>
      <c r="F395" s="18">
        <v>85.482471330483691</v>
      </c>
      <c r="G395" s="18">
        <v>0.64409460022729448</v>
      </c>
      <c r="I395" s="18">
        <v>76.51356993736951</v>
      </c>
      <c r="J395" s="18">
        <v>367</v>
      </c>
    </row>
    <row r="396" spans="1:10" x14ac:dyDescent="0.25">
      <c r="A396" s="20">
        <v>391</v>
      </c>
      <c r="B396" s="20">
        <v>0</v>
      </c>
      <c r="D396" s="18">
        <v>368</v>
      </c>
      <c r="E396" s="18">
        <v>281.51752866951631</v>
      </c>
      <c r="F396" s="18">
        <v>86.482471330483691</v>
      </c>
      <c r="G396" s="18">
        <v>0.65162941514551509</v>
      </c>
      <c r="I396" s="18">
        <v>76.722338204592901</v>
      </c>
      <c r="J396" s="18">
        <v>368</v>
      </c>
    </row>
    <row r="397" spans="1:10" x14ac:dyDescent="0.25">
      <c r="A397" s="20">
        <v>392</v>
      </c>
      <c r="B397" s="20">
        <v>1</v>
      </c>
      <c r="D397" s="18">
        <v>369</v>
      </c>
      <c r="E397" s="18">
        <v>228.05813019452083</v>
      </c>
      <c r="F397" s="18">
        <v>140.94186980547917</v>
      </c>
      <c r="G397" s="18">
        <v>1.061970903212232</v>
      </c>
      <c r="I397" s="18">
        <v>76.931106471816278</v>
      </c>
      <c r="J397" s="18">
        <v>369</v>
      </c>
    </row>
    <row r="398" spans="1:10" x14ac:dyDescent="0.25">
      <c r="A398" s="20">
        <v>393</v>
      </c>
      <c r="B398" s="20">
        <v>0</v>
      </c>
      <c r="D398" s="18">
        <v>370</v>
      </c>
      <c r="E398" s="18">
        <v>254.78782943201858</v>
      </c>
      <c r="F398" s="18">
        <v>115.21217056798142</v>
      </c>
      <c r="G398" s="18">
        <v>0.86810238155620434</v>
      </c>
      <c r="I398" s="18">
        <v>77.139874739039655</v>
      </c>
      <c r="J398" s="18">
        <v>370</v>
      </c>
    </row>
    <row r="399" spans="1:10" x14ac:dyDescent="0.25">
      <c r="A399" s="20">
        <v>394</v>
      </c>
      <c r="B399" s="20">
        <v>1</v>
      </c>
      <c r="D399" s="18">
        <v>371</v>
      </c>
      <c r="E399" s="18">
        <v>254.78782943201858</v>
      </c>
      <c r="F399" s="18">
        <v>116.21217056798142</v>
      </c>
      <c r="G399" s="18">
        <v>0.87563719647442495</v>
      </c>
      <c r="I399" s="18">
        <v>77.348643006263046</v>
      </c>
      <c r="J399" s="18">
        <v>371</v>
      </c>
    </row>
    <row r="400" spans="1:10" x14ac:dyDescent="0.25">
      <c r="A400" s="20">
        <v>395</v>
      </c>
      <c r="B400" s="20">
        <v>0</v>
      </c>
      <c r="D400" s="18">
        <v>372</v>
      </c>
      <c r="E400" s="18">
        <v>254.78782943201858</v>
      </c>
      <c r="F400" s="18">
        <v>117.21217056798142</v>
      </c>
      <c r="G400" s="18">
        <v>0.88317201139264556</v>
      </c>
      <c r="I400" s="18">
        <v>77.557411273486423</v>
      </c>
      <c r="J400" s="18">
        <v>372</v>
      </c>
    </row>
    <row r="401" spans="1:10" x14ac:dyDescent="0.25">
      <c r="A401" s="20">
        <v>396</v>
      </c>
      <c r="B401" s="20">
        <v>2</v>
      </c>
      <c r="D401" s="18">
        <v>373</v>
      </c>
      <c r="E401" s="18">
        <v>281.51752866951631</v>
      </c>
      <c r="F401" s="18">
        <v>91.482471330483691</v>
      </c>
      <c r="G401" s="18">
        <v>0.68930348973661815</v>
      </c>
      <c r="I401" s="18">
        <v>77.766179540709814</v>
      </c>
      <c r="J401" s="18">
        <v>373</v>
      </c>
    </row>
    <row r="402" spans="1:10" x14ac:dyDescent="0.25">
      <c r="A402" s="20">
        <v>397</v>
      </c>
      <c r="B402" s="20">
        <v>0</v>
      </c>
      <c r="D402" s="18">
        <v>374</v>
      </c>
      <c r="E402" s="18">
        <v>281.51752866951631</v>
      </c>
      <c r="F402" s="18">
        <v>92.482471330483691</v>
      </c>
      <c r="G402" s="18">
        <v>0.69683830465483876</v>
      </c>
      <c r="I402" s="18">
        <v>77.974947807933191</v>
      </c>
      <c r="J402" s="18">
        <v>374</v>
      </c>
    </row>
    <row r="403" spans="1:10" x14ac:dyDescent="0.25">
      <c r="A403" s="20">
        <v>398</v>
      </c>
      <c r="B403" s="20">
        <v>2</v>
      </c>
      <c r="D403" s="18">
        <v>375</v>
      </c>
      <c r="E403" s="18">
        <v>281.51752866951631</v>
      </c>
      <c r="F403" s="18">
        <v>93.482471330483691</v>
      </c>
      <c r="G403" s="18">
        <v>0.70437311957305937</v>
      </c>
      <c r="I403" s="18">
        <v>78.183716075156568</v>
      </c>
      <c r="J403" s="18">
        <v>375</v>
      </c>
    </row>
    <row r="404" spans="1:10" x14ac:dyDescent="0.25">
      <c r="A404" s="20">
        <v>399</v>
      </c>
      <c r="B404" s="20">
        <v>1</v>
      </c>
      <c r="D404" s="18">
        <v>376</v>
      </c>
      <c r="E404" s="18">
        <v>281.51752866951631</v>
      </c>
      <c r="F404" s="18">
        <v>94.482471330483691</v>
      </c>
      <c r="G404" s="18">
        <v>0.71190793449127998</v>
      </c>
      <c r="I404" s="18">
        <v>78.392484342379959</v>
      </c>
      <c r="J404" s="18">
        <v>376</v>
      </c>
    </row>
    <row r="405" spans="1:10" x14ac:dyDescent="0.25">
      <c r="A405" s="20">
        <v>400</v>
      </c>
      <c r="B405" s="20">
        <v>0</v>
      </c>
      <c r="D405" s="18">
        <v>377</v>
      </c>
      <c r="E405" s="18">
        <v>254.78782943201858</v>
      </c>
      <c r="F405" s="18">
        <v>122.21217056798142</v>
      </c>
      <c r="G405" s="18">
        <v>0.92084608598374862</v>
      </c>
      <c r="I405" s="18">
        <v>78.601252609603335</v>
      </c>
      <c r="J405" s="18">
        <v>377</v>
      </c>
    </row>
    <row r="406" spans="1:10" x14ac:dyDescent="0.25">
      <c r="A406" s="20">
        <v>401</v>
      </c>
      <c r="B406" s="20">
        <v>0</v>
      </c>
      <c r="D406" s="18">
        <v>378</v>
      </c>
      <c r="E406" s="18">
        <v>281.51752866951631</v>
      </c>
      <c r="F406" s="18">
        <v>96.482471330483691</v>
      </c>
      <c r="G406" s="18">
        <v>0.7269775643277212</v>
      </c>
      <c r="I406" s="18">
        <v>78.810020876826712</v>
      </c>
      <c r="J406" s="18">
        <v>378</v>
      </c>
    </row>
    <row r="407" spans="1:10" x14ac:dyDescent="0.25">
      <c r="A407" s="20">
        <v>402</v>
      </c>
      <c r="B407" s="20">
        <v>0</v>
      </c>
      <c r="D407" s="18">
        <v>379</v>
      </c>
      <c r="E407" s="18">
        <v>254.78782943201858</v>
      </c>
      <c r="F407" s="18">
        <v>124.21217056798142</v>
      </c>
      <c r="G407" s="18">
        <v>0.93591571582018984</v>
      </c>
      <c r="I407" s="18">
        <v>79.018789144050103</v>
      </c>
      <c r="J407" s="18">
        <v>379</v>
      </c>
    </row>
    <row r="408" spans="1:10" x14ac:dyDescent="0.25">
      <c r="A408" s="20">
        <v>403</v>
      </c>
      <c r="B408" s="20">
        <v>0</v>
      </c>
      <c r="D408" s="18">
        <v>380</v>
      </c>
      <c r="E408" s="18">
        <v>254.78782943201858</v>
      </c>
      <c r="F408" s="18">
        <v>125.21217056798142</v>
      </c>
      <c r="G408" s="18">
        <v>0.94345053073841045</v>
      </c>
      <c r="I408" s="18">
        <v>79.22755741127348</v>
      </c>
      <c r="J408" s="18">
        <v>380</v>
      </c>
    </row>
    <row r="409" spans="1:10" x14ac:dyDescent="0.25">
      <c r="A409" s="20">
        <v>404</v>
      </c>
      <c r="B409" s="20">
        <v>1</v>
      </c>
      <c r="D409" s="18">
        <v>381</v>
      </c>
      <c r="E409" s="18">
        <v>254.78782943201858</v>
      </c>
      <c r="F409" s="18">
        <v>126.21217056798142</v>
      </c>
      <c r="G409" s="18">
        <v>0.95098534565663106</v>
      </c>
      <c r="I409" s="18">
        <v>79.436325678496871</v>
      </c>
      <c r="J409" s="18">
        <v>381</v>
      </c>
    </row>
    <row r="410" spans="1:10" x14ac:dyDescent="0.25">
      <c r="A410" s="20">
        <v>405</v>
      </c>
      <c r="B410" s="20">
        <v>1</v>
      </c>
      <c r="D410" s="18">
        <v>382</v>
      </c>
      <c r="E410" s="18">
        <v>281.51752866951631</v>
      </c>
      <c r="F410" s="18">
        <v>100.48247133048369</v>
      </c>
      <c r="G410" s="18">
        <v>0.75711682400060365</v>
      </c>
      <c r="I410" s="18">
        <v>79.645093945720248</v>
      </c>
      <c r="J410" s="18">
        <v>382</v>
      </c>
    </row>
    <row r="411" spans="1:10" x14ac:dyDescent="0.25">
      <c r="A411" s="20">
        <v>406</v>
      </c>
      <c r="B411" s="20">
        <v>1</v>
      </c>
      <c r="D411" s="18">
        <v>383</v>
      </c>
      <c r="E411" s="18">
        <v>281.51752866951631</v>
      </c>
      <c r="F411" s="18">
        <v>101.48247133048369</v>
      </c>
      <c r="G411" s="18">
        <v>0.76465163891882426</v>
      </c>
      <c r="I411" s="18">
        <v>79.853862212943625</v>
      </c>
      <c r="J411" s="18">
        <v>383</v>
      </c>
    </row>
    <row r="412" spans="1:10" x14ac:dyDescent="0.25">
      <c r="A412" s="20">
        <v>407</v>
      </c>
      <c r="B412" s="20">
        <v>1</v>
      </c>
      <c r="D412" s="18">
        <v>384</v>
      </c>
      <c r="E412" s="18">
        <v>281.51752866951631</v>
      </c>
      <c r="F412" s="18">
        <v>102.48247133048369</v>
      </c>
      <c r="G412" s="18">
        <v>0.77218645383704487</v>
      </c>
      <c r="I412" s="18">
        <v>80.062630480167016</v>
      </c>
      <c r="J412" s="18">
        <v>384</v>
      </c>
    </row>
    <row r="413" spans="1:10" x14ac:dyDescent="0.25">
      <c r="A413" s="20">
        <v>408</v>
      </c>
      <c r="B413" s="20">
        <v>0</v>
      </c>
      <c r="D413" s="18">
        <v>385</v>
      </c>
      <c r="E413" s="18">
        <v>254.78782943201858</v>
      </c>
      <c r="F413" s="18">
        <v>130.21217056798142</v>
      </c>
      <c r="G413" s="18">
        <v>0.98112460532951351</v>
      </c>
      <c r="I413" s="18">
        <v>80.271398747390393</v>
      </c>
      <c r="J413" s="18">
        <v>385</v>
      </c>
    </row>
    <row r="414" spans="1:10" x14ac:dyDescent="0.25">
      <c r="A414" s="20">
        <v>409</v>
      </c>
      <c r="B414" s="20">
        <v>1</v>
      </c>
      <c r="D414" s="18">
        <v>386</v>
      </c>
      <c r="E414" s="18">
        <v>254.78782943201858</v>
      </c>
      <c r="F414" s="18">
        <v>131.21217056798142</v>
      </c>
      <c r="G414" s="18">
        <v>0.98865942024773412</v>
      </c>
      <c r="I414" s="18">
        <v>80.48016701461377</v>
      </c>
      <c r="J414" s="18">
        <v>386</v>
      </c>
    </row>
    <row r="415" spans="1:10" x14ac:dyDescent="0.25">
      <c r="A415" s="20">
        <v>410</v>
      </c>
      <c r="B415" s="20">
        <v>1</v>
      </c>
      <c r="D415" s="18">
        <v>387</v>
      </c>
      <c r="E415" s="18">
        <v>281.51752866951631</v>
      </c>
      <c r="F415" s="18">
        <v>105.48247133048369</v>
      </c>
      <c r="G415" s="18">
        <v>0.79479089859170671</v>
      </c>
      <c r="I415" s="18">
        <v>80.688935281837161</v>
      </c>
      <c r="J415" s="18">
        <v>387</v>
      </c>
    </row>
    <row r="416" spans="1:10" x14ac:dyDescent="0.25">
      <c r="A416" s="20">
        <v>411</v>
      </c>
      <c r="B416" s="20">
        <v>1</v>
      </c>
      <c r="D416" s="18">
        <v>388</v>
      </c>
      <c r="E416" s="18">
        <v>281.51752866951631</v>
      </c>
      <c r="F416" s="18">
        <v>106.48247133048369</v>
      </c>
      <c r="G416" s="18">
        <v>0.80232571350992732</v>
      </c>
      <c r="I416" s="18">
        <v>80.897703549060537</v>
      </c>
      <c r="J416" s="18">
        <v>388</v>
      </c>
    </row>
    <row r="417" spans="1:10" x14ac:dyDescent="0.25">
      <c r="A417" s="20">
        <v>412</v>
      </c>
      <c r="B417" s="20">
        <v>1</v>
      </c>
      <c r="D417" s="18">
        <v>389</v>
      </c>
      <c r="E417" s="18">
        <v>281.51752866951631</v>
      </c>
      <c r="F417" s="18">
        <v>107.48247133048369</v>
      </c>
      <c r="G417" s="18">
        <v>0.80986052842814793</v>
      </c>
      <c r="I417" s="18">
        <v>81.106471816283914</v>
      </c>
      <c r="J417" s="18">
        <v>389</v>
      </c>
    </row>
    <row r="418" spans="1:10" x14ac:dyDescent="0.25">
      <c r="A418" s="20">
        <v>413</v>
      </c>
      <c r="B418" s="20">
        <v>0</v>
      </c>
      <c r="D418" s="18">
        <v>390</v>
      </c>
      <c r="E418" s="18">
        <v>254.78782943201858</v>
      </c>
      <c r="F418" s="18">
        <v>135.21217056798142</v>
      </c>
      <c r="G418" s="18">
        <v>1.0187986799206166</v>
      </c>
      <c r="I418" s="18">
        <v>81.315240083507305</v>
      </c>
      <c r="J418" s="18">
        <v>390</v>
      </c>
    </row>
    <row r="419" spans="1:10" x14ac:dyDescent="0.25">
      <c r="A419" s="20">
        <v>414</v>
      </c>
      <c r="B419" s="20">
        <v>0</v>
      </c>
      <c r="D419" s="18">
        <v>391</v>
      </c>
      <c r="E419" s="18">
        <v>281.51752866951631</v>
      </c>
      <c r="F419" s="18">
        <v>109.48247133048369</v>
      </c>
      <c r="G419" s="18">
        <v>0.82493015826458915</v>
      </c>
      <c r="I419" s="18">
        <v>81.524008350730682</v>
      </c>
      <c r="J419" s="18">
        <v>391</v>
      </c>
    </row>
    <row r="420" spans="1:10" x14ac:dyDescent="0.25">
      <c r="A420" s="20">
        <v>415</v>
      </c>
      <c r="B420" s="20">
        <v>1</v>
      </c>
      <c r="D420" s="18">
        <v>392</v>
      </c>
      <c r="E420" s="18">
        <v>254.78782943201858</v>
      </c>
      <c r="F420" s="18">
        <v>137.21217056798142</v>
      </c>
      <c r="G420" s="18">
        <v>1.0338683097570578</v>
      </c>
      <c r="I420" s="18">
        <v>81.732776617954073</v>
      </c>
      <c r="J420" s="18">
        <v>392</v>
      </c>
    </row>
    <row r="421" spans="1:10" x14ac:dyDescent="0.25">
      <c r="A421" s="20">
        <v>416</v>
      </c>
      <c r="B421" s="20">
        <v>0</v>
      </c>
      <c r="D421" s="18">
        <v>393</v>
      </c>
      <c r="E421" s="18">
        <v>281.51752866951631</v>
      </c>
      <c r="F421" s="18">
        <v>111.48247133048369</v>
      </c>
      <c r="G421" s="18">
        <v>0.83999978810103038</v>
      </c>
      <c r="I421" s="18">
        <v>81.94154488517745</v>
      </c>
      <c r="J421" s="18">
        <v>393</v>
      </c>
    </row>
    <row r="422" spans="1:10" x14ac:dyDescent="0.25">
      <c r="A422" s="20">
        <v>417</v>
      </c>
      <c r="B422" s="20">
        <v>0</v>
      </c>
      <c r="D422" s="18">
        <v>394</v>
      </c>
      <c r="E422" s="18">
        <v>254.78782943201858</v>
      </c>
      <c r="F422" s="18">
        <v>139.21217056798142</v>
      </c>
      <c r="G422" s="18">
        <v>1.048937939593499</v>
      </c>
      <c r="I422" s="18">
        <v>82.150313152400827</v>
      </c>
      <c r="J422" s="18">
        <v>394</v>
      </c>
    </row>
    <row r="423" spans="1:10" x14ac:dyDescent="0.25">
      <c r="A423" s="20">
        <v>418</v>
      </c>
      <c r="B423" s="20">
        <v>0</v>
      </c>
      <c r="D423" s="18">
        <v>395</v>
      </c>
      <c r="E423" s="18">
        <v>281.51752866951631</v>
      </c>
      <c r="F423" s="18">
        <v>113.48247133048369</v>
      </c>
      <c r="G423" s="18">
        <v>0.8550694179374716</v>
      </c>
      <c r="I423" s="18">
        <v>82.359081419624218</v>
      </c>
      <c r="J423" s="18">
        <v>395</v>
      </c>
    </row>
    <row r="424" spans="1:10" x14ac:dyDescent="0.25">
      <c r="A424" s="20">
        <v>419</v>
      </c>
      <c r="B424" s="20">
        <v>1</v>
      </c>
      <c r="D424" s="18">
        <v>396</v>
      </c>
      <c r="E424" s="18">
        <v>228.05813019452083</v>
      </c>
      <c r="F424" s="18">
        <v>167.94186980547917</v>
      </c>
      <c r="G424" s="18">
        <v>1.2654109060041885</v>
      </c>
      <c r="I424" s="18">
        <v>82.567849686847595</v>
      </c>
      <c r="J424" s="18">
        <v>396</v>
      </c>
    </row>
    <row r="425" spans="1:10" x14ac:dyDescent="0.25">
      <c r="A425" s="20">
        <v>420</v>
      </c>
      <c r="B425" s="20">
        <v>0</v>
      </c>
      <c r="D425" s="18">
        <v>397</v>
      </c>
      <c r="E425" s="18">
        <v>281.51752866951631</v>
      </c>
      <c r="F425" s="18">
        <v>115.48247133048369</v>
      </c>
      <c r="G425" s="18">
        <v>0.87013904777391282</v>
      </c>
      <c r="I425" s="18">
        <v>82.776617954070971</v>
      </c>
      <c r="J425" s="18">
        <v>397</v>
      </c>
    </row>
    <row r="426" spans="1:10" x14ac:dyDescent="0.25">
      <c r="A426" s="20">
        <v>421</v>
      </c>
      <c r="B426" s="20">
        <v>1</v>
      </c>
      <c r="D426" s="18">
        <v>398</v>
      </c>
      <c r="E426" s="18">
        <v>228.05813019452083</v>
      </c>
      <c r="F426" s="18">
        <v>169.94186980547917</v>
      </c>
      <c r="G426" s="18">
        <v>1.2804805358406297</v>
      </c>
      <c r="I426" s="18">
        <v>82.985386221294362</v>
      </c>
      <c r="J426" s="18">
        <v>398</v>
      </c>
    </row>
    <row r="427" spans="1:10" x14ac:dyDescent="0.25">
      <c r="A427" s="20">
        <v>422</v>
      </c>
      <c r="B427" s="20">
        <v>1</v>
      </c>
      <c r="D427" s="18">
        <v>399</v>
      </c>
      <c r="E427" s="18">
        <v>254.78782943201858</v>
      </c>
      <c r="F427" s="18">
        <v>144.21217056798142</v>
      </c>
      <c r="G427" s="18">
        <v>1.0866120141846021</v>
      </c>
      <c r="I427" s="18">
        <v>83.194154488517739</v>
      </c>
      <c r="J427" s="18">
        <v>399</v>
      </c>
    </row>
    <row r="428" spans="1:10" x14ac:dyDescent="0.25">
      <c r="A428" s="20">
        <v>423</v>
      </c>
      <c r="B428" s="20">
        <v>0</v>
      </c>
      <c r="D428" s="18">
        <v>400</v>
      </c>
      <c r="E428" s="18">
        <v>281.51752866951631</v>
      </c>
      <c r="F428" s="18">
        <v>118.48247133048369</v>
      </c>
      <c r="G428" s="18">
        <v>0.89274349252857466</v>
      </c>
      <c r="I428" s="18">
        <v>83.40292275574113</v>
      </c>
      <c r="J428" s="18">
        <v>400</v>
      </c>
    </row>
    <row r="429" spans="1:10" x14ac:dyDescent="0.25">
      <c r="A429" s="20">
        <v>424</v>
      </c>
      <c r="B429" s="20">
        <v>0</v>
      </c>
      <c r="D429" s="18">
        <v>401</v>
      </c>
      <c r="E429" s="18">
        <v>281.51752866951631</v>
      </c>
      <c r="F429" s="18">
        <v>119.48247133048369</v>
      </c>
      <c r="G429" s="18">
        <v>0.90027830744679527</v>
      </c>
      <c r="I429" s="18">
        <v>83.611691022964507</v>
      </c>
      <c r="J429" s="18">
        <v>401</v>
      </c>
    </row>
    <row r="430" spans="1:10" x14ac:dyDescent="0.25">
      <c r="A430" s="20">
        <v>425</v>
      </c>
      <c r="B430" s="20">
        <v>1</v>
      </c>
      <c r="D430" s="18">
        <v>402</v>
      </c>
      <c r="E430" s="18">
        <v>281.51752866951631</v>
      </c>
      <c r="F430" s="18">
        <v>120.48247133048369</v>
      </c>
      <c r="G430" s="18">
        <v>0.90781312236501588</v>
      </c>
      <c r="I430" s="18">
        <v>83.820459290187884</v>
      </c>
      <c r="J430" s="18">
        <v>402</v>
      </c>
    </row>
    <row r="431" spans="1:10" x14ac:dyDescent="0.25">
      <c r="A431" s="20">
        <v>426</v>
      </c>
      <c r="B431" s="20">
        <v>1</v>
      </c>
      <c r="D431" s="18">
        <v>403</v>
      </c>
      <c r="E431" s="18">
        <v>281.51752866951631</v>
      </c>
      <c r="F431" s="18">
        <v>121.48247133048369</v>
      </c>
      <c r="G431" s="18">
        <v>0.91534793728323649</v>
      </c>
      <c r="I431" s="18">
        <v>84.029227557411275</v>
      </c>
      <c r="J431" s="18">
        <v>403</v>
      </c>
    </row>
    <row r="432" spans="1:10" x14ac:dyDescent="0.25">
      <c r="A432" s="20">
        <v>427</v>
      </c>
      <c r="B432" s="20">
        <v>0</v>
      </c>
      <c r="D432" s="18">
        <v>404</v>
      </c>
      <c r="E432" s="18">
        <v>254.78782943201858</v>
      </c>
      <c r="F432" s="18">
        <v>149.21217056798142</v>
      </c>
      <c r="G432" s="18">
        <v>1.1242860887757051</v>
      </c>
      <c r="I432" s="18">
        <v>84.237995824634652</v>
      </c>
      <c r="J432" s="18">
        <v>404</v>
      </c>
    </row>
    <row r="433" spans="1:10" x14ac:dyDescent="0.25">
      <c r="A433" s="20">
        <v>428</v>
      </c>
      <c r="B433" s="20">
        <v>3</v>
      </c>
      <c r="D433" s="18">
        <v>405</v>
      </c>
      <c r="E433" s="18">
        <v>254.78782943201858</v>
      </c>
      <c r="F433" s="18">
        <v>150.21217056798142</v>
      </c>
      <c r="G433" s="18">
        <v>1.1318209036939257</v>
      </c>
      <c r="I433" s="18">
        <v>84.446764091858029</v>
      </c>
      <c r="J433" s="18">
        <v>405</v>
      </c>
    </row>
    <row r="434" spans="1:10" x14ac:dyDescent="0.25">
      <c r="A434" s="20">
        <v>429</v>
      </c>
      <c r="B434" s="20">
        <v>1</v>
      </c>
      <c r="D434" s="18">
        <v>406</v>
      </c>
      <c r="E434" s="18">
        <v>254.78782943201858</v>
      </c>
      <c r="F434" s="18">
        <v>151.21217056798142</v>
      </c>
      <c r="G434" s="18">
        <v>1.1393557186121464</v>
      </c>
      <c r="I434" s="18">
        <v>84.65553235908142</v>
      </c>
      <c r="J434" s="18">
        <v>406</v>
      </c>
    </row>
    <row r="435" spans="1:10" x14ac:dyDescent="0.25">
      <c r="A435" s="20">
        <v>430</v>
      </c>
      <c r="B435" s="20">
        <v>1</v>
      </c>
      <c r="D435" s="18">
        <v>407</v>
      </c>
      <c r="E435" s="18">
        <v>254.78782943201858</v>
      </c>
      <c r="F435" s="18">
        <v>152.21217056798142</v>
      </c>
      <c r="G435" s="18">
        <v>1.146890533530367</v>
      </c>
      <c r="I435" s="18">
        <v>84.864300626304797</v>
      </c>
      <c r="J435" s="18">
        <v>407</v>
      </c>
    </row>
    <row r="436" spans="1:10" x14ac:dyDescent="0.25">
      <c r="A436" s="20">
        <v>431</v>
      </c>
      <c r="B436" s="20">
        <v>2</v>
      </c>
      <c r="D436" s="18">
        <v>408</v>
      </c>
      <c r="E436" s="18">
        <v>281.51752866951631</v>
      </c>
      <c r="F436" s="18">
        <v>126.48247133048369</v>
      </c>
      <c r="G436" s="18">
        <v>0.95302201187433966</v>
      </c>
      <c r="I436" s="18">
        <v>85.073068893528173</v>
      </c>
      <c r="J436" s="18">
        <v>408</v>
      </c>
    </row>
    <row r="437" spans="1:10" x14ac:dyDescent="0.25">
      <c r="A437" s="20">
        <v>432</v>
      </c>
      <c r="B437" s="20">
        <v>0</v>
      </c>
      <c r="D437" s="18">
        <v>409</v>
      </c>
      <c r="E437" s="18">
        <v>254.78782943201858</v>
      </c>
      <c r="F437" s="18">
        <v>154.21217056798142</v>
      </c>
      <c r="G437" s="18">
        <v>1.1619601633668082</v>
      </c>
      <c r="I437" s="18">
        <v>85.281837160751564</v>
      </c>
      <c r="J437" s="18">
        <v>409</v>
      </c>
    </row>
    <row r="438" spans="1:10" x14ac:dyDescent="0.25">
      <c r="A438" s="20">
        <v>433</v>
      </c>
      <c r="B438" s="20">
        <v>0</v>
      </c>
      <c r="D438" s="18">
        <v>410</v>
      </c>
      <c r="E438" s="18">
        <v>254.78782943201858</v>
      </c>
      <c r="F438" s="18">
        <v>155.21217056798142</v>
      </c>
      <c r="G438" s="18">
        <v>1.1694949782850288</v>
      </c>
      <c r="I438" s="18">
        <v>85.490605427974941</v>
      </c>
      <c r="J438" s="18">
        <v>410</v>
      </c>
    </row>
    <row r="439" spans="1:10" x14ac:dyDescent="0.25">
      <c r="A439" s="20">
        <v>434</v>
      </c>
      <c r="B439" s="20">
        <v>1</v>
      </c>
      <c r="D439" s="18">
        <v>411</v>
      </c>
      <c r="E439" s="18">
        <v>254.78782943201858</v>
      </c>
      <c r="F439" s="18">
        <v>156.21217056798142</v>
      </c>
      <c r="G439" s="18">
        <v>1.1770297932032494</v>
      </c>
      <c r="I439" s="18">
        <v>85.699373695198332</v>
      </c>
      <c r="J439" s="18">
        <v>411</v>
      </c>
    </row>
    <row r="440" spans="1:10" x14ac:dyDescent="0.25">
      <c r="A440" s="20">
        <v>435</v>
      </c>
      <c r="B440" s="20">
        <v>1</v>
      </c>
      <c r="D440" s="18">
        <v>412</v>
      </c>
      <c r="E440" s="18">
        <v>254.78782943201858</v>
      </c>
      <c r="F440" s="18">
        <v>157.21217056798142</v>
      </c>
      <c r="G440" s="18">
        <v>1.18456460812147</v>
      </c>
      <c r="I440" s="18">
        <v>85.908141962421709</v>
      </c>
      <c r="J440" s="18">
        <v>412</v>
      </c>
    </row>
    <row r="441" spans="1:10" x14ac:dyDescent="0.25">
      <c r="A441" s="20">
        <v>436</v>
      </c>
      <c r="B441" s="20">
        <v>2</v>
      </c>
      <c r="D441" s="18">
        <v>413</v>
      </c>
      <c r="E441" s="18">
        <v>281.51752866951631</v>
      </c>
      <c r="F441" s="18">
        <v>131.48247133048369</v>
      </c>
      <c r="G441" s="18">
        <v>0.99069608646544272</v>
      </c>
      <c r="I441" s="18">
        <v>86.116910229645086</v>
      </c>
      <c r="J441" s="18">
        <v>413</v>
      </c>
    </row>
    <row r="442" spans="1:10" x14ac:dyDescent="0.25">
      <c r="A442" s="20">
        <v>437</v>
      </c>
      <c r="B442" s="20">
        <v>1</v>
      </c>
      <c r="D442" s="18">
        <v>414</v>
      </c>
      <c r="E442" s="18">
        <v>281.51752866951631</v>
      </c>
      <c r="F442" s="18">
        <v>132.48247133048369</v>
      </c>
      <c r="G442" s="18">
        <v>0.99823090138366333</v>
      </c>
      <c r="I442" s="18">
        <v>86.325678496868477</v>
      </c>
      <c r="J442" s="18">
        <v>414</v>
      </c>
    </row>
    <row r="443" spans="1:10" x14ac:dyDescent="0.25">
      <c r="A443" s="20">
        <v>438</v>
      </c>
      <c r="B443" s="20">
        <v>0</v>
      </c>
      <c r="D443" s="18">
        <v>415</v>
      </c>
      <c r="E443" s="18">
        <v>254.78782943201858</v>
      </c>
      <c r="F443" s="18">
        <v>160.21217056798142</v>
      </c>
      <c r="G443" s="18">
        <v>1.2071690528761319</v>
      </c>
      <c r="I443" s="18">
        <v>86.534446764091854</v>
      </c>
      <c r="J443" s="18">
        <v>415</v>
      </c>
    </row>
    <row r="444" spans="1:10" x14ac:dyDescent="0.25">
      <c r="A444" s="20">
        <v>439</v>
      </c>
      <c r="B444" s="20">
        <v>2</v>
      </c>
      <c r="D444" s="18">
        <v>416</v>
      </c>
      <c r="E444" s="18">
        <v>281.51752866951631</v>
      </c>
      <c r="F444" s="18">
        <v>134.48247133048369</v>
      </c>
      <c r="G444" s="18">
        <v>1.0133005312201044</v>
      </c>
      <c r="I444" s="18">
        <v>86.743215031315231</v>
      </c>
      <c r="J444" s="18">
        <v>416</v>
      </c>
    </row>
    <row r="445" spans="1:10" x14ac:dyDescent="0.25">
      <c r="A445" s="20">
        <v>440</v>
      </c>
      <c r="B445" s="20">
        <v>1</v>
      </c>
      <c r="D445" s="18">
        <v>417</v>
      </c>
      <c r="E445" s="18">
        <v>281.51752866951631</v>
      </c>
      <c r="F445" s="18">
        <v>135.48247133048369</v>
      </c>
      <c r="G445" s="18">
        <v>1.0208353461383251</v>
      </c>
      <c r="I445" s="18">
        <v>86.951983298538622</v>
      </c>
      <c r="J445" s="18">
        <v>417</v>
      </c>
    </row>
    <row r="446" spans="1:10" x14ac:dyDescent="0.25">
      <c r="A446" s="20">
        <v>441</v>
      </c>
      <c r="B446" s="20">
        <v>1</v>
      </c>
      <c r="D446" s="18">
        <v>418</v>
      </c>
      <c r="E446" s="18">
        <v>281.51752866951631</v>
      </c>
      <c r="F446" s="18">
        <v>136.48247133048369</v>
      </c>
      <c r="G446" s="18">
        <v>1.0283701610565457</v>
      </c>
      <c r="I446" s="18">
        <v>87.160751565761998</v>
      </c>
      <c r="J446" s="18">
        <v>418</v>
      </c>
    </row>
    <row r="447" spans="1:10" x14ac:dyDescent="0.25">
      <c r="A447" s="20">
        <v>442</v>
      </c>
      <c r="B447" s="20">
        <v>0</v>
      </c>
      <c r="D447" s="18">
        <v>419</v>
      </c>
      <c r="E447" s="18">
        <v>254.78782943201858</v>
      </c>
      <c r="F447" s="18">
        <v>164.21217056798142</v>
      </c>
      <c r="G447" s="18">
        <v>1.2373083125490143</v>
      </c>
      <c r="I447" s="18">
        <v>87.369519832985375</v>
      </c>
      <c r="J447" s="18">
        <v>419</v>
      </c>
    </row>
    <row r="448" spans="1:10" x14ac:dyDescent="0.25">
      <c r="A448" s="20">
        <v>443</v>
      </c>
      <c r="B448" s="20">
        <v>0</v>
      </c>
      <c r="D448" s="18">
        <v>420</v>
      </c>
      <c r="E448" s="18">
        <v>281.51752866951631</v>
      </c>
      <c r="F448" s="18">
        <v>138.48247133048369</v>
      </c>
      <c r="G448" s="18">
        <v>1.0434397908929869</v>
      </c>
      <c r="I448" s="18">
        <v>87.578288100208766</v>
      </c>
      <c r="J448" s="18">
        <v>420</v>
      </c>
    </row>
    <row r="449" spans="1:10" x14ac:dyDescent="0.25">
      <c r="A449" s="20">
        <v>444</v>
      </c>
      <c r="B449" s="20">
        <v>0</v>
      </c>
      <c r="D449" s="18">
        <v>421</v>
      </c>
      <c r="E449" s="18">
        <v>254.78782943201858</v>
      </c>
      <c r="F449" s="18">
        <v>166.21217056798142</v>
      </c>
      <c r="G449" s="18">
        <v>1.2523779423854555</v>
      </c>
      <c r="I449" s="18">
        <v>87.787056367432143</v>
      </c>
      <c r="J449" s="18">
        <v>421</v>
      </c>
    </row>
    <row r="450" spans="1:10" x14ac:dyDescent="0.25">
      <c r="A450" s="20">
        <v>445</v>
      </c>
      <c r="B450" s="20">
        <v>0</v>
      </c>
      <c r="D450" s="18">
        <v>422</v>
      </c>
      <c r="E450" s="18">
        <v>254.78782943201858</v>
      </c>
      <c r="F450" s="18">
        <v>167.21217056798142</v>
      </c>
      <c r="G450" s="18">
        <v>1.2599127573036764</v>
      </c>
      <c r="I450" s="18">
        <v>87.995824634655534</v>
      </c>
      <c r="J450" s="18">
        <v>422</v>
      </c>
    </row>
    <row r="451" spans="1:10" x14ac:dyDescent="0.25">
      <c r="A451" s="20">
        <v>446</v>
      </c>
      <c r="B451" s="20">
        <v>3</v>
      </c>
      <c r="D451" s="18">
        <v>423</v>
      </c>
      <c r="E451" s="18">
        <v>281.51752866951631</v>
      </c>
      <c r="F451" s="18">
        <v>141.48247133048369</v>
      </c>
      <c r="G451" s="18">
        <v>1.0660442356476487</v>
      </c>
      <c r="I451" s="18">
        <v>88.204592901878911</v>
      </c>
      <c r="J451" s="18">
        <v>423</v>
      </c>
    </row>
    <row r="452" spans="1:10" x14ac:dyDescent="0.25">
      <c r="A452" s="20">
        <v>447</v>
      </c>
      <c r="B452" s="20">
        <v>1</v>
      </c>
      <c r="D452" s="18">
        <v>424</v>
      </c>
      <c r="E452" s="18">
        <v>281.51752866951631</v>
      </c>
      <c r="F452" s="18">
        <v>142.48247133048369</v>
      </c>
      <c r="G452" s="18">
        <v>1.0735790505658693</v>
      </c>
      <c r="I452" s="18">
        <v>88.413361169102288</v>
      </c>
      <c r="J452" s="18">
        <v>424</v>
      </c>
    </row>
    <row r="453" spans="1:10" x14ac:dyDescent="0.25">
      <c r="A453" s="20">
        <v>448</v>
      </c>
      <c r="B453" s="20">
        <v>0</v>
      </c>
      <c r="D453" s="18">
        <v>425</v>
      </c>
      <c r="E453" s="18">
        <v>254.78782943201858</v>
      </c>
      <c r="F453" s="18">
        <v>170.21217056798142</v>
      </c>
      <c r="G453" s="18">
        <v>1.2825172020583382</v>
      </c>
      <c r="I453" s="18">
        <v>88.622129436325679</v>
      </c>
      <c r="J453" s="18">
        <v>425</v>
      </c>
    </row>
    <row r="454" spans="1:10" x14ac:dyDescent="0.25">
      <c r="A454" s="20">
        <v>449</v>
      </c>
      <c r="B454" s="20">
        <v>1</v>
      </c>
      <c r="D454" s="18">
        <v>426</v>
      </c>
      <c r="E454" s="18">
        <v>254.78782943201858</v>
      </c>
      <c r="F454" s="18">
        <v>171.21217056798142</v>
      </c>
      <c r="G454" s="18">
        <v>1.2900520169765588</v>
      </c>
      <c r="I454" s="18">
        <v>88.830897703549056</v>
      </c>
      <c r="J454" s="18">
        <v>426</v>
      </c>
    </row>
    <row r="455" spans="1:10" x14ac:dyDescent="0.25">
      <c r="A455" s="20">
        <v>450</v>
      </c>
      <c r="B455" s="20">
        <v>0</v>
      </c>
      <c r="D455" s="18">
        <v>427</v>
      </c>
      <c r="E455" s="18">
        <v>281.51752866951631</v>
      </c>
      <c r="F455" s="18">
        <v>145.48247133048369</v>
      </c>
      <c r="G455" s="18">
        <v>1.0961834953205314</v>
      </c>
      <c r="I455" s="18">
        <v>89.039665970772433</v>
      </c>
      <c r="J455" s="18">
        <v>427</v>
      </c>
    </row>
    <row r="456" spans="1:10" x14ac:dyDescent="0.25">
      <c r="A456" s="20">
        <v>451</v>
      </c>
      <c r="B456" s="20">
        <v>0</v>
      </c>
      <c r="D456" s="18">
        <v>428</v>
      </c>
      <c r="E456" s="18">
        <v>201.3284309570231</v>
      </c>
      <c r="F456" s="18">
        <v>226.6715690429769</v>
      </c>
      <c r="G456" s="18">
        <v>1.7079283199614963</v>
      </c>
      <c r="I456" s="18">
        <v>89.248434237995824</v>
      </c>
      <c r="J456" s="18">
        <v>428</v>
      </c>
    </row>
    <row r="457" spans="1:10" x14ac:dyDescent="0.25">
      <c r="A457" s="20">
        <v>452</v>
      </c>
      <c r="B457" s="20">
        <v>0</v>
      </c>
      <c r="D457" s="18">
        <v>429</v>
      </c>
      <c r="E457" s="18">
        <v>254.78782943201858</v>
      </c>
      <c r="F457" s="18">
        <v>174.21217056798142</v>
      </c>
      <c r="G457" s="18">
        <v>1.3126564617312206</v>
      </c>
      <c r="I457" s="18">
        <v>89.4572025052192</v>
      </c>
      <c r="J457" s="18">
        <v>429</v>
      </c>
    </row>
    <row r="458" spans="1:10" x14ac:dyDescent="0.25">
      <c r="A458" s="20">
        <v>453</v>
      </c>
      <c r="B458" s="20">
        <v>0</v>
      </c>
      <c r="D458" s="18">
        <v>430</v>
      </c>
      <c r="E458" s="18">
        <v>254.78782943201858</v>
      </c>
      <c r="F458" s="18">
        <v>175.21217056798142</v>
      </c>
      <c r="G458" s="18">
        <v>1.3201912766494412</v>
      </c>
      <c r="I458" s="18">
        <v>89.665970772442591</v>
      </c>
      <c r="J458" s="18">
        <v>430</v>
      </c>
    </row>
    <row r="459" spans="1:10" x14ac:dyDescent="0.25">
      <c r="A459" s="20">
        <v>454</v>
      </c>
      <c r="B459" s="20">
        <v>0</v>
      </c>
      <c r="D459" s="18">
        <v>431</v>
      </c>
      <c r="E459" s="18">
        <v>228.05813019452083</v>
      </c>
      <c r="F459" s="18">
        <v>202.94186980547917</v>
      </c>
      <c r="G459" s="18">
        <v>1.5291294281419101</v>
      </c>
      <c r="I459" s="18">
        <v>89.874739039665968</v>
      </c>
      <c r="J459" s="18">
        <v>431</v>
      </c>
    </row>
    <row r="460" spans="1:10" x14ac:dyDescent="0.25">
      <c r="A460" s="20">
        <v>455</v>
      </c>
      <c r="B460" s="20">
        <v>0</v>
      </c>
      <c r="D460" s="18">
        <v>432</v>
      </c>
      <c r="E460" s="18">
        <v>281.51752866951631</v>
      </c>
      <c r="F460" s="18">
        <v>150.48247133048369</v>
      </c>
      <c r="G460" s="18">
        <v>1.1338575699116344</v>
      </c>
      <c r="I460" s="18">
        <v>90.083507306889345</v>
      </c>
      <c r="J460" s="18">
        <v>432</v>
      </c>
    </row>
    <row r="461" spans="1:10" x14ac:dyDescent="0.25">
      <c r="A461" s="20">
        <v>456</v>
      </c>
      <c r="B461" s="20">
        <v>1</v>
      </c>
      <c r="D461" s="18">
        <v>433</v>
      </c>
      <c r="E461" s="18">
        <v>281.51752866951631</v>
      </c>
      <c r="F461" s="18">
        <v>151.48247133048369</v>
      </c>
      <c r="G461" s="18">
        <v>1.1413923848298551</v>
      </c>
      <c r="I461" s="18">
        <v>90.292275574112736</v>
      </c>
      <c r="J461" s="18">
        <v>433</v>
      </c>
    </row>
    <row r="462" spans="1:10" x14ac:dyDescent="0.25">
      <c r="A462" s="20">
        <v>457</v>
      </c>
      <c r="B462" s="20">
        <v>0</v>
      </c>
      <c r="D462" s="18">
        <v>434</v>
      </c>
      <c r="E462" s="18">
        <v>254.78782943201858</v>
      </c>
      <c r="F462" s="18">
        <v>179.21217056798142</v>
      </c>
      <c r="G462" s="18">
        <v>1.3503305363223237</v>
      </c>
      <c r="I462" s="18">
        <v>90.501043841336113</v>
      </c>
      <c r="J462" s="18">
        <v>434</v>
      </c>
    </row>
    <row r="463" spans="1:10" x14ac:dyDescent="0.25">
      <c r="A463" s="20">
        <v>458</v>
      </c>
      <c r="B463" s="20">
        <v>3</v>
      </c>
      <c r="D463" s="18">
        <v>435</v>
      </c>
      <c r="E463" s="18">
        <v>254.78782943201858</v>
      </c>
      <c r="F463" s="18">
        <v>180.21217056798142</v>
      </c>
      <c r="G463" s="18">
        <v>1.3578653512405443</v>
      </c>
      <c r="I463" s="18">
        <v>90.70981210855949</v>
      </c>
      <c r="J463" s="18">
        <v>435</v>
      </c>
    </row>
    <row r="464" spans="1:10" x14ac:dyDescent="0.25">
      <c r="A464" s="20">
        <v>459</v>
      </c>
      <c r="B464" s="20">
        <v>0</v>
      </c>
      <c r="D464" s="18">
        <v>436</v>
      </c>
      <c r="E464" s="18">
        <v>228.05813019452083</v>
      </c>
      <c r="F464" s="18">
        <v>207.94186980547917</v>
      </c>
      <c r="G464" s="18">
        <v>1.5668035027330132</v>
      </c>
      <c r="I464" s="18">
        <v>90.918580375782881</v>
      </c>
      <c r="J464" s="18">
        <v>436</v>
      </c>
    </row>
    <row r="465" spans="1:10" x14ac:dyDescent="0.25">
      <c r="A465" s="20">
        <v>460</v>
      </c>
      <c r="B465" s="20">
        <v>1</v>
      </c>
      <c r="D465" s="18">
        <v>437</v>
      </c>
      <c r="E465" s="18">
        <v>254.78782943201858</v>
      </c>
      <c r="F465" s="18">
        <v>182.21217056798142</v>
      </c>
      <c r="G465" s="18">
        <v>1.3729349810769855</v>
      </c>
      <c r="I465" s="18">
        <v>91.127348643006258</v>
      </c>
      <c r="J465" s="18">
        <v>437</v>
      </c>
    </row>
    <row r="466" spans="1:10" x14ac:dyDescent="0.25">
      <c r="A466" s="20">
        <v>461</v>
      </c>
      <c r="B466" s="20">
        <v>2</v>
      </c>
      <c r="D466" s="18">
        <v>438</v>
      </c>
      <c r="E466" s="18">
        <v>281.51752866951631</v>
      </c>
      <c r="F466" s="18">
        <v>156.48247133048369</v>
      </c>
      <c r="G466" s="18">
        <v>1.1790664594209581</v>
      </c>
      <c r="I466" s="18">
        <v>91.336116910229634</v>
      </c>
      <c r="J466" s="18">
        <v>438</v>
      </c>
    </row>
    <row r="467" spans="1:10" x14ac:dyDescent="0.25">
      <c r="A467" s="20">
        <v>462</v>
      </c>
      <c r="B467" s="20">
        <v>0</v>
      </c>
      <c r="D467" s="18">
        <v>439</v>
      </c>
      <c r="E467" s="18">
        <v>228.05813019452083</v>
      </c>
      <c r="F467" s="18">
        <v>210.94186980547917</v>
      </c>
      <c r="G467" s="18">
        <v>1.589407947487675</v>
      </c>
      <c r="I467" s="18">
        <v>91.544885177453025</v>
      </c>
      <c r="J467" s="18">
        <v>439</v>
      </c>
    </row>
    <row r="468" spans="1:10" x14ac:dyDescent="0.25">
      <c r="A468" s="20">
        <v>463</v>
      </c>
      <c r="B468" s="20">
        <v>1</v>
      </c>
      <c r="D468" s="18">
        <v>440</v>
      </c>
      <c r="E468" s="18">
        <v>254.78782943201858</v>
      </c>
      <c r="F468" s="18">
        <v>185.21217056798142</v>
      </c>
      <c r="G468" s="18">
        <v>1.3955394258316474</v>
      </c>
      <c r="I468" s="18">
        <v>91.753653444676402</v>
      </c>
      <c r="J468" s="18">
        <v>440</v>
      </c>
    </row>
    <row r="469" spans="1:10" x14ac:dyDescent="0.25">
      <c r="A469" s="20">
        <v>464</v>
      </c>
      <c r="B469" s="20">
        <v>0</v>
      </c>
      <c r="D469" s="18">
        <v>441</v>
      </c>
      <c r="E469" s="18">
        <v>254.78782943201858</v>
      </c>
      <c r="F469" s="18">
        <v>186.21217056798142</v>
      </c>
      <c r="G469" s="18">
        <v>1.403074240749868</v>
      </c>
      <c r="I469" s="18">
        <v>91.962421711899793</v>
      </c>
      <c r="J469" s="18">
        <v>441</v>
      </c>
    </row>
    <row r="470" spans="1:10" x14ac:dyDescent="0.25">
      <c r="A470" s="20">
        <v>465</v>
      </c>
      <c r="B470" s="20">
        <v>1</v>
      </c>
      <c r="D470" s="18">
        <v>442</v>
      </c>
      <c r="E470" s="18">
        <v>281.51752866951631</v>
      </c>
      <c r="F470" s="18">
        <v>160.48247133048369</v>
      </c>
      <c r="G470" s="18">
        <v>1.2092057190938406</v>
      </c>
      <c r="I470" s="18">
        <v>92.17118997912317</v>
      </c>
      <c r="J470" s="18">
        <v>442</v>
      </c>
    </row>
    <row r="471" spans="1:10" x14ac:dyDescent="0.25">
      <c r="A471" s="20">
        <v>466</v>
      </c>
      <c r="B471" s="20">
        <v>0</v>
      </c>
      <c r="D471" s="18">
        <v>443</v>
      </c>
      <c r="E471" s="18">
        <v>281.51752866951631</v>
      </c>
      <c r="F471" s="18">
        <v>161.48247133048369</v>
      </c>
      <c r="G471" s="18">
        <v>1.2167405340120612</v>
      </c>
      <c r="I471" s="18">
        <v>92.379958246346547</v>
      </c>
      <c r="J471" s="18">
        <v>443</v>
      </c>
    </row>
    <row r="472" spans="1:10" x14ac:dyDescent="0.25">
      <c r="A472" s="20">
        <v>467</v>
      </c>
      <c r="B472" s="20">
        <v>1</v>
      </c>
      <c r="D472" s="18">
        <v>444</v>
      </c>
      <c r="E472" s="18">
        <v>281.51752866951631</v>
      </c>
      <c r="F472" s="18">
        <v>162.48247133048369</v>
      </c>
      <c r="G472" s="18">
        <v>1.2242753489302818</v>
      </c>
      <c r="I472" s="18">
        <v>92.588726513569938</v>
      </c>
      <c r="J472" s="18">
        <v>444</v>
      </c>
    </row>
    <row r="473" spans="1:10" x14ac:dyDescent="0.25">
      <c r="A473" s="20">
        <v>468</v>
      </c>
      <c r="B473" s="20">
        <v>1</v>
      </c>
      <c r="D473" s="18">
        <v>445</v>
      </c>
      <c r="E473" s="18">
        <v>281.51752866951631</v>
      </c>
      <c r="F473" s="18">
        <v>163.48247133048369</v>
      </c>
      <c r="G473" s="18">
        <v>1.2318101638485024</v>
      </c>
      <c r="I473" s="18">
        <v>92.797494780793315</v>
      </c>
      <c r="J473" s="18">
        <v>445</v>
      </c>
    </row>
    <row r="474" spans="1:10" x14ac:dyDescent="0.25">
      <c r="A474" s="20">
        <v>469</v>
      </c>
      <c r="B474" s="20">
        <v>0</v>
      </c>
      <c r="D474" s="18">
        <v>446</v>
      </c>
      <c r="E474" s="18">
        <v>201.3284309570231</v>
      </c>
      <c r="F474" s="18">
        <v>244.6715690429769</v>
      </c>
      <c r="G474" s="18">
        <v>1.8435549884894673</v>
      </c>
      <c r="I474" s="18">
        <v>93.006263048016692</v>
      </c>
      <c r="J474" s="18">
        <v>446</v>
      </c>
    </row>
    <row r="475" spans="1:10" x14ac:dyDescent="0.25">
      <c r="A475" s="20">
        <v>470</v>
      </c>
      <c r="B475" s="20">
        <v>0</v>
      </c>
      <c r="D475" s="18">
        <v>447</v>
      </c>
      <c r="E475" s="18">
        <v>254.78782943201858</v>
      </c>
      <c r="F475" s="18">
        <v>192.21217056798142</v>
      </c>
      <c r="G475" s="18">
        <v>1.4482831302591916</v>
      </c>
      <c r="I475" s="18">
        <v>93.215031315240083</v>
      </c>
      <c r="J475" s="18">
        <v>447</v>
      </c>
    </row>
    <row r="476" spans="1:10" x14ac:dyDescent="0.25">
      <c r="A476" s="20">
        <v>471</v>
      </c>
      <c r="B476" s="20">
        <v>0</v>
      </c>
      <c r="D476" s="18">
        <v>448</v>
      </c>
      <c r="E476" s="18">
        <v>281.51752866951631</v>
      </c>
      <c r="F476" s="18">
        <v>166.48247133048369</v>
      </c>
      <c r="G476" s="18">
        <v>1.2544146086031642</v>
      </c>
      <c r="I476" s="18">
        <v>93.42379958246346</v>
      </c>
      <c r="J476" s="18">
        <v>448</v>
      </c>
    </row>
    <row r="477" spans="1:10" x14ac:dyDescent="0.25">
      <c r="A477" s="20">
        <v>472</v>
      </c>
      <c r="B477" s="20">
        <v>1</v>
      </c>
      <c r="D477" s="18">
        <v>449</v>
      </c>
      <c r="E477" s="18">
        <v>254.78782943201858</v>
      </c>
      <c r="F477" s="18">
        <v>194.21217056798142</v>
      </c>
      <c r="G477" s="18">
        <v>1.4633527600956329</v>
      </c>
      <c r="I477" s="18">
        <v>93.632567849686836</v>
      </c>
      <c r="J477" s="18">
        <v>449</v>
      </c>
    </row>
    <row r="478" spans="1:10" x14ac:dyDescent="0.25">
      <c r="A478" s="20">
        <v>473</v>
      </c>
      <c r="B478" s="20">
        <v>0</v>
      </c>
      <c r="D478" s="18">
        <v>450</v>
      </c>
      <c r="E478" s="18">
        <v>281.51752866951631</v>
      </c>
      <c r="F478" s="18">
        <v>168.48247133048369</v>
      </c>
      <c r="G478" s="18">
        <v>1.2694842384396055</v>
      </c>
      <c r="I478" s="18">
        <v>93.841336116910227</v>
      </c>
      <c r="J478" s="18">
        <v>450</v>
      </c>
    </row>
    <row r="479" spans="1:10" x14ac:dyDescent="0.25">
      <c r="A479" s="20">
        <v>474</v>
      </c>
      <c r="B479" s="20">
        <v>0</v>
      </c>
      <c r="D479" s="18">
        <v>451</v>
      </c>
      <c r="E479" s="18">
        <v>281.51752866951631</v>
      </c>
      <c r="F479" s="18">
        <v>169.48247133048369</v>
      </c>
      <c r="G479" s="18">
        <v>1.2770190533578261</v>
      </c>
      <c r="I479" s="18">
        <v>94.050104384133604</v>
      </c>
      <c r="J479" s="18">
        <v>451</v>
      </c>
    </row>
    <row r="480" spans="1:10" x14ac:dyDescent="0.25">
      <c r="A480" s="20">
        <v>475</v>
      </c>
      <c r="B480" s="20">
        <v>2</v>
      </c>
      <c r="D480" s="18">
        <v>452</v>
      </c>
      <c r="E480" s="18">
        <v>281.51752866951631</v>
      </c>
      <c r="F480" s="18">
        <v>170.48247133048369</v>
      </c>
      <c r="G480" s="18">
        <v>1.2845538682760467</v>
      </c>
      <c r="I480" s="18">
        <v>94.258872651356995</v>
      </c>
      <c r="J480" s="18">
        <v>452</v>
      </c>
    </row>
    <row r="481" spans="1:10" x14ac:dyDescent="0.25">
      <c r="A481" s="20">
        <v>476</v>
      </c>
      <c r="B481" s="20">
        <v>1</v>
      </c>
      <c r="D481" s="18">
        <v>453</v>
      </c>
      <c r="E481" s="18">
        <v>281.51752866951631</v>
      </c>
      <c r="F481" s="18">
        <v>171.48247133048369</v>
      </c>
      <c r="G481" s="18">
        <v>1.2920886831942673</v>
      </c>
      <c r="I481" s="18">
        <v>94.467640918580372</v>
      </c>
      <c r="J481" s="18">
        <v>453</v>
      </c>
    </row>
    <row r="482" spans="1:10" x14ac:dyDescent="0.25">
      <c r="A482" s="20">
        <v>477</v>
      </c>
      <c r="B482" s="20">
        <v>0</v>
      </c>
      <c r="D482" s="18">
        <v>454</v>
      </c>
      <c r="E482" s="18">
        <v>281.51752866951631</v>
      </c>
      <c r="F482" s="18">
        <v>172.48247133048369</v>
      </c>
      <c r="G482" s="18">
        <v>1.2996234981124879</v>
      </c>
      <c r="I482" s="18">
        <v>94.676409185803749</v>
      </c>
      <c r="J482" s="18">
        <v>454</v>
      </c>
    </row>
    <row r="483" spans="1:10" x14ac:dyDescent="0.25">
      <c r="A483" s="20">
        <v>478</v>
      </c>
      <c r="B483" s="20">
        <v>1</v>
      </c>
      <c r="D483" s="18">
        <v>455</v>
      </c>
      <c r="E483" s="18">
        <v>281.51752866951631</v>
      </c>
      <c r="F483" s="18">
        <v>173.48247133048369</v>
      </c>
      <c r="G483" s="18">
        <v>1.3071583130307085</v>
      </c>
      <c r="I483" s="18">
        <v>94.88517745302714</v>
      </c>
      <c r="J483" s="18">
        <v>455</v>
      </c>
    </row>
    <row r="484" spans="1:10" x14ac:dyDescent="0.25">
      <c r="A484" s="20">
        <v>479</v>
      </c>
      <c r="B484" s="20">
        <v>2</v>
      </c>
      <c r="D484" s="18">
        <v>456</v>
      </c>
      <c r="E484" s="18">
        <v>254.78782943201858</v>
      </c>
      <c r="F484" s="18">
        <v>201.21217056798142</v>
      </c>
      <c r="G484" s="18">
        <v>1.5160964645231771</v>
      </c>
      <c r="I484" s="18">
        <v>95.093945720250517</v>
      </c>
      <c r="J484" s="18">
        <v>456</v>
      </c>
    </row>
    <row r="485" spans="1:10" x14ac:dyDescent="0.25">
      <c r="D485" s="18">
        <v>457</v>
      </c>
      <c r="E485" s="18">
        <v>281.51752866951631</v>
      </c>
      <c r="F485" s="18">
        <v>175.48247133048369</v>
      </c>
      <c r="G485" s="18">
        <v>1.3222279428671497</v>
      </c>
      <c r="I485" s="18">
        <v>95.302713987473894</v>
      </c>
      <c r="J485" s="18">
        <v>457</v>
      </c>
    </row>
    <row r="486" spans="1:10" x14ac:dyDescent="0.25">
      <c r="D486" s="18">
        <v>458</v>
      </c>
      <c r="E486" s="18">
        <v>201.3284309570231</v>
      </c>
      <c r="F486" s="18">
        <v>256.6715690429769</v>
      </c>
      <c r="G486" s="18">
        <v>1.9339727675081146</v>
      </c>
      <c r="I486" s="18">
        <v>95.511482254697285</v>
      </c>
      <c r="J486" s="18">
        <v>458</v>
      </c>
    </row>
    <row r="487" spans="1:10" x14ac:dyDescent="0.25">
      <c r="D487" s="18">
        <v>459</v>
      </c>
      <c r="E487" s="18">
        <v>281.51752866951631</v>
      </c>
      <c r="F487" s="18">
        <v>177.48247133048369</v>
      </c>
      <c r="G487" s="18">
        <v>1.337297572703591</v>
      </c>
      <c r="I487" s="18">
        <v>95.720250521920661</v>
      </c>
      <c r="J487" s="18">
        <v>459</v>
      </c>
    </row>
    <row r="488" spans="1:10" x14ac:dyDescent="0.25">
      <c r="D488" s="18">
        <v>460</v>
      </c>
      <c r="E488" s="18">
        <v>254.78782943201858</v>
      </c>
      <c r="F488" s="18">
        <v>205.21217056798142</v>
      </c>
      <c r="G488" s="18">
        <v>1.5462357241960596</v>
      </c>
      <c r="I488" s="18">
        <v>95.929018789144052</v>
      </c>
      <c r="J488" s="18">
        <v>460</v>
      </c>
    </row>
    <row r="489" spans="1:10" x14ac:dyDescent="0.25">
      <c r="D489" s="18">
        <v>461</v>
      </c>
      <c r="E489" s="18">
        <v>228.05813019452083</v>
      </c>
      <c r="F489" s="18">
        <v>232.94186980547917</v>
      </c>
      <c r="G489" s="18">
        <v>1.7551738756885285</v>
      </c>
      <c r="I489" s="18">
        <v>96.137787056367429</v>
      </c>
      <c r="J489" s="18">
        <v>461</v>
      </c>
    </row>
    <row r="490" spans="1:10" x14ac:dyDescent="0.25">
      <c r="D490" s="18">
        <v>462</v>
      </c>
      <c r="E490" s="18">
        <v>281.51752866951631</v>
      </c>
      <c r="F490" s="18">
        <v>180.48247133048369</v>
      </c>
      <c r="G490" s="18">
        <v>1.3599020174582528</v>
      </c>
      <c r="I490" s="18">
        <v>96.346555323590806</v>
      </c>
      <c r="J490" s="18">
        <v>462</v>
      </c>
    </row>
    <row r="491" spans="1:10" x14ac:dyDescent="0.25">
      <c r="D491" s="18">
        <v>463</v>
      </c>
      <c r="E491" s="18">
        <v>254.78782943201858</v>
      </c>
      <c r="F491" s="18">
        <v>208.21217056798142</v>
      </c>
      <c r="G491" s="18">
        <v>1.5688401689507214</v>
      </c>
      <c r="I491" s="18">
        <v>96.555323590814197</v>
      </c>
      <c r="J491" s="18">
        <v>463</v>
      </c>
    </row>
    <row r="492" spans="1:10" x14ac:dyDescent="0.25">
      <c r="D492" s="18">
        <v>464</v>
      </c>
      <c r="E492" s="18">
        <v>281.51752866951631</v>
      </c>
      <c r="F492" s="18">
        <v>182.48247133048369</v>
      </c>
      <c r="G492" s="18">
        <v>1.374971647294694</v>
      </c>
      <c r="I492" s="18">
        <v>96.764091858037574</v>
      </c>
      <c r="J492" s="18">
        <v>464</v>
      </c>
    </row>
    <row r="493" spans="1:10" x14ac:dyDescent="0.25">
      <c r="D493" s="18">
        <v>465</v>
      </c>
      <c r="E493" s="18">
        <v>254.78782943201858</v>
      </c>
      <c r="F493" s="18">
        <v>210.21217056798142</v>
      </c>
      <c r="G493" s="18">
        <v>1.5839097987871626</v>
      </c>
      <c r="I493" s="18">
        <v>96.972860125260951</v>
      </c>
      <c r="J493" s="18">
        <v>465</v>
      </c>
    </row>
    <row r="494" spans="1:10" x14ac:dyDescent="0.25">
      <c r="D494" s="18">
        <v>466</v>
      </c>
      <c r="E494" s="18">
        <v>281.51752866951631</v>
      </c>
      <c r="F494" s="18">
        <v>184.48247133048369</v>
      </c>
      <c r="G494" s="18">
        <v>1.3900412771311352</v>
      </c>
      <c r="I494" s="18">
        <v>97.181628392484342</v>
      </c>
      <c r="J494" s="18">
        <v>466</v>
      </c>
    </row>
    <row r="495" spans="1:10" x14ac:dyDescent="0.25">
      <c r="D495" s="18">
        <v>467</v>
      </c>
      <c r="E495" s="18">
        <v>254.78782943201858</v>
      </c>
      <c r="F495" s="18">
        <v>212.21217056798142</v>
      </c>
      <c r="G495" s="18">
        <v>1.5989794286236039</v>
      </c>
      <c r="I495" s="18">
        <v>97.390396659707719</v>
      </c>
      <c r="J495" s="18">
        <v>467</v>
      </c>
    </row>
    <row r="496" spans="1:10" x14ac:dyDescent="0.25">
      <c r="D496" s="18">
        <v>468</v>
      </c>
      <c r="E496" s="18">
        <v>254.78782943201858</v>
      </c>
      <c r="F496" s="18">
        <v>213.21217056798142</v>
      </c>
      <c r="G496" s="18">
        <v>1.6065142435418245</v>
      </c>
      <c r="I496" s="18">
        <v>97.599164926931095</v>
      </c>
      <c r="J496" s="18">
        <v>468</v>
      </c>
    </row>
    <row r="497" spans="4:10" x14ac:dyDescent="0.25">
      <c r="D497" s="18">
        <v>469</v>
      </c>
      <c r="E497" s="18">
        <v>281.51752866951631</v>
      </c>
      <c r="F497" s="18">
        <v>187.48247133048369</v>
      </c>
      <c r="G497" s="18">
        <v>1.4126457218857971</v>
      </c>
      <c r="I497" s="18">
        <v>97.807933194154487</v>
      </c>
      <c r="J497" s="18">
        <v>469</v>
      </c>
    </row>
    <row r="498" spans="4:10" x14ac:dyDescent="0.25">
      <c r="D498" s="18">
        <v>470</v>
      </c>
      <c r="E498" s="18">
        <v>281.51752866951631</v>
      </c>
      <c r="F498" s="18">
        <v>188.48247133048369</v>
      </c>
      <c r="G498" s="18">
        <v>1.4201805368040177</v>
      </c>
      <c r="I498" s="18">
        <v>98.016701461377863</v>
      </c>
      <c r="J498" s="18">
        <v>470</v>
      </c>
    </row>
    <row r="499" spans="4:10" x14ac:dyDescent="0.25">
      <c r="D499" s="18">
        <v>471</v>
      </c>
      <c r="E499" s="18">
        <v>281.51752866951631</v>
      </c>
      <c r="F499" s="18">
        <v>189.48247133048369</v>
      </c>
      <c r="G499" s="18">
        <v>1.4277153517222383</v>
      </c>
      <c r="I499" s="18">
        <v>98.225469728601254</v>
      </c>
      <c r="J499" s="18">
        <v>471</v>
      </c>
    </row>
    <row r="500" spans="4:10" x14ac:dyDescent="0.25">
      <c r="D500" s="18">
        <v>472</v>
      </c>
      <c r="E500" s="18">
        <v>254.78782943201858</v>
      </c>
      <c r="F500" s="18">
        <v>217.21217056798142</v>
      </c>
      <c r="G500" s="18">
        <v>1.6366535032147069</v>
      </c>
      <c r="I500" s="18">
        <v>98.434237995824631</v>
      </c>
      <c r="J500" s="18">
        <v>472</v>
      </c>
    </row>
    <row r="501" spans="4:10" x14ac:dyDescent="0.25">
      <c r="D501" s="18">
        <v>473</v>
      </c>
      <c r="E501" s="18">
        <v>281.51752866951631</v>
      </c>
      <c r="F501" s="18">
        <v>191.48247133048369</v>
      </c>
      <c r="G501" s="18">
        <v>1.4427849815586795</v>
      </c>
      <c r="I501" s="18">
        <v>98.643006263048008</v>
      </c>
      <c r="J501" s="18">
        <v>473</v>
      </c>
    </row>
    <row r="502" spans="4:10" x14ac:dyDescent="0.25">
      <c r="D502" s="18">
        <v>474</v>
      </c>
      <c r="E502" s="18">
        <v>281.51752866951631</v>
      </c>
      <c r="F502" s="18">
        <v>192.48247133048369</v>
      </c>
      <c r="G502" s="18">
        <v>1.4503197964769001</v>
      </c>
      <c r="I502" s="18">
        <v>98.851774530271399</v>
      </c>
      <c r="J502" s="18">
        <v>474</v>
      </c>
    </row>
    <row r="503" spans="4:10" x14ac:dyDescent="0.25">
      <c r="D503" s="18">
        <v>475</v>
      </c>
      <c r="E503" s="18">
        <v>228.05813019452083</v>
      </c>
      <c r="F503" s="18">
        <v>246.94186980547917</v>
      </c>
      <c r="G503" s="18">
        <v>1.860661284543617</v>
      </c>
      <c r="I503" s="18">
        <v>99.060542797494776</v>
      </c>
      <c r="J503" s="18">
        <v>475</v>
      </c>
    </row>
    <row r="504" spans="4:10" x14ac:dyDescent="0.25">
      <c r="D504" s="18">
        <v>476</v>
      </c>
      <c r="E504" s="18">
        <v>254.78782943201858</v>
      </c>
      <c r="F504" s="18">
        <v>221.21217056798142</v>
      </c>
      <c r="G504" s="18">
        <v>1.6667927628875894</v>
      </c>
      <c r="I504" s="18">
        <v>99.269311064718153</v>
      </c>
      <c r="J504" s="18">
        <v>476</v>
      </c>
    </row>
    <row r="505" spans="4:10" x14ac:dyDescent="0.25">
      <c r="D505" s="18">
        <v>477</v>
      </c>
      <c r="E505" s="18">
        <v>281.51752866951631</v>
      </c>
      <c r="F505" s="18">
        <v>195.48247133048369</v>
      </c>
      <c r="G505" s="18">
        <v>1.472924241231562</v>
      </c>
      <c r="I505" s="18">
        <v>99.478079331941544</v>
      </c>
      <c r="J505" s="18">
        <v>477</v>
      </c>
    </row>
    <row r="506" spans="4:10" x14ac:dyDescent="0.25">
      <c r="D506" s="18">
        <v>478</v>
      </c>
      <c r="E506" s="18">
        <v>254.78782943201858</v>
      </c>
      <c r="F506" s="18">
        <v>223.21217056798142</v>
      </c>
      <c r="G506" s="18">
        <v>1.6818623927240306</v>
      </c>
      <c r="I506" s="18">
        <v>99.686847599164921</v>
      </c>
      <c r="J506" s="18">
        <v>478</v>
      </c>
    </row>
    <row r="507" spans="4:10" ht="15.75" thickBot="1" x14ac:dyDescent="0.3">
      <c r="D507" s="19">
        <v>479</v>
      </c>
      <c r="E507" s="19">
        <v>228.05813019452083</v>
      </c>
      <c r="F507" s="19">
        <v>250.94186980547917</v>
      </c>
      <c r="G507" s="19">
        <v>1.8908005442164995</v>
      </c>
      <c r="I507" s="19">
        <v>99.895615866388312</v>
      </c>
      <c r="J507" s="19">
        <v>479</v>
      </c>
    </row>
  </sheetData>
  <sortState xmlns:xlrd2="http://schemas.microsoft.com/office/spreadsheetml/2017/richdata2" ref="J29:J507">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workbookViewId="0">
      <selection activeCell="B40" sqref="B40"/>
    </sheetView>
  </sheetViews>
  <sheetFormatPr baseColWidth="10" defaultRowHeight="15" x14ac:dyDescent="0.25"/>
  <cols>
    <col min="1" max="1" width="21.5703125" customWidth="1"/>
    <col min="2" max="2" width="19.140625" bestFit="1" customWidth="1"/>
    <col min="3" max="3" width="4.425781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bestFit="1" customWidth="1"/>
  </cols>
  <sheetData>
    <row r="1" spans="1:9" s="22" customFormat="1" x14ac:dyDescent="0.25">
      <c r="A1" s="22" t="s">
        <v>1277</v>
      </c>
    </row>
    <row r="2" spans="1:9" s="22" customFormat="1" x14ac:dyDescent="0.25"/>
    <row r="3" spans="1:9" s="22" customFormat="1" x14ac:dyDescent="0.25"/>
    <row r="5" spans="1:9" x14ac:dyDescent="0.25">
      <c r="A5" s="13" t="s">
        <v>1120</v>
      </c>
      <c r="B5" s="13" t="s">
        <v>1269</v>
      </c>
      <c r="D5" t="s">
        <v>1262</v>
      </c>
    </row>
    <row r="6" spans="1:9" ht="15.75" thickBot="1" x14ac:dyDescent="0.3">
      <c r="A6">
        <v>1</v>
      </c>
      <c r="B6">
        <v>0</v>
      </c>
    </row>
    <row r="7" spans="1:9" x14ac:dyDescent="0.25">
      <c r="A7">
        <v>2</v>
      </c>
      <c r="B7">
        <v>0</v>
      </c>
      <c r="D7" s="9" t="s">
        <v>1252</v>
      </c>
      <c r="E7" s="9"/>
    </row>
    <row r="8" spans="1:9" x14ac:dyDescent="0.25">
      <c r="A8">
        <v>3</v>
      </c>
      <c r="B8">
        <v>1</v>
      </c>
      <c r="D8" t="s">
        <v>1253</v>
      </c>
      <c r="E8">
        <v>0.15654138068775517</v>
      </c>
    </row>
    <row r="9" spans="1:9" x14ac:dyDescent="0.25">
      <c r="A9">
        <v>4</v>
      </c>
      <c r="B9">
        <v>1</v>
      </c>
      <c r="D9" t="s">
        <v>1254</v>
      </c>
      <c r="E9">
        <v>2.4505203867628684E-2</v>
      </c>
    </row>
    <row r="10" spans="1:9" x14ac:dyDescent="0.25">
      <c r="A10">
        <v>5</v>
      </c>
      <c r="B10">
        <v>0</v>
      </c>
      <c r="D10" t="s">
        <v>1255</v>
      </c>
      <c r="E10">
        <v>2.2455845052224543E-2</v>
      </c>
    </row>
    <row r="11" spans="1:9" x14ac:dyDescent="0.25">
      <c r="A11">
        <v>6</v>
      </c>
      <c r="B11">
        <v>0</v>
      </c>
      <c r="D11" t="s">
        <v>1256</v>
      </c>
      <c r="E11">
        <v>136.57124660934079</v>
      </c>
    </row>
    <row r="12" spans="1:9" ht="15.75" thickBot="1" x14ac:dyDescent="0.3">
      <c r="A12">
        <v>7</v>
      </c>
      <c r="B12">
        <v>0</v>
      </c>
      <c r="D12" s="7" t="s">
        <v>1257</v>
      </c>
      <c r="E12" s="7">
        <v>478</v>
      </c>
    </row>
    <row r="13" spans="1:9" x14ac:dyDescent="0.25">
      <c r="A13">
        <v>8</v>
      </c>
      <c r="B13">
        <v>1</v>
      </c>
    </row>
    <row r="14" spans="1:9" ht="15.75" thickBot="1" x14ac:dyDescent="0.3">
      <c r="A14">
        <v>9</v>
      </c>
      <c r="B14">
        <v>1</v>
      </c>
      <c r="D14" t="s">
        <v>1233</v>
      </c>
    </row>
    <row r="15" spans="1:9" x14ac:dyDescent="0.25">
      <c r="A15">
        <v>10</v>
      </c>
      <c r="B15">
        <v>2</v>
      </c>
      <c r="D15" s="8"/>
      <c r="E15" s="8" t="s">
        <v>1240</v>
      </c>
      <c r="F15" s="8" t="s">
        <v>1241</v>
      </c>
      <c r="G15" s="8" t="s">
        <v>1242</v>
      </c>
      <c r="H15" s="8" t="s">
        <v>1243</v>
      </c>
      <c r="I15" s="8" t="s">
        <v>1244</v>
      </c>
    </row>
    <row r="16" spans="1:9" x14ac:dyDescent="0.25">
      <c r="A16">
        <v>11</v>
      </c>
      <c r="B16">
        <v>1</v>
      </c>
      <c r="D16" t="s">
        <v>1234</v>
      </c>
      <c r="E16">
        <v>1</v>
      </c>
      <c r="F16">
        <v>223027.72939561494</v>
      </c>
      <c r="G16">
        <v>223027.72939561494</v>
      </c>
      <c r="H16">
        <v>11.957497966404757</v>
      </c>
      <c r="I16">
        <v>5.9313408899632403E-4</v>
      </c>
    </row>
    <row r="17" spans="1:10" x14ac:dyDescent="0.25">
      <c r="A17">
        <v>12</v>
      </c>
      <c r="B17">
        <v>0</v>
      </c>
      <c r="D17" t="s">
        <v>1239</v>
      </c>
      <c r="E17">
        <v>476</v>
      </c>
      <c r="F17">
        <v>8878211.7706043851</v>
      </c>
      <c r="G17">
        <v>18651.705400429379</v>
      </c>
    </row>
    <row r="18" spans="1:10" ht="15.75" thickBot="1" x14ac:dyDescent="0.3">
      <c r="A18">
        <v>13</v>
      </c>
      <c r="B18">
        <v>0</v>
      </c>
      <c r="D18" s="7" t="s">
        <v>1227</v>
      </c>
      <c r="E18" s="7">
        <v>477</v>
      </c>
      <c r="F18" s="7">
        <v>9101239.5</v>
      </c>
      <c r="G18" s="7"/>
      <c r="H18" s="7"/>
      <c r="I18" s="7"/>
    </row>
    <row r="19" spans="1:10" ht="15.75" thickBot="1" x14ac:dyDescent="0.3">
      <c r="A19">
        <v>14</v>
      </c>
      <c r="B19">
        <v>1</v>
      </c>
    </row>
    <row r="20" spans="1:10" x14ac:dyDescent="0.25">
      <c r="A20">
        <v>15</v>
      </c>
      <c r="B20">
        <v>1</v>
      </c>
      <c r="D20" s="8"/>
      <c r="E20" s="8" t="s">
        <v>1245</v>
      </c>
      <c r="F20" s="8" t="s">
        <v>1246</v>
      </c>
      <c r="G20" s="8" t="s">
        <v>1247</v>
      </c>
      <c r="H20" s="8" t="s">
        <v>1248</v>
      </c>
      <c r="I20" s="8" t="s">
        <v>1249</v>
      </c>
      <c r="J20" s="8" t="s">
        <v>1250</v>
      </c>
    </row>
    <row r="21" spans="1:10" x14ac:dyDescent="0.25">
      <c r="A21">
        <v>16</v>
      </c>
      <c r="B21">
        <v>2</v>
      </c>
      <c r="D21" t="s">
        <v>1251</v>
      </c>
      <c r="E21">
        <v>254.17989972545723</v>
      </c>
      <c r="F21">
        <v>7.5526434825453279</v>
      </c>
      <c r="G21">
        <v>33.654428454472168</v>
      </c>
      <c r="H21">
        <v>5.9320766298539891E-128</v>
      </c>
      <c r="I21">
        <v>239.33925566190842</v>
      </c>
      <c r="J21">
        <v>269.02054378900601</v>
      </c>
    </row>
    <row r="22" spans="1:10" ht="15.75" thickBot="1" x14ac:dyDescent="0.3">
      <c r="A22">
        <v>17</v>
      </c>
      <c r="B22">
        <v>0</v>
      </c>
      <c r="D22" s="7" t="s">
        <v>1259</v>
      </c>
      <c r="E22" s="7">
        <v>-28.876510571064028</v>
      </c>
      <c r="F22" s="7">
        <v>8.3507321559923096</v>
      </c>
      <c r="G22" s="7">
        <v>-3.4579615333899616</v>
      </c>
      <c r="H22" s="7">
        <v>5.9313408899634083E-4</v>
      </c>
      <c r="I22" s="7">
        <v>-45.285367136784956</v>
      </c>
      <c r="J22" s="7">
        <v>-12.467654005343096</v>
      </c>
    </row>
    <row r="23" spans="1:10" x14ac:dyDescent="0.25">
      <c r="A23">
        <v>18</v>
      </c>
      <c r="B23">
        <v>0</v>
      </c>
    </row>
    <row r="24" spans="1:10" x14ac:dyDescent="0.25">
      <c r="A24">
        <v>19</v>
      </c>
      <c r="B24">
        <v>1</v>
      </c>
    </row>
    <row r="25" spans="1:10" x14ac:dyDescent="0.25">
      <c r="A25">
        <v>20</v>
      </c>
      <c r="B25">
        <v>1</v>
      </c>
    </row>
    <row r="26" spans="1:10" x14ac:dyDescent="0.25">
      <c r="A26">
        <v>21</v>
      </c>
      <c r="B26">
        <v>0</v>
      </c>
      <c r="D26" t="s">
        <v>1260</v>
      </c>
      <c r="I26" t="s">
        <v>1261</v>
      </c>
    </row>
    <row r="27" spans="1:10" ht="15.75" thickBot="1" x14ac:dyDescent="0.3">
      <c r="A27">
        <v>22</v>
      </c>
      <c r="B27">
        <v>1</v>
      </c>
    </row>
    <row r="28" spans="1:10" x14ac:dyDescent="0.25">
      <c r="A28">
        <v>23</v>
      </c>
      <c r="B28">
        <v>0</v>
      </c>
      <c r="D28" s="8" t="s">
        <v>1279</v>
      </c>
      <c r="E28" s="8" t="s">
        <v>1263</v>
      </c>
      <c r="F28" s="8" t="s">
        <v>1264</v>
      </c>
      <c r="G28" s="8" t="s">
        <v>1265</v>
      </c>
      <c r="I28" s="8" t="s">
        <v>1235</v>
      </c>
      <c r="J28" s="8" t="s">
        <v>1120</v>
      </c>
    </row>
    <row r="29" spans="1:10" x14ac:dyDescent="0.25">
      <c r="A29">
        <v>24</v>
      </c>
      <c r="B29">
        <v>0</v>
      </c>
      <c r="D29">
        <v>1</v>
      </c>
      <c r="E29">
        <v>254.17989972545723</v>
      </c>
      <c r="F29">
        <v>-253.17989972545723</v>
      </c>
      <c r="G29">
        <v>-1.8557764665694414</v>
      </c>
      <c r="I29">
        <v>0.10460251046025104</v>
      </c>
      <c r="J29">
        <v>1</v>
      </c>
    </row>
    <row r="30" spans="1:10" x14ac:dyDescent="0.25">
      <c r="A30">
        <v>25</v>
      </c>
      <c r="B30">
        <v>0</v>
      </c>
      <c r="D30">
        <v>2</v>
      </c>
      <c r="E30">
        <v>254.17989972545723</v>
      </c>
      <c r="F30">
        <v>-252.17989972545723</v>
      </c>
      <c r="G30">
        <v>-1.8484465937454857</v>
      </c>
      <c r="I30">
        <v>0.31380753138075312</v>
      </c>
      <c r="J30">
        <v>2</v>
      </c>
    </row>
    <row r="31" spans="1:10" x14ac:dyDescent="0.25">
      <c r="A31">
        <v>26</v>
      </c>
      <c r="B31">
        <v>0</v>
      </c>
      <c r="D31">
        <v>3</v>
      </c>
      <c r="E31">
        <v>225.30338915439322</v>
      </c>
      <c r="F31">
        <v>-222.30338915439322</v>
      </c>
      <c r="G31">
        <v>-1.6294555708360203</v>
      </c>
      <c r="I31">
        <v>0.52301255230125521</v>
      </c>
      <c r="J31">
        <v>3</v>
      </c>
    </row>
    <row r="32" spans="1:10" x14ac:dyDescent="0.25">
      <c r="A32">
        <v>27</v>
      </c>
      <c r="B32">
        <v>1</v>
      </c>
      <c r="D32">
        <v>4</v>
      </c>
      <c r="E32">
        <v>225.30338915439322</v>
      </c>
      <c r="F32">
        <v>-221.30338915439322</v>
      </c>
      <c r="G32">
        <v>-1.6221256980120649</v>
      </c>
      <c r="I32">
        <v>0.73221757322175729</v>
      </c>
      <c r="J32">
        <v>4</v>
      </c>
    </row>
    <row r="33" spans="1:10" x14ac:dyDescent="0.25">
      <c r="A33">
        <v>28</v>
      </c>
      <c r="B33">
        <v>0</v>
      </c>
      <c r="D33">
        <v>5</v>
      </c>
      <c r="E33">
        <v>254.17989972545723</v>
      </c>
      <c r="F33">
        <v>-249.17989972545723</v>
      </c>
      <c r="G33">
        <v>-1.8264569752736188</v>
      </c>
      <c r="I33">
        <v>0.94142259414225937</v>
      </c>
      <c r="J33">
        <v>5</v>
      </c>
    </row>
    <row r="34" spans="1:10" x14ac:dyDescent="0.25">
      <c r="A34">
        <v>29</v>
      </c>
      <c r="B34">
        <v>1</v>
      </c>
      <c r="D34">
        <v>6</v>
      </c>
      <c r="E34">
        <v>254.17989972545723</v>
      </c>
      <c r="F34">
        <v>-248.17989972545723</v>
      </c>
      <c r="G34">
        <v>-1.8191271024496631</v>
      </c>
      <c r="I34">
        <v>1.1506276150627615</v>
      </c>
      <c r="J34">
        <v>6</v>
      </c>
    </row>
    <row r="35" spans="1:10" x14ac:dyDescent="0.25">
      <c r="A35">
        <v>30</v>
      </c>
      <c r="B35">
        <v>0</v>
      </c>
      <c r="D35">
        <v>7</v>
      </c>
      <c r="E35">
        <v>254.17989972545723</v>
      </c>
      <c r="F35">
        <v>-247.17989972545723</v>
      </c>
      <c r="G35">
        <v>-1.8117972296257077</v>
      </c>
      <c r="I35">
        <v>1.3598326359832635</v>
      </c>
      <c r="J35">
        <v>7</v>
      </c>
    </row>
    <row r="36" spans="1:10" x14ac:dyDescent="0.25">
      <c r="A36">
        <v>31</v>
      </c>
      <c r="B36">
        <v>1</v>
      </c>
      <c r="D36">
        <v>8</v>
      </c>
      <c r="E36">
        <v>225.30338915439322</v>
      </c>
      <c r="F36">
        <v>-217.30338915439322</v>
      </c>
      <c r="G36">
        <v>-1.5928062067162423</v>
      </c>
      <c r="I36">
        <v>1.5690376569037656</v>
      </c>
      <c r="J36">
        <v>8</v>
      </c>
    </row>
    <row r="37" spans="1:10" x14ac:dyDescent="0.25">
      <c r="A37">
        <v>32</v>
      </c>
      <c r="B37">
        <v>0</v>
      </c>
      <c r="D37">
        <v>9</v>
      </c>
      <c r="E37">
        <v>225.30338915439322</v>
      </c>
      <c r="F37">
        <v>-216.30338915439322</v>
      </c>
      <c r="G37">
        <v>-1.5854763338922866</v>
      </c>
      <c r="I37">
        <v>1.7782426778242677</v>
      </c>
      <c r="J37">
        <v>9</v>
      </c>
    </row>
    <row r="38" spans="1:10" x14ac:dyDescent="0.25">
      <c r="A38">
        <v>33</v>
      </c>
      <c r="B38">
        <v>0</v>
      </c>
      <c r="D38">
        <v>10</v>
      </c>
      <c r="E38">
        <v>196.42687858332917</v>
      </c>
      <c r="F38">
        <v>-186.42687858332917</v>
      </c>
      <c r="G38">
        <v>-1.366485310982821</v>
      </c>
      <c r="I38">
        <v>1.9874476987447698</v>
      </c>
      <c r="J38">
        <v>10</v>
      </c>
    </row>
    <row r="39" spans="1:10" x14ac:dyDescent="0.25">
      <c r="A39">
        <v>34</v>
      </c>
      <c r="B39">
        <v>1</v>
      </c>
      <c r="D39">
        <v>11</v>
      </c>
      <c r="E39">
        <v>225.30338915439322</v>
      </c>
      <c r="F39">
        <v>-214.30338915439322</v>
      </c>
      <c r="G39">
        <v>-1.5708165882443754</v>
      </c>
      <c r="I39">
        <v>2.1966527196652716</v>
      </c>
      <c r="J39">
        <v>11</v>
      </c>
    </row>
    <row r="40" spans="1:10" x14ac:dyDescent="0.25">
      <c r="A40">
        <v>35</v>
      </c>
      <c r="B40">
        <v>0</v>
      </c>
      <c r="D40">
        <v>12</v>
      </c>
      <c r="E40">
        <v>254.17989972545723</v>
      </c>
      <c r="F40">
        <v>-242.17989972545723</v>
      </c>
      <c r="G40">
        <v>-1.7751478655059294</v>
      </c>
      <c r="I40">
        <v>2.4058577405857742</v>
      </c>
      <c r="J40">
        <v>12</v>
      </c>
    </row>
    <row r="41" spans="1:10" x14ac:dyDescent="0.25">
      <c r="A41">
        <v>36</v>
      </c>
      <c r="B41">
        <v>0</v>
      </c>
      <c r="D41">
        <v>13</v>
      </c>
      <c r="E41">
        <v>254.17989972545723</v>
      </c>
      <c r="F41">
        <v>-241.17989972545723</v>
      </c>
      <c r="G41">
        <v>-1.7678179926819737</v>
      </c>
      <c r="I41">
        <v>2.6150627615062758</v>
      </c>
      <c r="J41">
        <v>13</v>
      </c>
    </row>
    <row r="42" spans="1:10" x14ac:dyDescent="0.25">
      <c r="A42">
        <v>37</v>
      </c>
      <c r="B42">
        <v>0</v>
      </c>
      <c r="D42">
        <v>14</v>
      </c>
      <c r="E42">
        <v>225.30338915439322</v>
      </c>
      <c r="F42">
        <v>-211.30338915439322</v>
      </c>
      <c r="G42">
        <v>-1.5488269697725083</v>
      </c>
      <c r="I42">
        <v>2.8242677824267783</v>
      </c>
      <c r="J42">
        <v>14</v>
      </c>
    </row>
    <row r="43" spans="1:10" x14ac:dyDescent="0.25">
      <c r="A43">
        <v>38</v>
      </c>
      <c r="B43">
        <v>0</v>
      </c>
      <c r="D43">
        <v>15</v>
      </c>
      <c r="E43">
        <v>225.30338915439322</v>
      </c>
      <c r="F43">
        <v>-210.30338915439322</v>
      </c>
      <c r="G43">
        <v>-1.5414970969485529</v>
      </c>
      <c r="I43">
        <v>3.03347280334728</v>
      </c>
      <c r="J43">
        <v>15</v>
      </c>
    </row>
    <row r="44" spans="1:10" x14ac:dyDescent="0.25">
      <c r="A44">
        <v>39</v>
      </c>
      <c r="B44">
        <v>2</v>
      </c>
      <c r="D44">
        <v>16</v>
      </c>
      <c r="E44">
        <v>196.42687858332917</v>
      </c>
      <c r="F44">
        <v>-180.42687858332917</v>
      </c>
      <c r="G44">
        <v>-1.3225060740390873</v>
      </c>
      <c r="I44">
        <v>3.2426778242677825</v>
      </c>
      <c r="J44">
        <v>16</v>
      </c>
    </row>
    <row r="45" spans="1:10" x14ac:dyDescent="0.25">
      <c r="A45">
        <v>40</v>
      </c>
      <c r="B45">
        <v>0</v>
      </c>
      <c r="D45">
        <v>17</v>
      </c>
      <c r="E45">
        <v>254.17989972545723</v>
      </c>
      <c r="F45">
        <v>-237.17989972545723</v>
      </c>
      <c r="G45">
        <v>-1.7384985013861511</v>
      </c>
      <c r="I45">
        <v>3.4518828451882841</v>
      </c>
      <c r="J45">
        <v>17</v>
      </c>
    </row>
    <row r="46" spans="1:10" x14ac:dyDescent="0.25">
      <c r="A46">
        <v>41</v>
      </c>
      <c r="B46">
        <v>1</v>
      </c>
      <c r="D46">
        <v>18</v>
      </c>
      <c r="E46">
        <v>254.17989972545723</v>
      </c>
      <c r="F46">
        <v>-236.17989972545723</v>
      </c>
      <c r="G46">
        <v>-1.7311686285621957</v>
      </c>
      <c r="I46">
        <v>3.6610878661087867</v>
      </c>
      <c r="J46">
        <v>18</v>
      </c>
    </row>
    <row r="47" spans="1:10" x14ac:dyDescent="0.25">
      <c r="A47">
        <v>42</v>
      </c>
      <c r="B47">
        <v>0</v>
      </c>
      <c r="D47">
        <v>19</v>
      </c>
      <c r="E47">
        <v>225.30338915439322</v>
      </c>
      <c r="F47">
        <v>-206.30338915439322</v>
      </c>
      <c r="G47">
        <v>-1.5121776056527303</v>
      </c>
      <c r="I47">
        <v>3.8702928870292883</v>
      </c>
      <c r="J47">
        <v>19</v>
      </c>
    </row>
    <row r="48" spans="1:10" x14ac:dyDescent="0.25">
      <c r="A48">
        <v>43</v>
      </c>
      <c r="B48">
        <v>1</v>
      </c>
      <c r="D48">
        <v>20</v>
      </c>
      <c r="E48">
        <v>225.30338915439322</v>
      </c>
      <c r="F48">
        <v>-205.30338915439322</v>
      </c>
      <c r="G48">
        <v>-1.5048477328287746</v>
      </c>
      <c r="I48">
        <v>4.0794979079497908</v>
      </c>
      <c r="J48">
        <v>20</v>
      </c>
    </row>
    <row r="49" spans="1:10" x14ac:dyDescent="0.25">
      <c r="A49">
        <v>44</v>
      </c>
      <c r="B49">
        <v>0</v>
      </c>
      <c r="D49">
        <v>21</v>
      </c>
      <c r="E49">
        <v>254.17989972545723</v>
      </c>
      <c r="F49">
        <v>-233.17989972545723</v>
      </c>
      <c r="G49">
        <v>-1.7091790100903288</v>
      </c>
      <c r="I49">
        <v>4.2887029288702925</v>
      </c>
      <c r="J49">
        <v>21</v>
      </c>
    </row>
    <row r="50" spans="1:10" x14ac:dyDescent="0.25">
      <c r="A50">
        <v>45</v>
      </c>
      <c r="B50">
        <v>0</v>
      </c>
      <c r="D50">
        <v>22</v>
      </c>
      <c r="E50">
        <v>225.30338915439322</v>
      </c>
      <c r="F50">
        <v>-203.30338915439322</v>
      </c>
      <c r="G50">
        <v>-1.4901879871808634</v>
      </c>
      <c r="I50">
        <v>4.4979079497907941</v>
      </c>
      <c r="J50">
        <v>22</v>
      </c>
    </row>
    <row r="51" spans="1:10" x14ac:dyDescent="0.25">
      <c r="A51">
        <v>46</v>
      </c>
      <c r="B51">
        <v>1</v>
      </c>
      <c r="D51">
        <v>23</v>
      </c>
      <c r="E51">
        <v>254.17989972545723</v>
      </c>
      <c r="F51">
        <v>-231.17989972545723</v>
      </c>
      <c r="G51">
        <v>-1.6945192644424174</v>
      </c>
      <c r="I51">
        <v>4.7071129707112966</v>
      </c>
      <c r="J51">
        <v>23</v>
      </c>
    </row>
    <row r="52" spans="1:10" x14ac:dyDescent="0.25">
      <c r="A52">
        <v>47</v>
      </c>
      <c r="B52">
        <v>0</v>
      </c>
      <c r="D52">
        <v>24</v>
      </c>
      <c r="E52">
        <v>254.17989972545723</v>
      </c>
      <c r="F52">
        <v>-230.17989972545723</v>
      </c>
      <c r="G52">
        <v>-1.6871893916184617</v>
      </c>
      <c r="I52">
        <v>4.9163179916317992</v>
      </c>
      <c r="J52">
        <v>24</v>
      </c>
    </row>
    <row r="53" spans="1:10" x14ac:dyDescent="0.25">
      <c r="A53">
        <v>48</v>
      </c>
      <c r="B53">
        <v>0</v>
      </c>
      <c r="D53">
        <v>25</v>
      </c>
      <c r="E53">
        <v>254.17989972545723</v>
      </c>
      <c r="F53">
        <v>-229.17989972545723</v>
      </c>
      <c r="G53">
        <v>-1.6798595187945062</v>
      </c>
      <c r="I53">
        <v>5.1255230125523008</v>
      </c>
      <c r="J53">
        <v>25</v>
      </c>
    </row>
    <row r="54" spans="1:10" x14ac:dyDescent="0.25">
      <c r="A54">
        <v>49</v>
      </c>
      <c r="B54">
        <v>0</v>
      </c>
      <c r="D54">
        <v>26</v>
      </c>
      <c r="E54">
        <v>254.17989972545723</v>
      </c>
      <c r="F54">
        <v>-228.17989972545723</v>
      </c>
      <c r="G54">
        <v>-1.6725296459705505</v>
      </c>
      <c r="I54">
        <v>5.3347280334728024</v>
      </c>
      <c r="J54">
        <v>26</v>
      </c>
    </row>
    <row r="55" spans="1:10" x14ac:dyDescent="0.25">
      <c r="A55">
        <v>50</v>
      </c>
      <c r="B55">
        <v>0</v>
      </c>
      <c r="D55">
        <v>27</v>
      </c>
      <c r="E55">
        <v>225.30338915439322</v>
      </c>
      <c r="F55">
        <v>-198.30338915439322</v>
      </c>
      <c r="G55">
        <v>-1.4535386230610852</v>
      </c>
      <c r="I55">
        <v>5.543933054393305</v>
      </c>
      <c r="J55">
        <v>27</v>
      </c>
    </row>
    <row r="56" spans="1:10" x14ac:dyDescent="0.25">
      <c r="A56">
        <v>51</v>
      </c>
      <c r="B56">
        <v>1</v>
      </c>
      <c r="D56">
        <v>28</v>
      </c>
      <c r="E56">
        <v>254.17989972545723</v>
      </c>
      <c r="F56">
        <v>-226.17989972545723</v>
      </c>
      <c r="G56">
        <v>-1.6578699003226394</v>
      </c>
      <c r="I56">
        <v>5.7531380753138075</v>
      </c>
      <c r="J56">
        <v>28</v>
      </c>
    </row>
    <row r="57" spans="1:10" x14ac:dyDescent="0.25">
      <c r="A57">
        <v>52</v>
      </c>
      <c r="B57">
        <v>0</v>
      </c>
      <c r="D57">
        <v>29</v>
      </c>
      <c r="E57">
        <v>225.30338915439322</v>
      </c>
      <c r="F57">
        <v>-196.30338915439322</v>
      </c>
      <c r="G57">
        <v>-1.438878877413174</v>
      </c>
      <c r="I57">
        <v>5.9623430962343091</v>
      </c>
      <c r="J57">
        <v>29</v>
      </c>
    </row>
    <row r="58" spans="1:10" x14ac:dyDescent="0.25">
      <c r="A58">
        <v>53</v>
      </c>
      <c r="B58">
        <v>0</v>
      </c>
      <c r="D58">
        <v>30</v>
      </c>
      <c r="E58">
        <v>254.17989972545723</v>
      </c>
      <c r="F58">
        <v>-224.17989972545723</v>
      </c>
      <c r="G58">
        <v>-1.643210154674728</v>
      </c>
      <c r="I58">
        <v>6.1715481171548108</v>
      </c>
      <c r="J58">
        <v>30</v>
      </c>
    </row>
    <row r="59" spans="1:10" x14ac:dyDescent="0.25">
      <c r="A59">
        <v>54</v>
      </c>
      <c r="B59">
        <v>0</v>
      </c>
      <c r="D59">
        <v>31</v>
      </c>
      <c r="E59">
        <v>225.30338915439322</v>
      </c>
      <c r="F59">
        <v>-194.30338915439322</v>
      </c>
      <c r="G59">
        <v>-1.4242191317652626</v>
      </c>
      <c r="I59">
        <v>6.3807531380753133</v>
      </c>
      <c r="J59">
        <v>31</v>
      </c>
    </row>
    <row r="60" spans="1:10" x14ac:dyDescent="0.25">
      <c r="A60">
        <v>55</v>
      </c>
      <c r="B60">
        <v>0</v>
      </c>
      <c r="D60">
        <v>32</v>
      </c>
      <c r="E60">
        <v>254.17989972545723</v>
      </c>
      <c r="F60">
        <v>-222.17989972545723</v>
      </c>
      <c r="G60">
        <v>-1.6285504090268168</v>
      </c>
      <c r="I60">
        <v>6.5899581589958158</v>
      </c>
      <c r="J60">
        <v>32</v>
      </c>
    </row>
    <row r="61" spans="1:10" x14ac:dyDescent="0.25">
      <c r="A61">
        <v>56</v>
      </c>
      <c r="B61">
        <v>0</v>
      </c>
      <c r="D61">
        <v>33</v>
      </c>
      <c r="E61">
        <v>254.17989972545723</v>
      </c>
      <c r="F61">
        <v>-221.17989972545723</v>
      </c>
      <c r="G61">
        <v>-1.6212205362028611</v>
      </c>
      <c r="I61">
        <v>6.7991631799163175</v>
      </c>
      <c r="J61">
        <v>33</v>
      </c>
    </row>
    <row r="62" spans="1:10" x14ac:dyDescent="0.25">
      <c r="A62">
        <v>57</v>
      </c>
      <c r="B62">
        <v>0</v>
      </c>
      <c r="D62">
        <v>34</v>
      </c>
      <c r="E62">
        <v>225.30338915439322</v>
      </c>
      <c r="F62">
        <v>-191.30338915439322</v>
      </c>
      <c r="G62">
        <v>-1.4022295132933957</v>
      </c>
      <c r="I62">
        <v>7.0083682008368191</v>
      </c>
      <c r="J62">
        <v>34</v>
      </c>
    </row>
    <row r="63" spans="1:10" x14ac:dyDescent="0.25">
      <c r="A63">
        <v>58</v>
      </c>
      <c r="B63">
        <v>1</v>
      </c>
      <c r="D63">
        <v>35</v>
      </c>
      <c r="E63">
        <v>254.17989972545723</v>
      </c>
      <c r="F63">
        <v>-219.17989972545723</v>
      </c>
      <c r="G63">
        <v>-1.6065607905549497</v>
      </c>
      <c r="I63">
        <v>7.2175732217573216</v>
      </c>
      <c r="J63">
        <v>35</v>
      </c>
    </row>
    <row r="64" spans="1:10" x14ac:dyDescent="0.25">
      <c r="A64">
        <v>59</v>
      </c>
      <c r="B64">
        <v>0</v>
      </c>
      <c r="D64">
        <v>36</v>
      </c>
      <c r="E64">
        <v>254.17989972545723</v>
      </c>
      <c r="F64">
        <v>-218.17989972545723</v>
      </c>
      <c r="G64">
        <v>-1.5992309177309942</v>
      </c>
      <c r="I64">
        <v>7.4267782426778242</v>
      </c>
      <c r="J64">
        <v>36</v>
      </c>
    </row>
    <row r="65" spans="1:10" x14ac:dyDescent="0.25">
      <c r="A65">
        <v>60</v>
      </c>
      <c r="B65">
        <v>0</v>
      </c>
      <c r="D65">
        <v>37</v>
      </c>
      <c r="E65">
        <v>254.17989972545723</v>
      </c>
      <c r="F65">
        <v>-217.17989972545723</v>
      </c>
      <c r="G65">
        <v>-1.5919010449070385</v>
      </c>
      <c r="I65">
        <v>7.6359832635983258</v>
      </c>
      <c r="J65">
        <v>37</v>
      </c>
    </row>
    <row r="66" spans="1:10" x14ac:dyDescent="0.25">
      <c r="A66">
        <v>61</v>
      </c>
      <c r="B66">
        <v>3</v>
      </c>
      <c r="D66">
        <v>38</v>
      </c>
      <c r="E66">
        <v>254.17989972545723</v>
      </c>
      <c r="F66">
        <v>-216.17989972545723</v>
      </c>
      <c r="G66">
        <v>-1.5845711720830828</v>
      </c>
      <c r="I66">
        <v>7.8451882845188274</v>
      </c>
      <c r="J66">
        <v>38</v>
      </c>
    </row>
    <row r="67" spans="1:10" x14ac:dyDescent="0.25">
      <c r="A67">
        <v>62</v>
      </c>
      <c r="B67">
        <v>1</v>
      </c>
      <c r="D67">
        <v>39</v>
      </c>
      <c r="E67">
        <v>196.42687858332917</v>
      </c>
      <c r="F67">
        <v>-157.42687858332917</v>
      </c>
      <c r="G67">
        <v>-1.1539189990881076</v>
      </c>
      <c r="I67">
        <v>8.05439330543933</v>
      </c>
      <c r="J67">
        <v>39</v>
      </c>
    </row>
    <row r="68" spans="1:10" x14ac:dyDescent="0.25">
      <c r="A68">
        <v>63</v>
      </c>
      <c r="B68">
        <v>0</v>
      </c>
      <c r="D68">
        <v>40</v>
      </c>
      <c r="E68">
        <v>254.17989972545723</v>
      </c>
      <c r="F68">
        <v>-214.17989972545723</v>
      </c>
      <c r="G68">
        <v>-1.5699114264351717</v>
      </c>
      <c r="I68">
        <v>8.2635983263598334</v>
      </c>
      <c r="J68">
        <v>40</v>
      </c>
    </row>
    <row r="69" spans="1:10" x14ac:dyDescent="0.25">
      <c r="A69">
        <v>64</v>
      </c>
      <c r="B69">
        <v>1</v>
      </c>
      <c r="D69">
        <v>41</v>
      </c>
      <c r="E69">
        <v>225.30338915439322</v>
      </c>
      <c r="F69">
        <v>-184.30338915439322</v>
      </c>
      <c r="G69">
        <v>-1.3509204035257063</v>
      </c>
      <c r="I69">
        <v>8.472803347280335</v>
      </c>
      <c r="J69">
        <v>41</v>
      </c>
    </row>
    <row r="70" spans="1:10" x14ac:dyDescent="0.25">
      <c r="A70">
        <v>65</v>
      </c>
      <c r="B70">
        <v>1</v>
      </c>
      <c r="D70">
        <v>42</v>
      </c>
      <c r="E70">
        <v>254.17989972545723</v>
      </c>
      <c r="F70">
        <v>-212.17989972545723</v>
      </c>
      <c r="G70">
        <v>-1.5552516807872603</v>
      </c>
      <c r="I70">
        <v>8.6820083682008367</v>
      </c>
      <c r="J70">
        <v>42</v>
      </c>
    </row>
    <row r="71" spans="1:10" x14ac:dyDescent="0.25">
      <c r="A71">
        <v>66</v>
      </c>
      <c r="B71">
        <v>2</v>
      </c>
      <c r="D71">
        <v>43</v>
      </c>
      <c r="E71">
        <v>225.30338915439322</v>
      </c>
      <c r="F71">
        <v>-182.30338915439322</v>
      </c>
      <c r="G71">
        <v>-1.3362606578777951</v>
      </c>
      <c r="I71">
        <v>8.8912133891213383</v>
      </c>
      <c r="J71">
        <v>43</v>
      </c>
    </row>
    <row r="72" spans="1:10" x14ac:dyDescent="0.25">
      <c r="A72">
        <v>67</v>
      </c>
      <c r="B72">
        <v>1</v>
      </c>
      <c r="D72">
        <v>44</v>
      </c>
      <c r="E72">
        <v>254.17989972545723</v>
      </c>
      <c r="F72">
        <v>-210.17989972545723</v>
      </c>
      <c r="G72">
        <v>-1.5405919351393491</v>
      </c>
      <c r="I72">
        <v>9.1004184100418417</v>
      </c>
      <c r="J72">
        <v>44</v>
      </c>
    </row>
    <row r="73" spans="1:10" x14ac:dyDescent="0.25">
      <c r="A73">
        <v>68</v>
      </c>
      <c r="B73">
        <v>0</v>
      </c>
      <c r="D73">
        <v>45</v>
      </c>
      <c r="E73">
        <v>254.17989972545723</v>
      </c>
      <c r="F73">
        <v>-209.17989972545723</v>
      </c>
      <c r="G73">
        <v>-1.5332620623153934</v>
      </c>
      <c r="I73">
        <v>9.3096234309623433</v>
      </c>
      <c r="J73">
        <v>45</v>
      </c>
    </row>
    <row r="74" spans="1:10" x14ac:dyDescent="0.25">
      <c r="A74">
        <v>69</v>
      </c>
      <c r="B74">
        <v>0</v>
      </c>
      <c r="D74">
        <v>46</v>
      </c>
      <c r="E74">
        <v>225.30338915439322</v>
      </c>
      <c r="F74">
        <v>-179.30338915439322</v>
      </c>
      <c r="G74">
        <v>-1.314271039405928</v>
      </c>
      <c r="I74">
        <v>9.518828451882845</v>
      </c>
      <c r="J74">
        <v>46</v>
      </c>
    </row>
    <row r="75" spans="1:10" x14ac:dyDescent="0.25">
      <c r="A75">
        <v>70</v>
      </c>
      <c r="B75">
        <v>0</v>
      </c>
      <c r="D75">
        <v>47</v>
      </c>
      <c r="E75">
        <v>254.17989972545723</v>
      </c>
      <c r="F75">
        <v>-207.17989972545723</v>
      </c>
      <c r="G75">
        <v>-1.5186023166674822</v>
      </c>
      <c r="I75">
        <v>9.7280334728033484</v>
      </c>
      <c r="J75">
        <v>47</v>
      </c>
    </row>
    <row r="76" spans="1:10" x14ac:dyDescent="0.25">
      <c r="A76">
        <v>71</v>
      </c>
      <c r="B76">
        <v>0</v>
      </c>
      <c r="D76">
        <v>48</v>
      </c>
      <c r="E76">
        <v>254.17989972545723</v>
      </c>
      <c r="F76">
        <v>-206.17989972545723</v>
      </c>
      <c r="G76">
        <v>-1.5112724438435265</v>
      </c>
      <c r="I76">
        <v>9.93723849372385</v>
      </c>
      <c r="J76">
        <v>48</v>
      </c>
    </row>
    <row r="77" spans="1:10" x14ac:dyDescent="0.25">
      <c r="A77">
        <v>72</v>
      </c>
      <c r="B77">
        <v>0</v>
      </c>
      <c r="D77">
        <v>49</v>
      </c>
      <c r="E77">
        <v>254.17989972545723</v>
      </c>
      <c r="F77">
        <v>-205.17989972545723</v>
      </c>
      <c r="G77">
        <v>-1.5039425710195709</v>
      </c>
      <c r="I77">
        <v>10.146443514644352</v>
      </c>
      <c r="J77">
        <v>49</v>
      </c>
    </row>
    <row r="78" spans="1:10" x14ac:dyDescent="0.25">
      <c r="A78">
        <v>73</v>
      </c>
      <c r="B78">
        <v>0</v>
      </c>
      <c r="D78">
        <v>50</v>
      </c>
      <c r="E78">
        <v>254.17989972545723</v>
      </c>
      <c r="F78">
        <v>-204.17989972545723</v>
      </c>
      <c r="G78">
        <v>-1.4966126981956154</v>
      </c>
      <c r="I78">
        <v>10.355648535564853</v>
      </c>
      <c r="J78">
        <v>50</v>
      </c>
    </row>
    <row r="79" spans="1:10" x14ac:dyDescent="0.25">
      <c r="A79">
        <v>74</v>
      </c>
      <c r="B79">
        <v>0</v>
      </c>
      <c r="D79">
        <v>51</v>
      </c>
      <c r="E79">
        <v>225.30338915439322</v>
      </c>
      <c r="F79">
        <v>-174.30338915439322</v>
      </c>
      <c r="G79">
        <v>-1.27762167528615</v>
      </c>
      <c r="I79">
        <v>10.564853556485355</v>
      </c>
      <c r="J79">
        <v>51</v>
      </c>
    </row>
    <row r="80" spans="1:10" x14ac:dyDescent="0.25">
      <c r="A80">
        <v>75</v>
      </c>
      <c r="B80">
        <v>0</v>
      </c>
      <c r="D80">
        <v>52</v>
      </c>
      <c r="E80">
        <v>254.17989972545723</v>
      </c>
      <c r="F80">
        <v>-202.17989972545723</v>
      </c>
      <c r="G80">
        <v>-1.481952952547704</v>
      </c>
      <c r="I80">
        <v>10.774058577405858</v>
      </c>
      <c r="J80">
        <v>52</v>
      </c>
    </row>
    <row r="81" spans="1:10" x14ac:dyDescent="0.25">
      <c r="A81">
        <v>76</v>
      </c>
      <c r="B81">
        <v>0</v>
      </c>
      <c r="D81">
        <v>53</v>
      </c>
      <c r="E81">
        <v>254.17989972545723</v>
      </c>
      <c r="F81">
        <v>-201.17989972545723</v>
      </c>
      <c r="G81">
        <v>-1.4746230797237485</v>
      </c>
      <c r="I81">
        <v>10.98326359832636</v>
      </c>
      <c r="J81">
        <v>53</v>
      </c>
    </row>
    <row r="82" spans="1:10" x14ac:dyDescent="0.25">
      <c r="A82">
        <v>77</v>
      </c>
      <c r="B82">
        <v>1</v>
      </c>
      <c r="D82">
        <v>54</v>
      </c>
      <c r="E82">
        <v>254.17989972545723</v>
      </c>
      <c r="F82">
        <v>-200.17989972545723</v>
      </c>
      <c r="G82">
        <v>-1.4672932068997928</v>
      </c>
      <c r="I82">
        <v>11.192468619246862</v>
      </c>
      <c r="J82">
        <v>54</v>
      </c>
    </row>
    <row r="83" spans="1:10" x14ac:dyDescent="0.25">
      <c r="A83">
        <v>78</v>
      </c>
      <c r="B83">
        <v>1</v>
      </c>
      <c r="D83">
        <v>55</v>
      </c>
      <c r="E83">
        <v>254.17989972545723</v>
      </c>
      <c r="F83">
        <v>-199.17989972545723</v>
      </c>
      <c r="G83">
        <v>-1.4599633340758371</v>
      </c>
      <c r="I83">
        <v>11.401673640167365</v>
      </c>
      <c r="J83">
        <v>55</v>
      </c>
    </row>
    <row r="84" spans="1:10" x14ac:dyDescent="0.25">
      <c r="A84">
        <v>79</v>
      </c>
      <c r="B84">
        <v>0</v>
      </c>
      <c r="D84">
        <v>56</v>
      </c>
      <c r="E84">
        <v>254.17989972545723</v>
      </c>
      <c r="F84">
        <v>-198.17989972545723</v>
      </c>
      <c r="G84">
        <v>-1.4526334612518814</v>
      </c>
      <c r="I84">
        <v>11.610878661087867</v>
      </c>
      <c r="J84">
        <v>56</v>
      </c>
    </row>
    <row r="85" spans="1:10" x14ac:dyDescent="0.25">
      <c r="A85">
        <v>80</v>
      </c>
      <c r="B85">
        <v>1</v>
      </c>
      <c r="D85">
        <v>57</v>
      </c>
      <c r="E85">
        <v>254.17989972545723</v>
      </c>
      <c r="F85">
        <v>-197.17989972545723</v>
      </c>
      <c r="G85">
        <v>-1.4453035884279259</v>
      </c>
      <c r="I85">
        <v>11.820083682008368</v>
      </c>
      <c r="J85">
        <v>57</v>
      </c>
    </row>
    <row r="86" spans="1:10" x14ac:dyDescent="0.25">
      <c r="A86">
        <v>81</v>
      </c>
      <c r="B86">
        <v>2</v>
      </c>
      <c r="D86">
        <v>58</v>
      </c>
      <c r="E86">
        <v>225.30338915439322</v>
      </c>
      <c r="F86">
        <v>-167.30338915439322</v>
      </c>
      <c r="G86">
        <v>-1.2263125655184606</v>
      </c>
      <c r="I86">
        <v>12.02928870292887</v>
      </c>
      <c r="J86">
        <v>58</v>
      </c>
    </row>
    <row r="87" spans="1:10" x14ac:dyDescent="0.25">
      <c r="A87">
        <v>82</v>
      </c>
      <c r="B87">
        <v>1</v>
      </c>
      <c r="D87">
        <v>59</v>
      </c>
      <c r="E87">
        <v>254.17989972545723</v>
      </c>
      <c r="F87">
        <v>-195.17989972545723</v>
      </c>
      <c r="G87">
        <v>-1.4306438427800146</v>
      </c>
      <c r="I87">
        <v>12.238493723849372</v>
      </c>
      <c r="J87">
        <v>59</v>
      </c>
    </row>
    <row r="88" spans="1:10" x14ac:dyDescent="0.25">
      <c r="A88">
        <v>83</v>
      </c>
      <c r="B88">
        <v>0</v>
      </c>
      <c r="D88">
        <v>60</v>
      </c>
      <c r="E88">
        <v>254.17989972545723</v>
      </c>
      <c r="F88">
        <v>-194.17989972545723</v>
      </c>
      <c r="G88">
        <v>-1.4233139699560591</v>
      </c>
      <c r="I88">
        <v>12.447698744769875</v>
      </c>
      <c r="J88">
        <v>60</v>
      </c>
    </row>
    <row r="89" spans="1:10" x14ac:dyDescent="0.25">
      <c r="A89">
        <v>84</v>
      </c>
      <c r="B89">
        <v>1</v>
      </c>
      <c r="D89">
        <v>61</v>
      </c>
      <c r="E89">
        <v>167.55036801226515</v>
      </c>
      <c r="F89">
        <v>-106.55036801226515</v>
      </c>
      <c r="G89">
        <v>-0.78100064687557402</v>
      </c>
      <c r="I89">
        <v>12.656903765690377</v>
      </c>
      <c r="J89">
        <v>61</v>
      </c>
    </row>
    <row r="90" spans="1:10" x14ac:dyDescent="0.25">
      <c r="A90">
        <v>85</v>
      </c>
      <c r="B90">
        <v>2</v>
      </c>
      <c r="D90">
        <v>62</v>
      </c>
      <c r="E90">
        <v>225.30338915439322</v>
      </c>
      <c r="F90">
        <v>-163.30338915439322</v>
      </c>
      <c r="G90">
        <v>-1.196993074222638</v>
      </c>
      <c r="I90">
        <v>12.866108786610878</v>
      </c>
      <c r="J90">
        <v>62</v>
      </c>
    </row>
    <row r="91" spans="1:10" x14ac:dyDescent="0.25">
      <c r="A91">
        <v>86</v>
      </c>
      <c r="B91">
        <v>1</v>
      </c>
      <c r="D91">
        <v>63</v>
      </c>
      <c r="E91">
        <v>254.17989972545723</v>
      </c>
      <c r="F91">
        <v>-191.17989972545723</v>
      </c>
      <c r="G91">
        <v>-1.401324351484192</v>
      </c>
      <c r="I91">
        <v>13.075313807531382</v>
      </c>
      <c r="J91">
        <v>63</v>
      </c>
    </row>
    <row r="92" spans="1:10" x14ac:dyDescent="0.25">
      <c r="A92">
        <v>87</v>
      </c>
      <c r="B92">
        <v>1</v>
      </c>
      <c r="D92">
        <v>64</v>
      </c>
      <c r="E92">
        <v>225.30338915439322</v>
      </c>
      <c r="F92">
        <v>-161.30338915439322</v>
      </c>
      <c r="G92">
        <v>-1.1823333285747268</v>
      </c>
      <c r="I92">
        <v>13.284518828451883</v>
      </c>
      <c r="J92">
        <v>64</v>
      </c>
    </row>
    <row r="93" spans="1:10" x14ac:dyDescent="0.25">
      <c r="A93">
        <v>88</v>
      </c>
      <c r="B93">
        <v>1</v>
      </c>
      <c r="D93">
        <v>65</v>
      </c>
      <c r="E93">
        <v>225.30338915439322</v>
      </c>
      <c r="F93">
        <v>-160.30338915439322</v>
      </c>
      <c r="G93">
        <v>-1.1750034557507711</v>
      </c>
      <c r="I93">
        <v>13.493723849372385</v>
      </c>
      <c r="J93">
        <v>65</v>
      </c>
    </row>
    <row r="94" spans="1:10" x14ac:dyDescent="0.25">
      <c r="A94">
        <v>89</v>
      </c>
      <c r="B94">
        <v>0</v>
      </c>
      <c r="D94">
        <v>66</v>
      </c>
      <c r="E94">
        <v>196.42687858332917</v>
      </c>
      <c r="F94">
        <v>-130.42687858332917</v>
      </c>
      <c r="G94">
        <v>-0.95601243284130555</v>
      </c>
      <c r="I94">
        <v>13.702928870292887</v>
      </c>
      <c r="J94">
        <v>66</v>
      </c>
    </row>
    <row r="95" spans="1:10" x14ac:dyDescent="0.25">
      <c r="A95">
        <v>90</v>
      </c>
      <c r="B95">
        <v>0</v>
      </c>
      <c r="D95">
        <v>67</v>
      </c>
      <c r="E95">
        <v>225.30338915439322</v>
      </c>
      <c r="F95">
        <v>-158.30338915439322</v>
      </c>
      <c r="G95">
        <v>-1.1603437101028597</v>
      </c>
      <c r="I95">
        <v>13.912133891213388</v>
      </c>
      <c r="J95">
        <v>67</v>
      </c>
    </row>
    <row r="96" spans="1:10" x14ac:dyDescent="0.25">
      <c r="A96">
        <v>91</v>
      </c>
      <c r="B96">
        <v>0</v>
      </c>
      <c r="D96">
        <v>68</v>
      </c>
      <c r="E96">
        <v>254.17989972545723</v>
      </c>
      <c r="F96">
        <v>-186.17989972545723</v>
      </c>
      <c r="G96">
        <v>-1.3646749873644139</v>
      </c>
      <c r="I96">
        <v>14.121338912133892</v>
      </c>
      <c r="J96">
        <v>68</v>
      </c>
    </row>
    <row r="97" spans="1:10" x14ac:dyDescent="0.25">
      <c r="A97">
        <v>92</v>
      </c>
      <c r="B97">
        <v>0</v>
      </c>
      <c r="D97">
        <v>69</v>
      </c>
      <c r="E97">
        <v>254.17989972545723</v>
      </c>
      <c r="F97">
        <v>-185.17989972545723</v>
      </c>
      <c r="G97">
        <v>-1.3573451145404583</v>
      </c>
      <c r="I97">
        <v>14.330543933054393</v>
      </c>
      <c r="J97">
        <v>69</v>
      </c>
    </row>
    <row r="98" spans="1:10" x14ac:dyDescent="0.25">
      <c r="A98">
        <v>93</v>
      </c>
      <c r="B98">
        <v>0</v>
      </c>
      <c r="D98">
        <v>70</v>
      </c>
      <c r="E98">
        <v>254.17989972545723</v>
      </c>
      <c r="F98">
        <v>-184.17989972545723</v>
      </c>
      <c r="G98">
        <v>-1.3500152417165026</v>
      </c>
      <c r="I98">
        <v>14.539748953974895</v>
      </c>
      <c r="J98">
        <v>70</v>
      </c>
    </row>
    <row r="99" spans="1:10" x14ac:dyDescent="0.25">
      <c r="A99">
        <v>94</v>
      </c>
      <c r="B99">
        <v>0</v>
      </c>
      <c r="D99">
        <v>71</v>
      </c>
      <c r="E99">
        <v>254.17989972545723</v>
      </c>
      <c r="F99">
        <v>-183.17989972545723</v>
      </c>
      <c r="G99">
        <v>-1.3426853688925471</v>
      </c>
      <c r="I99">
        <v>14.748953974895398</v>
      </c>
      <c r="J99">
        <v>71</v>
      </c>
    </row>
    <row r="100" spans="1:10" x14ac:dyDescent="0.25">
      <c r="A100">
        <v>95</v>
      </c>
      <c r="B100">
        <v>0</v>
      </c>
      <c r="D100">
        <v>72</v>
      </c>
      <c r="E100">
        <v>254.17989972545723</v>
      </c>
      <c r="F100">
        <v>-182.17989972545723</v>
      </c>
      <c r="G100">
        <v>-1.3353554960685914</v>
      </c>
      <c r="I100">
        <v>14.9581589958159</v>
      </c>
      <c r="J100">
        <v>72</v>
      </c>
    </row>
    <row r="101" spans="1:10" x14ac:dyDescent="0.25">
      <c r="A101">
        <v>96</v>
      </c>
      <c r="B101">
        <v>1</v>
      </c>
      <c r="D101">
        <v>73</v>
      </c>
      <c r="E101">
        <v>254.17989972545723</v>
      </c>
      <c r="F101">
        <v>-181.17989972545723</v>
      </c>
      <c r="G101">
        <v>-1.3280256232446357</v>
      </c>
      <c r="I101">
        <v>15.167364016736402</v>
      </c>
      <c r="J101">
        <v>73</v>
      </c>
    </row>
    <row r="102" spans="1:10" x14ac:dyDescent="0.25">
      <c r="A102">
        <v>97</v>
      </c>
      <c r="B102">
        <v>2</v>
      </c>
      <c r="D102">
        <v>74</v>
      </c>
      <c r="E102">
        <v>254.17989972545723</v>
      </c>
      <c r="F102">
        <v>-180.17989972545723</v>
      </c>
      <c r="G102">
        <v>-1.3206957504206802</v>
      </c>
      <c r="I102">
        <v>15.376569037656903</v>
      </c>
      <c r="J102">
        <v>74</v>
      </c>
    </row>
    <row r="103" spans="1:10" x14ac:dyDescent="0.25">
      <c r="A103">
        <v>98</v>
      </c>
      <c r="B103">
        <v>0</v>
      </c>
      <c r="D103">
        <v>75</v>
      </c>
      <c r="E103">
        <v>254.17989972545723</v>
      </c>
      <c r="F103">
        <v>-179.17989972545723</v>
      </c>
      <c r="G103">
        <v>-1.3133658775967245</v>
      </c>
      <c r="I103">
        <v>15.585774058577405</v>
      </c>
      <c r="J103">
        <v>75</v>
      </c>
    </row>
    <row r="104" spans="1:10" x14ac:dyDescent="0.25">
      <c r="A104">
        <v>99</v>
      </c>
      <c r="B104">
        <v>0</v>
      </c>
      <c r="D104">
        <v>76</v>
      </c>
      <c r="E104">
        <v>254.17989972545723</v>
      </c>
      <c r="F104">
        <v>-178.17989972545723</v>
      </c>
      <c r="G104">
        <v>-1.3060360047727688</v>
      </c>
      <c r="I104">
        <v>15.794979079497908</v>
      </c>
      <c r="J104">
        <v>76</v>
      </c>
    </row>
    <row r="105" spans="1:10" x14ac:dyDescent="0.25">
      <c r="A105">
        <v>100</v>
      </c>
      <c r="B105">
        <v>0</v>
      </c>
      <c r="D105">
        <v>77</v>
      </c>
      <c r="E105">
        <v>225.30338915439322</v>
      </c>
      <c r="F105">
        <v>-148.30338915439322</v>
      </c>
      <c r="G105">
        <v>-1.0870449818633034</v>
      </c>
      <c r="I105">
        <v>16.00418410041841</v>
      </c>
      <c r="J105">
        <v>77</v>
      </c>
    </row>
    <row r="106" spans="1:10" x14ac:dyDescent="0.25">
      <c r="A106">
        <v>101</v>
      </c>
      <c r="B106">
        <v>1</v>
      </c>
      <c r="D106">
        <v>78</v>
      </c>
      <c r="E106">
        <v>225.30338915439322</v>
      </c>
      <c r="F106">
        <v>-147.30338915439322</v>
      </c>
      <c r="G106">
        <v>-1.0797151090393478</v>
      </c>
      <c r="I106">
        <v>16.21338912133891</v>
      </c>
      <c r="J106">
        <v>78</v>
      </c>
    </row>
    <row r="107" spans="1:10" x14ac:dyDescent="0.25">
      <c r="A107">
        <v>102</v>
      </c>
      <c r="B107">
        <v>1</v>
      </c>
      <c r="D107">
        <v>79</v>
      </c>
      <c r="E107">
        <v>254.17989972545723</v>
      </c>
      <c r="F107">
        <v>-175.17989972545723</v>
      </c>
      <c r="G107">
        <v>-1.284046386300902</v>
      </c>
      <c r="I107">
        <v>16.422594142259413</v>
      </c>
      <c r="J107">
        <v>79</v>
      </c>
    </row>
    <row r="108" spans="1:10" x14ac:dyDescent="0.25">
      <c r="A108">
        <v>103</v>
      </c>
      <c r="B108">
        <v>0</v>
      </c>
      <c r="D108">
        <v>80</v>
      </c>
      <c r="E108">
        <v>225.30338915439322</v>
      </c>
      <c r="F108">
        <v>-145.30338915439322</v>
      </c>
      <c r="G108">
        <v>-1.0650553633914366</v>
      </c>
      <c r="I108">
        <v>16.631799163179913</v>
      </c>
      <c r="J108">
        <v>80</v>
      </c>
    </row>
    <row r="109" spans="1:10" x14ac:dyDescent="0.25">
      <c r="A109">
        <v>104</v>
      </c>
      <c r="B109">
        <v>1</v>
      </c>
      <c r="D109">
        <v>81</v>
      </c>
      <c r="E109">
        <v>196.42687858332917</v>
      </c>
      <c r="F109">
        <v>-115.42687858332917</v>
      </c>
      <c r="G109">
        <v>-0.84606434048197099</v>
      </c>
      <c r="I109">
        <v>16.841004184100417</v>
      </c>
      <c r="J109">
        <v>81</v>
      </c>
    </row>
    <row r="110" spans="1:10" x14ac:dyDescent="0.25">
      <c r="A110">
        <v>105</v>
      </c>
      <c r="B110">
        <v>0</v>
      </c>
      <c r="D110">
        <v>82</v>
      </c>
      <c r="E110">
        <v>225.30338915439322</v>
      </c>
      <c r="F110">
        <v>-143.30338915439322</v>
      </c>
      <c r="G110">
        <v>-1.0503956177435254</v>
      </c>
      <c r="I110">
        <v>17.05020920502092</v>
      </c>
      <c r="J110">
        <v>82</v>
      </c>
    </row>
    <row r="111" spans="1:10" x14ac:dyDescent="0.25">
      <c r="A111">
        <v>106</v>
      </c>
      <c r="B111">
        <v>0</v>
      </c>
      <c r="D111">
        <v>83</v>
      </c>
      <c r="E111">
        <v>254.17989972545723</v>
      </c>
      <c r="F111">
        <v>-171.17989972545723</v>
      </c>
      <c r="G111">
        <v>-1.2547268950050794</v>
      </c>
      <c r="I111">
        <v>17.25941422594142</v>
      </c>
      <c r="J111">
        <v>83</v>
      </c>
    </row>
    <row r="112" spans="1:10" x14ac:dyDescent="0.25">
      <c r="A112">
        <v>107</v>
      </c>
      <c r="B112">
        <v>2</v>
      </c>
      <c r="D112">
        <v>84</v>
      </c>
      <c r="E112">
        <v>225.30338915439322</v>
      </c>
      <c r="F112">
        <v>-141.30338915439322</v>
      </c>
      <c r="G112">
        <v>-1.035735872095614</v>
      </c>
      <c r="I112">
        <v>17.468619246861923</v>
      </c>
      <c r="J112">
        <v>84</v>
      </c>
    </row>
    <row r="113" spans="1:10" x14ac:dyDescent="0.25">
      <c r="A113">
        <v>108</v>
      </c>
      <c r="B113">
        <v>1</v>
      </c>
      <c r="D113">
        <v>85</v>
      </c>
      <c r="E113">
        <v>196.42687858332917</v>
      </c>
      <c r="F113">
        <v>-111.42687858332917</v>
      </c>
      <c r="G113">
        <v>-0.81674484918614854</v>
      </c>
      <c r="I113">
        <v>17.677824267782423</v>
      </c>
      <c r="J113">
        <v>85</v>
      </c>
    </row>
    <row r="114" spans="1:10" x14ac:dyDescent="0.25">
      <c r="A114">
        <v>109</v>
      </c>
      <c r="B114">
        <v>0</v>
      </c>
      <c r="D114">
        <v>86</v>
      </c>
      <c r="E114">
        <v>225.30338915439322</v>
      </c>
      <c r="F114">
        <v>-139.30338915439322</v>
      </c>
      <c r="G114">
        <v>-1.0210761264477028</v>
      </c>
      <c r="I114">
        <v>17.887029288702927</v>
      </c>
      <c r="J114">
        <v>86</v>
      </c>
    </row>
    <row r="115" spans="1:10" x14ac:dyDescent="0.25">
      <c r="A115">
        <v>110</v>
      </c>
      <c r="B115">
        <v>1</v>
      </c>
      <c r="D115">
        <v>87</v>
      </c>
      <c r="E115">
        <v>225.30338915439322</v>
      </c>
      <c r="F115">
        <v>-138.30338915439322</v>
      </c>
      <c r="G115">
        <v>-1.0137462536237472</v>
      </c>
      <c r="I115">
        <v>18.09623430962343</v>
      </c>
      <c r="J115">
        <v>87</v>
      </c>
    </row>
    <row r="116" spans="1:10" x14ac:dyDescent="0.25">
      <c r="A116">
        <v>111</v>
      </c>
      <c r="B116">
        <v>2</v>
      </c>
      <c r="D116">
        <v>88</v>
      </c>
      <c r="E116">
        <v>225.30338915439322</v>
      </c>
      <c r="F116">
        <v>-137.30338915439322</v>
      </c>
      <c r="G116">
        <v>-1.0064163807997915</v>
      </c>
      <c r="I116">
        <v>18.30543933054393</v>
      </c>
      <c r="J116">
        <v>88</v>
      </c>
    </row>
    <row r="117" spans="1:10" x14ac:dyDescent="0.25">
      <c r="A117">
        <v>112</v>
      </c>
      <c r="B117">
        <v>1</v>
      </c>
      <c r="D117">
        <v>89</v>
      </c>
      <c r="E117">
        <v>254.17989972545723</v>
      </c>
      <c r="F117">
        <v>-165.17989972545723</v>
      </c>
      <c r="G117">
        <v>-1.2107476580613457</v>
      </c>
      <c r="I117">
        <v>18.514644351464433</v>
      </c>
      <c r="J117">
        <v>89</v>
      </c>
    </row>
    <row r="118" spans="1:10" x14ac:dyDescent="0.25">
      <c r="A118">
        <v>113</v>
      </c>
      <c r="B118">
        <v>1</v>
      </c>
      <c r="D118">
        <v>90</v>
      </c>
      <c r="E118">
        <v>254.17989972545723</v>
      </c>
      <c r="F118">
        <v>-164.17989972545723</v>
      </c>
      <c r="G118">
        <v>-1.20341778523739</v>
      </c>
      <c r="I118">
        <v>18.723849372384937</v>
      </c>
      <c r="J118">
        <v>90</v>
      </c>
    </row>
    <row r="119" spans="1:10" x14ac:dyDescent="0.25">
      <c r="A119">
        <v>114</v>
      </c>
      <c r="B119">
        <v>0</v>
      </c>
      <c r="D119">
        <v>91</v>
      </c>
      <c r="E119">
        <v>254.17989972545723</v>
      </c>
      <c r="F119">
        <v>-163.17989972545723</v>
      </c>
      <c r="G119">
        <v>-1.1960879124134343</v>
      </c>
      <c r="I119">
        <v>18.933054393305436</v>
      </c>
      <c r="J119">
        <v>91</v>
      </c>
    </row>
    <row r="120" spans="1:10" x14ac:dyDescent="0.25">
      <c r="A120">
        <v>115</v>
      </c>
      <c r="B120">
        <v>0</v>
      </c>
      <c r="D120">
        <v>92</v>
      </c>
      <c r="E120">
        <v>254.17989972545723</v>
      </c>
      <c r="F120">
        <v>-162.17989972545723</v>
      </c>
      <c r="G120">
        <v>-1.1887580395894788</v>
      </c>
      <c r="I120">
        <v>19.14225941422594</v>
      </c>
      <c r="J120">
        <v>92</v>
      </c>
    </row>
    <row r="121" spans="1:10" x14ac:dyDescent="0.25">
      <c r="A121">
        <v>116</v>
      </c>
      <c r="B121">
        <v>2</v>
      </c>
      <c r="D121">
        <v>93</v>
      </c>
      <c r="E121">
        <v>254.17989972545723</v>
      </c>
      <c r="F121">
        <v>-161.17989972545723</v>
      </c>
      <c r="G121">
        <v>-1.1814281667655231</v>
      </c>
      <c r="I121">
        <v>19.351464435146443</v>
      </c>
      <c r="J121">
        <v>93</v>
      </c>
    </row>
    <row r="122" spans="1:10" x14ac:dyDescent="0.25">
      <c r="A122">
        <v>117</v>
      </c>
      <c r="B122">
        <v>1</v>
      </c>
      <c r="D122">
        <v>94</v>
      </c>
      <c r="E122">
        <v>254.17989972545723</v>
      </c>
      <c r="F122">
        <v>-160.17989972545723</v>
      </c>
      <c r="G122">
        <v>-1.1740982939415674</v>
      </c>
      <c r="I122">
        <v>19.560669456066943</v>
      </c>
      <c r="J122">
        <v>94</v>
      </c>
    </row>
    <row r="123" spans="1:10" x14ac:dyDescent="0.25">
      <c r="A123">
        <v>118</v>
      </c>
      <c r="B123">
        <v>0</v>
      </c>
      <c r="D123">
        <v>95</v>
      </c>
      <c r="E123">
        <v>254.17989972545723</v>
      </c>
      <c r="F123">
        <v>-159.17989972545723</v>
      </c>
      <c r="G123">
        <v>-1.1667684211176117</v>
      </c>
      <c r="I123">
        <v>19.769874476987447</v>
      </c>
      <c r="J123">
        <v>95</v>
      </c>
    </row>
    <row r="124" spans="1:10" x14ac:dyDescent="0.25">
      <c r="A124">
        <v>119</v>
      </c>
      <c r="B124">
        <v>2</v>
      </c>
      <c r="D124">
        <v>96</v>
      </c>
      <c r="E124">
        <v>225.30338915439322</v>
      </c>
      <c r="F124">
        <v>-129.30338915439322</v>
      </c>
      <c r="G124">
        <v>-0.94777739820814644</v>
      </c>
      <c r="I124">
        <v>19.979079497907946</v>
      </c>
      <c r="J124">
        <v>96</v>
      </c>
    </row>
    <row r="125" spans="1:10" x14ac:dyDescent="0.25">
      <c r="A125">
        <v>120</v>
      </c>
      <c r="B125">
        <v>0</v>
      </c>
      <c r="D125">
        <v>97</v>
      </c>
      <c r="E125">
        <v>196.42687858332917</v>
      </c>
      <c r="F125">
        <v>-99.42687858332917</v>
      </c>
      <c r="G125">
        <v>-0.72878637529868084</v>
      </c>
      <c r="I125">
        <v>20.18828451882845</v>
      </c>
      <c r="J125">
        <v>97</v>
      </c>
    </row>
    <row r="126" spans="1:10" x14ac:dyDescent="0.25">
      <c r="A126">
        <v>121</v>
      </c>
      <c r="B126">
        <v>2</v>
      </c>
      <c r="D126">
        <v>98</v>
      </c>
      <c r="E126">
        <v>254.17989972545723</v>
      </c>
      <c r="F126">
        <v>-156.17989972545723</v>
      </c>
      <c r="G126">
        <v>-1.1447788026457448</v>
      </c>
      <c r="I126">
        <v>20.397489539748953</v>
      </c>
      <c r="J126">
        <v>98</v>
      </c>
    </row>
    <row r="127" spans="1:10" x14ac:dyDescent="0.25">
      <c r="A127">
        <v>122</v>
      </c>
      <c r="B127">
        <v>0</v>
      </c>
      <c r="D127">
        <v>99</v>
      </c>
      <c r="E127">
        <v>254.17989972545723</v>
      </c>
      <c r="F127">
        <v>-155.17989972545723</v>
      </c>
      <c r="G127">
        <v>-1.1374489298217894</v>
      </c>
      <c r="I127">
        <v>20.606694560669453</v>
      </c>
      <c r="J127">
        <v>99</v>
      </c>
    </row>
    <row r="128" spans="1:10" x14ac:dyDescent="0.25">
      <c r="A128">
        <v>123</v>
      </c>
      <c r="B128">
        <v>2</v>
      </c>
      <c r="D128">
        <v>100</v>
      </c>
      <c r="E128">
        <v>254.17989972545723</v>
      </c>
      <c r="F128">
        <v>-154.17989972545723</v>
      </c>
      <c r="G128">
        <v>-1.1301190569978337</v>
      </c>
      <c r="I128">
        <v>20.815899581589957</v>
      </c>
      <c r="J128">
        <v>100</v>
      </c>
    </row>
    <row r="129" spans="1:10" x14ac:dyDescent="0.25">
      <c r="A129">
        <v>124</v>
      </c>
      <c r="B129">
        <v>0</v>
      </c>
      <c r="D129">
        <v>101</v>
      </c>
      <c r="E129">
        <v>225.30338915439322</v>
      </c>
      <c r="F129">
        <v>-124.30338915439322</v>
      </c>
      <c r="G129">
        <v>-0.91112803408836829</v>
      </c>
      <c r="I129">
        <v>21.025104602510456</v>
      </c>
      <c r="J129">
        <v>101</v>
      </c>
    </row>
    <row r="130" spans="1:10" x14ac:dyDescent="0.25">
      <c r="A130">
        <v>125</v>
      </c>
      <c r="B130">
        <v>1</v>
      </c>
      <c r="D130">
        <v>102</v>
      </c>
      <c r="E130">
        <v>225.30338915439322</v>
      </c>
      <c r="F130">
        <v>-123.30338915439322</v>
      </c>
      <c r="G130">
        <v>-0.9037981612644127</v>
      </c>
      <c r="I130">
        <v>21.23430962343096</v>
      </c>
      <c r="J130">
        <v>102</v>
      </c>
    </row>
    <row r="131" spans="1:10" x14ac:dyDescent="0.25">
      <c r="A131">
        <v>126</v>
      </c>
      <c r="B131">
        <v>0</v>
      </c>
      <c r="D131">
        <v>103</v>
      </c>
      <c r="E131">
        <v>254.17989972545723</v>
      </c>
      <c r="F131">
        <v>-151.17989972545723</v>
      </c>
      <c r="G131">
        <v>-1.1081294385259668</v>
      </c>
      <c r="I131">
        <v>21.443514644351463</v>
      </c>
      <c r="J131">
        <v>103</v>
      </c>
    </row>
    <row r="132" spans="1:10" x14ac:dyDescent="0.25">
      <c r="A132">
        <v>127</v>
      </c>
      <c r="B132">
        <v>0</v>
      </c>
      <c r="D132">
        <v>104</v>
      </c>
      <c r="E132">
        <v>225.30338915439322</v>
      </c>
      <c r="F132">
        <v>-121.30338915439322</v>
      </c>
      <c r="G132">
        <v>-0.88913841561650142</v>
      </c>
      <c r="I132">
        <v>21.652719665271963</v>
      </c>
      <c r="J132">
        <v>104</v>
      </c>
    </row>
    <row r="133" spans="1:10" x14ac:dyDescent="0.25">
      <c r="A133">
        <v>128</v>
      </c>
      <c r="B133">
        <v>2</v>
      </c>
      <c r="D133">
        <v>105</v>
      </c>
      <c r="E133">
        <v>254.17989972545723</v>
      </c>
      <c r="F133">
        <v>-149.17989972545723</v>
      </c>
      <c r="G133">
        <v>-1.0934696928780554</v>
      </c>
      <c r="I133">
        <v>21.861924686192467</v>
      </c>
      <c r="J133">
        <v>105</v>
      </c>
    </row>
    <row r="134" spans="1:10" x14ac:dyDescent="0.25">
      <c r="A134">
        <v>129</v>
      </c>
      <c r="B134">
        <v>0</v>
      </c>
      <c r="D134">
        <v>106</v>
      </c>
      <c r="E134">
        <v>254.17989972545723</v>
      </c>
      <c r="F134">
        <v>-148.17989972545723</v>
      </c>
      <c r="G134">
        <v>-1.0861398200540999</v>
      </c>
      <c r="I134">
        <v>22.07112970711297</v>
      </c>
      <c r="J134">
        <v>106</v>
      </c>
    </row>
    <row r="135" spans="1:10" x14ac:dyDescent="0.25">
      <c r="A135">
        <v>130</v>
      </c>
      <c r="B135">
        <v>0</v>
      </c>
      <c r="D135">
        <v>107</v>
      </c>
      <c r="E135">
        <v>196.42687858332917</v>
      </c>
      <c r="F135">
        <v>-89.42687858332917</v>
      </c>
      <c r="G135">
        <v>-0.65548764705912455</v>
      </c>
      <c r="I135">
        <v>22.28033472803347</v>
      </c>
      <c r="J135">
        <v>107</v>
      </c>
    </row>
    <row r="136" spans="1:10" x14ac:dyDescent="0.25">
      <c r="A136">
        <v>131</v>
      </c>
      <c r="B136">
        <v>0</v>
      </c>
      <c r="D136">
        <v>108</v>
      </c>
      <c r="E136">
        <v>225.30338915439322</v>
      </c>
      <c r="F136">
        <v>-117.30338915439322</v>
      </c>
      <c r="G136">
        <v>-0.85981892432067886</v>
      </c>
      <c r="I136">
        <v>22.489539748953973</v>
      </c>
      <c r="J136">
        <v>108</v>
      </c>
    </row>
    <row r="137" spans="1:10" x14ac:dyDescent="0.25">
      <c r="A137">
        <v>132</v>
      </c>
      <c r="B137">
        <v>0</v>
      </c>
      <c r="D137">
        <v>109</v>
      </c>
      <c r="E137">
        <v>254.17989972545723</v>
      </c>
      <c r="F137">
        <v>-145.17989972545723</v>
      </c>
      <c r="G137">
        <v>-1.0641502015822328</v>
      </c>
      <c r="I137">
        <v>22.698744769874477</v>
      </c>
      <c r="J137">
        <v>109</v>
      </c>
    </row>
    <row r="138" spans="1:10" x14ac:dyDescent="0.25">
      <c r="A138">
        <v>133</v>
      </c>
      <c r="B138">
        <v>0</v>
      </c>
      <c r="D138">
        <v>110</v>
      </c>
      <c r="E138">
        <v>225.30338915439322</v>
      </c>
      <c r="F138">
        <v>-115.30338915439322</v>
      </c>
      <c r="G138">
        <v>-0.84515917867276757</v>
      </c>
      <c r="I138">
        <v>22.907949790794977</v>
      </c>
      <c r="J138">
        <v>110</v>
      </c>
    </row>
    <row r="139" spans="1:10" x14ac:dyDescent="0.25">
      <c r="A139">
        <v>134</v>
      </c>
      <c r="B139">
        <v>1</v>
      </c>
      <c r="D139">
        <v>111</v>
      </c>
      <c r="E139">
        <v>196.42687858332917</v>
      </c>
      <c r="F139">
        <v>-85.42687858332917</v>
      </c>
      <c r="G139">
        <v>-0.62616815576330198</v>
      </c>
      <c r="I139">
        <v>23.11715481171548</v>
      </c>
      <c r="J139">
        <v>111</v>
      </c>
    </row>
    <row r="140" spans="1:10" x14ac:dyDescent="0.25">
      <c r="A140">
        <v>135</v>
      </c>
      <c r="B140">
        <v>0</v>
      </c>
      <c r="D140">
        <v>112</v>
      </c>
      <c r="E140">
        <v>225.30338915439322</v>
      </c>
      <c r="F140">
        <v>-113.30338915439322</v>
      </c>
      <c r="G140">
        <v>-0.83049943302485629</v>
      </c>
      <c r="I140">
        <v>23.32635983263598</v>
      </c>
      <c r="J140">
        <v>112</v>
      </c>
    </row>
    <row r="141" spans="1:10" x14ac:dyDescent="0.25">
      <c r="A141">
        <v>136</v>
      </c>
      <c r="B141">
        <v>1</v>
      </c>
      <c r="D141">
        <v>113</v>
      </c>
      <c r="E141">
        <v>225.30338915439322</v>
      </c>
      <c r="F141">
        <v>-112.30338915439322</v>
      </c>
      <c r="G141">
        <v>-0.82316956020090071</v>
      </c>
      <c r="I141">
        <v>23.535564853556483</v>
      </c>
      <c r="J141">
        <v>113</v>
      </c>
    </row>
    <row r="142" spans="1:10" x14ac:dyDescent="0.25">
      <c r="A142">
        <v>137</v>
      </c>
      <c r="B142">
        <v>0</v>
      </c>
      <c r="D142">
        <v>114</v>
      </c>
      <c r="E142">
        <v>254.17989972545723</v>
      </c>
      <c r="F142">
        <v>-140.17989972545723</v>
      </c>
      <c r="G142">
        <v>-1.0275008374624548</v>
      </c>
      <c r="I142">
        <v>23.744769874476987</v>
      </c>
      <c r="J142">
        <v>114</v>
      </c>
    </row>
    <row r="143" spans="1:10" x14ac:dyDescent="0.25">
      <c r="A143">
        <v>138</v>
      </c>
      <c r="B143">
        <v>0</v>
      </c>
      <c r="D143">
        <v>115</v>
      </c>
      <c r="E143">
        <v>254.17989972545723</v>
      </c>
      <c r="F143">
        <v>-139.17989972545723</v>
      </c>
      <c r="G143">
        <v>-1.0201709646384991</v>
      </c>
      <c r="I143">
        <v>23.953974895397486</v>
      </c>
      <c r="J143">
        <v>115</v>
      </c>
    </row>
    <row r="144" spans="1:10" x14ac:dyDescent="0.25">
      <c r="A144">
        <v>139</v>
      </c>
      <c r="B144">
        <v>0</v>
      </c>
      <c r="D144">
        <v>116</v>
      </c>
      <c r="E144">
        <v>196.42687858332917</v>
      </c>
      <c r="F144">
        <v>-80.42687858332917</v>
      </c>
      <c r="G144">
        <v>-0.58951879164352383</v>
      </c>
      <c r="I144">
        <v>24.16317991631799</v>
      </c>
      <c r="J144">
        <v>116</v>
      </c>
    </row>
    <row r="145" spans="1:10" x14ac:dyDescent="0.25">
      <c r="A145">
        <v>140</v>
      </c>
      <c r="B145">
        <v>3</v>
      </c>
      <c r="D145">
        <v>117</v>
      </c>
      <c r="E145">
        <v>225.30338915439322</v>
      </c>
      <c r="F145">
        <v>-108.30338915439322</v>
      </c>
      <c r="G145">
        <v>-0.79385006890507814</v>
      </c>
      <c r="I145">
        <v>24.37238493723849</v>
      </c>
      <c r="J145">
        <v>117</v>
      </c>
    </row>
    <row r="146" spans="1:10" x14ac:dyDescent="0.25">
      <c r="A146">
        <v>141</v>
      </c>
      <c r="B146">
        <v>0</v>
      </c>
      <c r="D146">
        <v>118</v>
      </c>
      <c r="E146">
        <v>254.17989972545723</v>
      </c>
      <c r="F146">
        <v>-136.17989972545723</v>
      </c>
      <c r="G146">
        <v>-0.99818134616663223</v>
      </c>
      <c r="I146">
        <v>24.581589958158993</v>
      </c>
      <c r="J146">
        <v>118</v>
      </c>
    </row>
    <row r="147" spans="1:10" x14ac:dyDescent="0.25">
      <c r="A147">
        <v>142</v>
      </c>
      <c r="B147">
        <v>2</v>
      </c>
      <c r="D147">
        <v>119</v>
      </c>
      <c r="E147">
        <v>196.42687858332917</v>
      </c>
      <c r="F147">
        <v>-77.42687858332917</v>
      </c>
      <c r="G147">
        <v>-0.56752917317165696</v>
      </c>
      <c r="I147">
        <v>24.790794979079497</v>
      </c>
      <c r="J147">
        <v>119</v>
      </c>
    </row>
    <row r="148" spans="1:10" x14ac:dyDescent="0.25">
      <c r="A148">
        <v>143</v>
      </c>
      <c r="B148">
        <v>0</v>
      </c>
      <c r="D148">
        <v>120</v>
      </c>
      <c r="E148">
        <v>254.17989972545723</v>
      </c>
      <c r="F148">
        <v>-134.17989972545723</v>
      </c>
      <c r="G148">
        <v>-0.98352160051872095</v>
      </c>
      <c r="I148">
        <v>24.999999999999996</v>
      </c>
      <c r="J148">
        <v>120</v>
      </c>
    </row>
    <row r="149" spans="1:10" x14ac:dyDescent="0.25">
      <c r="A149">
        <v>144</v>
      </c>
      <c r="B149">
        <v>1</v>
      </c>
      <c r="D149">
        <v>121</v>
      </c>
      <c r="E149">
        <v>196.42687858332917</v>
      </c>
      <c r="F149">
        <v>-75.42687858332917</v>
      </c>
      <c r="G149">
        <v>-0.55286942752374568</v>
      </c>
      <c r="I149">
        <v>25.2092050209205</v>
      </c>
      <c r="J149">
        <v>121</v>
      </c>
    </row>
    <row r="150" spans="1:10" x14ac:dyDescent="0.25">
      <c r="A150">
        <v>145</v>
      </c>
      <c r="B150">
        <v>0</v>
      </c>
      <c r="D150">
        <v>122</v>
      </c>
      <c r="E150">
        <v>254.17989972545723</v>
      </c>
      <c r="F150">
        <v>-132.17989972545723</v>
      </c>
      <c r="G150">
        <v>-0.96886185487080967</v>
      </c>
      <c r="I150">
        <v>25.418410041841003</v>
      </c>
      <c r="J150">
        <v>122</v>
      </c>
    </row>
    <row r="151" spans="1:10" x14ac:dyDescent="0.25">
      <c r="A151">
        <v>146</v>
      </c>
      <c r="B151">
        <v>0</v>
      </c>
      <c r="D151">
        <v>123</v>
      </c>
      <c r="E151">
        <v>196.42687858332917</v>
      </c>
      <c r="F151">
        <v>-73.42687858332917</v>
      </c>
      <c r="G151">
        <v>-0.5382096818758344</v>
      </c>
      <c r="I151">
        <v>25.627615062761503</v>
      </c>
      <c r="J151">
        <v>123</v>
      </c>
    </row>
    <row r="152" spans="1:10" x14ac:dyDescent="0.25">
      <c r="A152">
        <v>147</v>
      </c>
      <c r="B152">
        <v>3</v>
      </c>
      <c r="D152">
        <v>124</v>
      </c>
      <c r="E152">
        <v>254.17989972545723</v>
      </c>
      <c r="F152">
        <v>-130.17989972545723</v>
      </c>
      <c r="G152">
        <v>-0.95420210922289839</v>
      </c>
      <c r="I152">
        <v>25.836820083682007</v>
      </c>
      <c r="J152">
        <v>124</v>
      </c>
    </row>
    <row r="153" spans="1:10" x14ac:dyDescent="0.25">
      <c r="A153">
        <v>148</v>
      </c>
      <c r="B153">
        <v>0</v>
      </c>
      <c r="D153">
        <v>125</v>
      </c>
      <c r="E153">
        <v>225.30338915439322</v>
      </c>
      <c r="F153">
        <v>-100.30338915439322</v>
      </c>
      <c r="G153">
        <v>-0.73521108631343313</v>
      </c>
      <c r="I153">
        <v>26.04602510460251</v>
      </c>
      <c r="J153">
        <v>125</v>
      </c>
    </row>
    <row r="154" spans="1:10" x14ac:dyDescent="0.25">
      <c r="A154">
        <v>149</v>
      </c>
      <c r="B154">
        <v>0</v>
      </c>
      <c r="D154">
        <v>126</v>
      </c>
      <c r="E154">
        <v>254.17989972545723</v>
      </c>
      <c r="F154">
        <v>-128.17989972545723</v>
      </c>
      <c r="G154">
        <v>-0.9395423635749871</v>
      </c>
      <c r="I154">
        <v>26.25523012552301</v>
      </c>
      <c r="J154">
        <v>126</v>
      </c>
    </row>
    <row r="155" spans="1:10" x14ac:dyDescent="0.25">
      <c r="A155">
        <v>150</v>
      </c>
      <c r="B155">
        <v>1</v>
      </c>
      <c r="D155">
        <v>127</v>
      </c>
      <c r="E155">
        <v>254.17989972545723</v>
      </c>
      <c r="F155">
        <v>-127.17989972545723</v>
      </c>
      <c r="G155">
        <v>-0.93221249075103152</v>
      </c>
      <c r="I155">
        <v>26.464435146443513</v>
      </c>
      <c r="J155">
        <v>127</v>
      </c>
    </row>
    <row r="156" spans="1:10" x14ac:dyDescent="0.25">
      <c r="A156">
        <v>151</v>
      </c>
      <c r="B156">
        <v>1</v>
      </c>
      <c r="D156">
        <v>128</v>
      </c>
      <c r="E156">
        <v>196.42687858332917</v>
      </c>
      <c r="F156">
        <v>-68.42687858332917</v>
      </c>
      <c r="G156">
        <v>-0.50156031775605625</v>
      </c>
      <c r="I156">
        <v>26.673640167364013</v>
      </c>
      <c r="J156">
        <v>128</v>
      </c>
    </row>
    <row r="157" spans="1:10" x14ac:dyDescent="0.25">
      <c r="A157">
        <v>152</v>
      </c>
      <c r="B157">
        <v>3</v>
      </c>
      <c r="D157">
        <v>129</v>
      </c>
      <c r="E157">
        <v>254.17989972545723</v>
      </c>
      <c r="F157">
        <v>-125.17989972545723</v>
      </c>
      <c r="G157">
        <v>-0.91755274510312024</v>
      </c>
      <c r="I157">
        <v>26.882845188284517</v>
      </c>
      <c r="J157">
        <v>129</v>
      </c>
    </row>
    <row r="158" spans="1:10" x14ac:dyDescent="0.25">
      <c r="A158">
        <v>153</v>
      </c>
      <c r="B158">
        <v>0</v>
      </c>
      <c r="D158">
        <v>130</v>
      </c>
      <c r="E158">
        <v>254.17989972545723</v>
      </c>
      <c r="F158">
        <v>-124.17989972545723</v>
      </c>
      <c r="G158">
        <v>-0.91022287227916465</v>
      </c>
      <c r="I158">
        <v>27.09205020920502</v>
      </c>
      <c r="J158">
        <v>130</v>
      </c>
    </row>
    <row r="159" spans="1:10" x14ac:dyDescent="0.25">
      <c r="A159">
        <v>154</v>
      </c>
      <c r="B159">
        <v>2</v>
      </c>
      <c r="D159">
        <v>131</v>
      </c>
      <c r="E159">
        <v>254.17989972545723</v>
      </c>
      <c r="F159">
        <v>-123.17989972545723</v>
      </c>
      <c r="G159">
        <v>-0.90289299945520896</v>
      </c>
      <c r="I159">
        <v>27.30125523012552</v>
      </c>
      <c r="J159">
        <v>131</v>
      </c>
    </row>
    <row r="160" spans="1:10" x14ac:dyDescent="0.25">
      <c r="A160">
        <v>155</v>
      </c>
      <c r="B160">
        <v>0</v>
      </c>
      <c r="D160">
        <v>132</v>
      </c>
      <c r="E160">
        <v>254.17989972545723</v>
      </c>
      <c r="F160">
        <v>-122.17989972545723</v>
      </c>
      <c r="G160">
        <v>-0.89556312663125337</v>
      </c>
      <c r="I160">
        <v>27.510460251046023</v>
      </c>
      <c r="J160">
        <v>132</v>
      </c>
    </row>
    <row r="161" spans="1:10" x14ac:dyDescent="0.25">
      <c r="A161">
        <v>156</v>
      </c>
      <c r="B161">
        <v>4</v>
      </c>
      <c r="D161">
        <v>133</v>
      </c>
      <c r="E161">
        <v>254.17989972545723</v>
      </c>
      <c r="F161">
        <v>-121.17989972545723</v>
      </c>
      <c r="G161">
        <v>-0.88823325380729767</v>
      </c>
      <c r="I161">
        <v>27.719665271966523</v>
      </c>
      <c r="J161">
        <v>133</v>
      </c>
    </row>
    <row r="162" spans="1:10" x14ac:dyDescent="0.25">
      <c r="A162">
        <v>157</v>
      </c>
      <c r="B162">
        <v>2</v>
      </c>
      <c r="D162">
        <v>134</v>
      </c>
      <c r="E162">
        <v>225.30338915439322</v>
      </c>
      <c r="F162">
        <v>-91.303389154393216</v>
      </c>
      <c r="G162">
        <v>-0.66924223089783241</v>
      </c>
      <c r="I162">
        <v>27.928870292887026</v>
      </c>
      <c r="J162">
        <v>134</v>
      </c>
    </row>
    <row r="163" spans="1:10" x14ac:dyDescent="0.25">
      <c r="A163">
        <v>158</v>
      </c>
      <c r="B163">
        <v>0</v>
      </c>
      <c r="D163">
        <v>135</v>
      </c>
      <c r="E163">
        <v>254.17989972545723</v>
      </c>
      <c r="F163">
        <v>-119.17989972545723</v>
      </c>
      <c r="G163">
        <v>-0.8735735081593865</v>
      </c>
      <c r="I163">
        <v>28.13807531380753</v>
      </c>
      <c r="J163">
        <v>135</v>
      </c>
    </row>
    <row r="164" spans="1:10" x14ac:dyDescent="0.25">
      <c r="A164">
        <v>159</v>
      </c>
      <c r="B164">
        <v>1</v>
      </c>
      <c r="D164">
        <v>136</v>
      </c>
      <c r="E164">
        <v>225.30338915439322</v>
      </c>
      <c r="F164">
        <v>-89.303389154393216</v>
      </c>
      <c r="G164">
        <v>-0.65458248524992113</v>
      </c>
      <c r="I164">
        <v>28.34728033472803</v>
      </c>
      <c r="J164">
        <v>136</v>
      </c>
    </row>
    <row r="165" spans="1:10" x14ac:dyDescent="0.25">
      <c r="A165">
        <v>160</v>
      </c>
      <c r="B165">
        <v>0</v>
      </c>
      <c r="D165">
        <v>137</v>
      </c>
      <c r="E165">
        <v>254.17989972545723</v>
      </c>
      <c r="F165">
        <v>-117.17989972545723</v>
      </c>
      <c r="G165">
        <v>-0.85891376251147522</v>
      </c>
      <c r="I165">
        <v>28.556485355648533</v>
      </c>
      <c r="J165">
        <v>137</v>
      </c>
    </row>
    <row r="166" spans="1:10" x14ac:dyDescent="0.25">
      <c r="A166">
        <v>161</v>
      </c>
      <c r="B166">
        <v>0</v>
      </c>
      <c r="D166">
        <v>138</v>
      </c>
      <c r="E166">
        <v>254.17989972545723</v>
      </c>
      <c r="F166">
        <v>-116.17989972545723</v>
      </c>
      <c r="G166">
        <v>-0.85158388968751952</v>
      </c>
      <c r="I166">
        <v>28.765690376569037</v>
      </c>
      <c r="J166">
        <v>138</v>
      </c>
    </row>
    <row r="167" spans="1:10" x14ac:dyDescent="0.25">
      <c r="A167">
        <v>162</v>
      </c>
      <c r="B167">
        <v>2</v>
      </c>
      <c r="D167">
        <v>139</v>
      </c>
      <c r="E167">
        <v>254.17989972545723</v>
      </c>
      <c r="F167">
        <v>-115.17989972545723</v>
      </c>
      <c r="G167">
        <v>-0.84425401686356394</v>
      </c>
      <c r="I167">
        <v>28.974895397489536</v>
      </c>
      <c r="J167">
        <v>139</v>
      </c>
    </row>
    <row r="168" spans="1:10" x14ac:dyDescent="0.25">
      <c r="A168">
        <v>163</v>
      </c>
      <c r="B168">
        <v>1</v>
      </c>
      <c r="D168">
        <v>140</v>
      </c>
      <c r="E168">
        <v>167.55036801226515</v>
      </c>
      <c r="F168">
        <v>-27.550368012265153</v>
      </c>
      <c r="G168">
        <v>-0.20194069378307894</v>
      </c>
      <c r="I168">
        <v>29.18410041841004</v>
      </c>
      <c r="J168">
        <v>140</v>
      </c>
    </row>
    <row r="169" spans="1:10" x14ac:dyDescent="0.25">
      <c r="A169">
        <v>164</v>
      </c>
      <c r="B169">
        <v>0</v>
      </c>
      <c r="D169">
        <v>141</v>
      </c>
      <c r="E169">
        <v>254.17989972545723</v>
      </c>
      <c r="F169">
        <v>-113.17989972545723</v>
      </c>
      <c r="G169">
        <v>-0.82959427121565266</v>
      </c>
      <c r="I169">
        <v>29.393305439330543</v>
      </c>
      <c r="J169">
        <v>141</v>
      </c>
    </row>
    <row r="170" spans="1:10" x14ac:dyDescent="0.25">
      <c r="A170">
        <v>165</v>
      </c>
      <c r="B170">
        <v>0</v>
      </c>
      <c r="D170">
        <v>142</v>
      </c>
      <c r="E170">
        <v>196.42687858332917</v>
      </c>
      <c r="F170">
        <v>-54.42687858332917</v>
      </c>
      <c r="G170">
        <v>-0.39894209822067739</v>
      </c>
      <c r="I170">
        <v>29.602510460251043</v>
      </c>
      <c r="J170">
        <v>142</v>
      </c>
    </row>
    <row r="171" spans="1:10" x14ac:dyDescent="0.25">
      <c r="A171">
        <v>166</v>
      </c>
      <c r="B171">
        <v>1</v>
      </c>
      <c r="D171">
        <v>143</v>
      </c>
      <c r="E171">
        <v>254.17989972545723</v>
      </c>
      <c r="F171">
        <v>-111.17989972545723</v>
      </c>
      <c r="G171">
        <v>-0.81493452556774137</v>
      </c>
      <c r="I171">
        <v>29.811715481171547</v>
      </c>
      <c r="J171">
        <v>143</v>
      </c>
    </row>
    <row r="172" spans="1:10" x14ac:dyDescent="0.25">
      <c r="A172">
        <v>167</v>
      </c>
      <c r="B172">
        <v>1</v>
      </c>
      <c r="D172">
        <v>144</v>
      </c>
      <c r="E172">
        <v>225.30338915439322</v>
      </c>
      <c r="F172">
        <v>-81.303389154393216</v>
      </c>
      <c r="G172">
        <v>-0.595943502658276</v>
      </c>
      <c r="I172">
        <v>30.020920502092046</v>
      </c>
      <c r="J172">
        <v>144</v>
      </c>
    </row>
    <row r="173" spans="1:10" x14ac:dyDescent="0.25">
      <c r="A173">
        <v>168</v>
      </c>
      <c r="B173">
        <v>1</v>
      </c>
      <c r="D173">
        <v>145</v>
      </c>
      <c r="E173">
        <v>254.17989972545723</v>
      </c>
      <c r="F173">
        <v>-109.17989972545723</v>
      </c>
      <c r="G173">
        <v>-0.80027477991983009</v>
      </c>
      <c r="I173">
        <v>30.23012552301255</v>
      </c>
      <c r="J173">
        <v>145</v>
      </c>
    </row>
    <row r="174" spans="1:10" x14ac:dyDescent="0.25">
      <c r="A174">
        <v>169</v>
      </c>
      <c r="B174">
        <v>0</v>
      </c>
      <c r="D174">
        <v>146</v>
      </c>
      <c r="E174">
        <v>254.17989972545723</v>
      </c>
      <c r="F174">
        <v>-108.17989972545723</v>
      </c>
      <c r="G174">
        <v>-0.79294490709587451</v>
      </c>
      <c r="I174">
        <v>30.439330543933053</v>
      </c>
      <c r="J174">
        <v>146</v>
      </c>
    </row>
    <row r="175" spans="1:10" x14ac:dyDescent="0.25">
      <c r="A175">
        <v>170</v>
      </c>
      <c r="B175">
        <v>0</v>
      </c>
      <c r="D175">
        <v>147</v>
      </c>
      <c r="E175">
        <v>167.55036801226515</v>
      </c>
      <c r="F175">
        <v>-20.550368012265153</v>
      </c>
      <c r="G175">
        <v>-0.15063158401538951</v>
      </c>
      <c r="I175">
        <v>30.648535564853553</v>
      </c>
      <c r="J175">
        <v>147</v>
      </c>
    </row>
    <row r="176" spans="1:10" x14ac:dyDescent="0.25">
      <c r="A176">
        <v>171</v>
      </c>
      <c r="B176">
        <v>1</v>
      </c>
      <c r="D176">
        <v>148</v>
      </c>
      <c r="E176">
        <v>254.17989972545723</v>
      </c>
      <c r="F176">
        <v>-106.17989972545723</v>
      </c>
      <c r="G176">
        <v>-0.77828516144796323</v>
      </c>
      <c r="I176">
        <v>30.857740585774057</v>
      </c>
      <c r="J176">
        <v>148</v>
      </c>
    </row>
    <row r="177" spans="1:10" x14ac:dyDescent="0.25">
      <c r="A177">
        <v>172</v>
      </c>
      <c r="B177">
        <v>0</v>
      </c>
      <c r="D177">
        <v>149</v>
      </c>
      <c r="E177">
        <v>254.17989972545723</v>
      </c>
      <c r="F177">
        <v>-105.17989972545723</v>
      </c>
      <c r="G177">
        <v>-0.77095528862400764</v>
      </c>
      <c r="I177">
        <v>31.066945606694556</v>
      </c>
      <c r="J177">
        <v>149</v>
      </c>
    </row>
    <row r="178" spans="1:10" x14ac:dyDescent="0.25">
      <c r="A178">
        <v>173</v>
      </c>
      <c r="B178">
        <v>0</v>
      </c>
      <c r="D178">
        <v>150</v>
      </c>
      <c r="E178">
        <v>225.30338915439322</v>
      </c>
      <c r="F178">
        <v>-75.303389154393216</v>
      </c>
      <c r="G178">
        <v>-0.55196426571454227</v>
      </c>
      <c r="I178">
        <v>31.27615062761506</v>
      </c>
      <c r="J178">
        <v>150</v>
      </c>
    </row>
    <row r="179" spans="1:10" x14ac:dyDescent="0.25">
      <c r="A179">
        <v>174</v>
      </c>
      <c r="B179">
        <v>0</v>
      </c>
      <c r="D179">
        <v>151</v>
      </c>
      <c r="E179">
        <v>225.30338915439322</v>
      </c>
      <c r="F179">
        <v>-74.303389154393216</v>
      </c>
      <c r="G179">
        <v>-0.54463439289058657</v>
      </c>
      <c r="I179">
        <v>31.485355648535563</v>
      </c>
      <c r="J179">
        <v>151</v>
      </c>
    </row>
    <row r="180" spans="1:10" x14ac:dyDescent="0.25">
      <c r="A180">
        <v>175</v>
      </c>
      <c r="B180">
        <v>3</v>
      </c>
      <c r="D180">
        <v>152</v>
      </c>
      <c r="E180">
        <v>167.55036801226515</v>
      </c>
      <c r="F180">
        <v>-15.550368012265153</v>
      </c>
      <c r="G180">
        <v>-0.11398221989561133</v>
      </c>
      <c r="I180">
        <v>31.694560669456063</v>
      </c>
      <c r="J180">
        <v>152</v>
      </c>
    </row>
    <row r="181" spans="1:10" x14ac:dyDescent="0.25">
      <c r="A181">
        <v>176</v>
      </c>
      <c r="B181">
        <v>0</v>
      </c>
      <c r="D181">
        <v>153</v>
      </c>
      <c r="E181">
        <v>254.17989972545723</v>
      </c>
      <c r="F181">
        <v>-101.17989972545723</v>
      </c>
      <c r="G181">
        <v>-0.74163579732818508</v>
      </c>
      <c r="I181">
        <v>31.903765690376567</v>
      </c>
      <c r="J181">
        <v>153</v>
      </c>
    </row>
    <row r="182" spans="1:10" x14ac:dyDescent="0.25">
      <c r="A182">
        <v>177</v>
      </c>
      <c r="B182">
        <v>2</v>
      </c>
      <c r="D182">
        <v>154</v>
      </c>
      <c r="E182">
        <v>196.42687858332917</v>
      </c>
      <c r="F182">
        <v>-42.42687858332917</v>
      </c>
      <c r="G182">
        <v>-0.31098362433320975</v>
      </c>
      <c r="I182">
        <v>32.112970711297073</v>
      </c>
      <c r="J182">
        <v>154</v>
      </c>
    </row>
    <row r="183" spans="1:10" x14ac:dyDescent="0.25">
      <c r="A183">
        <v>178</v>
      </c>
      <c r="B183">
        <v>0</v>
      </c>
      <c r="D183">
        <v>155</v>
      </c>
      <c r="E183">
        <v>254.17989972545723</v>
      </c>
      <c r="F183">
        <v>-99.179899725457233</v>
      </c>
      <c r="G183">
        <v>-0.72697605168027379</v>
      </c>
      <c r="I183">
        <v>32.322175732217573</v>
      </c>
      <c r="J183">
        <v>155</v>
      </c>
    </row>
    <row r="184" spans="1:10" x14ac:dyDescent="0.25">
      <c r="A184">
        <v>179</v>
      </c>
      <c r="B184">
        <v>1</v>
      </c>
      <c r="D184">
        <v>156</v>
      </c>
      <c r="E184">
        <v>138.67385744120111</v>
      </c>
      <c r="F184">
        <v>17.326142558798892</v>
      </c>
      <c r="G184">
        <v>0.12699842148572113</v>
      </c>
      <c r="I184">
        <v>32.531380753138073</v>
      </c>
      <c r="J184">
        <v>156</v>
      </c>
    </row>
    <row r="185" spans="1:10" x14ac:dyDescent="0.25">
      <c r="A185">
        <v>180</v>
      </c>
      <c r="B185">
        <v>1</v>
      </c>
      <c r="D185">
        <v>157</v>
      </c>
      <c r="E185">
        <v>196.42687858332917</v>
      </c>
      <c r="F185">
        <v>-39.42687858332917</v>
      </c>
      <c r="G185">
        <v>-0.28899400586134288</v>
      </c>
      <c r="I185">
        <v>32.74058577405858</v>
      </c>
      <c r="J185">
        <v>157</v>
      </c>
    </row>
    <row r="186" spans="1:10" x14ac:dyDescent="0.25">
      <c r="A186">
        <v>181</v>
      </c>
      <c r="B186">
        <v>0</v>
      </c>
      <c r="D186">
        <v>158</v>
      </c>
      <c r="E186">
        <v>254.17989972545723</v>
      </c>
      <c r="F186">
        <v>-96.179899725457233</v>
      </c>
      <c r="G186">
        <v>-0.70498643320840693</v>
      </c>
      <c r="I186">
        <v>32.94979079497908</v>
      </c>
      <c r="J186">
        <v>158</v>
      </c>
    </row>
    <row r="187" spans="1:10" x14ac:dyDescent="0.25">
      <c r="A187">
        <v>182</v>
      </c>
      <c r="B187">
        <v>0</v>
      </c>
      <c r="D187">
        <v>159</v>
      </c>
      <c r="E187">
        <v>225.30338915439322</v>
      </c>
      <c r="F187">
        <v>-66.303389154393216</v>
      </c>
      <c r="G187">
        <v>-0.48599541029894155</v>
      </c>
      <c r="I187">
        <v>33.15899581589958</v>
      </c>
      <c r="J187">
        <v>159</v>
      </c>
    </row>
    <row r="188" spans="1:10" x14ac:dyDescent="0.25">
      <c r="A188">
        <v>183</v>
      </c>
      <c r="B188">
        <v>1</v>
      </c>
      <c r="D188">
        <v>160</v>
      </c>
      <c r="E188">
        <v>254.17989972545723</v>
      </c>
      <c r="F188">
        <v>-94.179899725457233</v>
      </c>
      <c r="G188">
        <v>-0.69032668756049564</v>
      </c>
      <c r="I188">
        <v>33.368200836820087</v>
      </c>
      <c r="J188">
        <v>160</v>
      </c>
    </row>
    <row r="189" spans="1:10" x14ac:dyDescent="0.25">
      <c r="A189">
        <v>184</v>
      </c>
      <c r="B189">
        <v>1</v>
      </c>
      <c r="D189">
        <v>161</v>
      </c>
      <c r="E189">
        <v>254.17989972545723</v>
      </c>
      <c r="F189">
        <v>-93.179899725457233</v>
      </c>
      <c r="G189">
        <v>-0.68299681473653995</v>
      </c>
      <c r="I189">
        <v>33.577405857740587</v>
      </c>
      <c r="J189">
        <v>161</v>
      </c>
    </row>
    <row r="190" spans="1:10" x14ac:dyDescent="0.25">
      <c r="A190">
        <v>185</v>
      </c>
      <c r="B190">
        <v>1</v>
      </c>
      <c r="D190">
        <v>162</v>
      </c>
      <c r="E190">
        <v>196.42687858332917</v>
      </c>
      <c r="F190">
        <v>-34.42687858332917</v>
      </c>
      <c r="G190">
        <v>-0.25234464174156473</v>
      </c>
      <c r="I190">
        <v>33.786610878661087</v>
      </c>
      <c r="J190">
        <v>162</v>
      </c>
    </row>
    <row r="191" spans="1:10" x14ac:dyDescent="0.25">
      <c r="A191">
        <v>186</v>
      </c>
      <c r="B191">
        <v>1</v>
      </c>
      <c r="D191">
        <v>163</v>
      </c>
      <c r="E191">
        <v>225.30338915439322</v>
      </c>
      <c r="F191">
        <v>-62.303389154393216</v>
      </c>
      <c r="G191">
        <v>-0.45667591900311899</v>
      </c>
      <c r="I191">
        <v>33.995815899581594</v>
      </c>
      <c r="J191">
        <v>163</v>
      </c>
    </row>
    <row r="192" spans="1:10" x14ac:dyDescent="0.25">
      <c r="A192">
        <v>187</v>
      </c>
      <c r="B192">
        <v>0</v>
      </c>
      <c r="D192">
        <v>164</v>
      </c>
      <c r="E192">
        <v>254.17989972545723</v>
      </c>
      <c r="F192">
        <v>-90.179899725457233</v>
      </c>
      <c r="G192">
        <v>-0.66100719626467308</v>
      </c>
      <c r="I192">
        <v>34.205020920502093</v>
      </c>
      <c r="J192">
        <v>164</v>
      </c>
    </row>
    <row r="193" spans="1:10" x14ac:dyDescent="0.25">
      <c r="A193">
        <v>188</v>
      </c>
      <c r="B193">
        <v>1</v>
      </c>
      <c r="D193">
        <v>165</v>
      </c>
      <c r="E193">
        <v>254.17989972545723</v>
      </c>
      <c r="F193">
        <v>-89.179899725457233</v>
      </c>
      <c r="G193">
        <v>-0.65367732344071749</v>
      </c>
      <c r="I193">
        <v>34.414225941422593</v>
      </c>
      <c r="J193">
        <v>165</v>
      </c>
    </row>
    <row r="194" spans="1:10" x14ac:dyDescent="0.25">
      <c r="A194">
        <v>189</v>
      </c>
      <c r="B194">
        <v>0</v>
      </c>
      <c r="D194">
        <v>166</v>
      </c>
      <c r="E194">
        <v>225.30338915439322</v>
      </c>
      <c r="F194">
        <v>-59.303389154393216</v>
      </c>
      <c r="G194">
        <v>-0.43468630053125212</v>
      </c>
      <c r="I194">
        <v>34.6234309623431</v>
      </c>
      <c r="J194">
        <v>166</v>
      </c>
    </row>
    <row r="195" spans="1:10" x14ac:dyDescent="0.25">
      <c r="A195">
        <v>190</v>
      </c>
      <c r="B195">
        <v>0</v>
      </c>
      <c r="D195">
        <v>167</v>
      </c>
      <c r="E195">
        <v>225.30338915439322</v>
      </c>
      <c r="F195">
        <v>-58.303389154393216</v>
      </c>
      <c r="G195">
        <v>-0.42735642770729648</v>
      </c>
      <c r="I195">
        <v>34.8326359832636</v>
      </c>
      <c r="J195">
        <v>167</v>
      </c>
    </row>
    <row r="196" spans="1:10" x14ac:dyDescent="0.25">
      <c r="A196">
        <v>191</v>
      </c>
      <c r="B196">
        <v>0</v>
      </c>
      <c r="D196">
        <v>168</v>
      </c>
      <c r="E196">
        <v>225.30338915439322</v>
      </c>
      <c r="F196">
        <v>-57.303389154393216</v>
      </c>
      <c r="G196">
        <v>-0.42002655488334084</v>
      </c>
      <c r="I196">
        <v>35.0418410041841</v>
      </c>
      <c r="J196">
        <v>168</v>
      </c>
    </row>
    <row r="197" spans="1:10" x14ac:dyDescent="0.25">
      <c r="A197">
        <v>192</v>
      </c>
      <c r="B197">
        <v>0</v>
      </c>
      <c r="D197">
        <v>169</v>
      </c>
      <c r="E197">
        <v>254.17989972545723</v>
      </c>
      <c r="F197">
        <v>-85.179899725457233</v>
      </c>
      <c r="G197">
        <v>-0.62435783214489493</v>
      </c>
      <c r="I197">
        <v>35.2510460251046</v>
      </c>
      <c r="J197">
        <v>169</v>
      </c>
    </row>
    <row r="198" spans="1:10" x14ac:dyDescent="0.25">
      <c r="A198">
        <v>193</v>
      </c>
      <c r="B198">
        <v>1</v>
      </c>
      <c r="D198">
        <v>170</v>
      </c>
      <c r="E198">
        <v>254.17989972545723</v>
      </c>
      <c r="F198">
        <v>-84.179899725457233</v>
      </c>
      <c r="G198">
        <v>-0.61702795932093923</v>
      </c>
      <c r="I198">
        <v>35.460251046025107</v>
      </c>
      <c r="J198">
        <v>170</v>
      </c>
    </row>
    <row r="199" spans="1:10" x14ac:dyDescent="0.25">
      <c r="A199">
        <v>194</v>
      </c>
      <c r="B199">
        <v>0</v>
      </c>
      <c r="D199">
        <v>171</v>
      </c>
      <c r="E199">
        <v>225.30338915439322</v>
      </c>
      <c r="F199">
        <v>-54.303389154393216</v>
      </c>
      <c r="G199">
        <v>-0.39803693641147392</v>
      </c>
      <c r="I199">
        <v>35.669456066945607</v>
      </c>
      <c r="J199">
        <v>171</v>
      </c>
    </row>
    <row r="200" spans="1:10" x14ac:dyDescent="0.25">
      <c r="A200">
        <v>195</v>
      </c>
      <c r="B200">
        <v>1</v>
      </c>
      <c r="D200">
        <v>172</v>
      </c>
      <c r="E200">
        <v>254.17989972545723</v>
      </c>
      <c r="F200">
        <v>-82.179899725457233</v>
      </c>
      <c r="G200">
        <v>-0.60236821367302806</v>
      </c>
      <c r="I200">
        <v>35.878661087866107</v>
      </c>
      <c r="J200">
        <v>172</v>
      </c>
    </row>
    <row r="201" spans="1:10" x14ac:dyDescent="0.25">
      <c r="A201">
        <v>196</v>
      </c>
      <c r="B201">
        <v>1</v>
      </c>
      <c r="D201">
        <v>173</v>
      </c>
      <c r="E201">
        <v>254.17989972545723</v>
      </c>
      <c r="F201">
        <v>-81.179899725457233</v>
      </c>
      <c r="G201">
        <v>-0.59503834084907237</v>
      </c>
      <c r="I201">
        <v>36.087866108786613</v>
      </c>
      <c r="J201">
        <v>173</v>
      </c>
    </row>
    <row r="202" spans="1:10" x14ac:dyDescent="0.25">
      <c r="A202">
        <v>197</v>
      </c>
      <c r="B202">
        <v>1</v>
      </c>
      <c r="D202">
        <v>174</v>
      </c>
      <c r="E202">
        <v>254.17989972545723</v>
      </c>
      <c r="F202">
        <v>-80.179899725457233</v>
      </c>
      <c r="G202">
        <v>-0.58770846802511678</v>
      </c>
      <c r="I202">
        <v>36.297071129707113</v>
      </c>
      <c r="J202">
        <v>174</v>
      </c>
    </row>
    <row r="203" spans="1:10" x14ac:dyDescent="0.25">
      <c r="A203">
        <v>198</v>
      </c>
      <c r="B203">
        <v>0</v>
      </c>
      <c r="D203">
        <v>175</v>
      </c>
      <c r="E203">
        <v>167.55036801226515</v>
      </c>
      <c r="F203">
        <v>7.4496319877348469</v>
      </c>
      <c r="G203">
        <v>5.4604855055368245E-2</v>
      </c>
      <c r="I203">
        <v>36.506276150627613</v>
      </c>
      <c r="J203">
        <v>175</v>
      </c>
    </row>
    <row r="204" spans="1:10" x14ac:dyDescent="0.25">
      <c r="A204">
        <v>199</v>
      </c>
      <c r="B204">
        <v>2</v>
      </c>
      <c r="D204">
        <v>176</v>
      </c>
      <c r="E204">
        <v>254.17989972545723</v>
      </c>
      <c r="F204">
        <v>-78.179899725457233</v>
      </c>
      <c r="G204">
        <v>-0.5730487223772055</v>
      </c>
      <c r="I204">
        <v>36.71548117154812</v>
      </c>
      <c r="J204">
        <v>176</v>
      </c>
    </row>
    <row r="205" spans="1:10" x14ac:dyDescent="0.25">
      <c r="A205">
        <v>200</v>
      </c>
      <c r="B205">
        <v>0</v>
      </c>
      <c r="D205">
        <v>177</v>
      </c>
      <c r="E205">
        <v>196.42687858332917</v>
      </c>
      <c r="F205">
        <v>-19.42687858332917</v>
      </c>
      <c r="G205">
        <v>-0.1423965493822302</v>
      </c>
      <c r="I205">
        <v>36.92468619246862</v>
      </c>
      <c r="J205">
        <v>177</v>
      </c>
    </row>
    <row r="206" spans="1:10" x14ac:dyDescent="0.25">
      <c r="A206">
        <v>201</v>
      </c>
      <c r="B206">
        <v>0</v>
      </c>
      <c r="D206">
        <v>178</v>
      </c>
      <c r="E206">
        <v>254.17989972545723</v>
      </c>
      <c r="F206">
        <v>-76.179899725457233</v>
      </c>
      <c r="G206">
        <v>-0.55838897672929422</v>
      </c>
      <c r="I206">
        <v>37.13389121338912</v>
      </c>
      <c r="J206">
        <v>178</v>
      </c>
    </row>
    <row r="207" spans="1:10" x14ac:dyDescent="0.25">
      <c r="A207">
        <v>202</v>
      </c>
      <c r="B207">
        <v>1</v>
      </c>
      <c r="D207">
        <v>179</v>
      </c>
      <c r="E207">
        <v>225.30338915439322</v>
      </c>
      <c r="F207">
        <v>-46.303389154393216</v>
      </c>
      <c r="G207">
        <v>-0.33939795381982885</v>
      </c>
      <c r="I207">
        <v>37.343096234309627</v>
      </c>
      <c r="J207">
        <v>179</v>
      </c>
    </row>
    <row r="208" spans="1:10" x14ac:dyDescent="0.25">
      <c r="A208">
        <v>203</v>
      </c>
      <c r="B208">
        <v>1</v>
      </c>
      <c r="D208">
        <v>180</v>
      </c>
      <c r="E208">
        <v>225.30338915439322</v>
      </c>
      <c r="F208">
        <v>-45.303389154393216</v>
      </c>
      <c r="G208">
        <v>-0.3320680809958732</v>
      </c>
      <c r="I208">
        <v>37.552301255230127</v>
      </c>
      <c r="J208">
        <v>180</v>
      </c>
    </row>
    <row r="209" spans="1:10" x14ac:dyDescent="0.25">
      <c r="A209">
        <v>204</v>
      </c>
      <c r="B209">
        <v>0</v>
      </c>
      <c r="D209">
        <v>181</v>
      </c>
      <c r="E209">
        <v>254.17989972545723</v>
      </c>
      <c r="F209">
        <v>-73.179899725457233</v>
      </c>
      <c r="G209">
        <v>-0.53639935825742735</v>
      </c>
      <c r="I209">
        <v>37.761506276150627</v>
      </c>
      <c r="J209">
        <v>181</v>
      </c>
    </row>
    <row r="210" spans="1:10" x14ac:dyDescent="0.25">
      <c r="A210">
        <v>205</v>
      </c>
      <c r="B210">
        <v>0</v>
      </c>
      <c r="D210">
        <v>182</v>
      </c>
      <c r="E210">
        <v>254.17989972545723</v>
      </c>
      <c r="F210">
        <v>-72.179899725457233</v>
      </c>
      <c r="G210">
        <v>-0.52906948543347165</v>
      </c>
      <c r="I210">
        <v>37.970711297071134</v>
      </c>
      <c r="J210">
        <v>182</v>
      </c>
    </row>
    <row r="211" spans="1:10" x14ac:dyDescent="0.25">
      <c r="A211">
        <v>206</v>
      </c>
      <c r="B211">
        <v>2</v>
      </c>
      <c r="D211">
        <v>183</v>
      </c>
      <c r="E211">
        <v>225.30338915439322</v>
      </c>
      <c r="F211">
        <v>-42.303389154393216</v>
      </c>
      <c r="G211">
        <v>-0.31007846252400634</v>
      </c>
      <c r="I211">
        <v>38.179916317991633</v>
      </c>
      <c r="J211">
        <v>183</v>
      </c>
    </row>
    <row r="212" spans="1:10" x14ac:dyDescent="0.25">
      <c r="A212">
        <v>207</v>
      </c>
      <c r="B212">
        <v>0</v>
      </c>
      <c r="D212">
        <v>184</v>
      </c>
      <c r="E212">
        <v>225.30338915439322</v>
      </c>
      <c r="F212">
        <v>-41.303389154393216</v>
      </c>
      <c r="G212">
        <v>-0.3027485897000507</v>
      </c>
      <c r="I212">
        <v>38.389121338912133</v>
      </c>
      <c r="J212">
        <v>184</v>
      </c>
    </row>
    <row r="213" spans="1:10" x14ac:dyDescent="0.25">
      <c r="A213">
        <v>208</v>
      </c>
      <c r="B213">
        <v>0</v>
      </c>
      <c r="D213">
        <v>185</v>
      </c>
      <c r="E213">
        <v>225.30338915439322</v>
      </c>
      <c r="F213">
        <v>-40.303389154393216</v>
      </c>
      <c r="G213">
        <v>-0.29541871687609506</v>
      </c>
      <c r="I213">
        <v>38.59832635983264</v>
      </c>
      <c r="J213">
        <v>185</v>
      </c>
    </row>
    <row r="214" spans="1:10" x14ac:dyDescent="0.25">
      <c r="A214">
        <v>209</v>
      </c>
      <c r="B214">
        <v>0</v>
      </c>
      <c r="D214">
        <v>186</v>
      </c>
      <c r="E214">
        <v>225.30338915439322</v>
      </c>
      <c r="F214">
        <v>-39.303389154393216</v>
      </c>
      <c r="G214">
        <v>-0.28808884405213941</v>
      </c>
      <c r="I214">
        <v>38.80753138075314</v>
      </c>
      <c r="J214">
        <v>186</v>
      </c>
    </row>
    <row r="215" spans="1:10" x14ac:dyDescent="0.25">
      <c r="A215">
        <v>210</v>
      </c>
      <c r="B215">
        <v>1</v>
      </c>
      <c r="D215">
        <v>187</v>
      </c>
      <c r="E215">
        <v>254.17989972545723</v>
      </c>
      <c r="F215">
        <v>-67.179899725457233</v>
      </c>
      <c r="G215">
        <v>-0.4924201213136935</v>
      </c>
      <c r="I215">
        <v>39.01673640167364</v>
      </c>
      <c r="J215">
        <v>187</v>
      </c>
    </row>
    <row r="216" spans="1:10" x14ac:dyDescent="0.25">
      <c r="A216">
        <v>211</v>
      </c>
      <c r="B216">
        <v>1</v>
      </c>
      <c r="D216">
        <v>188</v>
      </c>
      <c r="E216">
        <v>225.30338915439322</v>
      </c>
      <c r="F216">
        <v>-37.303389154393216</v>
      </c>
      <c r="G216">
        <v>-0.27342909840422813</v>
      </c>
      <c r="I216">
        <v>39.22594142259414</v>
      </c>
      <c r="J216">
        <v>188</v>
      </c>
    </row>
    <row r="217" spans="1:10" x14ac:dyDescent="0.25">
      <c r="A217">
        <v>212</v>
      </c>
      <c r="B217">
        <v>0</v>
      </c>
      <c r="D217">
        <v>189</v>
      </c>
      <c r="E217">
        <v>254.17989972545723</v>
      </c>
      <c r="F217">
        <v>-65.179899725457233</v>
      </c>
      <c r="G217">
        <v>-0.47776037566578222</v>
      </c>
      <c r="I217">
        <v>39.435146443514647</v>
      </c>
      <c r="J217">
        <v>189</v>
      </c>
    </row>
    <row r="218" spans="1:10" x14ac:dyDescent="0.25">
      <c r="A218">
        <v>213</v>
      </c>
      <c r="B218">
        <v>0</v>
      </c>
      <c r="D218">
        <v>190</v>
      </c>
      <c r="E218">
        <v>254.17989972545723</v>
      </c>
      <c r="F218">
        <v>-64.179899725457233</v>
      </c>
      <c r="G218">
        <v>-0.47043050284182658</v>
      </c>
      <c r="I218">
        <v>39.644351464435147</v>
      </c>
      <c r="J218">
        <v>190</v>
      </c>
    </row>
    <row r="219" spans="1:10" x14ac:dyDescent="0.25">
      <c r="A219">
        <v>214</v>
      </c>
      <c r="B219">
        <v>1</v>
      </c>
      <c r="D219">
        <v>191</v>
      </c>
      <c r="E219">
        <v>254.17989972545723</v>
      </c>
      <c r="F219">
        <v>-63.179899725457233</v>
      </c>
      <c r="G219">
        <v>-0.463100630017871</v>
      </c>
      <c r="I219">
        <v>39.853556485355647</v>
      </c>
      <c r="J219">
        <v>191</v>
      </c>
    </row>
    <row r="220" spans="1:10" x14ac:dyDescent="0.25">
      <c r="A220">
        <v>215</v>
      </c>
      <c r="B220">
        <v>1</v>
      </c>
      <c r="D220">
        <v>192</v>
      </c>
      <c r="E220">
        <v>254.17989972545723</v>
      </c>
      <c r="F220">
        <v>-62.179899725457233</v>
      </c>
      <c r="G220">
        <v>-0.45577075719391535</v>
      </c>
      <c r="I220">
        <v>40.062761506276154</v>
      </c>
      <c r="J220">
        <v>192</v>
      </c>
    </row>
    <row r="221" spans="1:10" x14ac:dyDescent="0.25">
      <c r="A221">
        <v>216</v>
      </c>
      <c r="B221">
        <v>1</v>
      </c>
      <c r="D221">
        <v>193</v>
      </c>
      <c r="E221">
        <v>225.30338915439322</v>
      </c>
      <c r="F221">
        <v>-32.303389154393216</v>
      </c>
      <c r="G221">
        <v>-0.23677973428444998</v>
      </c>
      <c r="I221">
        <v>40.271966527196653</v>
      </c>
      <c r="J221">
        <v>193</v>
      </c>
    </row>
    <row r="222" spans="1:10" x14ac:dyDescent="0.25">
      <c r="A222">
        <v>217</v>
      </c>
      <c r="B222">
        <v>0</v>
      </c>
      <c r="D222">
        <v>194</v>
      </c>
      <c r="E222">
        <v>254.17989972545723</v>
      </c>
      <c r="F222">
        <v>-60.179899725457233</v>
      </c>
      <c r="G222">
        <v>-0.44111101154600407</v>
      </c>
      <c r="I222">
        <v>40.481171548117153</v>
      </c>
      <c r="J222">
        <v>194</v>
      </c>
    </row>
    <row r="223" spans="1:10" x14ac:dyDescent="0.25">
      <c r="A223">
        <v>218</v>
      </c>
      <c r="B223">
        <v>1</v>
      </c>
      <c r="D223">
        <v>195</v>
      </c>
      <c r="E223">
        <v>225.30338915439322</v>
      </c>
      <c r="F223">
        <v>-30.303389154393216</v>
      </c>
      <c r="G223">
        <v>-0.22211998863653873</v>
      </c>
      <c r="I223">
        <v>40.69037656903766</v>
      </c>
      <c r="J223">
        <v>195</v>
      </c>
    </row>
    <row r="224" spans="1:10" x14ac:dyDescent="0.25">
      <c r="A224">
        <v>219</v>
      </c>
      <c r="B224">
        <v>0</v>
      </c>
      <c r="D224">
        <v>196</v>
      </c>
      <c r="E224">
        <v>225.30338915439322</v>
      </c>
      <c r="F224">
        <v>-29.303389154393216</v>
      </c>
      <c r="G224">
        <v>-0.21479011581258309</v>
      </c>
      <c r="I224">
        <v>40.89958158995816</v>
      </c>
      <c r="J224">
        <v>196</v>
      </c>
    </row>
    <row r="225" spans="1:10" x14ac:dyDescent="0.25">
      <c r="A225">
        <v>220</v>
      </c>
      <c r="B225">
        <v>0</v>
      </c>
      <c r="D225">
        <v>197</v>
      </c>
      <c r="E225">
        <v>225.30338915439322</v>
      </c>
      <c r="F225">
        <v>-28.303389154393216</v>
      </c>
      <c r="G225">
        <v>-0.20746024298862745</v>
      </c>
      <c r="I225">
        <v>41.10878661087866</v>
      </c>
      <c r="J225">
        <v>197</v>
      </c>
    </row>
    <row r="226" spans="1:10" x14ac:dyDescent="0.25">
      <c r="A226">
        <v>221</v>
      </c>
      <c r="B226">
        <v>0</v>
      </c>
      <c r="D226">
        <v>198</v>
      </c>
      <c r="E226">
        <v>254.17989972545723</v>
      </c>
      <c r="F226">
        <v>-56.179899725457233</v>
      </c>
      <c r="G226">
        <v>-0.41179152025018151</v>
      </c>
      <c r="I226">
        <v>41.317991631799167</v>
      </c>
      <c r="J226">
        <v>198</v>
      </c>
    </row>
    <row r="227" spans="1:10" x14ac:dyDescent="0.25">
      <c r="A227">
        <v>222</v>
      </c>
      <c r="B227">
        <v>3</v>
      </c>
      <c r="D227">
        <v>199</v>
      </c>
      <c r="E227">
        <v>196.42687858332917</v>
      </c>
      <c r="F227">
        <v>2.5731214166708298</v>
      </c>
      <c r="G227">
        <v>1.8860652744793736E-2</v>
      </c>
      <c r="I227">
        <v>41.527196652719667</v>
      </c>
      <c r="J227">
        <v>199</v>
      </c>
    </row>
    <row r="228" spans="1:10" x14ac:dyDescent="0.25">
      <c r="A228">
        <v>223</v>
      </c>
      <c r="B228">
        <v>0</v>
      </c>
      <c r="D228">
        <v>200</v>
      </c>
      <c r="E228">
        <v>254.17989972545723</v>
      </c>
      <c r="F228">
        <v>-54.179899725457233</v>
      </c>
      <c r="G228">
        <v>-0.39713177460227028</v>
      </c>
      <c r="I228">
        <v>41.736401673640167</v>
      </c>
      <c r="J228">
        <v>200</v>
      </c>
    </row>
    <row r="229" spans="1:10" x14ac:dyDescent="0.25">
      <c r="A229">
        <v>224</v>
      </c>
      <c r="B229">
        <v>0</v>
      </c>
      <c r="D229">
        <v>201</v>
      </c>
      <c r="E229">
        <v>254.17989972545723</v>
      </c>
      <c r="F229">
        <v>-53.179899725457233</v>
      </c>
      <c r="G229">
        <v>-0.38980190177831464</v>
      </c>
      <c r="I229">
        <v>41.945606694560666</v>
      </c>
      <c r="J229">
        <v>201</v>
      </c>
    </row>
    <row r="230" spans="1:10" x14ac:dyDescent="0.25">
      <c r="A230">
        <v>225</v>
      </c>
      <c r="B230">
        <v>1</v>
      </c>
      <c r="D230">
        <v>202</v>
      </c>
      <c r="E230">
        <v>225.30338915439322</v>
      </c>
      <c r="F230">
        <v>-23.303389154393216</v>
      </c>
      <c r="G230">
        <v>-0.1708108788688493</v>
      </c>
      <c r="I230">
        <v>42.154811715481173</v>
      </c>
      <c r="J230">
        <v>202</v>
      </c>
    </row>
    <row r="231" spans="1:10" x14ac:dyDescent="0.25">
      <c r="A231">
        <v>226</v>
      </c>
      <c r="B231">
        <v>0</v>
      </c>
      <c r="D231">
        <v>203</v>
      </c>
      <c r="E231">
        <v>225.30338915439322</v>
      </c>
      <c r="F231">
        <v>-22.303389154393216</v>
      </c>
      <c r="G231">
        <v>-0.16348100604489366</v>
      </c>
      <c r="I231">
        <v>42.364016736401673</v>
      </c>
      <c r="J231">
        <v>203</v>
      </c>
    </row>
    <row r="232" spans="1:10" x14ac:dyDescent="0.25">
      <c r="A232">
        <v>227</v>
      </c>
      <c r="B232">
        <v>1</v>
      </c>
      <c r="D232">
        <v>204</v>
      </c>
      <c r="E232">
        <v>254.17989972545723</v>
      </c>
      <c r="F232">
        <v>-50.179899725457233</v>
      </c>
      <c r="G232">
        <v>-0.36781228330644772</v>
      </c>
      <c r="I232">
        <v>42.573221757322173</v>
      </c>
      <c r="J232">
        <v>204</v>
      </c>
    </row>
    <row r="233" spans="1:10" x14ac:dyDescent="0.25">
      <c r="A233">
        <v>228</v>
      </c>
      <c r="B233">
        <v>1</v>
      </c>
      <c r="D233">
        <v>205</v>
      </c>
      <c r="E233">
        <v>254.17989972545723</v>
      </c>
      <c r="F233">
        <v>-49.179899725457233</v>
      </c>
      <c r="G233">
        <v>-0.36048241048249208</v>
      </c>
      <c r="I233">
        <v>42.78242677824268</v>
      </c>
      <c r="J233">
        <v>205</v>
      </c>
    </row>
    <row r="234" spans="1:10" x14ac:dyDescent="0.25">
      <c r="A234">
        <v>229</v>
      </c>
      <c r="B234">
        <v>0</v>
      </c>
      <c r="D234">
        <v>206</v>
      </c>
      <c r="E234">
        <v>196.42687858332917</v>
      </c>
      <c r="F234">
        <v>9.5731214166708298</v>
      </c>
      <c r="G234">
        <v>7.0169762512483178E-2</v>
      </c>
      <c r="I234">
        <v>42.99163179916318</v>
      </c>
      <c r="J234">
        <v>206</v>
      </c>
    </row>
    <row r="235" spans="1:10" x14ac:dyDescent="0.25">
      <c r="A235">
        <v>230</v>
      </c>
      <c r="B235">
        <v>3</v>
      </c>
      <c r="D235">
        <v>207</v>
      </c>
      <c r="E235">
        <v>254.17989972545723</v>
      </c>
      <c r="F235">
        <v>-47.179899725457233</v>
      </c>
      <c r="G235">
        <v>-0.34582266483458085</v>
      </c>
      <c r="I235">
        <v>43.20083682008368</v>
      </c>
      <c r="J235">
        <v>207</v>
      </c>
    </row>
    <row r="236" spans="1:10" x14ac:dyDescent="0.25">
      <c r="A236">
        <v>231</v>
      </c>
      <c r="B236">
        <v>1</v>
      </c>
      <c r="D236">
        <v>208</v>
      </c>
      <c r="E236">
        <v>254.17989972545723</v>
      </c>
      <c r="F236">
        <v>-46.179899725457233</v>
      </c>
      <c r="G236">
        <v>-0.33849279201062521</v>
      </c>
      <c r="I236">
        <v>43.410041841004187</v>
      </c>
      <c r="J236">
        <v>208</v>
      </c>
    </row>
    <row r="237" spans="1:10" x14ac:dyDescent="0.25">
      <c r="A237">
        <v>232</v>
      </c>
      <c r="B237">
        <v>3</v>
      </c>
      <c r="D237">
        <v>209</v>
      </c>
      <c r="E237">
        <v>254.17989972545723</v>
      </c>
      <c r="F237">
        <v>-45.179899725457233</v>
      </c>
      <c r="G237">
        <v>-0.33116291918666957</v>
      </c>
      <c r="I237">
        <v>43.619246861924687</v>
      </c>
      <c r="J237">
        <v>209</v>
      </c>
    </row>
    <row r="238" spans="1:10" x14ac:dyDescent="0.25">
      <c r="A238">
        <v>233</v>
      </c>
      <c r="B238">
        <v>0</v>
      </c>
      <c r="D238">
        <v>210</v>
      </c>
      <c r="E238">
        <v>225.30338915439322</v>
      </c>
      <c r="F238">
        <v>-15.303389154393216</v>
      </c>
      <c r="G238">
        <v>-0.11217189627720421</v>
      </c>
      <c r="I238">
        <v>43.828451882845187</v>
      </c>
      <c r="J238">
        <v>210</v>
      </c>
    </row>
    <row r="239" spans="1:10" x14ac:dyDescent="0.25">
      <c r="A239">
        <v>234</v>
      </c>
      <c r="B239">
        <v>2</v>
      </c>
      <c r="D239">
        <v>211</v>
      </c>
      <c r="E239">
        <v>225.30338915439322</v>
      </c>
      <c r="F239">
        <v>-14.303389154393216</v>
      </c>
      <c r="G239">
        <v>-0.10484202345324858</v>
      </c>
      <c r="I239">
        <v>44.037656903765694</v>
      </c>
      <c r="J239">
        <v>211</v>
      </c>
    </row>
    <row r="240" spans="1:10" x14ac:dyDescent="0.25">
      <c r="A240">
        <v>235</v>
      </c>
      <c r="B240">
        <v>1</v>
      </c>
      <c r="D240">
        <v>212</v>
      </c>
      <c r="E240">
        <v>254.17989972545723</v>
      </c>
      <c r="F240">
        <v>-42.179899725457233</v>
      </c>
      <c r="G240">
        <v>-0.30917330071480265</v>
      </c>
      <c r="I240">
        <v>44.246861924686193</v>
      </c>
      <c r="J240">
        <v>212</v>
      </c>
    </row>
    <row r="241" spans="1:10" x14ac:dyDescent="0.25">
      <c r="A241">
        <v>236</v>
      </c>
      <c r="B241">
        <v>0</v>
      </c>
      <c r="D241">
        <v>213</v>
      </c>
      <c r="E241">
        <v>254.17989972545723</v>
      </c>
      <c r="F241">
        <v>-41.179899725457233</v>
      </c>
      <c r="G241">
        <v>-0.301843427890847</v>
      </c>
      <c r="I241">
        <v>44.456066945606693</v>
      </c>
      <c r="J241">
        <v>213</v>
      </c>
    </row>
    <row r="242" spans="1:10" x14ac:dyDescent="0.25">
      <c r="A242">
        <v>237</v>
      </c>
      <c r="B242">
        <v>0</v>
      </c>
      <c r="D242">
        <v>214</v>
      </c>
      <c r="E242">
        <v>225.30338915439322</v>
      </c>
      <c r="F242">
        <v>-11.303389154393216</v>
      </c>
      <c r="G242">
        <v>-8.2852404981381689E-2</v>
      </c>
      <c r="I242">
        <v>44.6652719665272</v>
      </c>
      <c r="J242">
        <v>214</v>
      </c>
    </row>
    <row r="243" spans="1:10" x14ac:dyDescent="0.25">
      <c r="A243">
        <v>238</v>
      </c>
      <c r="B243">
        <v>1</v>
      </c>
      <c r="D243">
        <v>215</v>
      </c>
      <c r="E243">
        <v>225.30338915439322</v>
      </c>
      <c r="F243">
        <v>-10.303389154393216</v>
      </c>
      <c r="G243">
        <v>-7.5522532157426048E-2</v>
      </c>
      <c r="I243">
        <v>44.8744769874477</v>
      </c>
      <c r="J243">
        <v>215</v>
      </c>
    </row>
    <row r="244" spans="1:10" x14ac:dyDescent="0.25">
      <c r="A244">
        <v>239</v>
      </c>
      <c r="B244">
        <v>1</v>
      </c>
      <c r="D244">
        <v>216</v>
      </c>
      <c r="E244">
        <v>225.30338915439322</v>
      </c>
      <c r="F244">
        <v>-9.3033891543932157</v>
      </c>
      <c r="G244">
        <v>-6.8192659333470421E-2</v>
      </c>
      <c r="I244">
        <v>45.0836820083682</v>
      </c>
      <c r="J244">
        <v>216</v>
      </c>
    </row>
    <row r="245" spans="1:10" x14ac:dyDescent="0.25">
      <c r="A245">
        <v>240</v>
      </c>
      <c r="B245">
        <v>0</v>
      </c>
      <c r="D245">
        <v>217</v>
      </c>
      <c r="E245">
        <v>254.17989972545723</v>
      </c>
      <c r="F245">
        <v>-37.179899725457233</v>
      </c>
      <c r="G245">
        <v>-0.2725239365950245</v>
      </c>
      <c r="I245">
        <v>45.292887029288707</v>
      </c>
      <c r="J245">
        <v>217</v>
      </c>
    </row>
    <row r="246" spans="1:10" x14ac:dyDescent="0.25">
      <c r="A246">
        <v>241</v>
      </c>
      <c r="B246">
        <v>0</v>
      </c>
      <c r="D246">
        <v>218</v>
      </c>
      <c r="E246">
        <v>225.30338915439322</v>
      </c>
      <c r="F246">
        <v>-7.3033891543932157</v>
      </c>
      <c r="G246">
        <v>-5.3532913685559146E-2</v>
      </c>
      <c r="I246">
        <v>45.502092050209207</v>
      </c>
      <c r="J246">
        <v>218</v>
      </c>
    </row>
    <row r="247" spans="1:10" x14ac:dyDescent="0.25">
      <c r="A247">
        <v>242</v>
      </c>
      <c r="B247">
        <v>1</v>
      </c>
      <c r="D247">
        <v>219</v>
      </c>
      <c r="E247">
        <v>254.17989972545723</v>
      </c>
      <c r="F247">
        <v>-35.179899725457233</v>
      </c>
      <c r="G247">
        <v>-0.25786419094711321</v>
      </c>
      <c r="I247">
        <v>45.711297071129707</v>
      </c>
      <c r="J247">
        <v>219</v>
      </c>
    </row>
    <row r="248" spans="1:10" x14ac:dyDescent="0.25">
      <c r="A248">
        <v>243</v>
      </c>
      <c r="B248">
        <v>1</v>
      </c>
      <c r="D248">
        <v>220</v>
      </c>
      <c r="E248">
        <v>254.17989972545723</v>
      </c>
      <c r="F248">
        <v>-34.179899725457233</v>
      </c>
      <c r="G248">
        <v>-0.25053431812315757</v>
      </c>
      <c r="I248">
        <v>45.920502092050206</v>
      </c>
      <c r="J248">
        <v>220</v>
      </c>
    </row>
    <row r="249" spans="1:10" x14ac:dyDescent="0.25">
      <c r="A249">
        <v>244</v>
      </c>
      <c r="B249">
        <v>0</v>
      </c>
      <c r="D249">
        <v>221</v>
      </c>
      <c r="E249">
        <v>254.17989972545723</v>
      </c>
      <c r="F249">
        <v>-33.179899725457233</v>
      </c>
      <c r="G249">
        <v>-0.24320444529920196</v>
      </c>
      <c r="I249">
        <v>46.129707112970713</v>
      </c>
      <c r="J249">
        <v>221</v>
      </c>
    </row>
    <row r="250" spans="1:10" x14ac:dyDescent="0.25">
      <c r="A250">
        <v>245</v>
      </c>
      <c r="B250">
        <v>1</v>
      </c>
      <c r="D250">
        <v>222</v>
      </c>
      <c r="E250">
        <v>167.55036801226515</v>
      </c>
      <c r="F250">
        <v>54.449631987734847</v>
      </c>
      <c r="G250">
        <v>0.39910887778128301</v>
      </c>
      <c r="I250">
        <v>46.338912133891213</v>
      </c>
      <c r="J250">
        <v>222</v>
      </c>
    </row>
    <row r="251" spans="1:10" x14ac:dyDescent="0.25">
      <c r="A251">
        <v>246</v>
      </c>
      <c r="B251">
        <v>2</v>
      </c>
      <c r="D251">
        <v>223</v>
      </c>
      <c r="E251">
        <v>254.17989972545723</v>
      </c>
      <c r="F251">
        <v>-31.179899725457233</v>
      </c>
      <c r="G251">
        <v>-0.22854469965129071</v>
      </c>
      <c r="I251">
        <v>46.548117154811713</v>
      </c>
      <c r="J251">
        <v>223</v>
      </c>
    </row>
    <row r="252" spans="1:10" x14ac:dyDescent="0.25">
      <c r="A252">
        <v>247</v>
      </c>
      <c r="B252">
        <v>0</v>
      </c>
      <c r="D252">
        <v>224</v>
      </c>
      <c r="E252">
        <v>254.17989972545723</v>
      </c>
      <c r="F252">
        <v>-30.179899725457233</v>
      </c>
      <c r="G252">
        <v>-0.22121482682733506</v>
      </c>
      <c r="I252">
        <v>46.75732217573222</v>
      </c>
      <c r="J252">
        <v>224</v>
      </c>
    </row>
    <row r="253" spans="1:10" x14ac:dyDescent="0.25">
      <c r="A253">
        <v>248</v>
      </c>
      <c r="B253">
        <v>0</v>
      </c>
      <c r="D253">
        <v>225</v>
      </c>
      <c r="E253">
        <v>225.30338915439322</v>
      </c>
      <c r="F253">
        <v>-0.30338915439321568</v>
      </c>
      <c r="G253">
        <v>-2.2238039178697116E-3</v>
      </c>
      <c r="I253">
        <v>46.96652719665272</v>
      </c>
      <c r="J253">
        <v>225</v>
      </c>
    </row>
    <row r="254" spans="1:10" x14ac:dyDescent="0.25">
      <c r="A254">
        <v>249</v>
      </c>
      <c r="B254">
        <v>0</v>
      </c>
      <c r="D254">
        <v>226</v>
      </c>
      <c r="E254">
        <v>254.17989972545723</v>
      </c>
      <c r="F254">
        <v>-28.179899725457233</v>
      </c>
      <c r="G254">
        <v>-0.20655508117942378</v>
      </c>
      <c r="I254">
        <v>47.17573221757322</v>
      </c>
      <c r="J254">
        <v>226</v>
      </c>
    </row>
    <row r="255" spans="1:10" x14ac:dyDescent="0.25">
      <c r="A255">
        <v>250</v>
      </c>
      <c r="B255">
        <v>1</v>
      </c>
      <c r="D255">
        <v>227</v>
      </c>
      <c r="E255">
        <v>225.30338915439322</v>
      </c>
      <c r="F255">
        <v>1.6966108456067843</v>
      </c>
      <c r="G255">
        <v>1.2435941730041556E-2</v>
      </c>
      <c r="I255">
        <v>47.384937238493727</v>
      </c>
      <c r="J255">
        <v>227</v>
      </c>
    </row>
    <row r="256" spans="1:10" x14ac:dyDescent="0.25">
      <c r="A256">
        <v>251</v>
      </c>
      <c r="B256">
        <v>0</v>
      </c>
      <c r="D256">
        <v>228</v>
      </c>
      <c r="E256">
        <v>225.30338915439322</v>
      </c>
      <c r="F256">
        <v>2.6966108456067843</v>
      </c>
      <c r="G256">
        <v>1.9765814553997188E-2</v>
      </c>
      <c r="I256">
        <v>47.594142259414227</v>
      </c>
      <c r="J256">
        <v>228</v>
      </c>
    </row>
    <row r="257" spans="1:10" x14ac:dyDescent="0.25">
      <c r="A257">
        <v>252</v>
      </c>
      <c r="B257">
        <v>1</v>
      </c>
      <c r="D257">
        <v>229</v>
      </c>
      <c r="E257">
        <v>254.17989972545723</v>
      </c>
      <c r="F257">
        <v>-25.179899725457233</v>
      </c>
      <c r="G257">
        <v>-0.18456546270755689</v>
      </c>
      <c r="I257">
        <v>47.803347280334727</v>
      </c>
      <c r="J257">
        <v>229</v>
      </c>
    </row>
    <row r="258" spans="1:10" x14ac:dyDescent="0.25">
      <c r="A258">
        <v>253</v>
      </c>
      <c r="B258">
        <v>1</v>
      </c>
      <c r="D258">
        <v>230</v>
      </c>
      <c r="E258">
        <v>167.55036801226515</v>
      </c>
      <c r="F258">
        <v>62.449631987734847</v>
      </c>
      <c r="G258">
        <v>0.45774786037292808</v>
      </c>
      <c r="I258">
        <v>48.012552301255234</v>
      </c>
      <c r="J258">
        <v>230</v>
      </c>
    </row>
    <row r="259" spans="1:10" x14ac:dyDescent="0.25">
      <c r="A259">
        <v>254</v>
      </c>
      <c r="B259">
        <v>2</v>
      </c>
      <c r="D259">
        <v>231</v>
      </c>
      <c r="E259">
        <v>225.30338915439322</v>
      </c>
      <c r="F259">
        <v>5.6966108456067843</v>
      </c>
      <c r="G259">
        <v>4.175543302586409E-2</v>
      </c>
      <c r="I259">
        <v>48.221757322175733</v>
      </c>
      <c r="J259">
        <v>231</v>
      </c>
    </row>
    <row r="260" spans="1:10" x14ac:dyDescent="0.25">
      <c r="A260">
        <v>255</v>
      </c>
      <c r="B260">
        <v>2</v>
      </c>
      <c r="D260">
        <v>232</v>
      </c>
      <c r="E260">
        <v>167.55036801226515</v>
      </c>
      <c r="F260">
        <v>64.449631987734847</v>
      </c>
      <c r="G260">
        <v>0.47240760602083937</v>
      </c>
      <c r="I260">
        <v>48.430962343096233</v>
      </c>
      <c r="J260">
        <v>232</v>
      </c>
    </row>
    <row r="261" spans="1:10" x14ac:dyDescent="0.25">
      <c r="A261">
        <v>256</v>
      </c>
      <c r="B261">
        <v>2</v>
      </c>
      <c r="D261">
        <v>233</v>
      </c>
      <c r="E261">
        <v>254.17989972545723</v>
      </c>
      <c r="F261">
        <v>-21.179899725457233</v>
      </c>
      <c r="G261">
        <v>-0.15524597141173435</v>
      </c>
      <c r="I261">
        <v>48.640167364016733</v>
      </c>
      <c r="J261">
        <v>233</v>
      </c>
    </row>
    <row r="262" spans="1:10" x14ac:dyDescent="0.25">
      <c r="A262">
        <v>257</v>
      </c>
      <c r="B262">
        <v>2</v>
      </c>
      <c r="D262">
        <v>234</v>
      </c>
      <c r="E262">
        <v>196.42687858332917</v>
      </c>
      <c r="F262">
        <v>37.57312141667083</v>
      </c>
      <c r="G262">
        <v>0.27540620158324092</v>
      </c>
      <c r="I262">
        <v>48.84937238493724</v>
      </c>
      <c r="J262">
        <v>234</v>
      </c>
    </row>
    <row r="263" spans="1:10" x14ac:dyDescent="0.25">
      <c r="A263">
        <v>258</v>
      </c>
      <c r="B263">
        <v>2</v>
      </c>
      <c r="D263">
        <v>235</v>
      </c>
      <c r="E263">
        <v>225.30338915439322</v>
      </c>
      <c r="F263">
        <v>9.6966108456067843</v>
      </c>
      <c r="G263">
        <v>7.1074924321686619E-2</v>
      </c>
      <c r="I263">
        <v>49.05857740585774</v>
      </c>
      <c r="J263">
        <v>235</v>
      </c>
    </row>
    <row r="264" spans="1:10" x14ac:dyDescent="0.25">
      <c r="A264">
        <v>259</v>
      </c>
      <c r="B264">
        <v>0</v>
      </c>
      <c r="D264">
        <v>236</v>
      </c>
      <c r="E264">
        <v>254.17989972545723</v>
      </c>
      <c r="F264">
        <v>-18.179899725457233</v>
      </c>
      <c r="G264">
        <v>-0.13325635293986746</v>
      </c>
      <c r="I264">
        <v>49.26778242677824</v>
      </c>
      <c r="J264">
        <v>236</v>
      </c>
    </row>
    <row r="265" spans="1:10" x14ac:dyDescent="0.25">
      <c r="A265">
        <v>260</v>
      </c>
      <c r="B265">
        <v>0</v>
      </c>
      <c r="D265">
        <v>237</v>
      </c>
      <c r="E265">
        <v>254.17989972545723</v>
      </c>
      <c r="F265">
        <v>-17.179899725457233</v>
      </c>
      <c r="G265">
        <v>-0.12592648011591182</v>
      </c>
      <c r="I265">
        <v>49.476987447698747</v>
      </c>
      <c r="J265">
        <v>237</v>
      </c>
    </row>
    <row r="266" spans="1:10" x14ac:dyDescent="0.25">
      <c r="A266">
        <v>261</v>
      </c>
      <c r="B266">
        <v>0</v>
      </c>
      <c r="D266">
        <v>238</v>
      </c>
      <c r="E266">
        <v>225.30338915439322</v>
      </c>
      <c r="F266">
        <v>12.696610845606784</v>
      </c>
      <c r="G266">
        <v>9.3064542793553529E-2</v>
      </c>
      <c r="I266">
        <v>49.686192468619247</v>
      </c>
      <c r="J266">
        <v>238</v>
      </c>
    </row>
    <row r="267" spans="1:10" x14ac:dyDescent="0.25">
      <c r="A267">
        <v>262</v>
      </c>
      <c r="B267">
        <v>0</v>
      </c>
      <c r="D267">
        <v>239</v>
      </c>
      <c r="E267">
        <v>225.30338915439322</v>
      </c>
      <c r="F267">
        <v>13.696610845606784</v>
      </c>
      <c r="G267">
        <v>0.10039441561750916</v>
      </c>
      <c r="I267">
        <v>49.895397489539747</v>
      </c>
      <c r="J267">
        <v>239</v>
      </c>
    </row>
    <row r="268" spans="1:10" x14ac:dyDescent="0.25">
      <c r="A268">
        <v>263</v>
      </c>
      <c r="B268">
        <v>0</v>
      </c>
      <c r="D268">
        <v>240</v>
      </c>
      <c r="E268">
        <v>254.17989972545723</v>
      </c>
      <c r="F268">
        <v>-14.179899725457233</v>
      </c>
      <c r="G268">
        <v>-0.10393686164404492</v>
      </c>
      <c r="I268">
        <v>50.104602510460253</v>
      </c>
      <c r="J268">
        <v>240</v>
      </c>
    </row>
    <row r="269" spans="1:10" x14ac:dyDescent="0.25">
      <c r="A269">
        <v>264</v>
      </c>
      <c r="B269">
        <v>2</v>
      </c>
      <c r="D269">
        <v>241</v>
      </c>
      <c r="E269">
        <v>254.17989972545723</v>
      </c>
      <c r="F269">
        <v>-13.179899725457233</v>
      </c>
      <c r="G269">
        <v>-9.6606988820089293E-2</v>
      </c>
      <c r="I269">
        <v>50.313807531380753</v>
      </c>
      <c r="J269">
        <v>241</v>
      </c>
    </row>
    <row r="270" spans="1:10" x14ac:dyDescent="0.25">
      <c r="A270">
        <v>265</v>
      </c>
      <c r="B270">
        <v>0</v>
      </c>
      <c r="D270">
        <v>242</v>
      </c>
      <c r="E270">
        <v>225.30338915439322</v>
      </c>
      <c r="F270">
        <v>16.696610845606784</v>
      </c>
      <c r="G270">
        <v>0.12238403408937606</v>
      </c>
      <c r="I270">
        <v>50.523012552301253</v>
      </c>
      <c r="J270">
        <v>242</v>
      </c>
    </row>
    <row r="271" spans="1:10" x14ac:dyDescent="0.25">
      <c r="A271">
        <v>266</v>
      </c>
      <c r="B271">
        <v>1</v>
      </c>
      <c r="D271">
        <v>243</v>
      </c>
      <c r="E271">
        <v>225.30338915439322</v>
      </c>
      <c r="F271">
        <v>17.696610845606784</v>
      </c>
      <c r="G271">
        <v>0.12971390691333171</v>
      </c>
      <c r="I271">
        <v>50.73221757322176</v>
      </c>
      <c r="J271">
        <v>243</v>
      </c>
    </row>
    <row r="272" spans="1:10" x14ac:dyDescent="0.25">
      <c r="A272">
        <v>267</v>
      </c>
      <c r="B272">
        <v>0</v>
      </c>
      <c r="D272">
        <v>244</v>
      </c>
      <c r="E272">
        <v>254.17989972545723</v>
      </c>
      <c r="F272">
        <v>-10.179899725457233</v>
      </c>
      <c r="G272">
        <v>-7.4617370348222384E-2</v>
      </c>
      <c r="I272">
        <v>50.94142259414226</v>
      </c>
      <c r="J272">
        <v>244</v>
      </c>
    </row>
    <row r="273" spans="1:10" x14ac:dyDescent="0.25">
      <c r="A273">
        <v>268</v>
      </c>
      <c r="B273">
        <v>0</v>
      </c>
      <c r="D273">
        <v>245</v>
      </c>
      <c r="E273">
        <v>225.30338915439322</v>
      </c>
      <c r="F273">
        <v>19.696610845606784</v>
      </c>
      <c r="G273">
        <v>0.14437365256124296</v>
      </c>
      <c r="I273">
        <v>51.15062761506276</v>
      </c>
      <c r="J273">
        <v>245</v>
      </c>
    </row>
    <row r="274" spans="1:10" x14ac:dyDescent="0.25">
      <c r="A274">
        <v>269</v>
      </c>
      <c r="B274">
        <v>2</v>
      </c>
      <c r="D274">
        <v>246</v>
      </c>
      <c r="E274">
        <v>196.42687858332917</v>
      </c>
      <c r="F274">
        <v>49.57312141667083</v>
      </c>
      <c r="G274">
        <v>0.3633646754707085</v>
      </c>
      <c r="I274">
        <v>51.359832635983267</v>
      </c>
      <c r="J274">
        <v>246</v>
      </c>
    </row>
    <row r="275" spans="1:10" x14ac:dyDescent="0.25">
      <c r="A275">
        <v>270</v>
      </c>
      <c r="B275">
        <v>2</v>
      </c>
      <c r="D275">
        <v>247</v>
      </c>
      <c r="E275">
        <v>254.17989972545723</v>
      </c>
      <c r="F275">
        <v>-7.1798997254572328</v>
      </c>
      <c r="G275">
        <v>-5.2627751876355489E-2</v>
      </c>
      <c r="I275">
        <v>51.569037656903767</v>
      </c>
      <c r="J275">
        <v>247</v>
      </c>
    </row>
    <row r="276" spans="1:10" x14ac:dyDescent="0.25">
      <c r="A276">
        <v>271</v>
      </c>
      <c r="B276">
        <v>2</v>
      </c>
      <c r="D276">
        <v>248</v>
      </c>
      <c r="E276">
        <v>254.17989972545723</v>
      </c>
      <c r="F276">
        <v>-6.1798997254572328</v>
      </c>
      <c r="G276">
        <v>-4.5297879052399855E-2</v>
      </c>
      <c r="I276">
        <v>51.778242677824267</v>
      </c>
      <c r="J276">
        <v>248</v>
      </c>
    </row>
    <row r="277" spans="1:10" x14ac:dyDescent="0.25">
      <c r="A277">
        <v>272</v>
      </c>
      <c r="B277">
        <v>2</v>
      </c>
      <c r="D277">
        <v>249</v>
      </c>
      <c r="E277">
        <v>254.17989972545723</v>
      </c>
      <c r="F277">
        <v>-5.1798997254572328</v>
      </c>
      <c r="G277">
        <v>-3.796800622844422E-2</v>
      </c>
      <c r="I277">
        <v>51.987447698744774</v>
      </c>
      <c r="J277">
        <v>249</v>
      </c>
    </row>
    <row r="278" spans="1:10" x14ac:dyDescent="0.25">
      <c r="A278">
        <v>273</v>
      </c>
      <c r="B278">
        <v>0</v>
      </c>
      <c r="D278">
        <v>250</v>
      </c>
      <c r="E278">
        <v>225.30338915439322</v>
      </c>
      <c r="F278">
        <v>24.696610845606784</v>
      </c>
      <c r="G278">
        <v>0.18102301668102114</v>
      </c>
      <c r="I278">
        <v>52.196652719665273</v>
      </c>
      <c r="J278">
        <v>250</v>
      </c>
    </row>
    <row r="279" spans="1:10" x14ac:dyDescent="0.25">
      <c r="A279">
        <v>274</v>
      </c>
      <c r="B279">
        <v>2</v>
      </c>
      <c r="D279">
        <v>251</v>
      </c>
      <c r="E279">
        <v>254.17989972545723</v>
      </c>
      <c r="F279">
        <v>-3.1798997254572328</v>
      </c>
      <c r="G279">
        <v>-2.3308260580532952E-2</v>
      </c>
      <c r="I279">
        <v>52.405857740585773</v>
      </c>
      <c r="J279">
        <v>251</v>
      </c>
    </row>
    <row r="280" spans="1:10" x14ac:dyDescent="0.25">
      <c r="A280">
        <v>275</v>
      </c>
      <c r="B280">
        <v>0</v>
      </c>
      <c r="D280">
        <v>252</v>
      </c>
      <c r="E280">
        <v>225.30338915439322</v>
      </c>
      <c r="F280">
        <v>26.696610845606784</v>
      </c>
      <c r="G280">
        <v>0.19568276232893239</v>
      </c>
      <c r="I280">
        <v>52.615062761506273</v>
      </c>
      <c r="J280">
        <v>252</v>
      </c>
    </row>
    <row r="281" spans="1:10" x14ac:dyDescent="0.25">
      <c r="A281">
        <v>276</v>
      </c>
      <c r="B281">
        <v>1</v>
      </c>
      <c r="D281">
        <v>253</v>
      </c>
      <c r="E281">
        <v>225.30338915439322</v>
      </c>
      <c r="F281">
        <v>27.696610845606784</v>
      </c>
      <c r="G281">
        <v>0.20301263515288803</v>
      </c>
      <c r="I281">
        <v>52.82426778242678</v>
      </c>
      <c r="J281">
        <v>253</v>
      </c>
    </row>
    <row r="282" spans="1:10" x14ac:dyDescent="0.25">
      <c r="A282">
        <v>277</v>
      </c>
      <c r="B282">
        <v>0</v>
      </c>
      <c r="D282">
        <v>254</v>
      </c>
      <c r="E282">
        <v>196.42687858332917</v>
      </c>
      <c r="F282">
        <v>57.57312141667083</v>
      </c>
      <c r="G282">
        <v>0.42200365806235357</v>
      </c>
      <c r="I282">
        <v>53.03347280334728</v>
      </c>
      <c r="J282">
        <v>254</v>
      </c>
    </row>
    <row r="283" spans="1:10" x14ac:dyDescent="0.25">
      <c r="A283">
        <v>278</v>
      </c>
      <c r="B283">
        <v>0</v>
      </c>
      <c r="D283">
        <v>255</v>
      </c>
      <c r="E283">
        <v>196.42687858332917</v>
      </c>
      <c r="F283">
        <v>58.57312141667083</v>
      </c>
      <c r="G283">
        <v>0.42933353088630921</v>
      </c>
      <c r="I283">
        <v>53.24267782426778</v>
      </c>
      <c r="J283">
        <v>255</v>
      </c>
    </row>
    <row r="284" spans="1:10" x14ac:dyDescent="0.25">
      <c r="A284">
        <v>279</v>
      </c>
      <c r="B284">
        <v>2</v>
      </c>
      <c r="D284">
        <v>256</v>
      </c>
      <c r="E284">
        <v>196.42687858332917</v>
      </c>
      <c r="F284">
        <v>59.57312141667083</v>
      </c>
      <c r="G284">
        <v>0.43666340371026485</v>
      </c>
      <c r="I284">
        <v>53.451882845188287</v>
      </c>
      <c r="J284">
        <v>256</v>
      </c>
    </row>
    <row r="285" spans="1:10" x14ac:dyDescent="0.25">
      <c r="A285">
        <v>280</v>
      </c>
      <c r="B285">
        <v>0</v>
      </c>
      <c r="D285">
        <v>257</v>
      </c>
      <c r="E285">
        <v>196.42687858332917</v>
      </c>
      <c r="F285">
        <v>60.57312141667083</v>
      </c>
      <c r="G285">
        <v>0.44399327653422049</v>
      </c>
      <c r="I285">
        <v>53.661087866108787</v>
      </c>
      <c r="J285">
        <v>257</v>
      </c>
    </row>
    <row r="286" spans="1:10" x14ac:dyDescent="0.25">
      <c r="A286">
        <v>281</v>
      </c>
      <c r="B286">
        <v>0</v>
      </c>
      <c r="D286">
        <v>258</v>
      </c>
      <c r="E286">
        <v>196.42687858332917</v>
      </c>
      <c r="F286">
        <v>61.57312141667083</v>
      </c>
      <c r="G286">
        <v>0.45132314935817613</v>
      </c>
      <c r="I286">
        <v>53.870292887029287</v>
      </c>
      <c r="J286">
        <v>258</v>
      </c>
    </row>
    <row r="287" spans="1:10" x14ac:dyDescent="0.25">
      <c r="A287">
        <v>282</v>
      </c>
      <c r="B287">
        <v>1</v>
      </c>
      <c r="D287">
        <v>259</v>
      </c>
      <c r="E287">
        <v>254.17989972545723</v>
      </c>
      <c r="F287">
        <v>4.8201002745427672</v>
      </c>
      <c r="G287">
        <v>3.533072201111212E-2</v>
      </c>
      <c r="I287">
        <v>54.079497907949794</v>
      </c>
      <c r="J287">
        <v>259</v>
      </c>
    </row>
    <row r="288" spans="1:10" x14ac:dyDescent="0.25">
      <c r="A288">
        <v>283</v>
      </c>
      <c r="B288">
        <v>2</v>
      </c>
      <c r="D288">
        <v>260</v>
      </c>
      <c r="E288">
        <v>254.17989972545723</v>
      </c>
      <c r="F288">
        <v>5.8201002745427672</v>
      </c>
      <c r="G288">
        <v>4.2660594835067754E-2</v>
      </c>
      <c r="I288">
        <v>54.288702928870293</v>
      </c>
      <c r="J288">
        <v>260</v>
      </c>
    </row>
    <row r="289" spans="1:10" x14ac:dyDescent="0.25">
      <c r="A289">
        <v>284</v>
      </c>
      <c r="B289">
        <v>1</v>
      </c>
      <c r="D289">
        <v>261</v>
      </c>
      <c r="E289">
        <v>254.17989972545723</v>
      </c>
      <c r="F289">
        <v>6.8201002745427672</v>
      </c>
      <c r="G289">
        <v>4.9990467659023388E-2</v>
      </c>
      <c r="I289">
        <v>54.497907949790793</v>
      </c>
      <c r="J289">
        <v>261</v>
      </c>
    </row>
    <row r="290" spans="1:10" x14ac:dyDescent="0.25">
      <c r="A290">
        <v>285</v>
      </c>
      <c r="B290">
        <v>0</v>
      </c>
      <c r="D290">
        <v>262</v>
      </c>
      <c r="E290">
        <v>254.17989972545723</v>
      </c>
      <c r="F290">
        <v>7.8201002745427672</v>
      </c>
      <c r="G290">
        <v>5.7320340482979022E-2</v>
      </c>
      <c r="I290">
        <v>54.7071129707113</v>
      </c>
      <c r="J290">
        <v>262</v>
      </c>
    </row>
    <row r="291" spans="1:10" x14ac:dyDescent="0.25">
      <c r="A291">
        <v>286</v>
      </c>
      <c r="B291">
        <v>0</v>
      </c>
      <c r="D291">
        <v>263</v>
      </c>
      <c r="E291">
        <v>254.17989972545723</v>
      </c>
      <c r="F291">
        <v>8.8201002745427672</v>
      </c>
      <c r="G291">
        <v>6.4650213306934656E-2</v>
      </c>
      <c r="I291">
        <v>54.9163179916318</v>
      </c>
      <c r="J291">
        <v>263</v>
      </c>
    </row>
    <row r="292" spans="1:10" x14ac:dyDescent="0.25">
      <c r="A292">
        <v>287</v>
      </c>
      <c r="B292">
        <v>0</v>
      </c>
      <c r="D292">
        <v>264</v>
      </c>
      <c r="E292">
        <v>196.42687858332917</v>
      </c>
      <c r="F292">
        <v>67.57312141667083</v>
      </c>
      <c r="G292">
        <v>0.49530238630190992</v>
      </c>
      <c r="I292">
        <v>55.1255230125523</v>
      </c>
      <c r="J292">
        <v>264</v>
      </c>
    </row>
    <row r="293" spans="1:10" x14ac:dyDescent="0.25">
      <c r="A293">
        <v>288</v>
      </c>
      <c r="B293">
        <v>0</v>
      </c>
      <c r="D293">
        <v>265</v>
      </c>
      <c r="E293">
        <v>254.17989972545723</v>
      </c>
      <c r="F293">
        <v>10.820100274542767</v>
      </c>
      <c r="G293">
        <v>7.9309958954845924E-2</v>
      </c>
      <c r="I293">
        <v>55.3347280334728</v>
      </c>
      <c r="J293">
        <v>265</v>
      </c>
    </row>
    <row r="294" spans="1:10" x14ac:dyDescent="0.25">
      <c r="A294">
        <v>289</v>
      </c>
      <c r="B294">
        <v>1</v>
      </c>
      <c r="D294">
        <v>266</v>
      </c>
      <c r="E294">
        <v>225.30338915439322</v>
      </c>
      <c r="F294">
        <v>40.696610845606784</v>
      </c>
      <c r="G294">
        <v>0.29830098186431125</v>
      </c>
      <c r="I294">
        <v>55.543933054393307</v>
      </c>
      <c r="J294">
        <v>266</v>
      </c>
    </row>
    <row r="295" spans="1:10" x14ac:dyDescent="0.25">
      <c r="A295">
        <v>290</v>
      </c>
      <c r="B295">
        <v>1</v>
      </c>
      <c r="D295">
        <v>267</v>
      </c>
      <c r="E295">
        <v>254.17989972545723</v>
      </c>
      <c r="F295">
        <v>12.820100274542767</v>
      </c>
      <c r="G295">
        <v>9.3969704602757193E-2</v>
      </c>
      <c r="I295">
        <v>55.753138075313807</v>
      </c>
      <c r="J295">
        <v>267</v>
      </c>
    </row>
    <row r="296" spans="1:10" x14ac:dyDescent="0.25">
      <c r="A296">
        <v>291</v>
      </c>
      <c r="B296">
        <v>1</v>
      </c>
      <c r="D296">
        <v>268</v>
      </c>
      <c r="E296">
        <v>254.17989972545723</v>
      </c>
      <c r="F296">
        <v>13.820100274542767</v>
      </c>
      <c r="G296">
        <v>0.10129957742671282</v>
      </c>
      <c r="I296">
        <v>55.962343096234306</v>
      </c>
      <c r="J296">
        <v>268</v>
      </c>
    </row>
    <row r="297" spans="1:10" x14ac:dyDescent="0.25">
      <c r="A297">
        <v>292</v>
      </c>
      <c r="B297">
        <v>0</v>
      </c>
      <c r="D297">
        <v>269</v>
      </c>
      <c r="E297">
        <v>196.42687858332917</v>
      </c>
      <c r="F297">
        <v>72.57312141667083</v>
      </c>
      <c r="G297">
        <v>0.53195175042168807</v>
      </c>
      <c r="I297">
        <v>56.171548117154813</v>
      </c>
      <c r="J297">
        <v>269</v>
      </c>
    </row>
    <row r="298" spans="1:10" x14ac:dyDescent="0.25">
      <c r="A298">
        <v>293</v>
      </c>
      <c r="B298">
        <v>0</v>
      </c>
      <c r="D298">
        <v>270</v>
      </c>
      <c r="E298">
        <v>196.42687858332917</v>
      </c>
      <c r="F298">
        <v>73.57312141667083</v>
      </c>
      <c r="G298">
        <v>0.53928162324564377</v>
      </c>
      <c r="I298">
        <v>56.380753138075313</v>
      </c>
      <c r="J298">
        <v>270</v>
      </c>
    </row>
    <row r="299" spans="1:10" x14ac:dyDescent="0.25">
      <c r="A299">
        <v>294</v>
      </c>
      <c r="B299">
        <v>0</v>
      </c>
      <c r="D299">
        <v>271</v>
      </c>
      <c r="E299">
        <v>196.42687858332917</v>
      </c>
      <c r="F299">
        <v>74.57312141667083</v>
      </c>
      <c r="G299">
        <v>0.54661149606959936</v>
      </c>
      <c r="I299">
        <v>56.589958158995813</v>
      </c>
      <c r="J299">
        <v>271</v>
      </c>
    </row>
    <row r="300" spans="1:10" x14ac:dyDescent="0.25">
      <c r="A300">
        <v>295</v>
      </c>
      <c r="B300">
        <v>1</v>
      </c>
      <c r="D300">
        <v>272</v>
      </c>
      <c r="E300">
        <v>196.42687858332917</v>
      </c>
      <c r="F300">
        <v>75.57312141667083</v>
      </c>
      <c r="G300">
        <v>0.55394136889355494</v>
      </c>
      <c r="I300">
        <v>56.79916317991632</v>
      </c>
      <c r="J300">
        <v>272</v>
      </c>
    </row>
    <row r="301" spans="1:10" x14ac:dyDescent="0.25">
      <c r="A301">
        <v>296</v>
      </c>
      <c r="B301">
        <v>0</v>
      </c>
      <c r="D301">
        <v>273</v>
      </c>
      <c r="E301">
        <v>254.17989972545723</v>
      </c>
      <c r="F301">
        <v>18.820100274542767</v>
      </c>
      <c r="G301">
        <v>0.13794894154649098</v>
      </c>
      <c r="I301">
        <v>57.00836820083682</v>
      </c>
      <c r="J301">
        <v>273</v>
      </c>
    </row>
    <row r="302" spans="1:10" x14ac:dyDescent="0.25">
      <c r="A302">
        <v>297</v>
      </c>
      <c r="B302">
        <v>1</v>
      </c>
      <c r="D302">
        <v>274</v>
      </c>
      <c r="E302">
        <v>196.42687858332917</v>
      </c>
      <c r="F302">
        <v>77.57312141667083</v>
      </c>
      <c r="G302">
        <v>0.56860111454146622</v>
      </c>
      <c r="I302">
        <v>57.21757322175732</v>
      </c>
      <c r="J302">
        <v>274</v>
      </c>
    </row>
    <row r="303" spans="1:10" x14ac:dyDescent="0.25">
      <c r="A303">
        <v>298</v>
      </c>
      <c r="B303">
        <v>1</v>
      </c>
      <c r="D303">
        <v>275</v>
      </c>
      <c r="E303">
        <v>254.17989972545723</v>
      </c>
      <c r="F303">
        <v>20.820100274542767</v>
      </c>
      <c r="G303">
        <v>0.15260868719440226</v>
      </c>
      <c r="I303">
        <v>57.426778242677827</v>
      </c>
      <c r="J303">
        <v>275</v>
      </c>
    </row>
    <row r="304" spans="1:10" x14ac:dyDescent="0.25">
      <c r="A304">
        <v>299</v>
      </c>
      <c r="B304">
        <v>0</v>
      </c>
      <c r="D304">
        <v>276</v>
      </c>
      <c r="E304">
        <v>225.30338915439322</v>
      </c>
      <c r="F304">
        <v>50.696610845606784</v>
      </c>
      <c r="G304">
        <v>0.37159971010386761</v>
      </c>
      <c r="I304">
        <v>57.635983263598327</v>
      </c>
      <c r="J304">
        <v>276</v>
      </c>
    </row>
    <row r="305" spans="1:10" x14ac:dyDescent="0.25">
      <c r="A305">
        <v>300</v>
      </c>
      <c r="B305">
        <v>0</v>
      </c>
      <c r="D305">
        <v>277</v>
      </c>
      <c r="E305">
        <v>254.17989972545723</v>
      </c>
      <c r="F305">
        <v>22.820100274542767</v>
      </c>
      <c r="G305">
        <v>0.16726843284231352</v>
      </c>
      <c r="I305">
        <v>57.845188284518827</v>
      </c>
      <c r="J305">
        <v>277</v>
      </c>
    </row>
    <row r="306" spans="1:10" x14ac:dyDescent="0.25">
      <c r="A306">
        <v>301</v>
      </c>
      <c r="B306">
        <v>0</v>
      </c>
      <c r="D306">
        <v>278</v>
      </c>
      <c r="E306">
        <v>254.17989972545723</v>
      </c>
      <c r="F306">
        <v>23.820100274542767</v>
      </c>
      <c r="G306">
        <v>0.17459830566626916</v>
      </c>
      <c r="I306">
        <v>58.054393305439334</v>
      </c>
      <c r="J306">
        <v>278</v>
      </c>
    </row>
    <row r="307" spans="1:10" x14ac:dyDescent="0.25">
      <c r="A307">
        <v>302</v>
      </c>
      <c r="B307">
        <v>0</v>
      </c>
      <c r="D307">
        <v>279</v>
      </c>
      <c r="E307">
        <v>196.42687858332917</v>
      </c>
      <c r="F307">
        <v>82.57312141667083</v>
      </c>
      <c r="G307">
        <v>0.60525047866124448</v>
      </c>
      <c r="I307">
        <v>58.263598326359833</v>
      </c>
      <c r="J307">
        <v>279</v>
      </c>
    </row>
    <row r="308" spans="1:10" x14ac:dyDescent="0.25">
      <c r="A308">
        <v>303</v>
      </c>
      <c r="B308">
        <v>0</v>
      </c>
      <c r="D308">
        <v>280</v>
      </c>
      <c r="E308">
        <v>254.17989972545723</v>
      </c>
      <c r="F308">
        <v>25.820100274542767</v>
      </c>
      <c r="G308">
        <v>0.18925805131418041</v>
      </c>
      <c r="I308">
        <v>58.472803347280333</v>
      </c>
      <c r="J308">
        <v>280</v>
      </c>
    </row>
    <row r="309" spans="1:10" x14ac:dyDescent="0.25">
      <c r="A309">
        <v>304</v>
      </c>
      <c r="B309">
        <v>0</v>
      </c>
      <c r="D309">
        <v>281</v>
      </c>
      <c r="E309">
        <v>254.17989972545723</v>
      </c>
      <c r="F309">
        <v>26.820100274542767</v>
      </c>
      <c r="G309">
        <v>0.19658792413813606</v>
      </c>
      <c r="I309">
        <v>58.68200836820084</v>
      </c>
      <c r="J309">
        <v>281</v>
      </c>
    </row>
    <row r="310" spans="1:10" x14ac:dyDescent="0.25">
      <c r="A310">
        <v>305</v>
      </c>
      <c r="B310">
        <v>0</v>
      </c>
      <c r="D310">
        <v>282</v>
      </c>
      <c r="E310">
        <v>225.30338915439322</v>
      </c>
      <c r="F310">
        <v>56.696610845606784</v>
      </c>
      <c r="G310">
        <v>0.4155789470476014</v>
      </c>
      <c r="I310">
        <v>58.89121338912134</v>
      </c>
      <c r="J310">
        <v>282</v>
      </c>
    </row>
    <row r="311" spans="1:10" x14ac:dyDescent="0.25">
      <c r="A311">
        <v>306</v>
      </c>
      <c r="B311">
        <v>0</v>
      </c>
      <c r="D311">
        <v>283</v>
      </c>
      <c r="E311">
        <v>196.42687858332917</v>
      </c>
      <c r="F311">
        <v>86.57312141667083</v>
      </c>
      <c r="G311">
        <v>0.63456996995706694</v>
      </c>
      <c r="I311">
        <v>59.10041841004184</v>
      </c>
      <c r="J311">
        <v>283</v>
      </c>
    </row>
    <row r="312" spans="1:10" x14ac:dyDescent="0.25">
      <c r="A312">
        <v>307</v>
      </c>
      <c r="B312">
        <v>0</v>
      </c>
      <c r="D312">
        <v>284</v>
      </c>
      <c r="E312">
        <v>225.30338915439322</v>
      </c>
      <c r="F312">
        <v>58.696610845606784</v>
      </c>
      <c r="G312">
        <v>0.43023869269551268</v>
      </c>
      <c r="I312">
        <v>59.30962343096234</v>
      </c>
      <c r="J312">
        <v>284</v>
      </c>
    </row>
    <row r="313" spans="1:10" x14ac:dyDescent="0.25">
      <c r="A313">
        <v>308</v>
      </c>
      <c r="B313">
        <v>0</v>
      </c>
      <c r="D313">
        <v>285</v>
      </c>
      <c r="E313">
        <v>254.17989972545723</v>
      </c>
      <c r="F313">
        <v>30.820100274542767</v>
      </c>
      <c r="G313">
        <v>0.22590741543395859</v>
      </c>
      <c r="I313">
        <v>59.518828451882847</v>
      </c>
      <c r="J313">
        <v>285</v>
      </c>
    </row>
    <row r="314" spans="1:10" x14ac:dyDescent="0.25">
      <c r="A314">
        <v>309</v>
      </c>
      <c r="B314">
        <v>0</v>
      </c>
      <c r="D314">
        <v>286</v>
      </c>
      <c r="E314">
        <v>254.17989972545723</v>
      </c>
      <c r="F314">
        <v>31.820100274542767</v>
      </c>
      <c r="G314">
        <v>0.23323728825791423</v>
      </c>
      <c r="I314">
        <v>59.728033472803347</v>
      </c>
      <c r="J314">
        <v>286</v>
      </c>
    </row>
    <row r="315" spans="1:10" x14ac:dyDescent="0.25">
      <c r="A315">
        <v>310</v>
      </c>
      <c r="B315">
        <v>2</v>
      </c>
      <c r="D315">
        <v>287</v>
      </c>
      <c r="E315">
        <v>254.17989972545723</v>
      </c>
      <c r="F315">
        <v>32.820100274542767</v>
      </c>
      <c r="G315">
        <v>0.24056716108186987</v>
      </c>
      <c r="I315">
        <v>59.937238493723846</v>
      </c>
      <c r="J315">
        <v>287</v>
      </c>
    </row>
    <row r="316" spans="1:10" x14ac:dyDescent="0.25">
      <c r="A316">
        <v>311</v>
      </c>
      <c r="B316">
        <v>0</v>
      </c>
      <c r="D316">
        <v>288</v>
      </c>
      <c r="E316">
        <v>254.17989972545723</v>
      </c>
      <c r="F316">
        <v>33.820100274542767</v>
      </c>
      <c r="G316">
        <v>0.24789703390582549</v>
      </c>
      <c r="I316">
        <v>60.146443514644353</v>
      </c>
      <c r="J316">
        <v>288</v>
      </c>
    </row>
    <row r="317" spans="1:10" x14ac:dyDescent="0.25">
      <c r="A317">
        <v>312</v>
      </c>
      <c r="B317">
        <v>0</v>
      </c>
      <c r="D317">
        <v>289</v>
      </c>
      <c r="E317">
        <v>225.30338915439322</v>
      </c>
      <c r="F317">
        <v>63.696610845606784</v>
      </c>
      <c r="G317">
        <v>0.46688805681529083</v>
      </c>
      <c r="I317">
        <v>60.355648535564853</v>
      </c>
      <c r="J317">
        <v>289</v>
      </c>
    </row>
    <row r="318" spans="1:10" x14ac:dyDescent="0.25">
      <c r="A318">
        <v>313</v>
      </c>
      <c r="B318">
        <v>2</v>
      </c>
      <c r="D318">
        <v>290</v>
      </c>
      <c r="E318">
        <v>225.30338915439322</v>
      </c>
      <c r="F318">
        <v>64.696610845606784</v>
      </c>
      <c r="G318">
        <v>0.47421792963924647</v>
      </c>
      <c r="I318">
        <v>60.564853556485353</v>
      </c>
      <c r="J318">
        <v>290</v>
      </c>
    </row>
    <row r="319" spans="1:10" x14ac:dyDescent="0.25">
      <c r="A319">
        <v>314</v>
      </c>
      <c r="B319">
        <v>0</v>
      </c>
      <c r="D319">
        <v>291</v>
      </c>
      <c r="E319">
        <v>225.30338915439322</v>
      </c>
      <c r="F319">
        <v>65.696610845606784</v>
      </c>
      <c r="G319">
        <v>0.48154780246320211</v>
      </c>
      <c r="I319">
        <v>60.77405857740586</v>
      </c>
      <c r="J319">
        <v>291</v>
      </c>
    </row>
    <row r="320" spans="1:10" x14ac:dyDescent="0.25">
      <c r="A320">
        <v>315</v>
      </c>
      <c r="B320">
        <v>0</v>
      </c>
      <c r="D320">
        <v>292</v>
      </c>
      <c r="E320">
        <v>254.17989972545723</v>
      </c>
      <c r="F320">
        <v>37.820100274542767</v>
      </c>
      <c r="G320">
        <v>0.27721652520164802</v>
      </c>
      <c r="I320">
        <v>60.98326359832636</v>
      </c>
      <c r="J320">
        <v>292</v>
      </c>
    </row>
    <row r="321" spans="1:10" x14ac:dyDescent="0.25">
      <c r="A321">
        <v>316</v>
      </c>
      <c r="B321">
        <v>0</v>
      </c>
      <c r="D321">
        <v>293</v>
      </c>
      <c r="E321">
        <v>254.17989972545723</v>
      </c>
      <c r="F321">
        <v>38.820100274542767</v>
      </c>
      <c r="G321">
        <v>0.28454639802560366</v>
      </c>
      <c r="I321">
        <v>61.19246861924686</v>
      </c>
      <c r="J321">
        <v>293</v>
      </c>
    </row>
    <row r="322" spans="1:10" x14ac:dyDescent="0.25">
      <c r="A322">
        <v>317</v>
      </c>
      <c r="B322">
        <v>1</v>
      </c>
      <c r="D322">
        <v>294</v>
      </c>
      <c r="E322">
        <v>254.17989972545723</v>
      </c>
      <c r="F322">
        <v>39.820100274542767</v>
      </c>
      <c r="G322">
        <v>0.29187627084955931</v>
      </c>
      <c r="I322">
        <v>61.401673640167367</v>
      </c>
      <c r="J322">
        <v>294</v>
      </c>
    </row>
    <row r="323" spans="1:10" x14ac:dyDescent="0.25">
      <c r="A323">
        <v>318</v>
      </c>
      <c r="B323">
        <v>0</v>
      </c>
      <c r="D323">
        <v>295</v>
      </c>
      <c r="E323">
        <v>225.30338915439322</v>
      </c>
      <c r="F323">
        <v>69.696610845606784</v>
      </c>
      <c r="G323">
        <v>0.51086729375902462</v>
      </c>
      <c r="I323">
        <v>61.610878661087867</v>
      </c>
      <c r="J323">
        <v>295</v>
      </c>
    </row>
    <row r="324" spans="1:10" x14ac:dyDescent="0.25">
      <c r="A324">
        <v>319</v>
      </c>
      <c r="B324">
        <v>0</v>
      </c>
      <c r="D324">
        <v>296</v>
      </c>
      <c r="E324">
        <v>254.17989972545723</v>
      </c>
      <c r="F324">
        <v>41.820100274542767</v>
      </c>
      <c r="G324">
        <v>0.30653601649747059</v>
      </c>
      <c r="I324">
        <v>61.820083682008367</v>
      </c>
      <c r="J324">
        <v>296</v>
      </c>
    </row>
    <row r="325" spans="1:10" x14ac:dyDescent="0.25">
      <c r="A325">
        <v>320</v>
      </c>
      <c r="B325">
        <v>0</v>
      </c>
      <c r="D325">
        <v>297</v>
      </c>
      <c r="E325">
        <v>225.30338915439322</v>
      </c>
      <c r="F325">
        <v>71.696610845606784</v>
      </c>
      <c r="G325">
        <v>0.5255270394069359</v>
      </c>
      <c r="I325">
        <v>62.029288702928866</v>
      </c>
      <c r="J325">
        <v>297</v>
      </c>
    </row>
    <row r="326" spans="1:10" x14ac:dyDescent="0.25">
      <c r="A326">
        <v>321</v>
      </c>
      <c r="B326">
        <v>0</v>
      </c>
      <c r="D326">
        <v>298</v>
      </c>
      <c r="E326">
        <v>225.30338915439322</v>
      </c>
      <c r="F326">
        <v>72.696610845606784</v>
      </c>
      <c r="G326">
        <v>0.5328569122308916</v>
      </c>
      <c r="I326">
        <v>62.238493723849373</v>
      </c>
      <c r="J326">
        <v>298</v>
      </c>
    </row>
    <row r="327" spans="1:10" x14ac:dyDescent="0.25">
      <c r="A327">
        <v>322</v>
      </c>
      <c r="B327">
        <v>0</v>
      </c>
      <c r="D327">
        <v>299</v>
      </c>
      <c r="E327">
        <v>254.17989972545723</v>
      </c>
      <c r="F327">
        <v>44.820100274542767</v>
      </c>
      <c r="G327">
        <v>0.32852563496933745</v>
      </c>
      <c r="I327">
        <v>62.447698744769873</v>
      </c>
      <c r="J327">
        <v>299</v>
      </c>
    </row>
    <row r="328" spans="1:10" x14ac:dyDescent="0.25">
      <c r="A328">
        <v>323</v>
      </c>
      <c r="B328">
        <v>0</v>
      </c>
      <c r="D328">
        <v>300</v>
      </c>
      <c r="E328">
        <v>254.17989972545723</v>
      </c>
      <c r="F328">
        <v>45.820100274542767</v>
      </c>
      <c r="G328">
        <v>0.3358555077932931</v>
      </c>
      <c r="I328">
        <v>62.656903765690373</v>
      </c>
      <c r="J328">
        <v>300</v>
      </c>
    </row>
    <row r="329" spans="1:10" x14ac:dyDescent="0.25">
      <c r="A329">
        <v>324</v>
      </c>
      <c r="B329">
        <v>0</v>
      </c>
      <c r="D329">
        <v>301</v>
      </c>
      <c r="E329">
        <v>254.17989972545723</v>
      </c>
      <c r="F329">
        <v>46.820100274542767</v>
      </c>
      <c r="G329">
        <v>0.34318538061724874</v>
      </c>
      <c r="I329">
        <v>62.86610878661088</v>
      </c>
      <c r="J329">
        <v>301</v>
      </c>
    </row>
    <row r="330" spans="1:10" x14ac:dyDescent="0.25">
      <c r="A330">
        <v>325</v>
      </c>
      <c r="B330">
        <v>1</v>
      </c>
      <c r="D330">
        <v>302</v>
      </c>
      <c r="E330">
        <v>254.17989972545723</v>
      </c>
      <c r="F330">
        <v>47.820100274542767</v>
      </c>
      <c r="G330">
        <v>0.35051525344120438</v>
      </c>
      <c r="I330">
        <v>63.07531380753138</v>
      </c>
      <c r="J330">
        <v>302</v>
      </c>
    </row>
    <row r="331" spans="1:10" x14ac:dyDescent="0.25">
      <c r="A331">
        <v>326</v>
      </c>
      <c r="B331">
        <v>0</v>
      </c>
      <c r="D331">
        <v>303</v>
      </c>
      <c r="E331">
        <v>254.17989972545723</v>
      </c>
      <c r="F331">
        <v>48.820100274542767</v>
      </c>
      <c r="G331">
        <v>0.35784512626516002</v>
      </c>
      <c r="I331">
        <v>63.28451882845188</v>
      </c>
      <c r="J331">
        <v>303</v>
      </c>
    </row>
    <row r="332" spans="1:10" x14ac:dyDescent="0.25">
      <c r="A332">
        <v>327</v>
      </c>
      <c r="B332">
        <v>0</v>
      </c>
      <c r="D332">
        <v>304</v>
      </c>
      <c r="E332">
        <v>254.17989972545723</v>
      </c>
      <c r="F332">
        <v>49.820100274542767</v>
      </c>
      <c r="G332">
        <v>0.36517499908911566</v>
      </c>
      <c r="I332">
        <v>63.493723849372387</v>
      </c>
      <c r="J332">
        <v>304</v>
      </c>
    </row>
    <row r="333" spans="1:10" x14ac:dyDescent="0.25">
      <c r="A333">
        <v>328</v>
      </c>
      <c r="B333">
        <v>2</v>
      </c>
      <c r="D333">
        <v>305</v>
      </c>
      <c r="E333">
        <v>254.17989972545723</v>
      </c>
      <c r="F333">
        <v>50.820100274542767</v>
      </c>
      <c r="G333">
        <v>0.37250487191307124</v>
      </c>
      <c r="I333">
        <v>63.702928870292887</v>
      </c>
      <c r="J333">
        <v>305</v>
      </c>
    </row>
    <row r="334" spans="1:10" x14ac:dyDescent="0.25">
      <c r="A334">
        <v>329</v>
      </c>
      <c r="B334">
        <v>0</v>
      </c>
      <c r="D334">
        <v>306</v>
      </c>
      <c r="E334">
        <v>254.17989972545723</v>
      </c>
      <c r="F334">
        <v>51.820100274542767</v>
      </c>
      <c r="G334">
        <v>0.37983474473702689</v>
      </c>
      <c r="I334">
        <v>63.912133891213387</v>
      </c>
      <c r="J334">
        <v>306</v>
      </c>
    </row>
    <row r="335" spans="1:10" x14ac:dyDescent="0.25">
      <c r="A335">
        <v>330</v>
      </c>
      <c r="B335">
        <v>0</v>
      </c>
      <c r="D335">
        <v>307</v>
      </c>
      <c r="E335">
        <v>254.17989972545723</v>
      </c>
      <c r="F335">
        <v>52.820100274542767</v>
      </c>
      <c r="G335">
        <v>0.38716461756098253</v>
      </c>
      <c r="I335">
        <v>64.121338912133893</v>
      </c>
      <c r="J335">
        <v>307</v>
      </c>
    </row>
    <row r="336" spans="1:10" x14ac:dyDescent="0.25">
      <c r="A336">
        <v>331</v>
      </c>
      <c r="B336">
        <v>0</v>
      </c>
      <c r="D336">
        <v>308</v>
      </c>
      <c r="E336">
        <v>254.17989972545723</v>
      </c>
      <c r="F336">
        <v>53.820100274542767</v>
      </c>
      <c r="G336">
        <v>0.39449449038493817</v>
      </c>
      <c r="I336">
        <v>64.330543933054386</v>
      </c>
      <c r="J336">
        <v>308</v>
      </c>
    </row>
    <row r="337" spans="1:10" x14ac:dyDescent="0.25">
      <c r="A337">
        <v>332</v>
      </c>
      <c r="B337">
        <v>1</v>
      </c>
      <c r="D337">
        <v>309</v>
      </c>
      <c r="E337">
        <v>254.17989972545723</v>
      </c>
      <c r="F337">
        <v>54.820100274542767</v>
      </c>
      <c r="G337">
        <v>0.40182436320889381</v>
      </c>
      <c r="I337">
        <v>64.539748953974893</v>
      </c>
      <c r="J337">
        <v>309</v>
      </c>
    </row>
    <row r="338" spans="1:10" x14ac:dyDescent="0.25">
      <c r="A338">
        <v>333</v>
      </c>
      <c r="B338">
        <v>0</v>
      </c>
      <c r="D338">
        <v>310</v>
      </c>
      <c r="E338">
        <v>196.42687858332917</v>
      </c>
      <c r="F338">
        <v>113.57312141667083</v>
      </c>
      <c r="G338">
        <v>0.83247653620386908</v>
      </c>
      <c r="I338">
        <v>64.7489539748954</v>
      </c>
      <c r="J338">
        <v>310</v>
      </c>
    </row>
    <row r="339" spans="1:10" x14ac:dyDescent="0.25">
      <c r="A339">
        <v>334</v>
      </c>
      <c r="B339">
        <v>0</v>
      </c>
      <c r="D339">
        <v>311</v>
      </c>
      <c r="E339">
        <v>254.17989972545723</v>
      </c>
      <c r="F339">
        <v>56.820100274542767</v>
      </c>
      <c r="G339">
        <v>0.41648410885680509</v>
      </c>
      <c r="I339">
        <v>64.958158995815893</v>
      </c>
      <c r="J339">
        <v>311</v>
      </c>
    </row>
    <row r="340" spans="1:10" x14ac:dyDescent="0.25">
      <c r="A340">
        <v>335</v>
      </c>
      <c r="B340">
        <v>1</v>
      </c>
      <c r="D340">
        <v>312</v>
      </c>
      <c r="E340">
        <v>254.17989972545723</v>
      </c>
      <c r="F340">
        <v>57.820100274542767</v>
      </c>
      <c r="G340">
        <v>0.42381398168076068</v>
      </c>
      <c r="I340">
        <v>65.1673640167364</v>
      </c>
      <c r="J340">
        <v>312</v>
      </c>
    </row>
    <row r="341" spans="1:10" x14ac:dyDescent="0.25">
      <c r="A341">
        <v>336</v>
      </c>
      <c r="B341">
        <v>0</v>
      </c>
      <c r="D341">
        <v>313</v>
      </c>
      <c r="E341">
        <v>196.42687858332917</v>
      </c>
      <c r="F341">
        <v>116.57312141667083</v>
      </c>
      <c r="G341">
        <v>0.85446615467573594</v>
      </c>
      <c r="I341">
        <v>65.376569037656907</v>
      </c>
      <c r="J341">
        <v>313</v>
      </c>
    </row>
    <row r="342" spans="1:10" x14ac:dyDescent="0.25">
      <c r="A342">
        <v>337</v>
      </c>
      <c r="B342">
        <v>0</v>
      </c>
      <c r="D342">
        <v>314</v>
      </c>
      <c r="E342">
        <v>254.17989972545723</v>
      </c>
      <c r="F342">
        <v>59.820100274542767</v>
      </c>
      <c r="G342">
        <v>0.43847372732867196</v>
      </c>
      <c r="I342">
        <v>65.5857740585774</v>
      </c>
      <c r="J342">
        <v>314</v>
      </c>
    </row>
    <row r="343" spans="1:10" x14ac:dyDescent="0.25">
      <c r="A343">
        <v>338</v>
      </c>
      <c r="B343">
        <v>1</v>
      </c>
      <c r="D343">
        <v>315</v>
      </c>
      <c r="E343">
        <v>254.17989972545723</v>
      </c>
      <c r="F343">
        <v>60.820100274542767</v>
      </c>
      <c r="G343">
        <v>0.4458036001526276</v>
      </c>
      <c r="I343">
        <v>65.794979079497907</v>
      </c>
      <c r="J343">
        <v>315</v>
      </c>
    </row>
    <row r="344" spans="1:10" x14ac:dyDescent="0.25">
      <c r="A344">
        <v>339</v>
      </c>
      <c r="B344">
        <v>0</v>
      </c>
      <c r="D344">
        <v>316</v>
      </c>
      <c r="E344">
        <v>254.17989972545723</v>
      </c>
      <c r="F344">
        <v>61.820100274542767</v>
      </c>
      <c r="G344">
        <v>0.45313347297658324</v>
      </c>
      <c r="I344">
        <v>66.004184100418414</v>
      </c>
      <c r="J344">
        <v>316</v>
      </c>
    </row>
    <row r="345" spans="1:10" x14ac:dyDescent="0.25">
      <c r="A345">
        <v>340</v>
      </c>
      <c r="B345">
        <v>0</v>
      </c>
      <c r="D345">
        <v>317</v>
      </c>
      <c r="E345">
        <v>225.30338915439322</v>
      </c>
      <c r="F345">
        <v>91.696610845606784</v>
      </c>
      <c r="G345">
        <v>0.67212449588604861</v>
      </c>
      <c r="I345">
        <v>66.213389121338906</v>
      </c>
      <c r="J345">
        <v>317</v>
      </c>
    </row>
    <row r="346" spans="1:10" x14ac:dyDescent="0.25">
      <c r="A346">
        <v>341</v>
      </c>
      <c r="B346">
        <v>0</v>
      </c>
      <c r="D346">
        <v>318</v>
      </c>
      <c r="E346">
        <v>254.17989972545723</v>
      </c>
      <c r="F346">
        <v>63.820100274542767</v>
      </c>
      <c r="G346">
        <v>0.46779321862449452</v>
      </c>
      <c r="I346">
        <v>66.422594142259413</v>
      </c>
      <c r="J346">
        <v>318</v>
      </c>
    </row>
    <row r="347" spans="1:10" x14ac:dyDescent="0.25">
      <c r="A347">
        <v>342</v>
      </c>
      <c r="B347">
        <v>0</v>
      </c>
      <c r="D347">
        <v>319</v>
      </c>
      <c r="E347">
        <v>254.17989972545723</v>
      </c>
      <c r="F347">
        <v>64.820100274542767</v>
      </c>
      <c r="G347">
        <v>0.47512309144845016</v>
      </c>
      <c r="I347">
        <v>66.63179916317992</v>
      </c>
      <c r="J347">
        <v>319</v>
      </c>
    </row>
    <row r="348" spans="1:10" x14ac:dyDescent="0.25">
      <c r="A348">
        <v>343</v>
      </c>
      <c r="B348">
        <v>1</v>
      </c>
      <c r="D348">
        <v>320</v>
      </c>
      <c r="E348">
        <v>254.17989972545723</v>
      </c>
      <c r="F348">
        <v>65.820100274542767</v>
      </c>
      <c r="G348">
        <v>0.48245296427240575</v>
      </c>
      <c r="I348">
        <v>66.841004184100413</v>
      </c>
      <c r="J348">
        <v>320</v>
      </c>
    </row>
    <row r="349" spans="1:10" x14ac:dyDescent="0.25">
      <c r="A349">
        <v>344</v>
      </c>
      <c r="B349">
        <v>1</v>
      </c>
      <c r="D349">
        <v>321</v>
      </c>
      <c r="E349">
        <v>254.17989972545723</v>
      </c>
      <c r="F349">
        <v>66.820100274542767</v>
      </c>
      <c r="G349">
        <v>0.48978283709636139</v>
      </c>
      <c r="I349">
        <v>67.05020920502092</v>
      </c>
      <c r="J349">
        <v>321</v>
      </c>
    </row>
    <row r="350" spans="1:10" x14ac:dyDescent="0.25">
      <c r="A350">
        <v>345</v>
      </c>
      <c r="B350">
        <v>0</v>
      </c>
      <c r="D350">
        <v>322</v>
      </c>
      <c r="E350">
        <v>254.17989972545723</v>
      </c>
      <c r="F350">
        <v>67.820100274542767</v>
      </c>
      <c r="G350">
        <v>0.49711270992031703</v>
      </c>
      <c r="I350">
        <v>67.259414225941427</v>
      </c>
      <c r="J350">
        <v>322</v>
      </c>
    </row>
    <row r="351" spans="1:10" x14ac:dyDescent="0.25">
      <c r="A351">
        <v>346</v>
      </c>
      <c r="B351">
        <v>0</v>
      </c>
      <c r="D351">
        <v>323</v>
      </c>
      <c r="E351">
        <v>254.17989972545723</v>
      </c>
      <c r="F351">
        <v>68.820100274542767</v>
      </c>
      <c r="G351">
        <v>0.50444258274427267</v>
      </c>
      <c r="I351">
        <v>67.46861924686192</v>
      </c>
      <c r="J351">
        <v>323</v>
      </c>
    </row>
    <row r="352" spans="1:10" x14ac:dyDescent="0.25">
      <c r="A352">
        <v>347</v>
      </c>
      <c r="B352">
        <v>0</v>
      </c>
      <c r="D352">
        <v>324</v>
      </c>
      <c r="E352">
        <v>254.17989972545723</v>
      </c>
      <c r="F352">
        <v>69.820100274542767</v>
      </c>
      <c r="G352">
        <v>0.51177245556822826</v>
      </c>
      <c r="I352">
        <v>67.677824267782427</v>
      </c>
      <c r="J352">
        <v>324</v>
      </c>
    </row>
    <row r="353" spans="1:10" x14ac:dyDescent="0.25">
      <c r="A353">
        <v>348</v>
      </c>
      <c r="B353">
        <v>0</v>
      </c>
      <c r="D353">
        <v>325</v>
      </c>
      <c r="E353">
        <v>225.30338915439322</v>
      </c>
      <c r="F353">
        <v>99.696610845606784</v>
      </c>
      <c r="G353">
        <v>0.73076347847769363</v>
      </c>
      <c r="I353">
        <v>67.887029288702934</v>
      </c>
      <c r="J353">
        <v>325</v>
      </c>
    </row>
    <row r="354" spans="1:10" x14ac:dyDescent="0.25">
      <c r="A354">
        <v>349</v>
      </c>
      <c r="B354">
        <v>0</v>
      </c>
      <c r="D354">
        <v>326</v>
      </c>
      <c r="E354">
        <v>254.17989972545723</v>
      </c>
      <c r="F354">
        <v>71.820100274542767</v>
      </c>
      <c r="G354">
        <v>0.52643220121613954</v>
      </c>
      <c r="I354">
        <v>68.096234309623426</v>
      </c>
      <c r="J354">
        <v>326</v>
      </c>
    </row>
    <row r="355" spans="1:10" x14ac:dyDescent="0.25">
      <c r="A355">
        <v>350</v>
      </c>
      <c r="B355">
        <v>0</v>
      </c>
      <c r="D355">
        <v>327</v>
      </c>
      <c r="E355">
        <v>254.17989972545723</v>
      </c>
      <c r="F355">
        <v>72.820100274542767</v>
      </c>
      <c r="G355">
        <v>0.53376207404009524</v>
      </c>
      <c r="I355">
        <v>68.305439330543933</v>
      </c>
      <c r="J355">
        <v>327</v>
      </c>
    </row>
    <row r="356" spans="1:10" x14ac:dyDescent="0.25">
      <c r="A356">
        <v>351</v>
      </c>
      <c r="B356">
        <v>0</v>
      </c>
      <c r="D356">
        <v>328</v>
      </c>
      <c r="E356">
        <v>196.42687858332917</v>
      </c>
      <c r="F356">
        <v>131.57312141667083</v>
      </c>
      <c r="G356">
        <v>0.9644142470350705</v>
      </c>
      <c r="I356">
        <v>68.51464435146444</v>
      </c>
      <c r="J356">
        <v>328</v>
      </c>
    </row>
    <row r="357" spans="1:10" x14ac:dyDescent="0.25">
      <c r="A357">
        <v>352</v>
      </c>
      <c r="B357">
        <v>0</v>
      </c>
      <c r="D357">
        <v>329</v>
      </c>
      <c r="E357">
        <v>254.17989972545723</v>
      </c>
      <c r="F357">
        <v>74.820100274542767</v>
      </c>
      <c r="G357">
        <v>0.54842181968800652</v>
      </c>
      <c r="I357">
        <v>68.723849372384933</v>
      </c>
      <c r="J357">
        <v>329</v>
      </c>
    </row>
    <row r="358" spans="1:10" x14ac:dyDescent="0.25">
      <c r="A358">
        <v>353</v>
      </c>
      <c r="B358">
        <v>0</v>
      </c>
      <c r="D358">
        <v>330</v>
      </c>
      <c r="E358">
        <v>254.17989972545723</v>
      </c>
      <c r="F358">
        <v>75.820100274542767</v>
      </c>
      <c r="G358">
        <v>0.5557516925119621</v>
      </c>
      <c r="I358">
        <v>68.93305439330544</v>
      </c>
      <c r="J358">
        <v>330</v>
      </c>
    </row>
    <row r="359" spans="1:10" x14ac:dyDescent="0.25">
      <c r="A359">
        <v>354</v>
      </c>
      <c r="B359">
        <v>0</v>
      </c>
      <c r="D359">
        <v>331</v>
      </c>
      <c r="E359">
        <v>254.17989972545723</v>
      </c>
      <c r="F359">
        <v>76.820100274542767</v>
      </c>
      <c r="G359">
        <v>0.56308156533591769</v>
      </c>
      <c r="I359">
        <v>69.142259414225947</v>
      </c>
      <c r="J359">
        <v>331</v>
      </c>
    </row>
    <row r="360" spans="1:10" x14ac:dyDescent="0.25">
      <c r="A360">
        <v>355</v>
      </c>
      <c r="B360">
        <v>1</v>
      </c>
      <c r="D360">
        <v>332</v>
      </c>
      <c r="E360">
        <v>225.30338915439322</v>
      </c>
      <c r="F360">
        <v>106.69661084560678</v>
      </c>
      <c r="G360">
        <v>0.78207258824538306</v>
      </c>
      <c r="I360">
        <v>69.35146443514644</v>
      </c>
      <c r="J360">
        <v>332</v>
      </c>
    </row>
    <row r="361" spans="1:10" x14ac:dyDescent="0.25">
      <c r="A361">
        <v>356</v>
      </c>
      <c r="B361">
        <v>1</v>
      </c>
      <c r="D361">
        <v>333</v>
      </c>
      <c r="E361">
        <v>254.17989972545723</v>
      </c>
      <c r="F361">
        <v>78.820100274542767</v>
      </c>
      <c r="G361">
        <v>0.57774131098382897</v>
      </c>
      <c r="I361">
        <v>69.560669456066947</v>
      </c>
      <c r="J361">
        <v>333</v>
      </c>
    </row>
    <row r="362" spans="1:10" x14ac:dyDescent="0.25">
      <c r="A362">
        <v>357</v>
      </c>
      <c r="B362">
        <v>0</v>
      </c>
      <c r="D362">
        <v>334</v>
      </c>
      <c r="E362">
        <v>254.17989972545723</v>
      </c>
      <c r="F362">
        <v>79.820100274542767</v>
      </c>
      <c r="G362">
        <v>0.58507118380778467</v>
      </c>
      <c r="I362">
        <v>69.769874476987454</v>
      </c>
      <c r="J362">
        <v>334</v>
      </c>
    </row>
    <row r="363" spans="1:10" x14ac:dyDescent="0.25">
      <c r="A363">
        <v>358</v>
      </c>
      <c r="B363">
        <v>0</v>
      </c>
      <c r="D363">
        <v>335</v>
      </c>
      <c r="E363">
        <v>225.30338915439322</v>
      </c>
      <c r="F363">
        <v>109.69661084560678</v>
      </c>
      <c r="G363">
        <v>0.80406220671725004</v>
      </c>
      <c r="I363">
        <v>69.979079497907946</v>
      </c>
      <c r="J363">
        <v>335</v>
      </c>
    </row>
    <row r="364" spans="1:10" x14ac:dyDescent="0.25">
      <c r="A364">
        <v>359</v>
      </c>
      <c r="B364">
        <v>0</v>
      </c>
      <c r="D364">
        <v>336</v>
      </c>
      <c r="E364">
        <v>254.17989972545723</v>
      </c>
      <c r="F364">
        <v>81.820100274542767</v>
      </c>
      <c r="G364">
        <v>0.59973092945569595</v>
      </c>
      <c r="I364">
        <v>70.188284518828453</v>
      </c>
      <c r="J364">
        <v>336</v>
      </c>
    </row>
    <row r="365" spans="1:10" x14ac:dyDescent="0.25">
      <c r="A365">
        <v>360</v>
      </c>
      <c r="B365">
        <v>1</v>
      </c>
      <c r="D365">
        <v>337</v>
      </c>
      <c r="E365">
        <v>254.17989972545723</v>
      </c>
      <c r="F365">
        <v>82.820100274542767</v>
      </c>
      <c r="G365">
        <v>0.60706080227965153</v>
      </c>
      <c r="I365">
        <v>70.397489539748946</v>
      </c>
      <c r="J365">
        <v>337</v>
      </c>
    </row>
    <row r="366" spans="1:10" x14ac:dyDescent="0.25">
      <c r="A366">
        <v>361</v>
      </c>
      <c r="B366">
        <v>0</v>
      </c>
      <c r="D366">
        <v>338</v>
      </c>
      <c r="E366">
        <v>225.30338915439322</v>
      </c>
      <c r="F366">
        <v>112.69661084560678</v>
      </c>
      <c r="G366">
        <v>0.82605182518911691</v>
      </c>
      <c r="I366">
        <v>70.606694560669453</v>
      </c>
      <c r="J366">
        <v>338</v>
      </c>
    </row>
    <row r="367" spans="1:10" x14ac:dyDescent="0.25">
      <c r="A367">
        <v>362</v>
      </c>
      <c r="B367">
        <v>0</v>
      </c>
      <c r="D367">
        <v>339</v>
      </c>
      <c r="E367">
        <v>254.17989972545723</v>
      </c>
      <c r="F367">
        <v>84.820100274542767</v>
      </c>
      <c r="G367">
        <v>0.62172054792756282</v>
      </c>
      <c r="I367">
        <v>70.81589958158996</v>
      </c>
      <c r="J367">
        <v>339</v>
      </c>
    </row>
    <row r="368" spans="1:10" x14ac:dyDescent="0.25">
      <c r="A368">
        <v>363</v>
      </c>
      <c r="B368">
        <v>0</v>
      </c>
      <c r="D368">
        <v>340</v>
      </c>
      <c r="E368">
        <v>254.17989972545723</v>
      </c>
      <c r="F368">
        <v>85.820100274542767</v>
      </c>
      <c r="G368">
        <v>0.6290504207515184</v>
      </c>
      <c r="I368">
        <v>71.025104602510453</v>
      </c>
      <c r="J368">
        <v>340</v>
      </c>
    </row>
    <row r="369" spans="1:10" x14ac:dyDescent="0.25">
      <c r="A369">
        <v>364</v>
      </c>
      <c r="B369">
        <v>1</v>
      </c>
      <c r="D369">
        <v>341</v>
      </c>
      <c r="E369">
        <v>254.17989972545723</v>
      </c>
      <c r="F369">
        <v>86.820100274542767</v>
      </c>
      <c r="G369">
        <v>0.6363802935754741</v>
      </c>
      <c r="I369">
        <v>71.23430962343096</v>
      </c>
      <c r="J369">
        <v>341</v>
      </c>
    </row>
    <row r="370" spans="1:10" x14ac:dyDescent="0.25">
      <c r="A370">
        <v>365</v>
      </c>
      <c r="B370">
        <v>0</v>
      </c>
      <c r="D370">
        <v>342</v>
      </c>
      <c r="E370">
        <v>254.17989972545723</v>
      </c>
      <c r="F370">
        <v>87.820100274542767</v>
      </c>
      <c r="G370">
        <v>0.64371016639942968</v>
      </c>
      <c r="I370">
        <v>71.443514644351467</v>
      </c>
      <c r="J370">
        <v>342</v>
      </c>
    </row>
    <row r="371" spans="1:10" x14ac:dyDescent="0.25">
      <c r="A371">
        <v>366</v>
      </c>
      <c r="B371">
        <v>0</v>
      </c>
      <c r="D371">
        <v>343</v>
      </c>
      <c r="E371">
        <v>225.30338915439322</v>
      </c>
      <c r="F371">
        <v>117.69661084560678</v>
      </c>
      <c r="G371">
        <v>0.86270118930889506</v>
      </c>
      <c r="I371">
        <v>71.65271966527196</v>
      </c>
      <c r="J371">
        <v>343</v>
      </c>
    </row>
    <row r="372" spans="1:10" x14ac:dyDescent="0.25">
      <c r="A372">
        <v>367</v>
      </c>
      <c r="B372">
        <v>0</v>
      </c>
      <c r="D372">
        <v>344</v>
      </c>
      <c r="E372">
        <v>225.30338915439322</v>
      </c>
      <c r="F372">
        <v>118.69661084560678</v>
      </c>
      <c r="G372">
        <v>0.87003106213285064</v>
      </c>
      <c r="I372">
        <v>71.861924686192467</v>
      </c>
      <c r="J372">
        <v>344</v>
      </c>
    </row>
    <row r="373" spans="1:10" x14ac:dyDescent="0.25">
      <c r="A373">
        <v>368</v>
      </c>
      <c r="B373">
        <v>0</v>
      </c>
      <c r="D373">
        <v>345</v>
      </c>
      <c r="E373">
        <v>254.17989972545723</v>
      </c>
      <c r="F373">
        <v>90.820100274542767</v>
      </c>
      <c r="G373">
        <v>0.66569978487129666</v>
      </c>
      <c r="I373">
        <v>72.071129707112974</v>
      </c>
      <c r="J373">
        <v>345</v>
      </c>
    </row>
    <row r="374" spans="1:10" x14ac:dyDescent="0.25">
      <c r="A374">
        <v>369</v>
      </c>
      <c r="B374">
        <v>0</v>
      </c>
      <c r="D374">
        <v>346</v>
      </c>
      <c r="E374">
        <v>254.17989972545723</v>
      </c>
      <c r="F374">
        <v>91.820100274542767</v>
      </c>
      <c r="G374">
        <v>0.67302965769525225</v>
      </c>
      <c r="I374">
        <v>72.280334728033466</v>
      </c>
      <c r="J374">
        <v>346</v>
      </c>
    </row>
    <row r="375" spans="1:10" x14ac:dyDescent="0.25">
      <c r="A375">
        <v>370</v>
      </c>
      <c r="B375">
        <v>1</v>
      </c>
      <c r="D375">
        <v>347</v>
      </c>
      <c r="E375">
        <v>254.17989972545723</v>
      </c>
      <c r="F375">
        <v>92.820100274542767</v>
      </c>
      <c r="G375">
        <v>0.68035953051920783</v>
      </c>
      <c r="I375">
        <v>72.489539748953973</v>
      </c>
      <c r="J375">
        <v>347</v>
      </c>
    </row>
    <row r="376" spans="1:10" x14ac:dyDescent="0.25">
      <c r="A376">
        <v>371</v>
      </c>
      <c r="B376">
        <v>3</v>
      </c>
      <c r="D376">
        <v>348</v>
      </c>
      <c r="E376">
        <v>254.17989972545723</v>
      </c>
      <c r="F376">
        <v>93.820100274542767</v>
      </c>
      <c r="G376">
        <v>0.68768940334316353</v>
      </c>
      <c r="I376">
        <v>72.69874476987448</v>
      </c>
      <c r="J376">
        <v>348</v>
      </c>
    </row>
    <row r="377" spans="1:10" x14ac:dyDescent="0.25">
      <c r="A377">
        <v>372</v>
      </c>
      <c r="B377">
        <v>0</v>
      </c>
      <c r="D377">
        <v>349</v>
      </c>
      <c r="E377">
        <v>254.17989972545723</v>
      </c>
      <c r="F377">
        <v>94.820100274542767</v>
      </c>
      <c r="G377">
        <v>0.69501927616711912</v>
      </c>
      <c r="I377">
        <v>72.907949790794973</v>
      </c>
      <c r="J377">
        <v>349</v>
      </c>
    </row>
    <row r="378" spans="1:10" x14ac:dyDescent="0.25">
      <c r="A378">
        <v>373</v>
      </c>
      <c r="B378">
        <v>1</v>
      </c>
      <c r="D378">
        <v>350</v>
      </c>
      <c r="E378">
        <v>254.17989972545723</v>
      </c>
      <c r="F378">
        <v>95.820100274542767</v>
      </c>
      <c r="G378">
        <v>0.70234914899107481</v>
      </c>
      <c r="I378">
        <v>73.11715481171548</v>
      </c>
      <c r="J378">
        <v>350</v>
      </c>
    </row>
    <row r="379" spans="1:10" x14ac:dyDescent="0.25">
      <c r="A379">
        <v>374</v>
      </c>
      <c r="B379">
        <v>0</v>
      </c>
      <c r="D379">
        <v>351</v>
      </c>
      <c r="E379">
        <v>254.17989972545723</v>
      </c>
      <c r="F379">
        <v>96.820100274542767</v>
      </c>
      <c r="G379">
        <v>0.7096790218150304</v>
      </c>
      <c r="I379">
        <v>73.326359832635987</v>
      </c>
      <c r="J379">
        <v>351</v>
      </c>
    </row>
    <row r="380" spans="1:10" x14ac:dyDescent="0.25">
      <c r="A380">
        <v>375</v>
      </c>
      <c r="B380">
        <v>1</v>
      </c>
      <c r="D380">
        <v>352</v>
      </c>
      <c r="E380">
        <v>254.17989972545723</v>
      </c>
      <c r="F380">
        <v>97.820100274542767</v>
      </c>
      <c r="G380">
        <v>0.71700889463898609</v>
      </c>
      <c r="I380">
        <v>73.53556485355648</v>
      </c>
      <c r="J380">
        <v>352</v>
      </c>
    </row>
    <row r="381" spans="1:10" x14ac:dyDescent="0.25">
      <c r="A381">
        <v>376</v>
      </c>
      <c r="B381">
        <v>0</v>
      </c>
      <c r="D381">
        <v>353</v>
      </c>
      <c r="E381">
        <v>254.17989972545723</v>
      </c>
      <c r="F381">
        <v>98.820100274542767</v>
      </c>
      <c r="G381">
        <v>0.72433876746294168</v>
      </c>
      <c r="I381">
        <v>73.744769874476987</v>
      </c>
      <c r="J381">
        <v>353</v>
      </c>
    </row>
    <row r="382" spans="1:10" x14ac:dyDescent="0.25">
      <c r="A382">
        <v>377</v>
      </c>
      <c r="B382">
        <v>0</v>
      </c>
      <c r="D382">
        <v>354</v>
      </c>
      <c r="E382">
        <v>254.17989972545723</v>
      </c>
      <c r="F382">
        <v>99.820100274542767</v>
      </c>
      <c r="G382">
        <v>0.73166864028689726</v>
      </c>
      <c r="I382">
        <v>73.953974895397494</v>
      </c>
      <c r="J382">
        <v>354</v>
      </c>
    </row>
    <row r="383" spans="1:10" x14ac:dyDescent="0.25">
      <c r="A383">
        <v>378</v>
      </c>
      <c r="B383">
        <v>0</v>
      </c>
      <c r="D383">
        <v>355</v>
      </c>
      <c r="E383">
        <v>225.30338915439322</v>
      </c>
      <c r="F383">
        <v>129.69661084560678</v>
      </c>
      <c r="G383">
        <v>0.95065966319636264</v>
      </c>
      <c r="I383">
        <v>74.163179916317986</v>
      </c>
      <c r="J383">
        <v>355</v>
      </c>
    </row>
    <row r="384" spans="1:10" x14ac:dyDescent="0.25">
      <c r="A384">
        <v>379</v>
      </c>
      <c r="B384">
        <v>0</v>
      </c>
      <c r="D384">
        <v>356</v>
      </c>
      <c r="E384">
        <v>225.30338915439322</v>
      </c>
      <c r="F384">
        <v>130.69661084560678</v>
      </c>
      <c r="G384">
        <v>0.95798953602031833</v>
      </c>
      <c r="I384">
        <v>74.372384937238493</v>
      </c>
      <c r="J384">
        <v>356</v>
      </c>
    </row>
    <row r="385" spans="1:10" x14ac:dyDescent="0.25">
      <c r="A385">
        <v>380</v>
      </c>
      <c r="B385">
        <v>1</v>
      </c>
      <c r="D385">
        <v>357</v>
      </c>
      <c r="E385">
        <v>254.17989972545723</v>
      </c>
      <c r="F385">
        <v>102.82010027454277</v>
      </c>
      <c r="G385">
        <v>0.75365825875876424</v>
      </c>
      <c r="I385">
        <v>74.581589958159</v>
      </c>
      <c r="J385">
        <v>357</v>
      </c>
    </row>
    <row r="386" spans="1:10" x14ac:dyDescent="0.25">
      <c r="A386">
        <v>381</v>
      </c>
      <c r="B386">
        <v>0</v>
      </c>
      <c r="D386">
        <v>358</v>
      </c>
      <c r="E386">
        <v>254.17989972545723</v>
      </c>
      <c r="F386">
        <v>103.82010027454277</v>
      </c>
      <c r="G386">
        <v>0.76098813158271983</v>
      </c>
      <c r="I386">
        <v>74.790794979079493</v>
      </c>
      <c r="J386">
        <v>358</v>
      </c>
    </row>
    <row r="387" spans="1:10" x14ac:dyDescent="0.25">
      <c r="A387">
        <v>382</v>
      </c>
      <c r="B387">
        <v>0</v>
      </c>
      <c r="D387">
        <v>359</v>
      </c>
      <c r="E387">
        <v>254.17989972545723</v>
      </c>
      <c r="F387">
        <v>104.82010027454277</v>
      </c>
      <c r="G387">
        <v>0.76831800440667553</v>
      </c>
      <c r="I387">
        <v>75</v>
      </c>
      <c r="J387">
        <v>359</v>
      </c>
    </row>
    <row r="388" spans="1:10" x14ac:dyDescent="0.25">
      <c r="A388">
        <v>383</v>
      </c>
      <c r="B388">
        <v>0</v>
      </c>
      <c r="D388">
        <v>360</v>
      </c>
      <c r="E388">
        <v>225.30338915439322</v>
      </c>
      <c r="F388">
        <v>134.69661084560678</v>
      </c>
      <c r="G388">
        <v>0.98730902731614079</v>
      </c>
      <c r="I388">
        <v>75.209205020920507</v>
      </c>
      <c r="J388">
        <v>360</v>
      </c>
    </row>
    <row r="389" spans="1:10" x14ac:dyDescent="0.25">
      <c r="A389">
        <v>384</v>
      </c>
      <c r="B389">
        <v>0</v>
      </c>
      <c r="D389">
        <v>361</v>
      </c>
      <c r="E389">
        <v>254.17989972545723</v>
      </c>
      <c r="F389">
        <v>106.82010027454277</v>
      </c>
      <c r="G389">
        <v>0.78297775005458681</v>
      </c>
      <c r="I389">
        <v>75.418410041841</v>
      </c>
      <c r="J389">
        <v>361</v>
      </c>
    </row>
    <row r="390" spans="1:10" x14ac:dyDescent="0.25">
      <c r="A390">
        <v>385</v>
      </c>
      <c r="B390">
        <v>0</v>
      </c>
      <c r="D390">
        <v>362</v>
      </c>
      <c r="E390">
        <v>254.17989972545723</v>
      </c>
      <c r="F390">
        <v>107.82010027454277</v>
      </c>
      <c r="G390">
        <v>0.79030762287854239</v>
      </c>
      <c r="I390">
        <v>75.627615062761507</v>
      </c>
      <c r="J390">
        <v>362</v>
      </c>
    </row>
    <row r="391" spans="1:10" x14ac:dyDescent="0.25">
      <c r="A391">
        <v>386</v>
      </c>
      <c r="B391">
        <v>0</v>
      </c>
      <c r="D391">
        <v>363</v>
      </c>
      <c r="E391">
        <v>254.17989972545723</v>
      </c>
      <c r="F391">
        <v>108.82010027454277</v>
      </c>
      <c r="G391">
        <v>0.79763749570249798</v>
      </c>
      <c r="I391">
        <v>75.836820083682014</v>
      </c>
      <c r="J391">
        <v>363</v>
      </c>
    </row>
    <row r="392" spans="1:10" x14ac:dyDescent="0.25">
      <c r="A392">
        <v>387</v>
      </c>
      <c r="B392">
        <v>0</v>
      </c>
      <c r="D392">
        <v>364</v>
      </c>
      <c r="E392">
        <v>225.30338915439322</v>
      </c>
      <c r="F392">
        <v>138.69661084560678</v>
      </c>
      <c r="G392">
        <v>1.0166285186119635</v>
      </c>
      <c r="I392">
        <v>76.046025104602506</v>
      </c>
      <c r="J392">
        <v>364</v>
      </c>
    </row>
    <row r="393" spans="1:10" x14ac:dyDescent="0.25">
      <c r="A393">
        <v>388</v>
      </c>
      <c r="B393">
        <v>0</v>
      </c>
      <c r="D393">
        <v>365</v>
      </c>
      <c r="E393">
        <v>254.17989972545723</v>
      </c>
      <c r="F393">
        <v>110.82010027454277</v>
      </c>
      <c r="G393">
        <v>0.81229724135040926</v>
      </c>
      <c r="I393">
        <v>76.255230125523013</v>
      </c>
      <c r="J393">
        <v>365</v>
      </c>
    </row>
    <row r="394" spans="1:10" x14ac:dyDescent="0.25">
      <c r="A394">
        <v>389</v>
      </c>
      <c r="B394">
        <v>1</v>
      </c>
      <c r="D394">
        <v>366</v>
      </c>
      <c r="E394">
        <v>254.17989972545723</v>
      </c>
      <c r="F394">
        <v>111.82010027454277</v>
      </c>
      <c r="G394">
        <v>0.81962711417436496</v>
      </c>
      <c r="I394">
        <v>76.46443514644352</v>
      </c>
      <c r="J394">
        <v>366</v>
      </c>
    </row>
    <row r="395" spans="1:10" x14ac:dyDescent="0.25">
      <c r="A395">
        <v>390</v>
      </c>
      <c r="B395">
        <v>0</v>
      </c>
      <c r="D395">
        <v>367</v>
      </c>
      <c r="E395">
        <v>254.17989972545723</v>
      </c>
      <c r="F395">
        <v>112.82010027454277</v>
      </c>
      <c r="G395">
        <v>0.82695698699832054</v>
      </c>
      <c r="I395">
        <v>76.673640167364013</v>
      </c>
      <c r="J395">
        <v>367</v>
      </c>
    </row>
    <row r="396" spans="1:10" x14ac:dyDescent="0.25">
      <c r="A396">
        <v>391</v>
      </c>
      <c r="B396">
        <v>0</v>
      </c>
      <c r="D396">
        <v>368</v>
      </c>
      <c r="E396">
        <v>254.17989972545723</v>
      </c>
      <c r="F396">
        <v>113.82010027454277</v>
      </c>
      <c r="G396">
        <v>0.83428685982227624</v>
      </c>
      <c r="I396">
        <v>76.88284518828452</v>
      </c>
      <c r="J396">
        <v>368</v>
      </c>
    </row>
    <row r="397" spans="1:10" x14ac:dyDescent="0.25">
      <c r="A397">
        <v>392</v>
      </c>
      <c r="B397">
        <v>0</v>
      </c>
      <c r="D397">
        <v>369</v>
      </c>
      <c r="E397">
        <v>254.17989972545723</v>
      </c>
      <c r="F397">
        <v>114.82010027454277</v>
      </c>
      <c r="G397">
        <v>0.84161673264623182</v>
      </c>
      <c r="I397">
        <v>77.092050209205027</v>
      </c>
      <c r="J397">
        <v>369</v>
      </c>
    </row>
    <row r="398" spans="1:10" x14ac:dyDescent="0.25">
      <c r="A398">
        <v>393</v>
      </c>
      <c r="B398">
        <v>0</v>
      </c>
      <c r="D398">
        <v>370</v>
      </c>
      <c r="E398">
        <v>225.30338915439322</v>
      </c>
      <c r="F398">
        <v>144.69661084560678</v>
      </c>
      <c r="G398">
        <v>1.0606077555556972</v>
      </c>
      <c r="I398">
        <v>77.30125523012552</v>
      </c>
      <c r="J398">
        <v>370</v>
      </c>
    </row>
    <row r="399" spans="1:10" x14ac:dyDescent="0.25">
      <c r="A399">
        <v>394</v>
      </c>
      <c r="B399">
        <v>0</v>
      </c>
      <c r="D399">
        <v>371</v>
      </c>
      <c r="E399">
        <v>167.55036801226515</v>
      </c>
      <c r="F399">
        <v>203.44963198773485</v>
      </c>
      <c r="G399">
        <v>1.4912599285506725</v>
      </c>
      <c r="I399">
        <v>77.510460251046027</v>
      </c>
      <c r="J399">
        <v>371</v>
      </c>
    </row>
    <row r="400" spans="1:10" x14ac:dyDescent="0.25">
      <c r="A400">
        <v>395</v>
      </c>
      <c r="B400">
        <v>0</v>
      </c>
      <c r="D400">
        <v>372</v>
      </c>
      <c r="E400">
        <v>254.17989972545723</v>
      </c>
      <c r="F400">
        <v>117.82010027454277</v>
      </c>
      <c r="G400">
        <v>0.86360635111809869</v>
      </c>
      <c r="I400">
        <v>77.71966527196652</v>
      </c>
      <c r="J400">
        <v>372</v>
      </c>
    </row>
    <row r="401" spans="1:10" x14ac:dyDescent="0.25">
      <c r="A401">
        <v>396</v>
      </c>
      <c r="B401">
        <v>0</v>
      </c>
      <c r="D401">
        <v>373</v>
      </c>
      <c r="E401">
        <v>225.30338915439322</v>
      </c>
      <c r="F401">
        <v>147.69661084560678</v>
      </c>
      <c r="G401">
        <v>1.0825973740275641</v>
      </c>
      <c r="I401">
        <v>77.928870292887026</v>
      </c>
      <c r="J401">
        <v>373</v>
      </c>
    </row>
    <row r="402" spans="1:10" x14ac:dyDescent="0.25">
      <c r="A402">
        <v>397</v>
      </c>
      <c r="B402">
        <v>0</v>
      </c>
      <c r="D402">
        <v>374</v>
      </c>
      <c r="E402">
        <v>254.17989972545723</v>
      </c>
      <c r="F402">
        <v>119.82010027454277</v>
      </c>
      <c r="G402">
        <v>0.87826609676600997</v>
      </c>
      <c r="I402">
        <v>78.138075313807533</v>
      </c>
      <c r="J402">
        <v>374</v>
      </c>
    </row>
    <row r="403" spans="1:10" x14ac:dyDescent="0.25">
      <c r="A403">
        <v>398</v>
      </c>
      <c r="B403">
        <v>2</v>
      </c>
      <c r="D403">
        <v>375</v>
      </c>
      <c r="E403">
        <v>225.30338915439322</v>
      </c>
      <c r="F403">
        <v>149.69661084560678</v>
      </c>
      <c r="G403">
        <v>1.0972571196754752</v>
      </c>
      <c r="I403">
        <v>78.347280334728026</v>
      </c>
      <c r="J403">
        <v>375</v>
      </c>
    </row>
    <row r="404" spans="1:10" x14ac:dyDescent="0.25">
      <c r="A404">
        <v>399</v>
      </c>
      <c r="B404">
        <v>0</v>
      </c>
      <c r="D404">
        <v>376</v>
      </c>
      <c r="E404">
        <v>254.17989972545723</v>
      </c>
      <c r="F404">
        <v>121.82010027454277</v>
      </c>
      <c r="G404">
        <v>0.89292584241392126</v>
      </c>
      <c r="I404">
        <v>78.556485355648533</v>
      </c>
      <c r="J404">
        <v>376</v>
      </c>
    </row>
    <row r="405" spans="1:10" x14ac:dyDescent="0.25">
      <c r="A405">
        <v>400</v>
      </c>
      <c r="B405">
        <v>0</v>
      </c>
      <c r="D405">
        <v>377</v>
      </c>
      <c r="E405">
        <v>254.17989972545723</v>
      </c>
      <c r="F405">
        <v>122.82010027454277</v>
      </c>
      <c r="G405">
        <v>0.90025571523787684</v>
      </c>
      <c r="I405">
        <v>78.76569037656904</v>
      </c>
      <c r="J405">
        <v>377</v>
      </c>
    </row>
    <row r="406" spans="1:10" x14ac:dyDescent="0.25">
      <c r="A406">
        <v>401</v>
      </c>
      <c r="B406">
        <v>0</v>
      </c>
      <c r="D406">
        <v>378</v>
      </c>
      <c r="E406">
        <v>254.17989972545723</v>
      </c>
      <c r="F406">
        <v>123.82010027454277</v>
      </c>
      <c r="G406">
        <v>0.90758558806183254</v>
      </c>
      <c r="I406">
        <v>78.974895397489533</v>
      </c>
      <c r="J406">
        <v>378</v>
      </c>
    </row>
    <row r="407" spans="1:10" x14ac:dyDescent="0.25">
      <c r="A407">
        <v>402</v>
      </c>
      <c r="B407">
        <v>1</v>
      </c>
      <c r="D407">
        <v>379</v>
      </c>
      <c r="E407">
        <v>254.17989972545723</v>
      </c>
      <c r="F407">
        <v>124.82010027454277</v>
      </c>
      <c r="G407">
        <v>0.91491546088578812</v>
      </c>
      <c r="I407">
        <v>79.18410041841004</v>
      </c>
      <c r="J407">
        <v>379</v>
      </c>
    </row>
    <row r="408" spans="1:10" x14ac:dyDescent="0.25">
      <c r="A408">
        <v>403</v>
      </c>
      <c r="B408">
        <v>0</v>
      </c>
      <c r="D408">
        <v>380</v>
      </c>
      <c r="E408">
        <v>225.30338915439322</v>
      </c>
      <c r="F408">
        <v>154.69661084560678</v>
      </c>
      <c r="G408">
        <v>1.1339064837952535</v>
      </c>
      <c r="I408">
        <v>79.393305439330547</v>
      </c>
      <c r="J408">
        <v>380</v>
      </c>
    </row>
    <row r="409" spans="1:10" x14ac:dyDescent="0.25">
      <c r="A409">
        <v>404</v>
      </c>
      <c r="B409">
        <v>1</v>
      </c>
      <c r="D409">
        <v>381</v>
      </c>
      <c r="E409">
        <v>254.17989972545723</v>
      </c>
      <c r="F409">
        <v>126.82010027454277</v>
      </c>
      <c r="G409">
        <v>0.92957520653369941</v>
      </c>
      <c r="I409">
        <v>79.60251046025104</v>
      </c>
      <c r="J409">
        <v>381</v>
      </c>
    </row>
    <row r="410" spans="1:10" x14ac:dyDescent="0.25">
      <c r="A410">
        <v>405</v>
      </c>
      <c r="B410">
        <v>1</v>
      </c>
      <c r="D410">
        <v>382</v>
      </c>
      <c r="E410">
        <v>254.17989972545723</v>
      </c>
      <c r="F410">
        <v>127.82010027454277</v>
      </c>
      <c r="G410">
        <v>0.9369050793576551</v>
      </c>
      <c r="I410">
        <v>79.811715481171547</v>
      </c>
      <c r="J410">
        <v>382</v>
      </c>
    </row>
    <row r="411" spans="1:10" x14ac:dyDescent="0.25">
      <c r="A411">
        <v>406</v>
      </c>
      <c r="B411">
        <v>0</v>
      </c>
      <c r="D411">
        <v>383</v>
      </c>
      <c r="E411">
        <v>254.17989972545723</v>
      </c>
      <c r="F411">
        <v>128.82010027454277</v>
      </c>
      <c r="G411">
        <v>0.94423495218161069</v>
      </c>
      <c r="I411">
        <v>80.020920502092054</v>
      </c>
      <c r="J411">
        <v>383</v>
      </c>
    </row>
    <row r="412" spans="1:10" x14ac:dyDescent="0.25">
      <c r="A412">
        <v>407</v>
      </c>
      <c r="B412">
        <v>0</v>
      </c>
      <c r="D412">
        <v>384</v>
      </c>
      <c r="E412">
        <v>254.17989972545723</v>
      </c>
      <c r="F412">
        <v>129.82010027454277</v>
      </c>
      <c r="G412">
        <v>0.95156482500556627</v>
      </c>
      <c r="I412">
        <v>80.230125523012546</v>
      </c>
      <c r="J412">
        <v>384</v>
      </c>
    </row>
    <row r="413" spans="1:10" x14ac:dyDescent="0.25">
      <c r="A413">
        <v>408</v>
      </c>
      <c r="B413">
        <v>0</v>
      </c>
      <c r="D413">
        <v>385</v>
      </c>
      <c r="E413">
        <v>254.17989972545723</v>
      </c>
      <c r="F413">
        <v>130.82010027454277</v>
      </c>
      <c r="G413">
        <v>0.95889469782952197</v>
      </c>
      <c r="I413">
        <v>80.439330543933053</v>
      </c>
      <c r="J413">
        <v>385</v>
      </c>
    </row>
    <row r="414" spans="1:10" x14ac:dyDescent="0.25">
      <c r="A414">
        <v>409</v>
      </c>
      <c r="B414">
        <v>0</v>
      </c>
      <c r="D414">
        <v>386</v>
      </c>
      <c r="E414">
        <v>254.17989972545723</v>
      </c>
      <c r="F414">
        <v>131.82010027454277</v>
      </c>
      <c r="G414">
        <v>0.96622457065347755</v>
      </c>
      <c r="I414">
        <v>80.64853556485356</v>
      </c>
      <c r="J414">
        <v>386</v>
      </c>
    </row>
    <row r="415" spans="1:10" x14ac:dyDescent="0.25">
      <c r="A415">
        <v>410</v>
      </c>
      <c r="B415">
        <v>0</v>
      </c>
      <c r="D415">
        <v>387</v>
      </c>
      <c r="E415">
        <v>254.17989972545723</v>
      </c>
      <c r="F415">
        <v>132.82010027454277</v>
      </c>
      <c r="G415">
        <v>0.97355444347743325</v>
      </c>
      <c r="I415">
        <v>80.857740585774053</v>
      </c>
      <c r="J415">
        <v>387</v>
      </c>
    </row>
    <row r="416" spans="1:10" x14ac:dyDescent="0.25">
      <c r="A416">
        <v>411</v>
      </c>
      <c r="B416">
        <v>0</v>
      </c>
      <c r="D416">
        <v>388</v>
      </c>
      <c r="E416">
        <v>254.17989972545723</v>
      </c>
      <c r="F416">
        <v>133.82010027454277</v>
      </c>
      <c r="G416">
        <v>0.98088431630138884</v>
      </c>
      <c r="I416">
        <v>81.06694560669456</v>
      </c>
      <c r="J416">
        <v>388</v>
      </c>
    </row>
    <row r="417" spans="1:10" x14ac:dyDescent="0.25">
      <c r="A417">
        <v>412</v>
      </c>
      <c r="B417">
        <v>0</v>
      </c>
      <c r="D417">
        <v>389</v>
      </c>
      <c r="E417">
        <v>225.30338915439322</v>
      </c>
      <c r="F417">
        <v>163.69661084560678</v>
      </c>
      <c r="G417">
        <v>1.1998753392108543</v>
      </c>
      <c r="I417">
        <v>81.276150627615067</v>
      </c>
      <c r="J417">
        <v>389</v>
      </c>
    </row>
    <row r="418" spans="1:10" x14ac:dyDescent="0.25">
      <c r="A418">
        <v>413</v>
      </c>
      <c r="B418">
        <v>1</v>
      </c>
      <c r="D418">
        <v>390</v>
      </c>
      <c r="E418">
        <v>254.17989972545723</v>
      </c>
      <c r="F418">
        <v>135.82010027454277</v>
      </c>
      <c r="G418">
        <v>0.99554406194930012</v>
      </c>
      <c r="I418">
        <v>81.48535564853556</v>
      </c>
      <c r="J418">
        <v>390</v>
      </c>
    </row>
    <row r="419" spans="1:10" x14ac:dyDescent="0.25">
      <c r="A419">
        <v>414</v>
      </c>
      <c r="B419">
        <v>1</v>
      </c>
      <c r="D419">
        <v>391</v>
      </c>
      <c r="E419">
        <v>254.17989972545723</v>
      </c>
      <c r="F419">
        <v>136.82010027454277</v>
      </c>
      <c r="G419">
        <v>1.0028739347732558</v>
      </c>
      <c r="I419">
        <v>81.694560669456067</v>
      </c>
      <c r="J419">
        <v>391</v>
      </c>
    </row>
    <row r="420" spans="1:10" x14ac:dyDescent="0.25">
      <c r="A420">
        <v>415</v>
      </c>
      <c r="B420">
        <v>0</v>
      </c>
      <c r="D420">
        <v>392</v>
      </c>
      <c r="E420">
        <v>254.17989972545723</v>
      </c>
      <c r="F420">
        <v>137.82010027454277</v>
      </c>
      <c r="G420">
        <v>1.0102038075972113</v>
      </c>
      <c r="I420">
        <v>81.903765690376574</v>
      </c>
      <c r="J420">
        <v>392</v>
      </c>
    </row>
    <row r="421" spans="1:10" x14ac:dyDescent="0.25">
      <c r="A421">
        <v>416</v>
      </c>
      <c r="B421">
        <v>0</v>
      </c>
      <c r="D421">
        <v>393</v>
      </c>
      <c r="E421">
        <v>254.17989972545723</v>
      </c>
      <c r="F421">
        <v>138.82010027454277</v>
      </c>
      <c r="G421">
        <v>1.017533680421167</v>
      </c>
      <c r="I421">
        <v>82.112970711297066</v>
      </c>
      <c r="J421">
        <v>393</v>
      </c>
    </row>
    <row r="422" spans="1:10" x14ac:dyDescent="0.25">
      <c r="A422">
        <v>417</v>
      </c>
      <c r="B422">
        <v>0</v>
      </c>
      <c r="D422">
        <v>394</v>
      </c>
      <c r="E422">
        <v>254.17989972545723</v>
      </c>
      <c r="F422">
        <v>139.82010027454277</v>
      </c>
      <c r="G422">
        <v>1.0248635532451227</v>
      </c>
      <c r="I422">
        <v>82.322175732217573</v>
      </c>
      <c r="J422">
        <v>394</v>
      </c>
    </row>
    <row r="423" spans="1:10" x14ac:dyDescent="0.25">
      <c r="A423">
        <v>418</v>
      </c>
      <c r="B423">
        <v>0</v>
      </c>
      <c r="D423">
        <v>395</v>
      </c>
      <c r="E423">
        <v>254.17989972545723</v>
      </c>
      <c r="F423">
        <v>140.82010027454277</v>
      </c>
      <c r="G423">
        <v>1.0321934260690784</v>
      </c>
      <c r="I423">
        <v>82.53138075313808</v>
      </c>
      <c r="J423">
        <v>395</v>
      </c>
    </row>
    <row r="424" spans="1:10" x14ac:dyDescent="0.25">
      <c r="A424">
        <v>419</v>
      </c>
      <c r="B424">
        <v>0</v>
      </c>
      <c r="D424">
        <v>396</v>
      </c>
      <c r="E424">
        <v>254.17989972545723</v>
      </c>
      <c r="F424">
        <v>141.82010027454277</v>
      </c>
      <c r="G424">
        <v>1.0395232988930339</v>
      </c>
      <c r="I424">
        <v>82.740585774058573</v>
      </c>
      <c r="J424">
        <v>396</v>
      </c>
    </row>
    <row r="425" spans="1:10" x14ac:dyDescent="0.25">
      <c r="A425">
        <v>420</v>
      </c>
      <c r="B425">
        <v>0</v>
      </c>
      <c r="D425">
        <v>397</v>
      </c>
      <c r="E425">
        <v>254.17989972545723</v>
      </c>
      <c r="F425">
        <v>142.82010027454277</v>
      </c>
      <c r="G425">
        <v>1.0468531717169896</v>
      </c>
      <c r="I425">
        <v>82.94979079497908</v>
      </c>
      <c r="J425">
        <v>397</v>
      </c>
    </row>
    <row r="426" spans="1:10" x14ac:dyDescent="0.25">
      <c r="A426">
        <v>421</v>
      </c>
      <c r="B426">
        <v>1</v>
      </c>
      <c r="D426">
        <v>398</v>
      </c>
      <c r="E426">
        <v>196.42687858332917</v>
      </c>
      <c r="F426">
        <v>201.57312141667083</v>
      </c>
      <c r="G426">
        <v>1.4775053447119648</v>
      </c>
      <c r="I426">
        <v>83.158995815899587</v>
      </c>
      <c r="J426">
        <v>398</v>
      </c>
    </row>
    <row r="427" spans="1:10" x14ac:dyDescent="0.25">
      <c r="A427">
        <v>422</v>
      </c>
      <c r="B427">
        <v>0</v>
      </c>
      <c r="D427">
        <v>399</v>
      </c>
      <c r="E427">
        <v>254.17989972545723</v>
      </c>
      <c r="F427">
        <v>144.82010027454277</v>
      </c>
      <c r="G427">
        <v>1.0615129173649007</v>
      </c>
      <c r="I427">
        <v>83.36820083682008</v>
      </c>
      <c r="J427">
        <v>399</v>
      </c>
    </row>
    <row r="428" spans="1:10" x14ac:dyDescent="0.25">
      <c r="A428">
        <v>423</v>
      </c>
      <c r="B428">
        <v>0</v>
      </c>
      <c r="D428">
        <v>400</v>
      </c>
      <c r="E428">
        <v>254.17989972545723</v>
      </c>
      <c r="F428">
        <v>145.82010027454277</v>
      </c>
      <c r="G428">
        <v>1.0688427901888564</v>
      </c>
      <c r="I428">
        <v>83.577405857740587</v>
      </c>
      <c r="J428">
        <v>400</v>
      </c>
    </row>
    <row r="429" spans="1:10" x14ac:dyDescent="0.25">
      <c r="A429">
        <v>424</v>
      </c>
      <c r="B429">
        <v>0</v>
      </c>
      <c r="D429">
        <v>401</v>
      </c>
      <c r="E429">
        <v>254.17989972545723</v>
      </c>
      <c r="F429">
        <v>146.82010027454277</v>
      </c>
      <c r="G429">
        <v>1.0761726630128121</v>
      </c>
      <c r="I429">
        <v>83.786610878661079</v>
      </c>
      <c r="J429">
        <v>401</v>
      </c>
    </row>
    <row r="430" spans="1:10" x14ac:dyDescent="0.25">
      <c r="A430">
        <v>425</v>
      </c>
      <c r="B430">
        <v>0</v>
      </c>
      <c r="D430">
        <v>402</v>
      </c>
      <c r="E430">
        <v>225.30338915439322</v>
      </c>
      <c r="F430">
        <v>176.69661084560678</v>
      </c>
      <c r="G430">
        <v>1.2951636859222775</v>
      </c>
      <c r="I430">
        <v>83.995815899581586</v>
      </c>
      <c r="J430">
        <v>402</v>
      </c>
    </row>
    <row r="431" spans="1:10" x14ac:dyDescent="0.25">
      <c r="A431">
        <v>426</v>
      </c>
      <c r="B431">
        <v>0</v>
      </c>
      <c r="D431">
        <v>403</v>
      </c>
      <c r="E431">
        <v>254.17989972545723</v>
      </c>
      <c r="F431">
        <v>148.82010027454277</v>
      </c>
      <c r="G431">
        <v>1.0908324086607233</v>
      </c>
      <c r="I431">
        <v>84.205020920502093</v>
      </c>
      <c r="J431">
        <v>403</v>
      </c>
    </row>
    <row r="432" spans="1:10" x14ac:dyDescent="0.25">
      <c r="A432">
        <v>427</v>
      </c>
      <c r="B432">
        <v>1</v>
      </c>
      <c r="D432">
        <v>404</v>
      </c>
      <c r="E432">
        <v>225.30338915439322</v>
      </c>
      <c r="F432">
        <v>178.69661084560678</v>
      </c>
      <c r="G432">
        <v>1.3098234315701887</v>
      </c>
      <c r="I432">
        <v>84.414225941422586</v>
      </c>
      <c r="J432">
        <v>404</v>
      </c>
    </row>
    <row r="433" spans="1:10" x14ac:dyDescent="0.25">
      <c r="A433">
        <v>428</v>
      </c>
      <c r="B433">
        <v>0</v>
      </c>
      <c r="D433">
        <v>405</v>
      </c>
      <c r="E433">
        <v>225.30338915439322</v>
      </c>
      <c r="F433">
        <v>179.69661084560678</v>
      </c>
      <c r="G433">
        <v>1.3171533043941444</v>
      </c>
      <c r="I433">
        <v>84.623430962343093</v>
      </c>
      <c r="J433">
        <v>405</v>
      </c>
    </row>
    <row r="434" spans="1:10" x14ac:dyDescent="0.25">
      <c r="A434">
        <v>429</v>
      </c>
      <c r="B434">
        <v>0</v>
      </c>
      <c r="D434">
        <v>406</v>
      </c>
      <c r="E434">
        <v>254.17989972545723</v>
      </c>
      <c r="F434">
        <v>151.82010027454277</v>
      </c>
      <c r="G434">
        <v>1.1128220271325904</v>
      </c>
      <c r="I434">
        <v>84.8326359832636</v>
      </c>
      <c r="J434">
        <v>406</v>
      </c>
    </row>
    <row r="435" spans="1:10" x14ac:dyDescent="0.25">
      <c r="A435">
        <v>430</v>
      </c>
      <c r="B435">
        <v>0</v>
      </c>
      <c r="D435">
        <v>407</v>
      </c>
      <c r="E435">
        <v>254.17989972545723</v>
      </c>
      <c r="F435">
        <v>152.82010027454277</v>
      </c>
      <c r="G435">
        <v>1.1201518999565458</v>
      </c>
      <c r="I435">
        <v>85.041841004184093</v>
      </c>
      <c r="J435">
        <v>407</v>
      </c>
    </row>
    <row r="436" spans="1:10" x14ac:dyDescent="0.25">
      <c r="A436">
        <v>431</v>
      </c>
      <c r="B436">
        <v>0</v>
      </c>
      <c r="D436">
        <v>408</v>
      </c>
      <c r="E436">
        <v>254.17989972545723</v>
      </c>
      <c r="F436">
        <v>153.82010027454277</v>
      </c>
      <c r="G436">
        <v>1.1274817727805015</v>
      </c>
      <c r="I436">
        <v>85.2510460251046</v>
      </c>
      <c r="J436">
        <v>408</v>
      </c>
    </row>
    <row r="437" spans="1:10" x14ac:dyDescent="0.25">
      <c r="A437">
        <v>432</v>
      </c>
      <c r="B437">
        <v>0</v>
      </c>
      <c r="D437">
        <v>409</v>
      </c>
      <c r="E437">
        <v>254.17989972545723</v>
      </c>
      <c r="F437">
        <v>154.82010027454277</v>
      </c>
      <c r="G437">
        <v>1.1348116456044572</v>
      </c>
      <c r="I437">
        <v>85.460251046025107</v>
      </c>
      <c r="J437">
        <v>409</v>
      </c>
    </row>
    <row r="438" spans="1:10" x14ac:dyDescent="0.25">
      <c r="A438">
        <v>433</v>
      </c>
      <c r="B438">
        <v>0</v>
      </c>
      <c r="D438">
        <v>410</v>
      </c>
      <c r="E438">
        <v>254.17989972545723</v>
      </c>
      <c r="F438">
        <v>155.82010027454277</v>
      </c>
      <c r="G438">
        <v>1.1421415184284127</v>
      </c>
      <c r="I438">
        <v>85.6694560669456</v>
      </c>
      <c r="J438">
        <v>410</v>
      </c>
    </row>
    <row r="439" spans="1:10" x14ac:dyDescent="0.25">
      <c r="A439">
        <v>434</v>
      </c>
      <c r="B439">
        <v>0</v>
      </c>
      <c r="D439">
        <v>411</v>
      </c>
      <c r="E439">
        <v>254.17989972545723</v>
      </c>
      <c r="F439">
        <v>156.82010027454277</v>
      </c>
      <c r="G439">
        <v>1.1494713912523684</v>
      </c>
      <c r="I439">
        <v>85.878661087866107</v>
      </c>
      <c r="J439">
        <v>411</v>
      </c>
    </row>
    <row r="440" spans="1:10" x14ac:dyDescent="0.25">
      <c r="A440">
        <v>435</v>
      </c>
      <c r="B440">
        <v>1</v>
      </c>
      <c r="D440">
        <v>412</v>
      </c>
      <c r="E440">
        <v>254.17989972545723</v>
      </c>
      <c r="F440">
        <v>157.82010027454277</v>
      </c>
      <c r="G440">
        <v>1.1568012640763241</v>
      </c>
      <c r="I440">
        <v>86.087866108786613</v>
      </c>
      <c r="J440">
        <v>412</v>
      </c>
    </row>
    <row r="441" spans="1:10" x14ac:dyDescent="0.25">
      <c r="A441">
        <v>436</v>
      </c>
      <c r="B441">
        <v>1</v>
      </c>
      <c r="D441">
        <v>413</v>
      </c>
      <c r="E441">
        <v>225.30338915439322</v>
      </c>
      <c r="F441">
        <v>187.69661084560678</v>
      </c>
      <c r="G441">
        <v>1.3757922869857895</v>
      </c>
      <c r="I441">
        <v>86.297071129707106</v>
      </c>
      <c r="J441">
        <v>413</v>
      </c>
    </row>
    <row r="442" spans="1:10" x14ac:dyDescent="0.25">
      <c r="A442">
        <v>437</v>
      </c>
      <c r="B442">
        <v>1</v>
      </c>
      <c r="D442">
        <v>414</v>
      </c>
      <c r="E442">
        <v>225.30338915439322</v>
      </c>
      <c r="F442">
        <v>188.69661084560678</v>
      </c>
      <c r="G442">
        <v>1.383122159809745</v>
      </c>
      <c r="I442">
        <v>86.506276150627613</v>
      </c>
      <c r="J442">
        <v>414</v>
      </c>
    </row>
    <row r="443" spans="1:10" x14ac:dyDescent="0.25">
      <c r="A443">
        <v>438</v>
      </c>
      <c r="B443">
        <v>1</v>
      </c>
      <c r="D443">
        <v>415</v>
      </c>
      <c r="E443">
        <v>254.17989972545723</v>
      </c>
      <c r="F443">
        <v>160.82010027454277</v>
      </c>
      <c r="G443">
        <v>1.178790882548191</v>
      </c>
      <c r="I443">
        <v>86.71548117154812</v>
      </c>
      <c r="J443">
        <v>415</v>
      </c>
    </row>
    <row r="444" spans="1:10" x14ac:dyDescent="0.25">
      <c r="A444">
        <v>439</v>
      </c>
      <c r="B444">
        <v>0</v>
      </c>
      <c r="D444">
        <v>416</v>
      </c>
      <c r="E444">
        <v>254.17989972545723</v>
      </c>
      <c r="F444">
        <v>161.82010027454277</v>
      </c>
      <c r="G444">
        <v>1.1861207553721467</v>
      </c>
      <c r="I444">
        <v>86.924686192468613</v>
      </c>
      <c r="J444">
        <v>416</v>
      </c>
    </row>
    <row r="445" spans="1:10" x14ac:dyDescent="0.25">
      <c r="A445">
        <v>440</v>
      </c>
      <c r="B445">
        <v>2</v>
      </c>
      <c r="D445">
        <v>417</v>
      </c>
      <c r="E445">
        <v>254.17989972545723</v>
      </c>
      <c r="F445">
        <v>162.82010027454277</v>
      </c>
      <c r="G445">
        <v>1.1934506281961021</v>
      </c>
      <c r="I445">
        <v>87.13389121338912</v>
      </c>
      <c r="J445">
        <v>417</v>
      </c>
    </row>
    <row r="446" spans="1:10" x14ac:dyDescent="0.25">
      <c r="A446">
        <v>441</v>
      </c>
      <c r="B446">
        <v>0</v>
      </c>
      <c r="D446">
        <v>418</v>
      </c>
      <c r="E446">
        <v>254.17989972545723</v>
      </c>
      <c r="F446">
        <v>163.82010027454277</v>
      </c>
      <c r="G446">
        <v>1.2007805010200578</v>
      </c>
      <c r="I446">
        <v>87.343096234309627</v>
      </c>
      <c r="J446">
        <v>418</v>
      </c>
    </row>
    <row r="447" spans="1:10" x14ac:dyDescent="0.25">
      <c r="A447">
        <v>442</v>
      </c>
      <c r="B447">
        <v>0</v>
      </c>
      <c r="D447">
        <v>419</v>
      </c>
      <c r="E447">
        <v>254.17989972545723</v>
      </c>
      <c r="F447">
        <v>164.82010027454277</v>
      </c>
      <c r="G447">
        <v>1.2081103738440135</v>
      </c>
      <c r="I447">
        <v>87.55230125523012</v>
      </c>
      <c r="J447">
        <v>419</v>
      </c>
    </row>
    <row r="448" spans="1:10" x14ac:dyDescent="0.25">
      <c r="A448">
        <v>443</v>
      </c>
      <c r="B448">
        <v>0</v>
      </c>
      <c r="D448">
        <v>420</v>
      </c>
      <c r="E448">
        <v>254.17989972545723</v>
      </c>
      <c r="F448">
        <v>165.82010027454277</v>
      </c>
      <c r="G448">
        <v>1.2154402466679692</v>
      </c>
      <c r="I448">
        <v>87.761506276150627</v>
      </c>
      <c r="J448">
        <v>420</v>
      </c>
    </row>
    <row r="449" spans="1:10" x14ac:dyDescent="0.25">
      <c r="A449">
        <v>444</v>
      </c>
      <c r="B449">
        <v>0</v>
      </c>
      <c r="D449">
        <v>421</v>
      </c>
      <c r="E449">
        <v>225.30338915439322</v>
      </c>
      <c r="F449">
        <v>195.69661084560678</v>
      </c>
      <c r="G449">
        <v>1.4344312695774344</v>
      </c>
      <c r="I449">
        <v>87.970711297071134</v>
      </c>
      <c r="J449">
        <v>421</v>
      </c>
    </row>
    <row r="450" spans="1:10" x14ac:dyDescent="0.25">
      <c r="A450">
        <v>445</v>
      </c>
      <c r="B450">
        <v>0</v>
      </c>
      <c r="D450">
        <v>422</v>
      </c>
      <c r="E450">
        <v>254.17989972545723</v>
      </c>
      <c r="F450">
        <v>167.82010027454277</v>
      </c>
      <c r="G450">
        <v>1.2300999923158804</v>
      </c>
      <c r="I450">
        <v>88.179916317991626</v>
      </c>
      <c r="J450">
        <v>422</v>
      </c>
    </row>
    <row r="451" spans="1:10" x14ac:dyDescent="0.25">
      <c r="A451">
        <v>446</v>
      </c>
      <c r="B451">
        <v>0</v>
      </c>
      <c r="D451">
        <v>423</v>
      </c>
      <c r="E451">
        <v>254.17989972545723</v>
      </c>
      <c r="F451">
        <v>168.82010027454277</v>
      </c>
      <c r="G451">
        <v>1.2374298651398361</v>
      </c>
      <c r="I451">
        <v>88.389121338912133</v>
      </c>
      <c r="J451">
        <v>423</v>
      </c>
    </row>
    <row r="452" spans="1:10" x14ac:dyDescent="0.25">
      <c r="A452">
        <v>447</v>
      </c>
      <c r="B452">
        <v>0</v>
      </c>
      <c r="D452">
        <v>424</v>
      </c>
      <c r="E452">
        <v>254.17989972545723</v>
      </c>
      <c r="F452">
        <v>169.82010027454277</v>
      </c>
      <c r="G452">
        <v>1.2447597379637916</v>
      </c>
      <c r="I452">
        <v>88.59832635983264</v>
      </c>
      <c r="J452">
        <v>424</v>
      </c>
    </row>
    <row r="453" spans="1:10" x14ac:dyDescent="0.25">
      <c r="A453">
        <v>448</v>
      </c>
      <c r="B453">
        <v>1</v>
      </c>
      <c r="D453">
        <v>425</v>
      </c>
      <c r="E453">
        <v>254.17989972545723</v>
      </c>
      <c r="F453">
        <v>170.82010027454277</v>
      </c>
      <c r="G453">
        <v>1.2520896107877473</v>
      </c>
      <c r="I453">
        <v>88.807531380753133</v>
      </c>
      <c r="J453">
        <v>425</v>
      </c>
    </row>
    <row r="454" spans="1:10" x14ac:dyDescent="0.25">
      <c r="A454">
        <v>449</v>
      </c>
      <c r="B454">
        <v>0</v>
      </c>
      <c r="D454">
        <v>426</v>
      </c>
      <c r="E454">
        <v>254.17989972545723</v>
      </c>
      <c r="F454">
        <v>171.82010027454277</v>
      </c>
      <c r="G454">
        <v>1.259419483611703</v>
      </c>
      <c r="I454">
        <v>89.01673640167364</v>
      </c>
      <c r="J454">
        <v>426</v>
      </c>
    </row>
    <row r="455" spans="1:10" x14ac:dyDescent="0.25">
      <c r="A455">
        <v>450</v>
      </c>
      <c r="B455">
        <v>0</v>
      </c>
      <c r="D455">
        <v>427</v>
      </c>
      <c r="E455">
        <v>225.30338915439322</v>
      </c>
      <c r="F455">
        <v>201.69661084560678</v>
      </c>
      <c r="G455">
        <v>1.4784105065211683</v>
      </c>
      <c r="I455">
        <v>89.225941422594147</v>
      </c>
      <c r="J455">
        <v>427</v>
      </c>
    </row>
    <row r="456" spans="1:10" x14ac:dyDescent="0.25">
      <c r="A456">
        <v>451</v>
      </c>
      <c r="B456">
        <v>1</v>
      </c>
      <c r="D456">
        <v>428</v>
      </c>
      <c r="E456">
        <v>254.17989972545723</v>
      </c>
      <c r="F456">
        <v>173.82010027454277</v>
      </c>
      <c r="G456">
        <v>1.2740792292596141</v>
      </c>
      <c r="I456">
        <v>89.43514644351464</v>
      </c>
      <c r="J456">
        <v>428</v>
      </c>
    </row>
    <row r="457" spans="1:10" x14ac:dyDescent="0.25">
      <c r="A457">
        <v>452</v>
      </c>
      <c r="B457">
        <v>0</v>
      </c>
      <c r="D457">
        <v>429</v>
      </c>
      <c r="E457">
        <v>254.17989972545723</v>
      </c>
      <c r="F457">
        <v>174.82010027454277</v>
      </c>
      <c r="G457">
        <v>1.2814091020835698</v>
      </c>
      <c r="I457">
        <v>89.644351464435147</v>
      </c>
      <c r="J457">
        <v>429</v>
      </c>
    </row>
    <row r="458" spans="1:10" x14ac:dyDescent="0.25">
      <c r="A458">
        <v>453</v>
      </c>
      <c r="B458">
        <v>1</v>
      </c>
      <c r="D458">
        <v>430</v>
      </c>
      <c r="E458">
        <v>254.17989972545723</v>
      </c>
      <c r="F458">
        <v>175.82010027454277</v>
      </c>
      <c r="G458">
        <v>1.2887389749075255</v>
      </c>
      <c r="I458">
        <v>89.853556485355654</v>
      </c>
      <c r="J458">
        <v>430</v>
      </c>
    </row>
    <row r="459" spans="1:10" x14ac:dyDescent="0.25">
      <c r="A459">
        <v>454</v>
      </c>
      <c r="B459">
        <v>0</v>
      </c>
      <c r="D459">
        <v>431</v>
      </c>
      <c r="E459">
        <v>254.17989972545723</v>
      </c>
      <c r="F459">
        <v>176.82010027454277</v>
      </c>
      <c r="G459">
        <v>1.296068847731481</v>
      </c>
      <c r="I459">
        <v>90.062761506276146</v>
      </c>
      <c r="J459">
        <v>431</v>
      </c>
    </row>
    <row r="460" spans="1:10" x14ac:dyDescent="0.25">
      <c r="A460">
        <v>455</v>
      </c>
      <c r="B460">
        <v>0</v>
      </c>
      <c r="D460">
        <v>432</v>
      </c>
      <c r="E460">
        <v>254.17989972545723</v>
      </c>
      <c r="F460">
        <v>177.82010027454277</v>
      </c>
      <c r="G460">
        <v>1.3033987205554367</v>
      </c>
      <c r="I460">
        <v>90.271966527196653</v>
      </c>
      <c r="J460">
        <v>432</v>
      </c>
    </row>
    <row r="461" spans="1:10" x14ac:dyDescent="0.25">
      <c r="A461">
        <v>456</v>
      </c>
      <c r="B461">
        <v>1</v>
      </c>
      <c r="D461">
        <v>433</v>
      </c>
      <c r="E461">
        <v>254.17989972545723</v>
      </c>
      <c r="F461">
        <v>178.82010027454277</v>
      </c>
      <c r="G461">
        <v>1.3107285933793924</v>
      </c>
      <c r="I461">
        <v>90.48117154811716</v>
      </c>
      <c r="J461">
        <v>433</v>
      </c>
    </row>
    <row r="462" spans="1:10" x14ac:dyDescent="0.25">
      <c r="A462">
        <v>457</v>
      </c>
      <c r="B462">
        <v>0</v>
      </c>
      <c r="D462">
        <v>434</v>
      </c>
      <c r="E462">
        <v>254.17989972545723</v>
      </c>
      <c r="F462">
        <v>179.82010027454277</v>
      </c>
      <c r="G462">
        <v>1.3180584662033481</v>
      </c>
      <c r="I462">
        <v>90.690376569037653</v>
      </c>
      <c r="J462">
        <v>434</v>
      </c>
    </row>
    <row r="463" spans="1:10" x14ac:dyDescent="0.25">
      <c r="A463">
        <v>458</v>
      </c>
      <c r="B463">
        <v>0</v>
      </c>
      <c r="D463">
        <v>435</v>
      </c>
      <c r="E463">
        <v>225.30338915439322</v>
      </c>
      <c r="F463">
        <v>209.69661084560678</v>
      </c>
      <c r="G463">
        <v>1.5370494891128132</v>
      </c>
      <c r="I463">
        <v>90.89958158995816</v>
      </c>
      <c r="J463">
        <v>435</v>
      </c>
    </row>
    <row r="464" spans="1:10" x14ac:dyDescent="0.25">
      <c r="A464">
        <v>459</v>
      </c>
      <c r="B464">
        <v>0</v>
      </c>
      <c r="D464">
        <v>436</v>
      </c>
      <c r="E464">
        <v>225.30338915439322</v>
      </c>
      <c r="F464">
        <v>210.69661084560678</v>
      </c>
      <c r="G464">
        <v>1.5443793619367689</v>
      </c>
      <c r="I464">
        <v>91.108786610878653</v>
      </c>
      <c r="J464">
        <v>436</v>
      </c>
    </row>
    <row r="465" spans="1:10" x14ac:dyDescent="0.25">
      <c r="A465">
        <v>460</v>
      </c>
      <c r="B465">
        <v>1</v>
      </c>
      <c r="D465">
        <v>437</v>
      </c>
      <c r="E465">
        <v>225.30338915439322</v>
      </c>
      <c r="F465">
        <v>211.69661084560678</v>
      </c>
      <c r="G465">
        <v>1.5517092347607246</v>
      </c>
      <c r="I465">
        <v>91.31799163179916</v>
      </c>
      <c r="J465">
        <v>437</v>
      </c>
    </row>
    <row r="466" spans="1:10" x14ac:dyDescent="0.25">
      <c r="A466">
        <v>461</v>
      </c>
      <c r="B466">
        <v>0</v>
      </c>
      <c r="D466">
        <v>438</v>
      </c>
      <c r="E466">
        <v>225.30338915439322</v>
      </c>
      <c r="F466">
        <v>212.69661084560678</v>
      </c>
      <c r="G466">
        <v>1.5590391075846803</v>
      </c>
      <c r="I466">
        <v>91.527196652719667</v>
      </c>
      <c r="J466">
        <v>438</v>
      </c>
    </row>
    <row r="467" spans="1:10" x14ac:dyDescent="0.25">
      <c r="A467">
        <v>462</v>
      </c>
      <c r="B467">
        <v>0</v>
      </c>
      <c r="D467">
        <v>439</v>
      </c>
      <c r="E467">
        <v>254.17989972545723</v>
      </c>
      <c r="F467">
        <v>184.82010027454277</v>
      </c>
      <c r="G467">
        <v>1.3547078303231261</v>
      </c>
      <c r="I467">
        <v>91.73640167364016</v>
      </c>
      <c r="J467">
        <v>439</v>
      </c>
    </row>
    <row r="468" spans="1:10" x14ac:dyDescent="0.25">
      <c r="A468">
        <v>463</v>
      </c>
      <c r="B468">
        <v>1</v>
      </c>
      <c r="D468">
        <v>440</v>
      </c>
      <c r="E468">
        <v>196.42687858332917</v>
      </c>
      <c r="F468">
        <v>243.57312141667083</v>
      </c>
      <c r="G468">
        <v>1.7853600033181014</v>
      </c>
      <c r="I468">
        <v>91.945606694560666</v>
      </c>
      <c r="J468">
        <v>440</v>
      </c>
    </row>
    <row r="469" spans="1:10" x14ac:dyDescent="0.25">
      <c r="A469">
        <v>464</v>
      </c>
      <c r="B469">
        <v>1</v>
      </c>
      <c r="D469">
        <v>441</v>
      </c>
      <c r="E469">
        <v>254.17989972545723</v>
      </c>
      <c r="F469">
        <v>186.82010027454277</v>
      </c>
      <c r="G469">
        <v>1.3693675759710375</v>
      </c>
      <c r="I469">
        <v>92.154811715481173</v>
      </c>
      <c r="J469">
        <v>441</v>
      </c>
    </row>
    <row r="470" spans="1:10" x14ac:dyDescent="0.25">
      <c r="A470">
        <v>465</v>
      </c>
      <c r="B470">
        <v>0</v>
      </c>
      <c r="D470">
        <v>442</v>
      </c>
      <c r="E470">
        <v>254.17989972545723</v>
      </c>
      <c r="F470">
        <v>187.82010027454277</v>
      </c>
      <c r="G470">
        <v>1.376697448794993</v>
      </c>
      <c r="I470">
        <v>92.364016736401666</v>
      </c>
      <c r="J470">
        <v>442</v>
      </c>
    </row>
    <row r="471" spans="1:10" x14ac:dyDescent="0.25">
      <c r="A471">
        <v>466</v>
      </c>
      <c r="B471">
        <v>0</v>
      </c>
      <c r="D471">
        <v>443</v>
      </c>
      <c r="E471">
        <v>254.17989972545723</v>
      </c>
      <c r="F471">
        <v>188.82010027454277</v>
      </c>
      <c r="G471">
        <v>1.3840273216189487</v>
      </c>
      <c r="I471">
        <v>92.573221757322173</v>
      </c>
      <c r="J471">
        <v>443</v>
      </c>
    </row>
    <row r="472" spans="1:10" x14ac:dyDescent="0.25">
      <c r="A472">
        <v>467</v>
      </c>
      <c r="B472">
        <v>0</v>
      </c>
      <c r="D472">
        <v>444</v>
      </c>
      <c r="E472">
        <v>254.17989972545723</v>
      </c>
      <c r="F472">
        <v>189.82010027454277</v>
      </c>
      <c r="G472">
        <v>1.3913571944429044</v>
      </c>
      <c r="I472">
        <v>92.78242677824268</v>
      </c>
      <c r="J472">
        <v>444</v>
      </c>
    </row>
    <row r="473" spans="1:10" x14ac:dyDescent="0.25">
      <c r="A473">
        <v>468</v>
      </c>
      <c r="B473">
        <v>0</v>
      </c>
      <c r="D473">
        <v>445</v>
      </c>
      <c r="E473">
        <v>254.17989972545723</v>
      </c>
      <c r="F473">
        <v>190.82010027454277</v>
      </c>
      <c r="G473">
        <v>1.3986870672668599</v>
      </c>
      <c r="I473">
        <v>92.991631799163173</v>
      </c>
      <c r="J473">
        <v>445</v>
      </c>
    </row>
    <row r="474" spans="1:10" x14ac:dyDescent="0.25">
      <c r="A474">
        <v>469</v>
      </c>
      <c r="B474">
        <v>0</v>
      </c>
      <c r="D474">
        <v>446</v>
      </c>
      <c r="E474">
        <v>254.17989972545723</v>
      </c>
      <c r="F474">
        <v>191.82010027454277</v>
      </c>
      <c r="G474">
        <v>1.4060169400908156</v>
      </c>
      <c r="I474">
        <v>93.20083682008368</v>
      </c>
      <c r="J474">
        <v>446</v>
      </c>
    </row>
    <row r="475" spans="1:10" x14ac:dyDescent="0.25">
      <c r="A475">
        <v>470</v>
      </c>
      <c r="B475">
        <v>0</v>
      </c>
      <c r="D475">
        <v>447</v>
      </c>
      <c r="E475">
        <v>254.17989972545723</v>
      </c>
      <c r="F475">
        <v>192.82010027454277</v>
      </c>
      <c r="G475">
        <v>1.4133468129147713</v>
      </c>
      <c r="I475">
        <v>93.410041841004187</v>
      </c>
      <c r="J475">
        <v>447</v>
      </c>
    </row>
    <row r="476" spans="1:10" x14ac:dyDescent="0.25">
      <c r="A476">
        <v>471</v>
      </c>
      <c r="B476">
        <v>0</v>
      </c>
      <c r="D476">
        <v>448</v>
      </c>
      <c r="E476">
        <v>225.30338915439322</v>
      </c>
      <c r="F476">
        <v>222.69661084560678</v>
      </c>
      <c r="G476">
        <v>1.6323378358242366</v>
      </c>
      <c r="I476">
        <v>93.61924686192468</v>
      </c>
      <c r="J476">
        <v>448</v>
      </c>
    </row>
    <row r="477" spans="1:10" x14ac:dyDescent="0.25">
      <c r="A477">
        <v>472</v>
      </c>
      <c r="B477">
        <v>0</v>
      </c>
      <c r="D477">
        <v>449</v>
      </c>
      <c r="E477">
        <v>254.17989972545723</v>
      </c>
      <c r="F477">
        <v>194.82010027454277</v>
      </c>
      <c r="G477">
        <v>1.4280065585626824</v>
      </c>
      <c r="I477">
        <v>93.828451882845187</v>
      </c>
      <c r="J477">
        <v>449</v>
      </c>
    </row>
    <row r="478" spans="1:10" x14ac:dyDescent="0.25">
      <c r="A478">
        <v>473</v>
      </c>
      <c r="B478">
        <v>1</v>
      </c>
      <c r="D478">
        <v>450</v>
      </c>
      <c r="E478">
        <v>254.17989972545723</v>
      </c>
      <c r="F478">
        <v>195.82010027454277</v>
      </c>
      <c r="G478">
        <v>1.4353364313866381</v>
      </c>
      <c r="I478">
        <v>94.037656903765694</v>
      </c>
      <c r="J478">
        <v>450</v>
      </c>
    </row>
    <row r="479" spans="1:10" x14ac:dyDescent="0.25">
      <c r="A479">
        <v>474</v>
      </c>
      <c r="B479">
        <v>0</v>
      </c>
      <c r="D479">
        <v>451</v>
      </c>
      <c r="E479">
        <v>225.30338915439322</v>
      </c>
      <c r="F479">
        <v>225.69661084560678</v>
      </c>
      <c r="G479">
        <v>1.6543274542961035</v>
      </c>
      <c r="I479">
        <v>94.246861924686186</v>
      </c>
      <c r="J479">
        <v>451</v>
      </c>
    </row>
    <row r="480" spans="1:10" x14ac:dyDescent="0.25">
      <c r="A480">
        <v>475</v>
      </c>
      <c r="B480">
        <v>0</v>
      </c>
      <c r="D480">
        <v>452</v>
      </c>
      <c r="E480">
        <v>254.17989972545723</v>
      </c>
      <c r="F480">
        <v>197.82010027454277</v>
      </c>
      <c r="G480">
        <v>1.4499961770345495</v>
      </c>
      <c r="I480">
        <v>94.456066945606693</v>
      </c>
      <c r="J480">
        <v>452</v>
      </c>
    </row>
    <row r="481" spans="1:10" x14ac:dyDescent="0.25">
      <c r="A481">
        <v>476</v>
      </c>
      <c r="B481">
        <v>0</v>
      </c>
      <c r="D481">
        <v>453</v>
      </c>
      <c r="E481">
        <v>225.30338915439322</v>
      </c>
      <c r="F481">
        <v>227.69661084560678</v>
      </c>
      <c r="G481">
        <v>1.6689871999440147</v>
      </c>
      <c r="I481">
        <v>94.6652719665272</v>
      </c>
      <c r="J481">
        <v>453</v>
      </c>
    </row>
    <row r="482" spans="1:10" x14ac:dyDescent="0.25">
      <c r="A482">
        <v>477</v>
      </c>
      <c r="B482">
        <v>0</v>
      </c>
      <c r="D482">
        <v>454</v>
      </c>
      <c r="E482">
        <v>254.17989972545723</v>
      </c>
      <c r="F482">
        <v>199.82010027454277</v>
      </c>
      <c r="G482">
        <v>1.4646559226824607</v>
      </c>
      <c r="I482">
        <v>94.874476987447693</v>
      </c>
      <c r="J482">
        <v>454</v>
      </c>
    </row>
    <row r="483" spans="1:10" x14ac:dyDescent="0.25">
      <c r="A483">
        <v>478</v>
      </c>
      <c r="B483">
        <v>1</v>
      </c>
      <c r="D483">
        <v>455</v>
      </c>
      <c r="E483">
        <v>254.17989972545723</v>
      </c>
      <c r="F483">
        <v>200.82010027454277</v>
      </c>
      <c r="G483">
        <v>1.4719857955064164</v>
      </c>
      <c r="I483">
        <v>95.0836820083682</v>
      </c>
      <c r="J483">
        <v>455</v>
      </c>
    </row>
    <row r="484" spans="1:10" x14ac:dyDescent="0.25">
      <c r="D484">
        <v>456</v>
      </c>
      <c r="E484">
        <v>225.30338915439322</v>
      </c>
      <c r="F484">
        <v>230.69661084560678</v>
      </c>
      <c r="G484">
        <v>1.6909768184158818</v>
      </c>
      <c r="I484">
        <v>95.292887029288707</v>
      </c>
      <c r="J484">
        <v>456</v>
      </c>
    </row>
    <row r="485" spans="1:10" x14ac:dyDescent="0.25">
      <c r="D485">
        <v>457</v>
      </c>
      <c r="E485">
        <v>254.17989972545723</v>
      </c>
      <c r="F485">
        <v>202.82010027454277</v>
      </c>
      <c r="G485">
        <v>1.4866455411543276</v>
      </c>
      <c r="I485">
        <v>95.5020920502092</v>
      </c>
      <c r="J485">
        <v>457</v>
      </c>
    </row>
    <row r="486" spans="1:10" x14ac:dyDescent="0.25">
      <c r="D486">
        <v>458</v>
      </c>
      <c r="E486">
        <v>254.17989972545723</v>
      </c>
      <c r="F486">
        <v>203.82010027454277</v>
      </c>
      <c r="G486">
        <v>1.4939754139782833</v>
      </c>
      <c r="I486">
        <v>95.711297071129707</v>
      </c>
      <c r="J486">
        <v>458</v>
      </c>
    </row>
    <row r="487" spans="1:10" x14ac:dyDescent="0.25">
      <c r="D487">
        <v>459</v>
      </c>
      <c r="E487">
        <v>254.17989972545723</v>
      </c>
      <c r="F487">
        <v>204.82010027454277</v>
      </c>
      <c r="G487">
        <v>1.501305286802239</v>
      </c>
      <c r="I487">
        <v>95.920502092050214</v>
      </c>
      <c r="J487">
        <v>459</v>
      </c>
    </row>
    <row r="488" spans="1:10" x14ac:dyDescent="0.25">
      <c r="D488">
        <v>460</v>
      </c>
      <c r="E488">
        <v>225.30338915439322</v>
      </c>
      <c r="F488">
        <v>234.69661084560678</v>
      </c>
      <c r="G488">
        <v>1.7202963097117041</v>
      </c>
      <c r="I488">
        <v>96.129707112970706</v>
      </c>
      <c r="J488">
        <v>460</v>
      </c>
    </row>
    <row r="489" spans="1:10" x14ac:dyDescent="0.25">
      <c r="D489">
        <v>461</v>
      </c>
      <c r="E489">
        <v>254.17989972545723</v>
      </c>
      <c r="F489">
        <v>206.82010027454277</v>
      </c>
      <c r="G489">
        <v>1.5159650324501501</v>
      </c>
      <c r="I489">
        <v>96.338912133891213</v>
      </c>
      <c r="J489">
        <v>461</v>
      </c>
    </row>
    <row r="490" spans="1:10" x14ac:dyDescent="0.25">
      <c r="D490">
        <v>462</v>
      </c>
      <c r="E490">
        <v>254.17989972545723</v>
      </c>
      <c r="F490">
        <v>207.82010027454277</v>
      </c>
      <c r="G490">
        <v>1.5232949052741058</v>
      </c>
      <c r="I490">
        <v>96.54811715481172</v>
      </c>
      <c r="J490">
        <v>462</v>
      </c>
    </row>
    <row r="491" spans="1:10" x14ac:dyDescent="0.25">
      <c r="D491">
        <v>463</v>
      </c>
      <c r="E491">
        <v>225.30338915439322</v>
      </c>
      <c r="F491">
        <v>237.69661084560678</v>
      </c>
      <c r="G491">
        <v>1.7422859281835712</v>
      </c>
      <c r="I491">
        <v>96.757322175732213</v>
      </c>
      <c r="J491">
        <v>463</v>
      </c>
    </row>
    <row r="492" spans="1:10" x14ac:dyDescent="0.25">
      <c r="D492">
        <v>464</v>
      </c>
      <c r="E492">
        <v>225.30338915439322</v>
      </c>
      <c r="F492">
        <v>238.69661084560678</v>
      </c>
      <c r="G492">
        <v>1.7496158010075267</v>
      </c>
      <c r="I492">
        <v>96.96652719665272</v>
      </c>
      <c r="J492">
        <v>464</v>
      </c>
    </row>
    <row r="493" spans="1:10" x14ac:dyDescent="0.25">
      <c r="D493">
        <v>465</v>
      </c>
      <c r="E493">
        <v>254.17989972545723</v>
      </c>
      <c r="F493">
        <v>210.82010027454277</v>
      </c>
      <c r="G493">
        <v>1.5452845237459727</v>
      </c>
      <c r="I493">
        <v>97.175732217573213</v>
      </c>
      <c r="J493">
        <v>465</v>
      </c>
    </row>
    <row r="494" spans="1:10" x14ac:dyDescent="0.25">
      <c r="D494">
        <v>466</v>
      </c>
      <c r="E494">
        <v>254.17989972545723</v>
      </c>
      <c r="F494">
        <v>211.82010027454277</v>
      </c>
      <c r="G494">
        <v>1.5526143965699284</v>
      </c>
      <c r="I494">
        <v>97.38493723849372</v>
      </c>
      <c r="J494">
        <v>466</v>
      </c>
    </row>
    <row r="495" spans="1:10" x14ac:dyDescent="0.25">
      <c r="D495">
        <v>467</v>
      </c>
      <c r="E495">
        <v>254.17989972545723</v>
      </c>
      <c r="F495">
        <v>212.82010027454277</v>
      </c>
      <c r="G495">
        <v>1.5599442693938839</v>
      </c>
      <c r="I495">
        <v>97.594142259414227</v>
      </c>
      <c r="J495">
        <v>467</v>
      </c>
    </row>
    <row r="496" spans="1:10" x14ac:dyDescent="0.25">
      <c r="D496">
        <v>468</v>
      </c>
      <c r="E496">
        <v>254.17989972545723</v>
      </c>
      <c r="F496">
        <v>213.82010027454277</v>
      </c>
      <c r="G496">
        <v>1.5672741422178396</v>
      </c>
      <c r="I496">
        <v>97.803347280334719</v>
      </c>
      <c r="J496">
        <v>468</v>
      </c>
    </row>
    <row r="497" spans="4:10" x14ac:dyDescent="0.25">
      <c r="D497">
        <v>469</v>
      </c>
      <c r="E497">
        <v>254.17989972545723</v>
      </c>
      <c r="F497">
        <v>214.82010027454277</v>
      </c>
      <c r="G497">
        <v>1.5746040150417953</v>
      </c>
      <c r="I497">
        <v>98.012552301255226</v>
      </c>
      <c r="J497">
        <v>469</v>
      </c>
    </row>
    <row r="498" spans="4:10" x14ac:dyDescent="0.25">
      <c r="D498">
        <v>470</v>
      </c>
      <c r="E498">
        <v>254.17989972545723</v>
      </c>
      <c r="F498">
        <v>215.82010027454277</v>
      </c>
      <c r="G498">
        <v>1.5819338878657507</v>
      </c>
      <c r="I498">
        <v>98.221757322175733</v>
      </c>
      <c r="J498">
        <v>470</v>
      </c>
    </row>
    <row r="499" spans="4:10" x14ac:dyDescent="0.25">
      <c r="D499">
        <v>471</v>
      </c>
      <c r="E499">
        <v>254.17989972545723</v>
      </c>
      <c r="F499">
        <v>216.82010027454277</v>
      </c>
      <c r="G499">
        <v>1.5892637606897064</v>
      </c>
      <c r="I499">
        <v>98.430962343096226</v>
      </c>
      <c r="J499">
        <v>471</v>
      </c>
    </row>
    <row r="500" spans="4:10" x14ac:dyDescent="0.25">
      <c r="D500">
        <v>472</v>
      </c>
      <c r="E500">
        <v>254.17989972545723</v>
      </c>
      <c r="F500">
        <v>217.82010027454277</v>
      </c>
      <c r="G500">
        <v>1.5965936335136621</v>
      </c>
      <c r="I500">
        <v>98.640167364016733</v>
      </c>
      <c r="J500">
        <v>472</v>
      </c>
    </row>
    <row r="501" spans="4:10" x14ac:dyDescent="0.25">
      <c r="D501">
        <v>473</v>
      </c>
      <c r="E501">
        <v>225.30338915439322</v>
      </c>
      <c r="F501">
        <v>247.69661084560678</v>
      </c>
      <c r="G501">
        <v>1.8155846564231275</v>
      </c>
      <c r="I501">
        <v>98.84937238493724</v>
      </c>
      <c r="J501">
        <v>473</v>
      </c>
    </row>
    <row r="502" spans="4:10" x14ac:dyDescent="0.25">
      <c r="D502">
        <v>474</v>
      </c>
      <c r="E502">
        <v>254.17989972545723</v>
      </c>
      <c r="F502">
        <v>219.82010027454277</v>
      </c>
      <c r="G502">
        <v>1.6112533791615733</v>
      </c>
      <c r="I502">
        <v>99.058577405857733</v>
      </c>
      <c r="J502">
        <v>474</v>
      </c>
    </row>
    <row r="503" spans="4:10" x14ac:dyDescent="0.25">
      <c r="D503">
        <v>475</v>
      </c>
      <c r="E503">
        <v>254.17989972545723</v>
      </c>
      <c r="F503">
        <v>220.82010027454277</v>
      </c>
      <c r="G503">
        <v>1.618583251985529</v>
      </c>
      <c r="I503">
        <v>99.26778242677824</v>
      </c>
      <c r="J503">
        <v>475</v>
      </c>
    </row>
    <row r="504" spans="4:10" x14ac:dyDescent="0.25">
      <c r="D504">
        <v>476</v>
      </c>
      <c r="E504">
        <v>254.17989972545723</v>
      </c>
      <c r="F504">
        <v>221.82010027454277</v>
      </c>
      <c r="G504">
        <v>1.6259131248094847</v>
      </c>
      <c r="I504">
        <v>99.476987447698747</v>
      </c>
      <c r="J504">
        <v>476</v>
      </c>
    </row>
    <row r="505" spans="4:10" x14ac:dyDescent="0.25">
      <c r="D505">
        <v>477</v>
      </c>
      <c r="E505">
        <v>254.17989972545723</v>
      </c>
      <c r="F505">
        <v>222.82010027454277</v>
      </c>
      <c r="G505">
        <v>1.6332429976334402</v>
      </c>
      <c r="I505">
        <v>99.68619246861924</v>
      </c>
      <c r="J505">
        <v>477</v>
      </c>
    </row>
    <row r="506" spans="4:10" ht="15.75" thickBot="1" x14ac:dyDescent="0.3">
      <c r="D506" s="7">
        <v>478</v>
      </c>
      <c r="E506" s="7">
        <v>225.30338915439322</v>
      </c>
      <c r="F506" s="7">
        <v>252.69661084560678</v>
      </c>
      <c r="G506" s="7">
        <v>1.8522340205429055</v>
      </c>
      <c r="I506" s="7">
        <v>99.895397489539747</v>
      </c>
      <c r="J506" s="7">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baseColWidth="10" defaultRowHeight="15" x14ac:dyDescent="0.25"/>
  <cols>
    <col min="1" max="1" width="15.140625" bestFit="1" customWidth="1"/>
    <col min="2" max="2" width="20.7109375" bestFit="1" customWidth="1"/>
    <col min="3" max="3" width="21.85546875" bestFit="1" customWidth="1"/>
    <col min="4" max="4" width="19.140625" bestFit="1" customWidth="1"/>
    <col min="5" max="7" width="7" bestFit="1" customWidth="1"/>
    <col min="8" max="8" width="8" bestFit="1" customWidth="1"/>
    <col min="9" max="32" width="7" bestFit="1" customWidth="1"/>
    <col min="33" max="60" width="7.28515625" bestFit="1" customWidth="1"/>
    <col min="61" max="61" width="20.85546875" bestFit="1" customWidth="1"/>
    <col min="62" max="62" width="6.85546875" bestFit="1" customWidth="1"/>
    <col min="63" max="64" width="7" bestFit="1" customWidth="1"/>
    <col min="65" max="65" width="6.85546875" bestFit="1" customWidth="1"/>
    <col min="66" max="70" width="7" bestFit="1" customWidth="1"/>
    <col min="71" max="71" width="6.85546875" bestFit="1" customWidth="1"/>
    <col min="72" max="74" width="7" bestFit="1" customWidth="1"/>
    <col min="75" max="75" width="6.85546875" bestFit="1" customWidth="1"/>
    <col min="76" max="84" width="7" bestFit="1" customWidth="1"/>
    <col min="85" max="86" width="6.85546875" bestFit="1" customWidth="1"/>
    <col min="87" max="87" width="7" bestFit="1" customWidth="1"/>
    <col min="88" max="89" width="6.85546875" bestFit="1" customWidth="1"/>
    <col min="90" max="91" width="7" bestFit="1" customWidth="1"/>
    <col min="92" max="119" width="7.28515625" bestFit="1" customWidth="1"/>
    <col min="120" max="120" width="18.28515625" bestFit="1" customWidth="1"/>
    <col min="121" max="121" width="6.85546875" bestFit="1" customWidth="1"/>
    <col min="122" max="122" width="7" bestFit="1" customWidth="1"/>
    <col min="123" max="124" width="6.85546875" bestFit="1" customWidth="1"/>
    <col min="125" max="129" width="7" bestFit="1" customWidth="1"/>
    <col min="130" max="130" width="6.85546875" bestFit="1" customWidth="1"/>
    <col min="131" max="136" width="7" bestFit="1" customWidth="1"/>
    <col min="137" max="137" width="6.85546875" bestFit="1" customWidth="1"/>
    <col min="138" max="143" width="7" bestFit="1" customWidth="1"/>
    <col min="144" max="144" width="6.85546875" bestFit="1" customWidth="1"/>
    <col min="145" max="146" width="7" bestFit="1" customWidth="1"/>
    <col min="147" max="148" width="6.85546875" bestFit="1" customWidth="1"/>
    <col min="149" max="150" width="7" bestFit="1" customWidth="1"/>
    <col min="151" max="178" width="7.28515625" bestFit="1" customWidth="1"/>
    <col min="179" max="179" width="28" bestFit="1" customWidth="1"/>
    <col min="180" max="180" width="29" bestFit="1" customWidth="1"/>
    <col min="181" max="181" width="26.42578125" bestFit="1" customWidth="1"/>
  </cols>
  <sheetData>
    <row r="1" spans="1:4" x14ac:dyDescent="0.25">
      <c r="A1" s="3" t="s">
        <v>1130</v>
      </c>
      <c r="B1" t="s">
        <v>1276</v>
      </c>
    </row>
    <row r="3" spans="1:4" x14ac:dyDescent="0.25">
      <c r="A3" s="3" t="s">
        <v>1147</v>
      </c>
      <c r="B3" t="s">
        <v>1266</v>
      </c>
      <c r="C3" t="s">
        <v>1267</v>
      </c>
      <c r="D3" t="s">
        <v>1268</v>
      </c>
    </row>
    <row r="4" spans="1:4" x14ac:dyDescent="0.25">
      <c r="A4" s="4" t="s">
        <v>1166</v>
      </c>
      <c r="B4" s="14">
        <v>19833950</v>
      </c>
      <c r="C4" s="14">
        <v>4018440</v>
      </c>
      <c r="D4" s="14">
        <v>3908580</v>
      </c>
    </row>
    <row r="5" spans="1:4" x14ac:dyDescent="0.25">
      <c r="A5" s="6" t="s">
        <v>1167</v>
      </c>
      <c r="B5" s="14">
        <v>609170</v>
      </c>
      <c r="C5" s="14">
        <v>131890</v>
      </c>
      <c r="D5" s="14">
        <v>126760</v>
      </c>
    </row>
    <row r="6" spans="1:4" x14ac:dyDescent="0.25">
      <c r="A6" s="6" t="s">
        <v>1168</v>
      </c>
      <c r="B6" s="14">
        <v>312130</v>
      </c>
      <c r="C6" s="14">
        <v>50350</v>
      </c>
      <c r="D6" s="14">
        <v>64450</v>
      </c>
    </row>
    <row r="7" spans="1:4" x14ac:dyDescent="0.25">
      <c r="A7" s="6" t="s">
        <v>1169</v>
      </c>
      <c r="B7" s="14">
        <v>816960</v>
      </c>
      <c r="C7" s="14">
        <v>146560</v>
      </c>
      <c r="D7" s="14">
        <v>152660</v>
      </c>
    </row>
    <row r="8" spans="1:4" x14ac:dyDescent="0.25">
      <c r="A8" s="6" t="s">
        <v>1170</v>
      </c>
      <c r="B8" s="14">
        <v>437160</v>
      </c>
      <c r="C8" s="14">
        <v>109220</v>
      </c>
      <c r="D8" s="14">
        <v>98190</v>
      </c>
    </row>
    <row r="9" spans="1:4" x14ac:dyDescent="0.25">
      <c r="A9" s="6" t="s">
        <v>1171</v>
      </c>
      <c r="B9" s="14">
        <v>217430</v>
      </c>
      <c r="C9" s="14">
        <v>41630</v>
      </c>
      <c r="D9" s="14">
        <v>33650</v>
      </c>
    </row>
    <row r="10" spans="1:4" x14ac:dyDescent="0.25">
      <c r="A10" s="6" t="s">
        <v>1172</v>
      </c>
      <c r="B10" s="14">
        <v>715320</v>
      </c>
      <c r="C10" s="14">
        <v>123880</v>
      </c>
      <c r="D10" s="14">
        <v>144690</v>
      </c>
    </row>
    <row r="11" spans="1:4" x14ac:dyDescent="0.25">
      <c r="A11" s="6" t="s">
        <v>1173</v>
      </c>
      <c r="B11" s="14">
        <v>1100710</v>
      </c>
      <c r="C11" s="14">
        <v>216750</v>
      </c>
      <c r="D11" s="14">
        <v>182560</v>
      </c>
    </row>
    <row r="12" spans="1:4" x14ac:dyDescent="0.25">
      <c r="A12" s="6" t="s">
        <v>1174</v>
      </c>
      <c r="B12" s="14">
        <v>865340</v>
      </c>
      <c r="C12" s="14">
        <v>196540</v>
      </c>
      <c r="D12" s="14">
        <v>155140</v>
      </c>
    </row>
    <row r="13" spans="1:4" x14ac:dyDescent="0.25">
      <c r="A13" s="6" t="s">
        <v>1175</v>
      </c>
      <c r="B13" s="14">
        <v>721690</v>
      </c>
      <c r="C13" s="14">
        <v>146120</v>
      </c>
      <c r="D13" s="14">
        <v>145370</v>
      </c>
    </row>
    <row r="14" spans="1:4" x14ac:dyDescent="0.25">
      <c r="A14" s="6" t="s">
        <v>1176</v>
      </c>
      <c r="B14" s="14">
        <v>980380</v>
      </c>
      <c r="C14" s="14">
        <v>175920</v>
      </c>
      <c r="D14" s="14">
        <v>199160</v>
      </c>
    </row>
    <row r="15" spans="1:4" x14ac:dyDescent="0.25">
      <c r="A15" s="6" t="s">
        <v>1177</v>
      </c>
      <c r="B15" s="14">
        <v>400240</v>
      </c>
      <c r="C15" s="14">
        <v>91190</v>
      </c>
      <c r="D15" s="14">
        <v>80390</v>
      </c>
    </row>
    <row r="16" spans="1:4" x14ac:dyDescent="0.25">
      <c r="A16" s="6" t="s">
        <v>1178</v>
      </c>
      <c r="B16" s="14">
        <v>809310</v>
      </c>
      <c r="C16" s="14">
        <v>163270</v>
      </c>
      <c r="D16" s="14">
        <v>167120</v>
      </c>
    </row>
    <row r="17" spans="1:4" x14ac:dyDescent="0.25">
      <c r="A17" s="6" t="s">
        <v>1179</v>
      </c>
      <c r="B17" s="14">
        <v>736030</v>
      </c>
      <c r="C17" s="14">
        <v>141500</v>
      </c>
      <c r="D17" s="14">
        <v>144500</v>
      </c>
    </row>
    <row r="18" spans="1:4" x14ac:dyDescent="0.25">
      <c r="A18" s="6" t="s">
        <v>1180</v>
      </c>
      <c r="B18" s="14">
        <v>787780</v>
      </c>
      <c r="C18" s="14">
        <v>119070</v>
      </c>
      <c r="D18" s="14">
        <v>167730</v>
      </c>
    </row>
    <row r="19" spans="1:4" x14ac:dyDescent="0.25">
      <c r="A19" s="6" t="s">
        <v>1181</v>
      </c>
      <c r="B19" s="14">
        <v>537740</v>
      </c>
      <c r="C19" s="14">
        <v>91450</v>
      </c>
      <c r="D19" s="14">
        <v>100770</v>
      </c>
    </row>
    <row r="20" spans="1:4" x14ac:dyDescent="0.25">
      <c r="A20" s="6" t="s">
        <v>1182</v>
      </c>
      <c r="B20" s="14">
        <v>650890</v>
      </c>
      <c r="C20" s="14">
        <v>114200</v>
      </c>
      <c r="D20" s="14">
        <v>127560</v>
      </c>
    </row>
    <row r="21" spans="1:4" x14ac:dyDescent="0.25">
      <c r="A21" s="6" t="s">
        <v>1183</v>
      </c>
      <c r="B21" s="14">
        <v>576980</v>
      </c>
      <c r="C21" s="14">
        <v>128830</v>
      </c>
      <c r="D21" s="14">
        <v>130740</v>
      </c>
    </row>
    <row r="22" spans="1:4" x14ac:dyDescent="0.25">
      <c r="A22" s="6" t="s">
        <v>1184</v>
      </c>
      <c r="B22" s="14">
        <v>494340</v>
      </c>
      <c r="C22" s="14">
        <v>114540</v>
      </c>
      <c r="D22" s="14">
        <v>98170</v>
      </c>
    </row>
    <row r="23" spans="1:4" x14ac:dyDescent="0.25">
      <c r="A23" s="6" t="s">
        <v>1185</v>
      </c>
      <c r="B23" s="14">
        <v>953750</v>
      </c>
      <c r="C23" s="14">
        <v>212630</v>
      </c>
      <c r="D23" s="14">
        <v>158820</v>
      </c>
    </row>
    <row r="24" spans="1:4" x14ac:dyDescent="0.25">
      <c r="A24" s="6" t="s">
        <v>1186</v>
      </c>
      <c r="B24" s="14">
        <v>716060</v>
      </c>
      <c r="C24" s="14">
        <v>150550</v>
      </c>
      <c r="D24" s="14">
        <v>130160</v>
      </c>
    </row>
    <row r="25" spans="1:4" x14ac:dyDescent="0.25">
      <c r="A25" s="6" t="s">
        <v>1187</v>
      </c>
      <c r="B25" s="14">
        <v>816630</v>
      </c>
      <c r="C25" s="14">
        <v>163360</v>
      </c>
      <c r="D25" s="14">
        <v>157680</v>
      </c>
    </row>
    <row r="26" spans="1:4" x14ac:dyDescent="0.25">
      <c r="A26" s="6" t="s">
        <v>1188</v>
      </c>
      <c r="B26" s="14">
        <v>620640</v>
      </c>
      <c r="C26" s="14">
        <v>121170</v>
      </c>
      <c r="D26" s="14">
        <v>121750</v>
      </c>
    </row>
    <row r="27" spans="1:4" x14ac:dyDescent="0.25">
      <c r="A27" s="6" t="s">
        <v>1189</v>
      </c>
      <c r="B27" s="14">
        <v>501920</v>
      </c>
      <c r="C27" s="14">
        <v>114700</v>
      </c>
      <c r="D27" s="14">
        <v>110380</v>
      </c>
    </row>
    <row r="28" spans="1:4" x14ac:dyDescent="0.25">
      <c r="A28" s="6" t="s">
        <v>1190</v>
      </c>
      <c r="B28" s="14">
        <v>760440</v>
      </c>
      <c r="C28" s="14">
        <v>168640</v>
      </c>
      <c r="D28" s="14">
        <v>165590</v>
      </c>
    </row>
    <row r="29" spans="1:4" x14ac:dyDescent="0.25">
      <c r="A29" s="6" t="s">
        <v>1191</v>
      </c>
      <c r="B29" s="14">
        <v>356210</v>
      </c>
      <c r="C29" s="14">
        <v>78330</v>
      </c>
      <c r="D29" s="14">
        <v>64110</v>
      </c>
    </row>
    <row r="30" spans="1:4" x14ac:dyDescent="0.25">
      <c r="A30" s="6" t="s">
        <v>1192</v>
      </c>
      <c r="B30" s="14">
        <v>418780</v>
      </c>
      <c r="C30" s="14">
        <v>83840</v>
      </c>
      <c r="D30" s="14">
        <v>102840</v>
      </c>
    </row>
    <row r="31" spans="1:4" x14ac:dyDescent="0.25">
      <c r="A31" s="6" t="s">
        <v>1193</v>
      </c>
      <c r="B31" s="14">
        <v>532580</v>
      </c>
      <c r="C31" s="14">
        <v>139380</v>
      </c>
      <c r="D31" s="14">
        <v>110980</v>
      </c>
    </row>
    <row r="32" spans="1:4" x14ac:dyDescent="0.25">
      <c r="A32" s="6" t="s">
        <v>1194</v>
      </c>
      <c r="B32" s="14">
        <v>439530</v>
      </c>
      <c r="C32" s="14">
        <v>83120</v>
      </c>
      <c r="D32" s="14">
        <v>85520</v>
      </c>
    </row>
    <row r="33" spans="1:4" x14ac:dyDescent="0.25">
      <c r="A33" s="6" t="s">
        <v>1195</v>
      </c>
      <c r="B33" s="14">
        <v>408420</v>
      </c>
      <c r="C33" s="14">
        <v>77240</v>
      </c>
      <c r="D33" s="14">
        <v>76330</v>
      </c>
    </row>
    <row r="34" spans="1:4" x14ac:dyDescent="0.25">
      <c r="A34" s="6" t="s">
        <v>1196</v>
      </c>
      <c r="B34" s="14">
        <v>801730</v>
      </c>
      <c r="C34" s="14">
        <v>191410</v>
      </c>
      <c r="D34" s="14">
        <v>183990</v>
      </c>
    </row>
    <row r="35" spans="1:4" x14ac:dyDescent="0.25">
      <c r="A35" s="6" t="s">
        <v>1197</v>
      </c>
      <c r="B35" s="14">
        <v>737660</v>
      </c>
      <c r="C35" s="14">
        <v>131160</v>
      </c>
      <c r="D35" s="14">
        <v>120820</v>
      </c>
    </row>
    <row r="36" spans="1:4" x14ac:dyDescent="0.25">
      <c r="A36" s="4" t="s">
        <v>1198</v>
      </c>
      <c r="B36" s="14">
        <v>17624070</v>
      </c>
      <c r="C36" s="14">
        <v>3286710</v>
      </c>
      <c r="D36" s="14">
        <v>3415470</v>
      </c>
    </row>
    <row r="37" spans="1:4" x14ac:dyDescent="0.25">
      <c r="A37" s="6" t="s">
        <v>1199</v>
      </c>
      <c r="B37" s="14">
        <v>728390</v>
      </c>
      <c r="C37" s="14">
        <v>126020</v>
      </c>
      <c r="D37" s="14">
        <v>142110</v>
      </c>
    </row>
    <row r="38" spans="1:4" x14ac:dyDescent="0.25">
      <c r="A38" s="6" t="s">
        <v>1200</v>
      </c>
      <c r="B38" s="14">
        <v>989270</v>
      </c>
      <c r="C38" s="14">
        <v>207240</v>
      </c>
      <c r="D38" s="14">
        <v>202330</v>
      </c>
    </row>
    <row r="39" spans="1:4" x14ac:dyDescent="0.25">
      <c r="A39" s="6" t="s">
        <v>1201</v>
      </c>
      <c r="B39" s="14">
        <v>339850</v>
      </c>
      <c r="C39" s="14">
        <v>60850</v>
      </c>
      <c r="D39" s="14">
        <v>68490</v>
      </c>
    </row>
    <row r="40" spans="1:4" x14ac:dyDescent="0.25">
      <c r="A40" s="6" t="s">
        <v>1202</v>
      </c>
      <c r="B40" s="14">
        <v>890840</v>
      </c>
      <c r="C40" s="14">
        <v>174660</v>
      </c>
      <c r="D40" s="14">
        <v>185550</v>
      </c>
    </row>
    <row r="41" spans="1:4" x14ac:dyDescent="0.25">
      <c r="A41" s="6" t="s">
        <v>1203</v>
      </c>
      <c r="B41" s="14">
        <v>485840</v>
      </c>
      <c r="C41" s="14">
        <v>92950</v>
      </c>
      <c r="D41" s="14">
        <v>94550</v>
      </c>
    </row>
    <row r="42" spans="1:4" x14ac:dyDescent="0.25">
      <c r="A42" s="6" t="s">
        <v>1204</v>
      </c>
      <c r="B42" s="14">
        <v>897340</v>
      </c>
      <c r="C42" s="14">
        <v>180550</v>
      </c>
      <c r="D42" s="14">
        <v>174180</v>
      </c>
    </row>
    <row r="43" spans="1:4" x14ac:dyDescent="0.25">
      <c r="A43" s="6" t="s">
        <v>1205</v>
      </c>
      <c r="B43" s="14">
        <v>360710</v>
      </c>
      <c r="C43" s="14">
        <v>72070</v>
      </c>
      <c r="D43" s="14">
        <v>66910</v>
      </c>
    </row>
    <row r="44" spans="1:4" x14ac:dyDescent="0.25">
      <c r="A44" s="6" t="s">
        <v>1206</v>
      </c>
      <c r="B44" s="14">
        <v>806250</v>
      </c>
      <c r="C44" s="14">
        <v>143460</v>
      </c>
      <c r="D44" s="14">
        <v>163050</v>
      </c>
    </row>
    <row r="45" spans="1:4" x14ac:dyDescent="0.25">
      <c r="A45" s="6" t="s">
        <v>1207</v>
      </c>
      <c r="B45" s="14">
        <v>493480</v>
      </c>
      <c r="C45" s="14">
        <v>85120</v>
      </c>
      <c r="D45" s="14">
        <v>88660</v>
      </c>
    </row>
    <row r="46" spans="1:4" x14ac:dyDescent="0.25">
      <c r="A46" s="6" t="s">
        <v>1208</v>
      </c>
      <c r="B46" s="14">
        <v>307310</v>
      </c>
      <c r="C46" s="14">
        <v>58930</v>
      </c>
      <c r="D46" s="14">
        <v>42880</v>
      </c>
    </row>
    <row r="47" spans="1:4" x14ac:dyDescent="0.25">
      <c r="A47" s="6" t="s">
        <v>1209</v>
      </c>
      <c r="B47" s="14">
        <v>411450</v>
      </c>
      <c r="C47" s="14">
        <v>56380</v>
      </c>
      <c r="D47" s="14">
        <v>63590</v>
      </c>
    </row>
    <row r="48" spans="1:4" x14ac:dyDescent="0.25">
      <c r="A48" s="6" t="s">
        <v>1210</v>
      </c>
      <c r="B48" s="14">
        <v>754990</v>
      </c>
      <c r="C48" s="14">
        <v>152490</v>
      </c>
      <c r="D48" s="14">
        <v>139420</v>
      </c>
    </row>
    <row r="49" spans="1:4" x14ac:dyDescent="0.25">
      <c r="A49" s="6" t="s">
        <v>1211</v>
      </c>
      <c r="B49" s="14">
        <v>610510</v>
      </c>
      <c r="C49" s="14">
        <v>102690</v>
      </c>
      <c r="D49" s="14">
        <v>93870</v>
      </c>
    </row>
    <row r="50" spans="1:4" x14ac:dyDescent="0.25">
      <c r="A50" s="6" t="s">
        <v>1212</v>
      </c>
      <c r="B50" s="14">
        <v>866600</v>
      </c>
      <c r="C50" s="14">
        <v>184740</v>
      </c>
      <c r="D50" s="14">
        <v>171410</v>
      </c>
    </row>
    <row r="51" spans="1:4" x14ac:dyDescent="0.25">
      <c r="A51" s="6" t="s">
        <v>1213</v>
      </c>
      <c r="B51" s="14">
        <v>783890</v>
      </c>
      <c r="C51" s="14">
        <v>114740</v>
      </c>
      <c r="D51" s="14">
        <v>138320</v>
      </c>
    </row>
    <row r="52" spans="1:4" x14ac:dyDescent="0.25">
      <c r="A52" s="6" t="s">
        <v>1214</v>
      </c>
      <c r="B52" s="14">
        <v>489630</v>
      </c>
      <c r="C52" s="14">
        <v>106140</v>
      </c>
      <c r="D52" s="14">
        <v>94310</v>
      </c>
    </row>
    <row r="53" spans="1:4" x14ac:dyDescent="0.25">
      <c r="A53" s="6" t="s">
        <v>1215</v>
      </c>
      <c r="B53" s="14">
        <v>901850</v>
      </c>
      <c r="C53" s="14">
        <v>182410</v>
      </c>
      <c r="D53" s="14">
        <v>216810</v>
      </c>
    </row>
    <row r="54" spans="1:4" x14ac:dyDescent="0.25">
      <c r="A54" s="6" t="s">
        <v>1216</v>
      </c>
      <c r="B54" s="14">
        <v>574740</v>
      </c>
      <c r="C54" s="14">
        <v>107830</v>
      </c>
      <c r="D54" s="14">
        <v>116700</v>
      </c>
    </row>
    <row r="55" spans="1:4" x14ac:dyDescent="0.25">
      <c r="A55" s="6" t="s">
        <v>1217</v>
      </c>
      <c r="B55" s="14">
        <v>354330</v>
      </c>
      <c r="C55" s="14">
        <v>57180</v>
      </c>
      <c r="D55" s="14">
        <v>73510</v>
      </c>
    </row>
    <row r="56" spans="1:4" x14ac:dyDescent="0.25">
      <c r="A56" s="6" t="s">
        <v>1218</v>
      </c>
      <c r="B56" s="14">
        <v>545540</v>
      </c>
      <c r="C56" s="14">
        <v>100640</v>
      </c>
      <c r="D56" s="14">
        <v>100090</v>
      </c>
    </row>
    <row r="57" spans="1:4" x14ac:dyDescent="0.25">
      <c r="A57" s="6" t="s">
        <v>1219</v>
      </c>
      <c r="B57" s="14">
        <v>674340</v>
      </c>
      <c r="C57" s="14">
        <v>127420</v>
      </c>
      <c r="D57" s="14">
        <v>150290</v>
      </c>
    </row>
    <row r="58" spans="1:4" x14ac:dyDescent="0.25">
      <c r="A58" s="6" t="s">
        <v>1220</v>
      </c>
      <c r="B58" s="14">
        <v>734120</v>
      </c>
      <c r="C58" s="14">
        <v>121280</v>
      </c>
      <c r="D58" s="14">
        <v>143400</v>
      </c>
    </row>
    <row r="59" spans="1:4" x14ac:dyDescent="0.25">
      <c r="A59" s="6" t="s">
        <v>1221</v>
      </c>
      <c r="B59" s="14">
        <v>779670</v>
      </c>
      <c r="C59" s="14">
        <v>152150</v>
      </c>
      <c r="D59" s="14">
        <v>174600</v>
      </c>
    </row>
    <row r="60" spans="1:4" x14ac:dyDescent="0.25">
      <c r="A60" s="6" t="s">
        <v>1222</v>
      </c>
      <c r="B60" s="14">
        <v>598850</v>
      </c>
      <c r="C60" s="14">
        <v>112030</v>
      </c>
      <c r="D60" s="14">
        <v>110460</v>
      </c>
    </row>
    <row r="61" spans="1:4" x14ac:dyDescent="0.25">
      <c r="A61" s="6" t="s">
        <v>1223</v>
      </c>
      <c r="B61" s="14">
        <v>705390</v>
      </c>
      <c r="C61" s="14">
        <v>111710</v>
      </c>
      <c r="D61" s="14">
        <v>109020</v>
      </c>
    </row>
    <row r="62" spans="1:4" x14ac:dyDescent="0.25">
      <c r="A62" s="6" t="s">
        <v>1224</v>
      </c>
      <c r="B62" s="14">
        <v>441920</v>
      </c>
      <c r="C62" s="14">
        <v>70530</v>
      </c>
      <c r="D62" s="14">
        <v>94910</v>
      </c>
    </row>
    <row r="63" spans="1:4" x14ac:dyDescent="0.25">
      <c r="A63" s="6" t="s">
        <v>1225</v>
      </c>
      <c r="B63" s="14">
        <v>423650</v>
      </c>
      <c r="C63" s="14">
        <v>95550</v>
      </c>
      <c r="D63" s="14">
        <v>94730</v>
      </c>
    </row>
    <row r="64" spans="1:4" x14ac:dyDescent="0.25">
      <c r="A64" s="6" t="s">
        <v>1226</v>
      </c>
      <c r="B64" s="14">
        <v>673320</v>
      </c>
      <c r="C64" s="14">
        <v>128950</v>
      </c>
      <c r="D64" s="14">
        <v>101320</v>
      </c>
    </row>
    <row r="65" spans="1:4" x14ac:dyDescent="0.25">
      <c r="A65" s="4" t="s">
        <v>1227</v>
      </c>
      <c r="B65" s="14">
        <v>37458020</v>
      </c>
      <c r="C65" s="14">
        <v>7305150</v>
      </c>
      <c r="D65" s="14">
        <v>7324050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19"/>
  <sheetViews>
    <sheetView workbookViewId="0">
      <selection activeCell="B6" sqref="B6"/>
    </sheetView>
  </sheetViews>
  <sheetFormatPr baseColWidth="10" defaultRowHeight="15" x14ac:dyDescent="0.25"/>
  <cols>
    <col min="1" max="1" width="14.7109375" bestFit="1" customWidth="1"/>
    <col min="2" max="2" width="29" bestFit="1" customWidth="1"/>
    <col min="3" max="3" width="4.140625" customWidth="1"/>
    <col min="5" max="5" width="29.7109375" bestFit="1" customWidth="1"/>
  </cols>
  <sheetData>
    <row r="1" spans="1:5" x14ac:dyDescent="0.25">
      <c r="A1" s="3" t="s">
        <v>1130</v>
      </c>
      <c r="B1" t="s">
        <v>1276</v>
      </c>
    </row>
    <row r="3" spans="1:5" x14ac:dyDescent="0.25">
      <c r="A3" s="3" t="s">
        <v>1121</v>
      </c>
      <c r="B3" t="s">
        <v>1236</v>
      </c>
      <c r="D3" t="s">
        <v>1275</v>
      </c>
      <c r="E3" t="s">
        <v>1269</v>
      </c>
    </row>
    <row r="4" spans="1:5" x14ac:dyDescent="0.25">
      <c r="A4" s="4" t="s">
        <v>1273</v>
      </c>
      <c r="B4" s="14">
        <v>346</v>
      </c>
      <c r="D4" t="str">
        <f>A4</f>
        <v>Ohio</v>
      </c>
      <c r="E4">
        <f>GETPIVOTDATA("Total Claim Amount",$A$3,"Policy State","Ohio")</f>
        <v>346</v>
      </c>
    </row>
    <row r="5" spans="1:5" x14ac:dyDescent="0.25">
      <c r="A5" s="4" t="s">
        <v>1274</v>
      </c>
      <c r="B5" s="14">
        <v>308</v>
      </c>
      <c r="D5" t="str">
        <f t="shared" ref="D5:D6" si="0">A5</f>
        <v>Indiana</v>
      </c>
      <c r="E5">
        <f>GETPIVOTDATA("Total Claim Amount",$A$3,"Policy State","Indiana")</f>
        <v>308</v>
      </c>
    </row>
    <row r="6" spans="1:5" x14ac:dyDescent="0.25">
      <c r="A6" s="4" t="s">
        <v>1272</v>
      </c>
      <c r="B6" s="14">
        <v>334</v>
      </c>
      <c r="D6" t="str">
        <f t="shared" si="0"/>
        <v>Illinois</v>
      </c>
      <c r="E6">
        <f>GETPIVOTDATA("Total Claim Amount",$A$3,"Policy State","Illinois")</f>
        <v>334</v>
      </c>
    </row>
    <row r="7" spans="1:5" x14ac:dyDescent="0.25">
      <c r="A7" s="4" t="s">
        <v>1227</v>
      </c>
      <c r="B7" s="14">
        <v>988</v>
      </c>
      <c r="D7" t="str">
        <f>A7</f>
        <v>Total</v>
      </c>
      <c r="E7">
        <f>GETPIVOTDATA("Total Claim Amount",$A$3)</f>
        <v>988</v>
      </c>
    </row>
    <row r="11" spans="1:5" x14ac:dyDescent="0.25">
      <c r="A11" s="3" t="s">
        <v>1164</v>
      </c>
      <c r="B11" t="s">
        <v>1236</v>
      </c>
      <c r="D11" s="5" t="s">
        <v>1164</v>
      </c>
      <c r="E11" s="5" t="s">
        <v>1236</v>
      </c>
    </row>
    <row r="12" spans="1:5" x14ac:dyDescent="0.25">
      <c r="A12" s="4" t="s">
        <v>50</v>
      </c>
      <c r="B12" s="14">
        <v>109</v>
      </c>
      <c r="D12" s="4" t="s">
        <v>24</v>
      </c>
      <c r="E12" s="14">
        <v>150</v>
      </c>
    </row>
    <row r="13" spans="1:5" x14ac:dyDescent="0.25">
      <c r="A13" s="4" t="s">
        <v>19</v>
      </c>
      <c r="B13" s="14">
        <v>258</v>
      </c>
      <c r="D13" s="4" t="s">
        <v>6</v>
      </c>
      <c r="E13" s="14">
        <v>148</v>
      </c>
    </row>
    <row r="14" spans="1:5" x14ac:dyDescent="0.25">
      <c r="A14" s="4" t="s">
        <v>1273</v>
      </c>
      <c r="B14" s="14">
        <v>23</v>
      </c>
      <c r="D14" s="4" t="s">
        <v>51</v>
      </c>
      <c r="E14" s="14">
        <v>139</v>
      </c>
    </row>
    <row r="15" spans="1:5" x14ac:dyDescent="0.25">
      <c r="A15" s="4" t="s">
        <v>88</v>
      </c>
      <c r="B15" s="14">
        <v>30</v>
      </c>
      <c r="D15" s="4" t="s">
        <v>53</v>
      </c>
      <c r="E15" s="14">
        <v>143</v>
      </c>
    </row>
    <row r="16" spans="1:5" x14ac:dyDescent="0.25">
      <c r="A16" s="4" t="s">
        <v>5</v>
      </c>
      <c r="B16" s="14">
        <v>247</v>
      </c>
      <c r="D16" s="4" t="s">
        <v>75</v>
      </c>
      <c r="E16" s="14">
        <v>120</v>
      </c>
    </row>
    <row r="17" spans="1:5" x14ac:dyDescent="0.25">
      <c r="A17" s="4" t="s">
        <v>12</v>
      </c>
      <c r="B17" s="14">
        <v>106</v>
      </c>
      <c r="D17" s="4" t="s">
        <v>13</v>
      </c>
      <c r="E17" s="14">
        <v>132</v>
      </c>
    </row>
    <row r="18" spans="1:5" x14ac:dyDescent="0.25">
      <c r="A18" s="4" t="s">
        <v>45</v>
      </c>
      <c r="B18" s="14">
        <v>215</v>
      </c>
      <c r="D18" s="4" t="s">
        <v>37</v>
      </c>
      <c r="E18" s="14">
        <v>156</v>
      </c>
    </row>
    <row r="19" spans="1:5" x14ac:dyDescent="0.25">
      <c r="A19" s="4" t="s">
        <v>1165</v>
      </c>
      <c r="B19" s="14">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baseColWidth="10" defaultRowHeight="15" x14ac:dyDescent="0.25"/>
  <cols>
    <col min="1" max="1" width="12.7109375" bestFit="1" customWidth="1"/>
    <col min="2" max="2" width="16.85546875" bestFit="1" customWidth="1"/>
    <col min="3" max="3" width="4.140625" bestFit="1" customWidth="1"/>
    <col min="4" max="4" width="5.42578125" bestFit="1" customWidth="1"/>
    <col min="5" max="5" width="11.140625" customWidth="1"/>
    <col min="6" max="6" width="20.140625" bestFit="1" customWidth="1"/>
    <col min="7" max="7" width="11.5703125" bestFit="1" customWidth="1"/>
    <col min="8" max="8" width="11.5703125" customWidth="1"/>
    <col min="9" max="9" width="10.5703125" bestFit="1" customWidth="1"/>
    <col min="10" max="10" width="10.5703125" customWidth="1"/>
    <col min="11" max="11" width="11.5703125" bestFit="1" customWidth="1"/>
    <col min="12" max="29" width="8" bestFit="1" customWidth="1"/>
    <col min="30" max="45" width="7" bestFit="1" customWidth="1"/>
    <col min="46" max="46" width="6" bestFit="1" customWidth="1"/>
    <col min="47" max="47" width="7" bestFit="1" customWidth="1"/>
    <col min="48" max="48" width="15.5703125" bestFit="1" customWidth="1"/>
  </cols>
  <sheetData>
    <row r="3" spans="1:11" x14ac:dyDescent="0.25">
      <c r="A3" s="3" t="s">
        <v>1163</v>
      </c>
      <c r="B3" t="s">
        <v>1258</v>
      </c>
      <c r="F3" s="5" t="s">
        <v>1163</v>
      </c>
      <c r="G3" s="5" t="s">
        <v>1078</v>
      </c>
      <c r="H3" s="5" t="s">
        <v>1237</v>
      </c>
      <c r="I3" s="5" t="s">
        <v>1077</v>
      </c>
      <c r="J3" s="5" t="s">
        <v>1238</v>
      </c>
      <c r="K3" s="5" t="s">
        <v>1227</v>
      </c>
    </row>
    <row r="4" spans="1:11" x14ac:dyDescent="0.25">
      <c r="A4" s="4" t="s">
        <v>1228</v>
      </c>
      <c r="B4" s="14">
        <v>16</v>
      </c>
      <c r="F4" s="4" t="s">
        <v>1228</v>
      </c>
      <c r="G4">
        <v>10</v>
      </c>
      <c r="H4" s="12">
        <f>G4/$G$9</f>
        <v>1.3422818791946308E-2</v>
      </c>
      <c r="I4">
        <v>6</v>
      </c>
      <c r="J4" s="12">
        <f>I4/$I$9</f>
        <v>2.4691358024691357E-2</v>
      </c>
      <c r="K4">
        <v>16</v>
      </c>
    </row>
    <row r="5" spans="1:11" x14ac:dyDescent="0.25">
      <c r="A5" s="4" t="s">
        <v>1229</v>
      </c>
      <c r="B5" s="14">
        <v>296</v>
      </c>
      <c r="F5" s="4" t="s">
        <v>1229</v>
      </c>
      <c r="G5">
        <v>220</v>
      </c>
      <c r="H5" s="12">
        <f>G5/$G$9</f>
        <v>0.29530201342281881</v>
      </c>
      <c r="I5">
        <v>76</v>
      </c>
      <c r="J5" s="12">
        <f>I5/$I$9</f>
        <v>0.31275720164609055</v>
      </c>
      <c r="K5">
        <v>296</v>
      </c>
    </row>
    <row r="6" spans="1:11" x14ac:dyDescent="0.25">
      <c r="A6" s="4" t="s">
        <v>1230</v>
      </c>
      <c r="B6" s="14">
        <v>431</v>
      </c>
      <c r="F6" s="4" t="s">
        <v>1230</v>
      </c>
      <c r="G6">
        <v>331</v>
      </c>
      <c r="H6" s="12">
        <f>G6/$G$9</f>
        <v>0.44429530201342282</v>
      </c>
      <c r="I6">
        <v>100</v>
      </c>
      <c r="J6" s="12">
        <f>I6/$I$9</f>
        <v>0.41152263374485598</v>
      </c>
      <c r="K6">
        <v>431</v>
      </c>
    </row>
    <row r="7" spans="1:11" x14ac:dyDescent="0.25">
      <c r="A7" s="4" t="s">
        <v>1231</v>
      </c>
      <c r="B7" s="14">
        <v>168</v>
      </c>
      <c r="F7" s="4" t="s">
        <v>1231</v>
      </c>
      <c r="G7">
        <v>132</v>
      </c>
      <c r="H7" s="12">
        <f>G7/$G$9</f>
        <v>0.17718120805369128</v>
      </c>
      <c r="I7">
        <v>36</v>
      </c>
      <c r="J7" s="12">
        <f>I7/$I$9</f>
        <v>0.14814814814814814</v>
      </c>
      <c r="K7">
        <v>168</v>
      </c>
    </row>
    <row r="8" spans="1:11" x14ac:dyDescent="0.25">
      <c r="A8" s="4" t="s">
        <v>1232</v>
      </c>
      <c r="B8" s="14">
        <v>77</v>
      </c>
      <c r="F8" s="4" t="s">
        <v>1232</v>
      </c>
      <c r="G8">
        <v>52</v>
      </c>
      <c r="H8" s="12">
        <f>G8/$G$9</f>
        <v>6.9798657718120799E-2</v>
      </c>
      <c r="I8">
        <v>25</v>
      </c>
      <c r="J8" s="12">
        <f>I8/$I$9</f>
        <v>0.102880658436214</v>
      </c>
      <c r="K8">
        <v>77</v>
      </c>
    </row>
    <row r="9" spans="1:11" x14ac:dyDescent="0.25">
      <c r="A9" s="4" t="s">
        <v>1227</v>
      </c>
      <c r="B9" s="14">
        <v>988</v>
      </c>
      <c r="F9" s="10" t="s">
        <v>1227</v>
      </c>
      <c r="G9" s="11">
        <v>745</v>
      </c>
      <c r="H9" s="11"/>
      <c r="I9" s="11">
        <v>243</v>
      </c>
      <c r="J9" s="11"/>
      <c r="K9" s="11">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baseColWidth="10" defaultRowHeight="15" x14ac:dyDescent="0.25"/>
  <cols>
    <col min="1" max="1" width="21.7109375" bestFit="1" customWidth="1"/>
    <col min="2" max="2" width="17.140625" bestFit="1" customWidth="1"/>
    <col min="4" max="4" width="20.140625" bestFit="1" customWidth="1"/>
    <col min="5" max="5" width="29" bestFit="1" customWidth="1"/>
  </cols>
  <sheetData>
    <row r="3" spans="1:12" x14ac:dyDescent="0.25">
      <c r="A3" s="3" t="s">
        <v>1143</v>
      </c>
      <c r="B3" t="s">
        <v>1269</v>
      </c>
      <c r="D3" s="5" t="s">
        <v>1143</v>
      </c>
      <c r="E3" s="5" t="s">
        <v>1269</v>
      </c>
      <c r="G3" s="5" t="s">
        <v>1163</v>
      </c>
      <c r="H3" s="5" t="s">
        <v>1078</v>
      </c>
      <c r="I3" s="5" t="s">
        <v>1237</v>
      </c>
      <c r="J3" s="5" t="s">
        <v>1077</v>
      </c>
      <c r="K3" s="5" t="s">
        <v>1238</v>
      </c>
      <c r="L3" s="5" t="s">
        <v>1227</v>
      </c>
    </row>
    <row r="4" spans="1:12" x14ac:dyDescent="0.25">
      <c r="A4" s="4" t="s">
        <v>1159</v>
      </c>
      <c r="B4" s="14">
        <v>320</v>
      </c>
      <c r="D4" s="4" t="s">
        <v>1161</v>
      </c>
      <c r="E4">
        <f>GETPIVOTDATA("Total Claim Amount",$A$3,"Insured Relationship","Single")</f>
        <v>350</v>
      </c>
      <c r="G4" s="4" t="s">
        <v>1161</v>
      </c>
      <c r="H4">
        <v>254</v>
      </c>
      <c r="I4" s="12">
        <f>H4/$H$8</f>
        <v>0.34093959731543622</v>
      </c>
      <c r="J4">
        <v>96</v>
      </c>
      <c r="K4" s="12">
        <f>J4/$J$8</f>
        <v>0.39506172839506171</v>
      </c>
      <c r="L4">
        <v>16</v>
      </c>
    </row>
    <row r="5" spans="1:12" x14ac:dyDescent="0.25">
      <c r="A5" s="4" t="s">
        <v>1162</v>
      </c>
      <c r="B5" s="14">
        <v>139</v>
      </c>
      <c r="D5" s="4" t="s">
        <v>1159</v>
      </c>
      <c r="E5">
        <f>GETPIVOTDATA("Total Claim Amount",$A$3,"Insured Relationship","Married")</f>
        <v>320</v>
      </c>
      <c r="G5" s="4" t="s">
        <v>1159</v>
      </c>
      <c r="H5">
        <v>246</v>
      </c>
      <c r="I5" s="12">
        <f t="shared" ref="I5:I7" si="0">H5/$H$8</f>
        <v>0.3302013422818792</v>
      </c>
      <c r="J5">
        <v>74</v>
      </c>
      <c r="K5" s="12">
        <f t="shared" ref="K5:K7" si="1">J5/$J$8</f>
        <v>0.30452674897119342</v>
      </c>
      <c r="L5">
        <v>296</v>
      </c>
    </row>
    <row r="6" spans="1:12" x14ac:dyDescent="0.25">
      <c r="A6" s="4" t="s">
        <v>1161</v>
      </c>
      <c r="B6" s="14">
        <v>350</v>
      </c>
      <c r="D6" s="4" t="s">
        <v>1162</v>
      </c>
      <c r="E6">
        <f>GETPIVOTDATA("Total Claim Amount",$A$3,"Insured Relationship","Relationship")</f>
        <v>139</v>
      </c>
      <c r="G6" s="4" t="s">
        <v>1162</v>
      </c>
      <c r="H6">
        <v>105</v>
      </c>
      <c r="I6" s="12">
        <f t="shared" si="0"/>
        <v>0.14093959731543623</v>
      </c>
      <c r="J6">
        <v>34</v>
      </c>
      <c r="K6" s="12">
        <f t="shared" si="1"/>
        <v>0.13991769547325103</v>
      </c>
      <c r="L6">
        <v>431</v>
      </c>
    </row>
    <row r="7" spans="1:12" x14ac:dyDescent="0.25">
      <c r="A7" s="4" t="s">
        <v>1160</v>
      </c>
      <c r="B7" s="14">
        <v>179</v>
      </c>
      <c r="D7" s="4" t="s">
        <v>1160</v>
      </c>
      <c r="E7">
        <f>GETPIVOTDATA("Total Claim Amount",$A$3,"Insured Relationship","Single Parent")</f>
        <v>179</v>
      </c>
      <c r="G7" s="4" t="s">
        <v>1160</v>
      </c>
      <c r="H7">
        <v>140</v>
      </c>
      <c r="I7" s="12">
        <f t="shared" si="0"/>
        <v>0.18791946308724833</v>
      </c>
      <c r="J7">
        <v>39</v>
      </c>
      <c r="K7" s="12">
        <f t="shared" si="1"/>
        <v>0.16049382716049382</v>
      </c>
      <c r="L7">
        <v>168</v>
      </c>
    </row>
    <row r="8" spans="1:12" x14ac:dyDescent="0.25">
      <c r="A8" s="4" t="s">
        <v>1227</v>
      </c>
      <c r="B8" s="14">
        <v>988</v>
      </c>
      <c r="D8" s="10" t="s">
        <v>1227</v>
      </c>
      <c r="E8" s="11">
        <f>GETPIVOTDATA("Total Claim Amount",$A$3)</f>
        <v>988</v>
      </c>
      <c r="G8" s="10" t="s">
        <v>1227</v>
      </c>
      <c r="H8" s="11">
        <v>745</v>
      </c>
      <c r="I8" s="11"/>
      <c r="J8" s="11">
        <v>243</v>
      </c>
      <c r="K8" s="11"/>
      <c r="L8" s="11">
        <v>988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1086</v>
      </c>
      <c r="B4" s="14">
        <v>528</v>
      </c>
    </row>
    <row r="5" spans="1:2" x14ac:dyDescent="0.25">
      <c r="A5" s="4" t="s">
        <v>1079</v>
      </c>
      <c r="B5" s="14">
        <v>460</v>
      </c>
    </row>
    <row r="6" spans="1:2" x14ac:dyDescent="0.25">
      <c r="A6" s="4" t="s">
        <v>1165</v>
      </c>
      <c r="B6" s="14">
        <v>988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baseColWidth="10" defaultRowHeight="15" x14ac:dyDescent="0.25"/>
  <cols>
    <col min="1" max="1" width="20.5703125" bestFit="1" customWidth="1"/>
    <col min="2" max="2" width="16.85546875" bestFit="1" customWidth="1"/>
  </cols>
  <sheetData>
    <row r="3" spans="1:2" x14ac:dyDescent="0.25">
      <c r="A3" s="3" t="s">
        <v>1128</v>
      </c>
      <c r="B3" t="s">
        <v>1258</v>
      </c>
    </row>
    <row r="4" spans="1:2" x14ac:dyDescent="0.25">
      <c r="A4" s="4" t="s">
        <v>1114</v>
      </c>
      <c r="B4" s="14">
        <v>65</v>
      </c>
    </row>
    <row r="5" spans="1:2" x14ac:dyDescent="0.25">
      <c r="A5" s="4" t="s">
        <v>1090</v>
      </c>
      <c r="B5" s="14">
        <v>68</v>
      </c>
    </row>
    <row r="6" spans="1:2" x14ac:dyDescent="0.25">
      <c r="A6" s="4" t="s">
        <v>1080</v>
      </c>
      <c r="B6" s="14">
        <v>73</v>
      </c>
    </row>
    <row r="7" spans="1:2" x14ac:dyDescent="0.25">
      <c r="A7" s="4" t="s">
        <v>1099</v>
      </c>
      <c r="B7" s="14">
        <v>74</v>
      </c>
    </row>
    <row r="8" spans="1:2" x14ac:dyDescent="0.25">
      <c r="A8" s="4" t="s">
        <v>1115</v>
      </c>
      <c r="B8" s="14">
        <v>53</v>
      </c>
    </row>
    <row r="9" spans="1:2" x14ac:dyDescent="0.25">
      <c r="A9" s="4" t="s">
        <v>1107</v>
      </c>
      <c r="B9" s="14">
        <v>53</v>
      </c>
    </row>
    <row r="10" spans="1:2" x14ac:dyDescent="0.25">
      <c r="A10" s="4" t="s">
        <v>1082</v>
      </c>
      <c r="B10" s="14">
        <v>92</v>
      </c>
    </row>
    <row r="11" spans="1:2" x14ac:dyDescent="0.25">
      <c r="A11" s="4" t="s">
        <v>1095</v>
      </c>
      <c r="B11" s="14">
        <v>71</v>
      </c>
    </row>
    <row r="12" spans="1:2" x14ac:dyDescent="0.25">
      <c r="A12" s="4" t="s">
        <v>1097</v>
      </c>
      <c r="B12" s="14">
        <v>71</v>
      </c>
    </row>
    <row r="13" spans="1:2" x14ac:dyDescent="0.25">
      <c r="A13" s="4" t="s">
        <v>1093</v>
      </c>
      <c r="B13" s="14">
        <v>85</v>
      </c>
    </row>
    <row r="14" spans="1:2" x14ac:dyDescent="0.25">
      <c r="A14" s="4" t="s">
        <v>1102</v>
      </c>
      <c r="B14" s="14">
        <v>61</v>
      </c>
    </row>
    <row r="15" spans="1:2" x14ac:dyDescent="0.25">
      <c r="A15" s="4" t="s">
        <v>1087</v>
      </c>
      <c r="B15" s="14">
        <v>74</v>
      </c>
    </row>
    <row r="16" spans="1:2" x14ac:dyDescent="0.25">
      <c r="A16" s="4" t="s">
        <v>1091</v>
      </c>
      <c r="B16" s="14">
        <v>78</v>
      </c>
    </row>
    <row r="17" spans="1:2" x14ac:dyDescent="0.25">
      <c r="A17" s="4" t="s">
        <v>1103</v>
      </c>
      <c r="B17" s="14">
        <v>70</v>
      </c>
    </row>
    <row r="18" spans="1:2" x14ac:dyDescent="0.25">
      <c r="A18" s="4" t="s">
        <v>1165</v>
      </c>
      <c r="B18" s="14">
        <v>988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baseColWidth="10" defaultRowHeight="15" x14ac:dyDescent="0.25"/>
  <cols>
    <col min="1" max="1" width="22" bestFit="1" customWidth="1"/>
    <col min="2" max="2" width="17.140625" bestFit="1" customWidth="1"/>
    <col min="3" max="3" width="12" customWidth="1"/>
    <col min="4" max="5" width="29.7109375" bestFit="1" customWidth="1"/>
  </cols>
  <sheetData>
    <row r="3" spans="1:5" x14ac:dyDescent="0.25">
      <c r="A3" s="3" t="s">
        <v>1148</v>
      </c>
      <c r="B3" t="s">
        <v>1269</v>
      </c>
      <c r="D3" s="5" t="s">
        <v>1148</v>
      </c>
      <c r="E3" s="5" t="s">
        <v>1236</v>
      </c>
    </row>
    <row r="4" spans="1:5" x14ac:dyDescent="0.25">
      <c r="A4" s="4" t="s">
        <v>1089</v>
      </c>
      <c r="B4" s="14">
        <v>408</v>
      </c>
      <c r="D4" s="4" t="s">
        <v>1</v>
      </c>
      <c r="E4">
        <f>GETPIVOTDATA("Total Claim Amount",$A$3,"Incident Type","Single Vehicle Collision")</f>
        <v>402</v>
      </c>
    </row>
    <row r="5" spans="1:5" x14ac:dyDescent="0.25">
      <c r="A5" s="4" t="s">
        <v>62</v>
      </c>
      <c r="B5" s="14">
        <v>84</v>
      </c>
      <c r="D5" s="4" t="s">
        <v>1089</v>
      </c>
      <c r="E5">
        <f>GETPIVOTDATA("Total Claim Amount",$A$3,"Incident Type","Multi Vehicle Collision")</f>
        <v>408</v>
      </c>
    </row>
    <row r="6" spans="1:5" x14ac:dyDescent="0.25">
      <c r="A6" s="4" t="s">
        <v>1</v>
      </c>
      <c r="B6" s="14">
        <v>402</v>
      </c>
      <c r="D6" s="4" t="s">
        <v>10</v>
      </c>
      <c r="E6">
        <f>GETPIVOTDATA("Total Claim Amount",$A$3,"Incident Type","Vehicle Theft")</f>
        <v>94</v>
      </c>
    </row>
    <row r="7" spans="1:5" x14ac:dyDescent="0.25">
      <c r="A7" s="4" t="s">
        <v>10</v>
      </c>
      <c r="B7" s="14">
        <v>94</v>
      </c>
      <c r="D7" s="4" t="s">
        <v>62</v>
      </c>
      <c r="E7">
        <f>GETPIVOTDATA("Total Claim Amount",$A$3,"Incident Type","Parked Car")</f>
        <v>84</v>
      </c>
    </row>
    <row r="8" spans="1:5" x14ac:dyDescent="0.25">
      <c r="A8" s="4" t="s">
        <v>1165</v>
      </c>
      <c r="B8" s="14">
        <v>988</v>
      </c>
      <c r="D8" s="10" t="s">
        <v>1165</v>
      </c>
      <c r="E8" s="11">
        <f>GETPIVOTDATA("Total Claim Amount",$A$3)</f>
        <v>988</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3</v>
      </c>
      <c r="B4" s="14">
        <v>271</v>
      </c>
    </row>
    <row r="5" spans="1:2" x14ac:dyDescent="0.25">
      <c r="A5" s="4" t="s">
        <v>11</v>
      </c>
      <c r="B5" s="14">
        <v>351</v>
      </c>
    </row>
    <row r="6" spans="1:2" x14ac:dyDescent="0.25">
      <c r="A6" s="4" t="s">
        <v>41</v>
      </c>
      <c r="B6" s="14">
        <v>276</v>
      </c>
    </row>
    <row r="7" spans="1:2" x14ac:dyDescent="0.25">
      <c r="A7" s="4" t="s">
        <v>121</v>
      </c>
      <c r="B7" s="14">
        <v>90</v>
      </c>
    </row>
    <row r="8" spans="1:2" x14ac:dyDescent="0.25">
      <c r="A8" s="4" t="s">
        <v>1165</v>
      </c>
      <c r="B8" s="14">
        <v>988</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247</v>
      </c>
    </row>
    <row r="5" spans="1:2" x14ac:dyDescent="0.25">
      <c r="A5" s="4">
        <v>1</v>
      </c>
      <c r="B5" s="14">
        <v>256</v>
      </c>
    </row>
    <row r="6" spans="1:2" x14ac:dyDescent="0.25">
      <c r="A6" s="4">
        <v>2</v>
      </c>
      <c r="B6" s="14">
        <v>244</v>
      </c>
    </row>
    <row r="7" spans="1:2" x14ac:dyDescent="0.25">
      <c r="A7" s="4">
        <v>3</v>
      </c>
      <c r="B7" s="14">
        <v>241</v>
      </c>
    </row>
    <row r="8" spans="1:2" x14ac:dyDescent="0.25">
      <c r="A8" s="4" t="s">
        <v>1165</v>
      </c>
      <c r="B8" s="14">
        <v>988</v>
      </c>
    </row>
  </sheetData>
  <pageMargins left="0.7" right="0.7" top="0.78740157499999996" bottom="0.78740157499999996"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baseColWidth="10" defaultRowHeight="15" x14ac:dyDescent="0.25"/>
  <cols>
    <col min="1" max="1" width="22.42578125" bestFit="1" customWidth="1"/>
    <col min="2" max="2" width="29" bestFit="1" customWidth="1"/>
    <col min="4" max="4" width="20.140625" bestFit="1" customWidth="1"/>
    <col min="5" max="5" width="29" bestFit="1" customWidth="1"/>
  </cols>
  <sheetData>
    <row r="3" spans="1:5" x14ac:dyDescent="0.25">
      <c r="A3" s="3" t="s">
        <v>1164</v>
      </c>
      <c r="B3" t="s">
        <v>1236</v>
      </c>
      <c r="D3" t="s">
        <v>1164</v>
      </c>
      <c r="E3" t="s">
        <v>1236</v>
      </c>
    </row>
    <row r="4" spans="1:5" x14ac:dyDescent="0.25">
      <c r="A4" s="4" t="s">
        <v>29</v>
      </c>
      <c r="B4" s="14">
        <v>142</v>
      </c>
      <c r="D4" t="s">
        <v>57</v>
      </c>
      <c r="E4">
        <f>GETPIVOTDATA("Total Claim Amount",$A$3,"Insured Education Level","High School")</f>
        <v>158</v>
      </c>
    </row>
    <row r="5" spans="1:5" x14ac:dyDescent="0.25">
      <c r="A5" s="4" t="s">
        <v>65</v>
      </c>
      <c r="B5" s="14">
        <v>122</v>
      </c>
      <c r="D5" t="s">
        <v>65</v>
      </c>
      <c r="E5">
        <f>GETPIVOTDATA("Total Claim Amount",$A$3,"Insured Education Level","College")</f>
        <v>122</v>
      </c>
    </row>
    <row r="6" spans="1:5" x14ac:dyDescent="0.25">
      <c r="A6" s="4" t="s">
        <v>1142</v>
      </c>
      <c r="B6" s="14">
        <v>159</v>
      </c>
      <c r="D6" t="s">
        <v>1139</v>
      </c>
      <c r="E6">
        <f>GETPIVOTDATA("Total Claim Amount",$A$3,"Insured Education Level","Master")</f>
        <v>141</v>
      </c>
    </row>
    <row r="7" spans="1:5" x14ac:dyDescent="0.25">
      <c r="A7" s="4" t="s">
        <v>1140</v>
      </c>
      <c r="B7" s="14">
        <v>142</v>
      </c>
      <c r="D7" s="4" t="s">
        <v>29</v>
      </c>
      <c r="E7">
        <f>GETPIVOTDATA("Total Claim Amount",$A$3,"Insured Education Level","Associate")</f>
        <v>142</v>
      </c>
    </row>
    <row r="8" spans="1:5" x14ac:dyDescent="0.25">
      <c r="A8" s="4" t="s">
        <v>1141</v>
      </c>
      <c r="B8" s="14">
        <v>124</v>
      </c>
      <c r="D8" s="4" t="s">
        <v>1142</v>
      </c>
      <c r="E8">
        <f>GETPIVOTDATA("Total Claim Amount",$A$3,"Insured Education Level","Doctor (JD)")</f>
        <v>159</v>
      </c>
    </row>
    <row r="9" spans="1:5" x14ac:dyDescent="0.25">
      <c r="A9" s="4" t="s">
        <v>57</v>
      </c>
      <c r="B9" s="14">
        <v>158</v>
      </c>
      <c r="D9" s="4" t="s">
        <v>1140</v>
      </c>
      <c r="E9">
        <f>GETPIVOTDATA("Total Claim Amount",$A$3,"Insured Education Level","Doctor (MD)")</f>
        <v>142</v>
      </c>
    </row>
    <row r="10" spans="1:5" x14ac:dyDescent="0.25">
      <c r="A10" s="4" t="s">
        <v>1139</v>
      </c>
      <c r="B10" s="14">
        <v>141</v>
      </c>
      <c r="D10" s="4" t="s">
        <v>1141</v>
      </c>
      <c r="E10">
        <f>GETPIVOTDATA("Total Claim Amount",$A$3,"Insured Education Level","Doctor (PhD)")</f>
        <v>124</v>
      </c>
    </row>
    <row r="11" spans="1:5" x14ac:dyDescent="0.25">
      <c r="A11" s="4" t="s">
        <v>1165</v>
      </c>
      <c r="B11" s="14">
        <v>988</v>
      </c>
      <c r="D11" t="s">
        <v>1165</v>
      </c>
      <c r="E11">
        <f>GETPIVOTDATA("Total Claim Amount",$A$3)</f>
        <v>988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1</v>
      </c>
      <c r="B4" s="14">
        <v>580</v>
      </c>
    </row>
    <row r="5" spans="1:2" x14ac:dyDescent="0.25">
      <c r="A5" s="4">
        <v>2</v>
      </c>
      <c r="B5" s="14">
        <v>27</v>
      </c>
    </row>
    <row r="6" spans="1:2" x14ac:dyDescent="0.25">
      <c r="A6" s="4">
        <v>3</v>
      </c>
      <c r="B6" s="14">
        <v>352</v>
      </c>
    </row>
    <row r="7" spans="1:2" x14ac:dyDescent="0.25">
      <c r="A7" s="4">
        <v>4</v>
      </c>
      <c r="B7" s="14">
        <v>29</v>
      </c>
    </row>
    <row r="8" spans="1:2" x14ac:dyDescent="0.25">
      <c r="A8" s="4" t="s">
        <v>1165</v>
      </c>
      <c r="B8" s="14">
        <v>988</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1094</v>
      </c>
      <c r="B4" s="14">
        <v>49</v>
      </c>
    </row>
    <row r="5" spans="1:2" x14ac:dyDescent="0.25">
      <c r="A5" s="4" t="s">
        <v>1112</v>
      </c>
      <c r="B5" s="14">
        <v>34</v>
      </c>
    </row>
    <row r="6" spans="1:2" x14ac:dyDescent="0.25">
      <c r="A6" s="4" t="s">
        <v>1088</v>
      </c>
      <c r="B6" s="14">
        <v>48</v>
      </c>
    </row>
    <row r="7" spans="1:2" x14ac:dyDescent="0.25">
      <c r="A7" s="4" t="s">
        <v>1092</v>
      </c>
      <c r="B7" s="14">
        <v>55</v>
      </c>
    </row>
    <row r="8" spans="1:2" x14ac:dyDescent="0.25">
      <c r="A8" s="4" t="s">
        <v>1098</v>
      </c>
      <c r="B8" s="14">
        <v>53</v>
      </c>
    </row>
    <row r="9" spans="1:2" x14ac:dyDescent="0.25">
      <c r="A9" s="4" t="s">
        <v>1109</v>
      </c>
      <c r="B9" s="14">
        <v>45</v>
      </c>
    </row>
    <row r="10" spans="1:2" x14ac:dyDescent="0.25">
      <c r="A10" s="4" t="s">
        <v>1116</v>
      </c>
      <c r="B10" s="14">
        <v>33</v>
      </c>
    </row>
    <row r="11" spans="1:2" x14ac:dyDescent="0.25">
      <c r="A11" s="4" t="s">
        <v>1100</v>
      </c>
      <c r="B11" s="14">
        <v>43</v>
      </c>
    </row>
    <row r="12" spans="1:2" x14ac:dyDescent="0.25">
      <c r="A12" s="4" t="s">
        <v>1117</v>
      </c>
      <c r="B12" s="14">
        <v>57</v>
      </c>
    </row>
    <row r="13" spans="1:2" x14ac:dyDescent="0.25">
      <c r="A13" s="4" t="s">
        <v>1096</v>
      </c>
      <c r="B13" s="14">
        <v>54</v>
      </c>
    </row>
    <row r="14" spans="1:2" x14ac:dyDescent="0.25">
      <c r="A14" s="4" t="s">
        <v>1105</v>
      </c>
      <c r="B14" s="14">
        <v>52</v>
      </c>
    </row>
    <row r="15" spans="1:2" x14ac:dyDescent="0.25">
      <c r="A15" s="4" t="s">
        <v>1110</v>
      </c>
      <c r="B15" s="14">
        <v>53</v>
      </c>
    </row>
    <row r="16" spans="1:2" x14ac:dyDescent="0.25">
      <c r="A16" s="4" t="s">
        <v>1104</v>
      </c>
      <c r="B16" s="14">
        <v>55</v>
      </c>
    </row>
    <row r="17" spans="1:2" x14ac:dyDescent="0.25">
      <c r="A17" s="4" t="s">
        <v>1108</v>
      </c>
      <c r="B17" s="14">
        <v>57</v>
      </c>
    </row>
    <row r="18" spans="1:2" x14ac:dyDescent="0.25">
      <c r="A18" s="4" t="s">
        <v>1111</v>
      </c>
      <c r="B18" s="14">
        <v>46</v>
      </c>
    </row>
    <row r="19" spans="1:2" x14ac:dyDescent="0.25">
      <c r="A19" s="4" t="s">
        <v>1083</v>
      </c>
      <c r="B19" s="14">
        <v>63</v>
      </c>
    </row>
    <row r="20" spans="1:2" x14ac:dyDescent="0.25">
      <c r="A20" s="4" t="s">
        <v>1101</v>
      </c>
      <c r="B20" s="14">
        <v>49</v>
      </c>
    </row>
    <row r="21" spans="1:2" x14ac:dyDescent="0.25">
      <c r="A21" s="4" t="s">
        <v>1081</v>
      </c>
      <c r="B21" s="14">
        <v>41</v>
      </c>
    </row>
    <row r="22" spans="1:2" x14ac:dyDescent="0.25">
      <c r="A22" s="4" t="s">
        <v>1113</v>
      </c>
      <c r="B22" s="14">
        <v>49</v>
      </c>
    </row>
    <row r="23" spans="1:2" x14ac:dyDescent="0.25">
      <c r="A23" s="4" t="s">
        <v>1106</v>
      </c>
      <c r="B23" s="14">
        <v>52</v>
      </c>
    </row>
    <row r="24" spans="1:2" x14ac:dyDescent="0.25">
      <c r="A24" s="4" t="s">
        <v>1165</v>
      </c>
      <c r="B24" s="14">
        <v>988</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336</v>
      </c>
    </row>
    <row r="5" spans="1:2" x14ac:dyDescent="0.25">
      <c r="A5" s="4">
        <v>1</v>
      </c>
      <c r="B5" s="14">
        <v>325</v>
      </c>
    </row>
    <row r="6" spans="1:2" x14ac:dyDescent="0.25">
      <c r="A6" s="4">
        <v>2</v>
      </c>
      <c r="B6" s="14">
        <v>327</v>
      </c>
    </row>
    <row r="7" spans="1:2" x14ac:dyDescent="0.25">
      <c r="A7" s="4" t="s">
        <v>1165</v>
      </c>
      <c r="B7" s="14">
        <v>988</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1078</v>
      </c>
      <c r="B4" s="14">
        <v>335</v>
      </c>
    </row>
    <row r="5" spans="1:2" x14ac:dyDescent="0.25">
      <c r="A5" s="4" t="s">
        <v>1085</v>
      </c>
      <c r="B5" s="14">
        <v>357</v>
      </c>
    </row>
    <row r="6" spans="1:2" x14ac:dyDescent="0.25">
      <c r="A6" s="4" t="s">
        <v>1077</v>
      </c>
      <c r="B6" s="14">
        <v>296</v>
      </c>
    </row>
    <row r="7" spans="1:2" x14ac:dyDescent="0.25">
      <c r="A7" s="4" t="s">
        <v>1165</v>
      </c>
      <c r="B7" s="14">
        <v>988</v>
      </c>
    </row>
  </sheetData>
  <pageMargins left="0.7" right="0.7" top="0.78740157499999996" bottom="0.78740157499999996"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52</v>
      </c>
    </row>
    <row r="5" spans="1:2" x14ac:dyDescent="0.25">
      <c r="A5" s="4">
        <v>1</v>
      </c>
      <c r="B5" s="14">
        <v>28</v>
      </c>
    </row>
    <row r="6" spans="1:2" x14ac:dyDescent="0.25">
      <c r="A6" s="4">
        <v>2</v>
      </c>
      <c r="B6" s="14">
        <v>29</v>
      </c>
    </row>
    <row r="7" spans="1:2" x14ac:dyDescent="0.25">
      <c r="A7" s="4">
        <v>3</v>
      </c>
      <c r="B7" s="14">
        <v>53</v>
      </c>
    </row>
    <row r="8" spans="1:2" x14ac:dyDescent="0.25">
      <c r="A8" s="4">
        <v>4</v>
      </c>
      <c r="B8" s="14">
        <v>45</v>
      </c>
    </row>
    <row r="9" spans="1:2" x14ac:dyDescent="0.25">
      <c r="A9" s="4">
        <v>5</v>
      </c>
      <c r="B9" s="14">
        <v>33</v>
      </c>
    </row>
    <row r="10" spans="1:2" x14ac:dyDescent="0.25">
      <c r="A10" s="4">
        <v>6</v>
      </c>
      <c r="B10" s="14">
        <v>44</v>
      </c>
    </row>
    <row r="11" spans="1:2" x14ac:dyDescent="0.25">
      <c r="A11" s="4">
        <v>7</v>
      </c>
      <c r="B11" s="14">
        <v>40</v>
      </c>
    </row>
    <row r="12" spans="1:2" x14ac:dyDescent="0.25">
      <c r="A12" s="4">
        <v>8</v>
      </c>
      <c r="B12" s="14">
        <v>36</v>
      </c>
    </row>
    <row r="13" spans="1:2" x14ac:dyDescent="0.25">
      <c r="A13" s="4">
        <v>9</v>
      </c>
      <c r="B13" s="14">
        <v>43</v>
      </c>
    </row>
    <row r="14" spans="1:2" x14ac:dyDescent="0.25">
      <c r="A14" s="4">
        <v>10</v>
      </c>
      <c r="B14" s="14">
        <v>46</v>
      </c>
    </row>
    <row r="15" spans="1:2" x14ac:dyDescent="0.25">
      <c r="A15" s="4">
        <v>11</v>
      </c>
      <c r="B15" s="14">
        <v>30</v>
      </c>
    </row>
    <row r="16" spans="1:2" x14ac:dyDescent="0.25">
      <c r="A16" s="4">
        <v>12</v>
      </c>
      <c r="B16" s="14">
        <v>40</v>
      </c>
    </row>
    <row r="17" spans="1:2" x14ac:dyDescent="0.25">
      <c r="A17" s="4">
        <v>13</v>
      </c>
      <c r="B17" s="14">
        <v>45</v>
      </c>
    </row>
    <row r="18" spans="1:2" x14ac:dyDescent="0.25">
      <c r="A18" s="4">
        <v>14</v>
      </c>
      <c r="B18" s="14">
        <v>43</v>
      </c>
    </row>
    <row r="19" spans="1:2" x14ac:dyDescent="0.25">
      <c r="A19" s="4">
        <v>15</v>
      </c>
      <c r="B19" s="14">
        <v>39</v>
      </c>
    </row>
    <row r="20" spans="1:2" x14ac:dyDescent="0.25">
      <c r="A20" s="4">
        <v>16</v>
      </c>
      <c r="B20" s="14">
        <v>49</v>
      </c>
    </row>
    <row r="21" spans="1:2" x14ac:dyDescent="0.25">
      <c r="A21" s="4">
        <v>17</v>
      </c>
      <c r="B21" s="14">
        <v>53</v>
      </c>
    </row>
    <row r="22" spans="1:2" x14ac:dyDescent="0.25">
      <c r="A22" s="4">
        <v>18</v>
      </c>
      <c r="B22" s="14">
        <v>39</v>
      </c>
    </row>
    <row r="23" spans="1:2" x14ac:dyDescent="0.25">
      <c r="A23" s="4">
        <v>19</v>
      </c>
      <c r="B23" s="14">
        <v>40</v>
      </c>
    </row>
    <row r="24" spans="1:2" x14ac:dyDescent="0.25">
      <c r="A24" s="4">
        <v>20</v>
      </c>
      <c r="B24" s="14">
        <v>33</v>
      </c>
    </row>
    <row r="25" spans="1:2" x14ac:dyDescent="0.25">
      <c r="A25" s="4">
        <v>21</v>
      </c>
      <c r="B25" s="14">
        <v>42</v>
      </c>
    </row>
    <row r="26" spans="1:2" x14ac:dyDescent="0.25">
      <c r="A26" s="4">
        <v>22</v>
      </c>
      <c r="B26" s="14">
        <v>37</v>
      </c>
    </row>
    <row r="27" spans="1:2" x14ac:dyDescent="0.25">
      <c r="A27" s="4">
        <v>23</v>
      </c>
      <c r="B27" s="14">
        <v>49</v>
      </c>
    </row>
    <row r="28" spans="1:2" x14ac:dyDescent="0.25">
      <c r="A28" s="4" t="s">
        <v>1165</v>
      </c>
      <c r="B28" s="14">
        <v>988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A1:AB66"/>
  <sheetViews>
    <sheetView showGridLines="0" tabSelected="1" zoomScale="85" zoomScaleNormal="85" workbookViewId="0"/>
  </sheetViews>
  <sheetFormatPr baseColWidth="10" defaultRowHeight="15" x14ac:dyDescent="0.25"/>
  <cols>
    <col min="1" max="1" width="4.85546875" style="15" customWidth="1"/>
    <col min="2" max="16384" width="11.42578125" style="15"/>
  </cols>
  <sheetData>
    <row r="1" spans="1:28" x14ac:dyDescent="0.25">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28"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row>
    <row r="4" spans="1:28"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row>
    <row r="5" spans="1:28"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row>
    <row r="6" spans="1:28" x14ac:dyDescent="0.25">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28" x14ac:dyDescent="0.25">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row>
    <row r="8" spans="1:28" x14ac:dyDescent="0.25">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28" x14ac:dyDescent="0.2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28"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spans="1:28"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spans="1:28" x14ac:dyDescent="0.25">
      <c r="A12" s="16"/>
      <c r="B12" s="16"/>
      <c r="C12" s="16"/>
      <c r="D12" s="16"/>
      <c r="E12" s="16"/>
      <c r="F12" s="16"/>
      <c r="G12" s="16"/>
      <c r="H12" s="16"/>
      <c r="I12" s="16"/>
      <c r="J12" s="16"/>
      <c r="K12" s="16"/>
      <c r="L12" s="16"/>
      <c r="M12" s="16"/>
      <c r="N12" s="16"/>
      <c r="O12" s="16"/>
      <c r="P12" s="16"/>
      <c r="Q12" s="16"/>
      <c r="R12" s="16"/>
      <c r="S12" s="16"/>
      <c r="T12" s="17"/>
      <c r="U12" s="16"/>
      <c r="V12" s="16"/>
      <c r="W12" s="16"/>
      <c r="X12" s="16"/>
      <c r="Y12" s="16"/>
      <c r="Z12" s="16"/>
      <c r="AA12" s="16"/>
      <c r="AB12" s="16"/>
    </row>
    <row r="13" spans="1:28"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spans="1:28"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spans="1:28"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row>
    <row r="17" spans="1:28"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sheetData>
  <pageMargins left="0.7" right="0.7" top="0.78740157499999996" bottom="0.78740157499999996"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9A3A057-7B88-4085-9166-EDDC387382DF}">
  <ds:schemaRefs/>
</ds:datastoreItem>
</file>

<file path=customXml/itemProps2.xml><?xml version="1.0" encoding="utf-8"?>
<ds:datastoreItem xmlns:ds="http://schemas.openxmlformats.org/officeDocument/2006/customXml" ds:itemID="{489A5A63-A772-42EE-BADC-5F78F25D8A0B}">
  <ds:schemaRefs/>
</ds:datastoreItem>
</file>

<file path=customXml/itemProps3.xml><?xml version="1.0" encoding="utf-8"?>
<ds:datastoreItem xmlns:ds="http://schemas.openxmlformats.org/officeDocument/2006/customXml" ds:itemID="{65C90229-228E-49A2-ABEC-129E394E3B0F}">
  <ds:schemaRefs/>
</ds:datastoreItem>
</file>

<file path=customXml/itemProps4.xml><?xml version="1.0" encoding="utf-8"?>
<ds:datastoreItem xmlns:ds="http://schemas.openxmlformats.org/officeDocument/2006/customXml" ds:itemID="{B6E39958-5F09-4FB0-9D55-EEFA67DEC2E7}">
  <ds:schemaRefs/>
</ds:datastoreItem>
</file>

<file path=customXml/itemProps5.xml><?xml version="1.0" encoding="utf-8"?>
<ds:datastoreItem xmlns:ds="http://schemas.openxmlformats.org/officeDocument/2006/customXml" ds:itemID="{0BEF45E0-4052-4771-8066-92115117AF3F}">
  <ds:schemaRefs/>
</ds:datastoreItem>
</file>

<file path=customXml/itemProps6.xml><?xml version="1.0" encoding="utf-8"?>
<ds:datastoreItem xmlns:ds="http://schemas.openxmlformats.org/officeDocument/2006/customXml" ds:itemID="{76B354CF-27CA-4324-AD21-D5958EDCB1A9}">
  <ds:schemaRefs/>
</ds:datastoreItem>
</file>

<file path=customXml/itemProps7.xml><?xml version="1.0" encoding="utf-8"?>
<ds:datastoreItem xmlns:ds="http://schemas.openxmlformats.org/officeDocument/2006/customXml" ds:itemID="{01E05B19-EB9F-409C-8FC1-D69ECF692ED4}">
  <ds:schemaRefs/>
</ds:datastoreItem>
</file>

<file path=customXml/itemProps8.xml><?xml version="1.0" encoding="utf-8"?>
<ds:datastoreItem xmlns:ds="http://schemas.openxmlformats.org/officeDocument/2006/customXml" ds:itemID="{2080A33E-524F-4491-890D-802738ED8380}">
  <ds:schemaRefs/>
</ds:datastoreItem>
</file>

<file path=customXml/itemProps9.xml><?xml version="1.0" encoding="utf-8"?>
<ds:datastoreItem xmlns:ds="http://schemas.openxmlformats.org/officeDocument/2006/customXml" ds:itemID="{F2513260-5C72-418F-9F43-1761F4682905}">
  <ds:schemaRefs/>
</ds:datastoreItem>
</file>

<file path=customXml/itemProps10.xml><?xml version="1.0" encoding="utf-8"?>
<ds:datastoreItem xmlns:ds="http://schemas.openxmlformats.org/officeDocument/2006/customXml" ds:itemID="{D28247E9-A723-400D-8780-00267F310704}">
  <ds:schemaRefs/>
</ds:datastoreItem>
</file>

<file path=customXml/itemProps11.xml><?xml version="1.0" encoding="utf-8"?>
<ds:datastoreItem xmlns:ds="http://schemas.openxmlformats.org/officeDocument/2006/customXml" ds:itemID="{C7745D56-96BD-4C4F-8C91-85BD7489545B}">
  <ds:schemaRefs/>
</ds:datastoreItem>
</file>

<file path=customXml/itemProps12.xml><?xml version="1.0" encoding="utf-8"?>
<ds:datastoreItem xmlns:ds="http://schemas.openxmlformats.org/officeDocument/2006/customXml" ds:itemID="{75505B31-88A0-40F6-A2F0-74B4C0CAE486}">
  <ds:schemaRefs/>
</ds:datastoreItem>
</file>

<file path=customXml/itemProps13.xml><?xml version="1.0" encoding="utf-8"?>
<ds:datastoreItem xmlns:ds="http://schemas.openxmlformats.org/officeDocument/2006/customXml" ds:itemID="{2CAADBC7-3E4B-402D-81DD-479509C6E2D3}">
  <ds:schemaRefs>
    <ds:schemaRef ds:uri="http://schemas.microsoft.com/DataMashup"/>
  </ds:schemaRefs>
</ds:datastoreItem>
</file>

<file path=customXml/itemProps14.xml><?xml version="1.0" encoding="utf-8"?>
<ds:datastoreItem xmlns:ds="http://schemas.openxmlformats.org/officeDocument/2006/customXml" ds:itemID="{706B4F70-8ECD-4983-BA74-C335A43CFABE}">
  <ds:schemaRefs/>
</ds:datastoreItem>
</file>

<file path=customXml/itemProps15.xml><?xml version="1.0" encoding="utf-8"?>
<ds:datastoreItem xmlns:ds="http://schemas.openxmlformats.org/officeDocument/2006/customXml" ds:itemID="{8146202D-006E-4A10-A7D6-7D76B69BB7A8}">
  <ds:schemaRefs/>
</ds:datastoreItem>
</file>

<file path=customXml/itemProps16.xml><?xml version="1.0" encoding="utf-8"?>
<ds:datastoreItem xmlns:ds="http://schemas.openxmlformats.org/officeDocument/2006/customXml" ds:itemID="{600E22C5-E890-4E23-AB2D-EF3EE635EDB7}">
  <ds:schemaRefs/>
</ds:datastoreItem>
</file>

<file path=customXml/itemProps17.xml><?xml version="1.0" encoding="utf-8"?>
<ds:datastoreItem xmlns:ds="http://schemas.openxmlformats.org/officeDocument/2006/customXml" ds:itemID="{1FDB08B6-6A3B-4FB8-B87A-B0565BB9A7AA}">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Data</vt:lpstr>
      <vt:lpstr>Correlation-Non-Fraud</vt:lpstr>
      <vt:lpstr>Correlation-Fraud</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blackcrowX</cp:lastModifiedBy>
  <dcterms:created xsi:type="dcterms:W3CDTF">2023-05-07T11:47:12Z</dcterms:created>
  <dcterms:modified xsi:type="dcterms:W3CDTF">2023-05-09T21:08:09Z</dcterms:modified>
</cp:coreProperties>
</file>