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xr:revisionPtr revIDLastSave="0" documentId="10_ncr:8100000_{F89D650E-FE11-465F-95B5-A134F9672F33}" xr6:coauthVersionLast="34" xr6:coauthVersionMax="34" xr10:uidLastSave="{00000000-0000-0000-0000-000000000000}"/>
  <bookViews>
    <workbookView xWindow="0" yWindow="0" windowWidth="22260" windowHeight="12650" firstSheet="2" activeTab="2" xr2:uid="{00000000-000D-0000-FFFF-FFFF00000000}"/>
  </bookViews>
  <sheets>
    <sheet name="Sheet8" sheetId="12" r:id="rId1"/>
    <sheet name="Credits" sheetId="4" state="hidden" r:id="rId2"/>
    <sheet name="Beer Style Dashboard" sheetId="3" r:id="rId3"/>
    <sheet name="Beer Style Information" sheetId="1" r:id="rId4"/>
    <sheet name="Sheet11" sheetId="15" state="hidden" r:id="rId5"/>
    <sheet name="Calculations and Helper Info" sheetId="2" state="hidden" r:id="rId6"/>
  </sheets>
  <definedNames>
    <definedName name="_39" localSheetId="3">'Beer Style Information'!#REF!</definedName>
    <definedName name="_xlchart.v1.0" hidden="1">Sheet11!$A$12</definedName>
    <definedName name="_xlchart.v1.1" hidden="1">Sheet11!$A$13:$A$15</definedName>
    <definedName name="_xlchart.v1.2" hidden="1">Sheet11!$B$12</definedName>
    <definedName name="_xlchart.v1.3" hidden="1">Sheet11!$B$13:$B$15</definedName>
    <definedName name="Slicer_BJCP_Style_Name">#N/A</definedName>
    <definedName name="Slicer_BJCP_Style_Name1">#N/A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15" l="1"/>
  <c r="B14" i="15"/>
  <c r="B13" i="15"/>
  <c r="C35" i="15" l="1"/>
  <c r="D35" i="15"/>
  <c r="B35" i="15"/>
  <c r="C30" i="15"/>
  <c r="D30" i="15"/>
  <c r="B30" i="15"/>
  <c r="C25" i="15"/>
  <c r="C24" i="15"/>
  <c r="C23" i="15"/>
  <c r="B24" i="15"/>
  <c r="B25" i="15"/>
  <c r="B23" i="15"/>
  <c r="A19" i="15"/>
  <c r="F13" i="2" l="1"/>
  <c r="D10" i="15"/>
  <c r="C10" i="15"/>
  <c r="B10" i="15"/>
  <c r="A10" i="15"/>
  <c r="E13" i="2" l="1"/>
  <c r="D13" i="2"/>
  <c r="E11" i="2"/>
  <c r="E9" i="2"/>
  <c r="E7" i="2"/>
  <c r="D11" i="2"/>
  <c r="D9" i="2"/>
  <c r="D7" i="2"/>
  <c r="E5" i="2"/>
  <c r="D5" i="2"/>
  <c r="R101" i="1"/>
  <c r="R100" i="1"/>
  <c r="R99" i="1"/>
  <c r="R98" i="1"/>
  <c r="R97" i="1"/>
  <c r="R96" i="1"/>
  <c r="R95" i="1"/>
  <c r="R94" i="1"/>
  <c r="R93" i="1"/>
  <c r="R92" i="1"/>
  <c r="R91" i="1"/>
  <c r="R90" i="1"/>
  <c r="R89" i="1"/>
  <c r="R88" i="1"/>
  <c r="R87" i="1"/>
  <c r="R86" i="1"/>
  <c r="R82" i="1"/>
  <c r="R81" i="1"/>
  <c r="R80" i="1"/>
  <c r="R85" i="1"/>
  <c r="R84" i="1"/>
  <c r="R83" i="1"/>
  <c r="R79" i="1"/>
  <c r="R78" i="1"/>
  <c r="R77" i="1"/>
  <c r="R76" i="1"/>
  <c r="R75" i="1"/>
  <c r="R74" i="1"/>
  <c r="R73" i="1"/>
  <c r="R72" i="1"/>
  <c r="R71" i="1"/>
  <c r="R70" i="1"/>
  <c r="R69" i="1"/>
  <c r="R68" i="1"/>
  <c r="R67" i="1"/>
  <c r="R66" i="1"/>
  <c r="R65" i="1"/>
  <c r="R64" i="1"/>
  <c r="R63" i="1"/>
  <c r="R62" i="1"/>
  <c r="R61" i="1"/>
  <c r="R60" i="1"/>
  <c r="R59" i="1"/>
  <c r="R58" i="1"/>
  <c r="R57" i="1"/>
  <c r="R56" i="1"/>
  <c r="R55" i="1"/>
  <c r="R54" i="1"/>
  <c r="R50" i="1"/>
  <c r="R51" i="1"/>
  <c r="R52" i="1"/>
  <c r="R53" i="1"/>
  <c r="R47" i="1"/>
  <c r="R49" i="1"/>
  <c r="R48" i="1"/>
  <c r="R45" i="1"/>
  <c r="R44" i="1"/>
  <c r="R46" i="1"/>
  <c r="R41" i="1"/>
  <c r="R42" i="1"/>
  <c r="R43" i="1"/>
  <c r="R38" i="1"/>
  <c r="R40" i="1"/>
  <c r="R39" i="1"/>
  <c r="R37" i="1"/>
  <c r="R36" i="1"/>
  <c r="R35" i="1"/>
  <c r="R32" i="1"/>
  <c r="R33" i="1"/>
  <c r="R34" i="1"/>
  <c r="R29" i="1"/>
  <c r="R30" i="1"/>
  <c r="R31" i="1"/>
  <c r="R27" i="1"/>
  <c r="R28" i="1"/>
  <c r="R23" i="1"/>
  <c r="R25" i="1"/>
  <c r="R26" i="1"/>
  <c r="R24" i="1"/>
  <c r="R22" i="1"/>
  <c r="R20" i="1"/>
  <c r="R21" i="1"/>
  <c r="R18" i="1"/>
  <c r="R17" i="1"/>
  <c r="R16" i="1"/>
  <c r="R19" i="1"/>
  <c r="R15" i="1"/>
  <c r="R14" i="1"/>
  <c r="R13" i="1"/>
  <c r="R12" i="1"/>
  <c r="R11" i="1"/>
  <c r="R10" i="1"/>
  <c r="R9" i="1"/>
  <c r="R8" i="1"/>
  <c r="R7" i="1"/>
  <c r="R6" i="1"/>
  <c r="R4" i="1"/>
  <c r="R3" i="1"/>
  <c r="R5" i="1"/>
  <c r="Q101" i="1"/>
  <c r="Q100" i="1"/>
  <c r="Q99" i="1"/>
  <c r="Q98" i="1"/>
  <c r="Q97" i="1"/>
  <c r="Q96" i="1"/>
  <c r="Q95" i="1"/>
  <c r="Q94" i="1"/>
  <c r="Q93" i="1"/>
  <c r="Q92" i="1"/>
  <c r="Q91" i="1"/>
  <c r="Q90" i="1"/>
  <c r="Q89" i="1"/>
  <c r="Q88" i="1"/>
  <c r="Q87" i="1"/>
  <c r="Q86" i="1"/>
  <c r="Q82" i="1"/>
  <c r="Q81" i="1"/>
  <c r="Q80" i="1"/>
  <c r="Q85" i="1"/>
  <c r="Q84" i="1"/>
  <c r="Q83" i="1"/>
  <c r="Q79" i="1"/>
  <c r="Q78" i="1"/>
  <c r="Q77" i="1"/>
  <c r="Q76" i="1"/>
  <c r="Q75" i="1"/>
  <c r="Q74" i="1"/>
  <c r="Q73" i="1"/>
  <c r="Q72" i="1"/>
  <c r="Q71" i="1"/>
  <c r="Q70" i="1"/>
  <c r="Q69" i="1"/>
  <c r="Q68" i="1"/>
  <c r="Q67" i="1"/>
  <c r="Q66" i="1"/>
  <c r="Q65" i="1"/>
  <c r="Q64" i="1"/>
  <c r="Q63" i="1"/>
  <c r="Q62" i="1"/>
  <c r="Q61" i="1"/>
  <c r="Q60" i="1"/>
  <c r="Q59" i="1"/>
  <c r="Q58" i="1"/>
  <c r="Q57" i="1"/>
  <c r="Q56" i="1"/>
  <c r="Q55" i="1"/>
  <c r="Q54" i="1"/>
  <c r="Q50" i="1"/>
  <c r="Q51" i="1"/>
  <c r="Q52" i="1"/>
  <c r="Q53" i="1"/>
  <c r="Q47" i="1"/>
  <c r="Q49" i="1"/>
  <c r="Q48" i="1"/>
  <c r="Q45" i="1"/>
  <c r="Q44" i="1"/>
  <c r="Q46" i="1"/>
  <c r="Q41" i="1"/>
  <c r="Q42" i="1"/>
  <c r="Q43" i="1"/>
  <c r="Q38" i="1"/>
  <c r="Q40" i="1"/>
  <c r="Q39" i="1"/>
  <c r="Q37" i="1"/>
  <c r="Q36" i="1"/>
  <c r="Q35" i="1"/>
  <c r="Q32" i="1"/>
  <c r="Q33" i="1"/>
  <c r="Q34" i="1"/>
  <c r="Q29" i="1"/>
  <c r="Q30" i="1"/>
  <c r="Q31" i="1"/>
  <c r="Q27" i="1"/>
  <c r="Q28" i="1"/>
  <c r="Q23" i="1"/>
  <c r="Q25" i="1"/>
  <c r="Q26" i="1"/>
  <c r="Q24" i="1"/>
  <c r="Q22" i="1"/>
  <c r="Q20" i="1"/>
  <c r="Q21" i="1"/>
  <c r="Q18" i="1"/>
  <c r="Q17" i="1"/>
  <c r="Q16" i="1"/>
  <c r="Q19" i="1"/>
  <c r="Q15" i="1"/>
  <c r="Q14" i="1"/>
  <c r="Q13" i="1"/>
  <c r="Q12" i="1"/>
  <c r="Q11" i="1"/>
  <c r="Q10" i="1"/>
  <c r="Q9" i="1"/>
  <c r="Q8" i="1"/>
  <c r="Q7" i="1"/>
  <c r="Q6" i="1"/>
  <c r="Q4" i="1"/>
  <c r="Q3" i="1"/>
  <c r="Q5" i="1"/>
  <c r="R2" i="1" l="1"/>
  <c r="Q2" i="1"/>
  <c r="T71" i="1" l="1"/>
  <c r="U101" i="1"/>
  <c r="U100" i="1"/>
  <c r="U99" i="1"/>
  <c r="U98" i="1"/>
  <c r="U97" i="1"/>
  <c r="U96" i="1"/>
  <c r="U95" i="1"/>
  <c r="U94" i="1"/>
  <c r="U93" i="1"/>
  <c r="U92" i="1"/>
  <c r="U91" i="1"/>
  <c r="U90" i="1"/>
  <c r="U89" i="1"/>
  <c r="U88" i="1"/>
  <c r="U87" i="1"/>
  <c r="U86" i="1"/>
  <c r="U82" i="1"/>
  <c r="U81" i="1"/>
  <c r="U80" i="1"/>
  <c r="U85" i="1"/>
  <c r="T101" i="1"/>
  <c r="T100" i="1"/>
  <c r="T99" i="1"/>
  <c r="T98" i="1"/>
  <c r="T97" i="1"/>
  <c r="T96" i="1"/>
  <c r="T95" i="1"/>
  <c r="T94" i="1"/>
  <c r="T93" i="1"/>
  <c r="T92" i="1"/>
  <c r="T91" i="1"/>
  <c r="T90" i="1"/>
  <c r="T89" i="1"/>
  <c r="T88" i="1"/>
  <c r="T87" i="1"/>
  <c r="T86" i="1"/>
  <c r="T82" i="1"/>
  <c r="T81" i="1"/>
  <c r="T80" i="1"/>
  <c r="T85" i="1"/>
  <c r="S101" i="1"/>
  <c r="S100" i="1"/>
  <c r="S99" i="1"/>
  <c r="S98" i="1"/>
  <c r="S97" i="1"/>
  <c r="S96" i="1"/>
  <c r="S95" i="1"/>
  <c r="S94" i="1"/>
  <c r="S93" i="1"/>
  <c r="S92" i="1"/>
  <c r="S91" i="1"/>
  <c r="S90" i="1"/>
  <c r="S89" i="1"/>
  <c r="S88" i="1"/>
  <c r="S87" i="1"/>
  <c r="S86" i="1"/>
  <c r="S82" i="1"/>
  <c r="S81" i="1"/>
  <c r="S80" i="1"/>
  <c r="S85" i="1"/>
  <c r="U84" i="1"/>
  <c r="T84" i="1"/>
  <c r="S84" i="1"/>
  <c r="U83" i="1"/>
  <c r="T83" i="1"/>
  <c r="S83" i="1"/>
  <c r="U79" i="1"/>
  <c r="T79" i="1"/>
  <c r="S79" i="1"/>
  <c r="U78" i="1"/>
  <c r="T78" i="1"/>
  <c r="S78" i="1"/>
  <c r="U77" i="1"/>
  <c r="T77" i="1"/>
  <c r="S77" i="1"/>
  <c r="U76" i="1"/>
  <c r="T76" i="1"/>
  <c r="S76" i="1"/>
  <c r="U75" i="1"/>
  <c r="T75" i="1"/>
  <c r="S75" i="1"/>
  <c r="U74" i="1"/>
  <c r="T74" i="1"/>
  <c r="S74" i="1"/>
  <c r="U73" i="1"/>
  <c r="T73" i="1"/>
  <c r="S73" i="1"/>
  <c r="U72" i="1"/>
  <c r="T72" i="1"/>
  <c r="S72" i="1"/>
  <c r="U71" i="1"/>
  <c r="S71" i="1"/>
  <c r="U70" i="1"/>
  <c r="T70" i="1"/>
  <c r="S70" i="1"/>
  <c r="U69" i="1"/>
  <c r="T69" i="1"/>
  <c r="S69" i="1"/>
  <c r="U68" i="1"/>
  <c r="T68" i="1"/>
  <c r="S68" i="1"/>
  <c r="U67" i="1"/>
  <c r="T67" i="1"/>
  <c r="S67" i="1"/>
  <c r="U66" i="1"/>
  <c r="T66" i="1"/>
  <c r="S66" i="1"/>
  <c r="U65" i="1"/>
  <c r="T65" i="1"/>
  <c r="S65" i="1"/>
  <c r="U64" i="1"/>
  <c r="T64" i="1"/>
  <c r="S64" i="1"/>
  <c r="U63" i="1"/>
  <c r="T63" i="1"/>
  <c r="S63" i="1"/>
  <c r="U62" i="1"/>
  <c r="T62" i="1"/>
  <c r="S62" i="1"/>
  <c r="U61" i="1"/>
  <c r="T61" i="1"/>
  <c r="S61" i="1"/>
  <c r="U60" i="1"/>
  <c r="T60" i="1"/>
  <c r="S60" i="1"/>
  <c r="U59" i="1"/>
  <c r="T59" i="1"/>
  <c r="S59" i="1"/>
  <c r="U58" i="1"/>
  <c r="T58" i="1"/>
  <c r="S58" i="1"/>
  <c r="U57" i="1"/>
  <c r="T57" i="1"/>
  <c r="S57" i="1"/>
  <c r="U56" i="1"/>
  <c r="T56" i="1"/>
  <c r="S56" i="1"/>
  <c r="U55" i="1"/>
  <c r="T55" i="1"/>
  <c r="S55" i="1"/>
  <c r="U54" i="1"/>
  <c r="T54" i="1"/>
  <c r="S54" i="1"/>
  <c r="V58" i="1" l="1"/>
  <c r="V82" i="1"/>
  <c r="V93" i="1"/>
  <c r="V101" i="1"/>
  <c r="V75" i="1"/>
  <c r="V86" i="1"/>
  <c r="V90" i="1"/>
  <c r="V94" i="1"/>
  <c r="V98" i="1"/>
  <c r="V89" i="1"/>
  <c r="V97" i="1"/>
  <c r="V60" i="1"/>
  <c r="V64" i="1"/>
  <c r="V73" i="1"/>
  <c r="V76" i="1"/>
  <c r="V85" i="1"/>
  <c r="V87" i="1"/>
  <c r="V95" i="1"/>
  <c r="V65" i="1"/>
  <c r="V81" i="1"/>
  <c r="V88" i="1"/>
  <c r="V92" i="1"/>
  <c r="V96" i="1"/>
  <c r="V100" i="1"/>
  <c r="V59" i="1"/>
  <c r="V71" i="1"/>
  <c r="V84" i="1"/>
  <c r="V80" i="1"/>
  <c r="V91" i="1"/>
  <c r="V99" i="1"/>
  <c r="V67" i="1"/>
  <c r="V57" i="1"/>
  <c r="V61" i="1"/>
  <c r="V68" i="1"/>
  <c r="V72" i="1"/>
  <c r="V77" i="1"/>
  <c r="V83" i="1"/>
  <c r="V56" i="1"/>
  <c r="V62" i="1"/>
  <c r="V69" i="1"/>
  <c r="V74" i="1"/>
  <c r="V78" i="1"/>
  <c r="V54" i="1"/>
  <c r="V55" i="1"/>
  <c r="V63" i="1"/>
  <c r="V66" i="1"/>
  <c r="V70" i="1"/>
  <c r="V79" i="1"/>
  <c r="U53" i="1"/>
  <c r="T53" i="1"/>
  <c r="S53" i="1"/>
  <c r="U52" i="1"/>
  <c r="T52" i="1"/>
  <c r="S52" i="1"/>
  <c r="U51" i="1"/>
  <c r="T51" i="1"/>
  <c r="S51" i="1"/>
  <c r="U50" i="1"/>
  <c r="T50" i="1"/>
  <c r="S50" i="1"/>
  <c r="U49" i="1"/>
  <c r="T49" i="1"/>
  <c r="S49" i="1"/>
  <c r="U48" i="1"/>
  <c r="T48" i="1"/>
  <c r="S48" i="1"/>
  <c r="U47" i="1"/>
  <c r="T47" i="1"/>
  <c r="S47" i="1"/>
  <c r="U46" i="1"/>
  <c r="T46" i="1"/>
  <c r="S46" i="1"/>
  <c r="U45" i="1"/>
  <c r="T45" i="1"/>
  <c r="S45" i="1"/>
  <c r="U44" i="1"/>
  <c r="T44" i="1"/>
  <c r="S44" i="1"/>
  <c r="U43" i="1"/>
  <c r="T43" i="1"/>
  <c r="S43" i="1"/>
  <c r="U42" i="1"/>
  <c r="T42" i="1"/>
  <c r="S42" i="1"/>
  <c r="U41" i="1"/>
  <c r="T41" i="1"/>
  <c r="S41" i="1"/>
  <c r="U40" i="1"/>
  <c r="T40" i="1"/>
  <c r="S40" i="1"/>
  <c r="U39" i="1"/>
  <c r="T39" i="1"/>
  <c r="S39" i="1"/>
  <c r="U38" i="1"/>
  <c r="T38" i="1"/>
  <c r="S38" i="1"/>
  <c r="U37" i="1"/>
  <c r="T37" i="1"/>
  <c r="S37" i="1"/>
  <c r="U36" i="1"/>
  <c r="T36" i="1"/>
  <c r="S36" i="1"/>
  <c r="U35" i="1"/>
  <c r="T35" i="1"/>
  <c r="S35" i="1"/>
  <c r="V36" i="1" l="1"/>
  <c r="V40" i="1"/>
  <c r="V44" i="1"/>
  <c r="V48" i="1"/>
  <c r="V52" i="1"/>
  <c r="V35" i="1"/>
  <c r="V39" i="1"/>
  <c r="V43" i="1"/>
  <c r="V47" i="1"/>
  <c r="V51" i="1"/>
  <c r="V38" i="1"/>
  <c r="V42" i="1"/>
  <c r="V46" i="1"/>
  <c r="V50" i="1"/>
  <c r="V37" i="1"/>
  <c r="V41" i="1"/>
  <c r="V45" i="1"/>
  <c r="V49" i="1"/>
  <c r="V53" i="1"/>
  <c r="U25" i="1"/>
  <c r="T25" i="1"/>
  <c r="S25" i="1"/>
  <c r="U34" i="1"/>
  <c r="T34" i="1"/>
  <c r="S34" i="1"/>
  <c r="U33" i="1"/>
  <c r="T33" i="1"/>
  <c r="S33" i="1"/>
  <c r="U32" i="1"/>
  <c r="T32" i="1"/>
  <c r="U31" i="1"/>
  <c r="T31" i="1"/>
  <c r="S32" i="1"/>
  <c r="S31" i="1"/>
  <c r="U28" i="1"/>
  <c r="T28" i="1"/>
  <c r="S28" i="1"/>
  <c r="U27" i="1"/>
  <c r="T27" i="1"/>
  <c r="S27" i="1"/>
  <c r="U30" i="1"/>
  <c r="T30" i="1"/>
  <c r="S30" i="1"/>
  <c r="U29" i="1"/>
  <c r="T29" i="1"/>
  <c r="S29" i="1"/>
  <c r="U26" i="1"/>
  <c r="T26" i="1"/>
  <c r="S26" i="1"/>
  <c r="U24" i="1"/>
  <c r="T24" i="1"/>
  <c r="S24" i="1"/>
  <c r="U23" i="1"/>
  <c r="T23" i="1"/>
  <c r="S23" i="1"/>
  <c r="U22" i="1"/>
  <c r="T22" i="1"/>
  <c r="S22" i="1"/>
  <c r="U21" i="1"/>
  <c r="T21" i="1"/>
  <c r="S21" i="1"/>
  <c r="U20" i="1"/>
  <c r="T20" i="1"/>
  <c r="S20" i="1"/>
  <c r="U19" i="1"/>
  <c r="T19" i="1"/>
  <c r="S19" i="1"/>
  <c r="U18" i="1"/>
  <c r="T18" i="1"/>
  <c r="S18" i="1"/>
  <c r="U17" i="1"/>
  <c r="T17" i="1"/>
  <c r="S17" i="1"/>
  <c r="U16" i="1"/>
  <c r="T16" i="1"/>
  <c r="S16" i="1"/>
  <c r="U14" i="1"/>
  <c r="T14" i="1"/>
  <c r="S14" i="1"/>
  <c r="U15" i="1"/>
  <c r="T15" i="1"/>
  <c r="S15" i="1"/>
  <c r="U13" i="1"/>
  <c r="T13" i="1"/>
  <c r="S13" i="1"/>
  <c r="U12" i="1"/>
  <c r="T12" i="1"/>
  <c r="S12" i="1"/>
  <c r="U11" i="1"/>
  <c r="T11" i="1"/>
  <c r="S11" i="1"/>
  <c r="U10" i="1"/>
  <c r="T10" i="1"/>
  <c r="S10" i="1"/>
  <c r="U9" i="1"/>
  <c r="T9" i="1"/>
  <c r="S9" i="1"/>
  <c r="U8" i="1"/>
  <c r="T8" i="1"/>
  <c r="S8" i="1"/>
  <c r="U7" i="1"/>
  <c r="T7" i="1"/>
  <c r="S7" i="1"/>
  <c r="U6" i="1"/>
  <c r="T6" i="1"/>
  <c r="S6" i="1"/>
  <c r="U5" i="1"/>
  <c r="T5" i="1"/>
  <c r="S5" i="1"/>
  <c r="U4" i="1"/>
  <c r="T4" i="1"/>
  <c r="S4" i="1"/>
  <c r="U3" i="1"/>
  <c r="T3" i="1"/>
  <c r="S3" i="1"/>
  <c r="U2" i="1"/>
  <c r="T2" i="1"/>
  <c r="S2" i="1"/>
  <c r="V31" i="1" l="1"/>
  <c r="V2" i="1"/>
  <c r="V33" i="1"/>
  <c r="V25" i="1"/>
  <c r="V29" i="1"/>
  <c r="V8" i="1"/>
  <c r="V24" i="1"/>
  <c r="V28" i="1"/>
  <c r="V34" i="1"/>
  <c r="V27" i="1"/>
  <c r="V32" i="1"/>
  <c r="V30" i="1"/>
  <c r="V23" i="1"/>
  <c r="V22" i="1"/>
  <c r="V21" i="1"/>
  <c r="V20" i="1"/>
  <c r="V19" i="1"/>
  <c r="V18" i="1"/>
  <c r="V17" i="1"/>
  <c r="V16" i="1"/>
  <c r="V14" i="1"/>
  <c r="V15" i="1"/>
  <c r="V13" i="1"/>
  <c r="V12" i="1"/>
  <c r="V11" i="1"/>
  <c r="V10" i="1"/>
  <c r="V9" i="1"/>
  <c r="V7" i="1"/>
  <c r="V6" i="1"/>
  <c r="V5" i="1"/>
  <c r="V4" i="1"/>
  <c r="V3" i="1"/>
  <c r="V26" i="1"/>
</calcChain>
</file>

<file path=xl/sharedStrings.xml><?xml version="1.0" encoding="utf-8"?>
<sst xmlns="http://schemas.openxmlformats.org/spreadsheetml/2006/main" count="326" uniqueCount="224">
  <si>
    <t>Average OG</t>
  </si>
  <si>
    <t>Average FG</t>
  </si>
  <si>
    <t>Average IBU</t>
  </si>
  <si>
    <t>Balanced</t>
  </si>
  <si>
    <t>Bitter</t>
  </si>
  <si>
    <t>Minimum SRM</t>
  </si>
  <si>
    <t>Maximum SRM</t>
  </si>
  <si>
    <t>Average SRM</t>
  </si>
  <si>
    <t>Minimum OG</t>
  </si>
  <si>
    <t>Maximum OG</t>
  </si>
  <si>
    <t>Minimum FG</t>
  </si>
  <si>
    <t>Maximum FG</t>
  </si>
  <si>
    <t>Minimum IBU</t>
  </si>
  <si>
    <t>Maximum IBU</t>
  </si>
  <si>
    <t>IBU To OG Ratio for Average IBU and OG</t>
  </si>
  <si>
    <t>Minimum ABV</t>
  </si>
  <si>
    <t>Maximum ABV</t>
  </si>
  <si>
    <t>Average ABV</t>
  </si>
  <si>
    <t>SRM min</t>
  </si>
  <si>
    <t>SRM max</t>
  </si>
  <si>
    <t>Color Label</t>
  </si>
  <si>
    <t>Straw</t>
  </si>
  <si>
    <t>Yellow</t>
  </si>
  <si>
    <t>Gold</t>
  </si>
  <si>
    <t>Amber</t>
  </si>
  <si>
    <t>Deep Amber/Light Copper</t>
  </si>
  <si>
    <t>Copper</t>
  </si>
  <si>
    <t>Deep Copper/Light Brown</t>
  </si>
  <si>
    <t>Brown</t>
  </si>
  <si>
    <t>Dark Brown</t>
  </si>
  <si>
    <t>Black</t>
  </si>
  <si>
    <t>Malty</t>
  </si>
  <si>
    <t>BJCP Style Name</t>
  </si>
  <si>
    <t>BJCP Family Name</t>
  </si>
  <si>
    <t>Standard American Beer</t>
  </si>
  <si>
    <t>International Lager</t>
  </si>
  <si>
    <t>Czech Lager</t>
  </si>
  <si>
    <t>Pale Malty European Lager</t>
  </si>
  <si>
    <t>Pale Bitter European Beer</t>
  </si>
  <si>
    <t>Amber Bitter European Beer</t>
  </si>
  <si>
    <t>Dark European Lager</t>
  </si>
  <si>
    <t>Strong European Beer</t>
  </si>
  <si>
    <t>German Wheat Beer</t>
  </si>
  <si>
    <t>British Bitter</t>
  </si>
  <si>
    <t>Pale Commonwealth Beer</t>
  </si>
  <si>
    <t>Brown British Beer</t>
  </si>
  <si>
    <t>Scottish Ale</t>
  </si>
  <si>
    <t>Irish Beer</t>
  </si>
  <si>
    <t>Dark British Beer</t>
  </si>
  <si>
    <t>Strong British Ale</t>
  </si>
  <si>
    <t>Pale American Ale</t>
  </si>
  <si>
    <t>Amber and Brown American Beer</t>
  </si>
  <si>
    <t>American Porter and Stout</t>
  </si>
  <si>
    <t>IPA</t>
  </si>
  <si>
    <t>Strong American Ale</t>
  </si>
  <si>
    <t>European Sour Ale</t>
  </si>
  <si>
    <t>Belgian Ale</t>
  </si>
  <si>
    <t>Strong Belgian Ale</t>
  </si>
  <si>
    <t>Trappist Ale</t>
  </si>
  <si>
    <t>Historical Beer</t>
  </si>
  <si>
    <t xml:space="preserve"> </t>
  </si>
  <si>
    <t>This excel workbook created by:</t>
  </si>
  <si>
    <t>Edited by Gordon Strong with Kristen England</t>
  </si>
  <si>
    <t>SourceS:</t>
  </si>
  <si>
    <t>Beer Judge Certification Program 2015 Style Guidelines</t>
  </si>
  <si>
    <t>Not Listed</t>
  </si>
  <si>
    <t>Sum of Minimum SRM</t>
  </si>
  <si>
    <t>Sum of Minimum ABV</t>
  </si>
  <si>
    <t>Sum of Maximum ABV</t>
  </si>
  <si>
    <t>Sum of Minimum OG</t>
  </si>
  <si>
    <t>Sum of Maximum OG</t>
  </si>
  <si>
    <t>Sum of Minimum FG</t>
  </si>
  <si>
    <t>Sum of Maximum FG</t>
  </si>
  <si>
    <t>Sum of Average SRM</t>
  </si>
  <si>
    <t>Sum of Average ABV</t>
  </si>
  <si>
    <t>Sum of Average OG</t>
  </si>
  <si>
    <t>Max OG</t>
  </si>
  <si>
    <t>Min OG</t>
  </si>
  <si>
    <t>Max FG</t>
  </si>
  <si>
    <t>Max ABV</t>
  </si>
  <si>
    <t>Min ABV</t>
  </si>
  <si>
    <t>Max IBU</t>
  </si>
  <si>
    <t>Min IBU</t>
  </si>
  <si>
    <t>Min FG</t>
  </si>
  <si>
    <t>Total Ranges</t>
  </si>
  <si>
    <t>Color Ranges</t>
  </si>
  <si>
    <t>Max SRM</t>
  </si>
  <si>
    <t>Min SRM</t>
  </si>
  <si>
    <t>Sum of Average FG</t>
  </si>
  <si>
    <t>Sum of Average IBU</t>
  </si>
  <si>
    <t>Sum of Maximum SRM</t>
  </si>
  <si>
    <t>Sum of Minimum IBU</t>
  </si>
  <si>
    <t>Sum of Maximum IBU</t>
  </si>
  <si>
    <t>Sum of IBU To OG Ratio for Average IBU and OG</t>
  </si>
  <si>
    <t>10c. Weizenbock</t>
  </si>
  <si>
    <t>10b. Dunkles Weissbier</t>
  </si>
  <si>
    <t>10a. Weissbier</t>
  </si>
  <si>
    <t>11a. Ordinary Bitter</t>
  </si>
  <si>
    <t>11b. Best Bitter</t>
  </si>
  <si>
    <t>11c. Strong Bitter</t>
  </si>
  <si>
    <t>12b. Australian Sparkling Ale</t>
  </si>
  <si>
    <t>12c. English IPA</t>
  </si>
  <si>
    <t>12a. British Golden Ale</t>
  </si>
  <si>
    <t>13c. English Porter</t>
  </si>
  <si>
    <t>13b. British Brown Ale</t>
  </si>
  <si>
    <t>13a. Dark Mild</t>
  </si>
  <si>
    <t>14c. Scottish Export</t>
  </si>
  <si>
    <t>14a. Scottish Light</t>
  </si>
  <si>
    <t>14b. Scottish Heavy</t>
  </si>
  <si>
    <t>15b. Irish Stout</t>
  </si>
  <si>
    <t>15c. Irish Extra Stout</t>
  </si>
  <si>
    <t>15a. Irish Red Ale</t>
  </si>
  <si>
    <t>16d. Foreign Extra Stout</t>
  </si>
  <si>
    <t>16c. Tropical Stout</t>
  </si>
  <si>
    <t>16b. Oatmeal Stout</t>
  </si>
  <si>
    <t>16a. Sweet Stout</t>
  </si>
  <si>
    <t>17a. British Strong Ale</t>
  </si>
  <si>
    <t>17b. Old Ale</t>
  </si>
  <si>
    <t>17c. Wee Heavy</t>
  </si>
  <si>
    <t>17d. English Barleywine</t>
  </si>
  <si>
    <t>18a. Blonde Ale</t>
  </si>
  <si>
    <t>18b. American Pale Ale</t>
  </si>
  <si>
    <t>19a. American Amber Ale</t>
  </si>
  <si>
    <t>19b. California Common</t>
  </si>
  <si>
    <t>19c. American Brown Ale</t>
  </si>
  <si>
    <t>20a. American Porter</t>
  </si>
  <si>
    <t>20b. American Stout</t>
  </si>
  <si>
    <t>20c. Imperial Stout</t>
  </si>
  <si>
    <t>21a. American IPA</t>
  </si>
  <si>
    <t>21b. Belgian IPA</t>
  </si>
  <si>
    <t>21b. Black IPA</t>
  </si>
  <si>
    <t>21b. Brown IPA</t>
  </si>
  <si>
    <t>21b. Red IPA</t>
  </si>
  <si>
    <t>21b. Rye IPA</t>
  </si>
  <si>
    <t>21b. White IPA</t>
  </si>
  <si>
    <t>22a. Double IPA</t>
  </si>
  <si>
    <t>22b. American Strong Ale</t>
  </si>
  <si>
    <t>22c. American Barleywine</t>
  </si>
  <si>
    <t>22d. Wheatwine</t>
  </si>
  <si>
    <t>23a. Berliner Weisse</t>
  </si>
  <si>
    <t>23b. Flanders Red Ale</t>
  </si>
  <si>
    <t>23c. Oud Bruin</t>
  </si>
  <si>
    <t>24d. Lambic</t>
  </si>
  <si>
    <t>24e. Gueuze</t>
  </si>
  <si>
    <t>24f. Fruit Lambic</t>
  </si>
  <si>
    <t>24a. Witbier</t>
  </si>
  <si>
    <t>24b. Belgian Pale Ale</t>
  </si>
  <si>
    <t>24c. Biere de Garde</t>
  </si>
  <si>
    <t>25a. Belgian Blond Ale</t>
  </si>
  <si>
    <t>25b. Saison</t>
  </si>
  <si>
    <t>25c. Belgian Golden Strong Ale</t>
  </si>
  <si>
    <t>26a. Trappist Single</t>
  </si>
  <si>
    <t>26b. Belgian Dubbel</t>
  </si>
  <si>
    <t>26c. Belgian Trippel</t>
  </si>
  <si>
    <t>26d. Belgian Dark Strong Ale</t>
  </si>
  <si>
    <t>27. Gose</t>
  </si>
  <si>
    <t>27. Kentucky Common</t>
  </si>
  <si>
    <t>27. Lichtenhainer</t>
  </si>
  <si>
    <t>27. London Brown Ale</t>
  </si>
  <si>
    <t>27. Piwo Grodziskie</t>
  </si>
  <si>
    <t>27. Pre-Prohibition Lager</t>
  </si>
  <si>
    <t>27. Pre-Prohibition Porter</t>
  </si>
  <si>
    <t>27. Roggenbier</t>
  </si>
  <si>
    <t>27. Sahti</t>
  </si>
  <si>
    <t xml:space="preserve"> BJCP Style Dashboard </t>
  </si>
  <si>
    <t>Balance: Balanced</t>
  </si>
  <si>
    <t>Balance: Malty</t>
  </si>
  <si>
    <t>Balance: Not Listed</t>
  </si>
  <si>
    <t>Balance: Bitter</t>
  </si>
  <si>
    <t>Amber Malty European Lager</t>
  </si>
  <si>
    <t>Count of Balance: Balanced</t>
  </si>
  <si>
    <t>Count of Balance: Malty</t>
  </si>
  <si>
    <t>Sum of Balance: Not Listed</t>
  </si>
  <si>
    <t>Sum of Balance: Bitter</t>
  </si>
  <si>
    <t>Balance Spider Chart</t>
  </si>
  <si>
    <t>01a. American Light Lager</t>
  </si>
  <si>
    <t>01b. American Lager</t>
  </si>
  <si>
    <t>01c. Cream Ale</t>
  </si>
  <si>
    <t>01d. American Wheat Beer</t>
  </si>
  <si>
    <t>02a. International Pale Lager</t>
  </si>
  <si>
    <t>02b. International Amber Lager</t>
  </si>
  <si>
    <t>02c. International Dark Lager</t>
  </si>
  <si>
    <t>03a. Czech Pale Lager</t>
  </si>
  <si>
    <t>03b. Czech Premium Pale Lager</t>
  </si>
  <si>
    <t>03c. Czech Amber Lager</t>
  </si>
  <si>
    <t>03d. Czech Dark Lager</t>
  </si>
  <si>
    <t>04a. Munich Helles</t>
  </si>
  <si>
    <t>04b. Helles Bock</t>
  </si>
  <si>
    <t>04c. Festbier</t>
  </si>
  <si>
    <t>05a. German Leichtbier</t>
  </si>
  <si>
    <t>05b. Kolsch</t>
  </si>
  <si>
    <t>05c. German Helles Exportbier</t>
  </si>
  <si>
    <t>05d. German Pils</t>
  </si>
  <si>
    <t>06a. Marzen</t>
  </si>
  <si>
    <t>06b. Rauchbier</t>
  </si>
  <si>
    <t>06c. Dunkles Bock</t>
  </si>
  <si>
    <t>07a. Vienna Lager</t>
  </si>
  <si>
    <t>07b. Altbier</t>
  </si>
  <si>
    <t>07c. Kellerbier, amber</t>
  </si>
  <si>
    <t>07c. Kellerbier, pale</t>
  </si>
  <si>
    <t>08a. Munich Dunkel</t>
  </si>
  <si>
    <t>08b. Schwarzbier</t>
  </si>
  <si>
    <t>09a. Doppelbock</t>
  </si>
  <si>
    <t>09b. Eisbock</t>
  </si>
  <si>
    <t>09c. Baltic Porter</t>
  </si>
  <si>
    <t>SRM Whisker Chart</t>
  </si>
  <si>
    <t>Minimum</t>
  </si>
  <si>
    <t>Average</t>
  </si>
  <si>
    <t>Maximum</t>
  </si>
  <si>
    <t>All Styles</t>
  </si>
  <si>
    <t>This Style</t>
  </si>
  <si>
    <t>OG</t>
  </si>
  <si>
    <t>FG</t>
  </si>
  <si>
    <t>ABV</t>
  </si>
  <si>
    <t>Median SRM</t>
  </si>
  <si>
    <t>Bitterness Ratio Bar Chart</t>
  </si>
  <si>
    <t>Bitterness Ratio</t>
  </si>
  <si>
    <t>Max Bitterness Ratio</t>
  </si>
  <si>
    <t>Min Bitterness Ratio</t>
  </si>
  <si>
    <t>Average Bitterness Ratio</t>
  </si>
  <si>
    <t>FG OG Bar Chart</t>
  </si>
  <si>
    <t xml:space="preserve">IBU </t>
  </si>
  <si>
    <t>blackelbow</t>
  </si>
  <si>
    <t>coude.noir@gmail.com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</si>
</sst>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entury Gothic"/>
      <family val="2"/>
      <scheme val="minor"/>
    </font>
    <font>
      <b/>
      <sz val="16"/>
      <color theme="1"/>
      <name val="Algerian"/>
      <family val="5"/>
    </font>
    <font>
      <sz val="11"/>
      <color theme="1"/>
      <name val="Times New Roman"/>
      <family val="1"/>
    </font>
    <font>
      <u/>
      <sz val="11"/>
      <color theme="10"/>
      <name val="Century Gothic"/>
      <family val="2"/>
      <scheme val="minor"/>
    </font>
    <font>
      <i/>
      <sz val="11"/>
      <name val="Times New Roman"/>
      <family val="1"/>
    </font>
    <font>
      <sz val="12"/>
      <color theme="1"/>
      <name val="Times New Roman"/>
      <family val="1"/>
    </font>
    <font>
      <u/>
      <sz val="12"/>
      <color rgb="FF0070C0"/>
      <name val="Times New Roman"/>
      <family val="1"/>
    </font>
    <font>
      <sz val="11"/>
      <name val="Century Gothic"/>
      <family val="2"/>
      <scheme val="minor"/>
    </font>
    <font>
      <sz val="18"/>
      <color theme="3"/>
      <name val="Century Gothic"/>
      <family val="2"/>
      <scheme val="major"/>
    </font>
    <font>
      <b/>
      <u val="double"/>
      <sz val="18"/>
      <color theme="3"/>
      <name val="Century Gothic"/>
      <family val="2"/>
      <scheme val="major"/>
    </font>
    <font>
      <sz val="11"/>
      <name val="Times New Roman"/>
      <family val="1"/>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8"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1"/>
    <xf numFmtId="0" fontId="4" fillId="0" borderId="0" xfId="1" applyFont="1"/>
    <xf numFmtId="0" fontId="5" fillId="0" borderId="0" xfId="0" applyFont="1"/>
    <xf numFmtId="0" fontId="6" fillId="0" borderId="0" xfId="1" applyFont="1"/>
    <xf numFmtId="0" fontId="7" fillId="0" borderId="0" xfId="0" applyFont="1"/>
    <xf numFmtId="0" fontId="7" fillId="2" borderId="0" xfId="0" applyFont="1" applyFill="1"/>
    <xf numFmtId="0" fontId="0" fillId="2" borderId="0" xfId="0" applyFill="1"/>
    <xf numFmtId="0" fontId="0" fillId="0" borderId="0" xfId="0" applyNumberFormat="1"/>
    <xf numFmtId="0" fontId="9" fillId="2" borderId="0" xfId="2" applyFont="1" applyFill="1" applyBorder="1" applyAlignment="1">
      <alignment vertical="center"/>
    </xf>
    <xf numFmtId="0" fontId="0" fillId="0" borderId="0" xfId="0" applyFill="1"/>
    <xf numFmtId="0" fontId="10" fillId="0" borderId="0" xfId="1" applyFont="1"/>
  </cellXfs>
  <cellStyles count="3">
    <cellStyle name="Hyperlink" xfId="1" builtinId="8"/>
    <cellStyle name="Normal" xfId="0" builtinId="0"/>
    <cellStyle name="Title" xfId="2" builtinId="15"/>
  </cellStyles>
  <dxfs count="46">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fill>
        <patternFill patternType="solid">
          <fgColor indexed="64"/>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ysClr val="windowText" lastClr="000000"/>
                </a:solidFill>
              </a:rPr>
              <a:t>F</a:t>
            </a:r>
            <a:r>
              <a:rPr lang="en-US" cap="none" spc="0" baseline="0">
                <a:solidFill>
                  <a:sysClr val="windowText" lastClr="000000"/>
                </a:solidFill>
              </a:rPr>
              <a:t>lavor Balance</a:t>
            </a:r>
            <a:endParaRPr lang="en-US">
              <a:solidFill>
                <a:sysClr val="windowText" lastClr="000000"/>
              </a:solidFill>
            </a:endParaRP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spPr>
            <a:ln w="25400" cap="rnd" cmpd="sng" algn="ctr">
              <a:noFill/>
              <a:prstDash val="sysDot"/>
              <a:round/>
            </a:ln>
            <a:effectLst/>
          </c:spPr>
          <c:marker>
            <c:symbol val="circle"/>
            <c:size val="6"/>
            <c:spPr>
              <a:solidFill>
                <a:schemeClr val="accent1"/>
              </a:solidFill>
              <a:ln>
                <a:noFill/>
              </a:ln>
              <a:effectLst/>
            </c:spPr>
          </c:marker>
          <c:cat>
            <c:strRef>
              <c:f>Sheet11!$A$9:$D$9</c:f>
              <c:strCache>
                <c:ptCount val="4"/>
                <c:pt idx="0">
                  <c:v>Balanced</c:v>
                </c:pt>
                <c:pt idx="1">
                  <c:v>Malty</c:v>
                </c:pt>
                <c:pt idx="2">
                  <c:v>Not Listed</c:v>
                </c:pt>
                <c:pt idx="3">
                  <c:v>Bitter</c:v>
                </c:pt>
              </c:strCache>
            </c:strRef>
          </c:cat>
          <c:val>
            <c:numRef>
              <c:f>Sheet11!$A$10:$D$10</c:f>
              <c:numCache>
                <c:formatCode>General</c:formatCode>
                <c:ptCount val="4"/>
                <c:pt idx="0">
                  <c:v>1</c:v>
                </c:pt>
                <c:pt idx="1">
                  <c:v>0</c:v>
                </c:pt>
                <c:pt idx="2">
                  <c:v>0</c:v>
                </c:pt>
                <c:pt idx="3">
                  <c:v>0</c:v>
                </c:pt>
              </c:numCache>
            </c:numRef>
          </c:val>
          <c:extLst>
            <c:ext xmlns:c16="http://schemas.microsoft.com/office/drawing/2014/chart" uri="{C3380CC4-5D6E-409C-BE32-E72D297353CC}">
              <c16:uniqueId val="{00000000-F918-41D8-AC8E-F8A4E9F5D5E2}"/>
            </c:ext>
          </c:extLst>
        </c:ser>
        <c:dLbls>
          <c:showLegendKey val="0"/>
          <c:showVal val="0"/>
          <c:showCatName val="0"/>
          <c:showSerName val="0"/>
          <c:showPercent val="0"/>
          <c:showBubbleSize val="0"/>
        </c:dLbls>
        <c:axId val="772665776"/>
        <c:axId val="772662168"/>
      </c:radarChart>
      <c:catAx>
        <c:axId val="7726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62168"/>
        <c:crosses val="autoZero"/>
        <c:auto val="1"/>
        <c:lblAlgn val="ctr"/>
        <c:lblOffset val="100"/>
        <c:noMultiLvlLbl val="0"/>
      </c:catAx>
      <c:valAx>
        <c:axId val="7726621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726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Bitterness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Sheet11!$A$18</c:f>
              <c:strCache>
                <c:ptCount val="1"/>
                <c:pt idx="0">
                  <c:v>Bitterness Ratio</c:v>
                </c:pt>
              </c:strCache>
            </c:strRef>
          </c:tx>
          <c:spPr>
            <a:solidFill>
              <a:schemeClr val="accent1"/>
            </a:solidFill>
            <a:ln>
              <a:noFill/>
            </a:ln>
            <a:effectLst/>
          </c:spPr>
          <c:invertIfNegative val="0"/>
          <c:val>
            <c:numRef>
              <c:f>Sheet11!$A$19</c:f>
              <c:numCache>
                <c:formatCode>General</c:formatCode>
                <c:ptCount val="1"/>
                <c:pt idx="0">
                  <c:v>0.28999999999999998</c:v>
                </c:pt>
              </c:numCache>
            </c:numRef>
          </c:val>
          <c:extLst>
            <c:ext xmlns:c16="http://schemas.microsoft.com/office/drawing/2014/chart" uri="{C3380CC4-5D6E-409C-BE32-E72D297353CC}">
              <c16:uniqueId val="{00000000-FA70-4BCD-B87A-EE261B82EE83}"/>
            </c:ext>
          </c:extLst>
        </c:ser>
        <c:dLbls>
          <c:showLegendKey val="0"/>
          <c:showVal val="0"/>
          <c:showCatName val="0"/>
          <c:showSerName val="0"/>
          <c:showPercent val="0"/>
          <c:showBubbleSize val="0"/>
        </c:dLbls>
        <c:gapWidth val="219"/>
        <c:overlap val="-27"/>
        <c:axId val="857000336"/>
        <c:axId val="857000664"/>
      </c:barChart>
      <c:catAx>
        <c:axId val="85700033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7000664"/>
        <c:crosses val="autoZero"/>
        <c:auto val="0"/>
        <c:lblAlgn val="ctr"/>
        <c:lblOffset val="100"/>
        <c:noMultiLvlLbl val="0"/>
      </c:catAx>
      <c:valAx>
        <c:axId val="857000664"/>
        <c:scaling>
          <c:orientation val="minMax"/>
          <c:max val="1.2"/>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00336"/>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OG</a:t>
            </a:r>
            <a:r>
              <a:rPr lang="en-US" sz="1800" b="1" baseline="0">
                <a:solidFill>
                  <a:sysClr val="windowText" lastClr="000000"/>
                </a:solidFill>
              </a:rPr>
              <a:t> and FG</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Sheet11!$A$23</c:f>
              <c:strCache>
                <c:ptCount val="1"/>
                <c:pt idx="0">
                  <c:v>Maximum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Sheet11!$B$22:$C$22</c:f>
              <c:strCache>
                <c:ptCount val="2"/>
                <c:pt idx="0">
                  <c:v>OG</c:v>
                </c:pt>
                <c:pt idx="1">
                  <c:v>FG</c:v>
                </c:pt>
              </c:strCache>
            </c:strRef>
          </c:cat>
          <c:val>
            <c:numRef>
              <c:f>Sheet11!$B$23:$C$23</c:f>
              <c:numCache>
                <c:formatCode>General</c:formatCode>
                <c:ptCount val="2"/>
                <c:pt idx="0">
                  <c:v>1.04</c:v>
                </c:pt>
                <c:pt idx="1">
                  <c:v>1.008</c:v>
                </c:pt>
              </c:numCache>
            </c:numRef>
          </c:val>
          <c:extLst>
            <c:ext xmlns:c16="http://schemas.microsoft.com/office/drawing/2014/chart" uri="{C3380CC4-5D6E-409C-BE32-E72D297353CC}">
              <c16:uniqueId val="{00000000-7021-4D1B-8FB9-4B913A164530}"/>
            </c:ext>
          </c:extLst>
        </c:ser>
        <c:ser>
          <c:idx val="1"/>
          <c:order val="1"/>
          <c:tx>
            <c:strRef>
              <c:f>Sheet11!$A$24</c:f>
              <c:strCache>
                <c:ptCount val="1"/>
                <c:pt idx="0">
                  <c:v>Average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Sheet11!$B$22:$C$22</c:f>
              <c:strCache>
                <c:ptCount val="2"/>
                <c:pt idx="0">
                  <c:v>OG</c:v>
                </c:pt>
                <c:pt idx="1">
                  <c:v>FG</c:v>
                </c:pt>
              </c:strCache>
            </c:strRef>
          </c:cat>
          <c:val>
            <c:numRef>
              <c:f>Sheet11!$B$24:$C$24</c:f>
              <c:numCache>
                <c:formatCode>General</c:formatCode>
                <c:ptCount val="2"/>
                <c:pt idx="0">
                  <c:v>1.034</c:v>
                </c:pt>
                <c:pt idx="1">
                  <c:v>1.0030000000000001</c:v>
                </c:pt>
              </c:numCache>
            </c:numRef>
          </c:val>
          <c:extLst>
            <c:ext xmlns:c16="http://schemas.microsoft.com/office/drawing/2014/chart" uri="{C3380CC4-5D6E-409C-BE32-E72D297353CC}">
              <c16:uniqueId val="{00000001-7021-4D1B-8FB9-4B913A164530}"/>
            </c:ext>
          </c:extLst>
        </c:ser>
        <c:ser>
          <c:idx val="2"/>
          <c:order val="2"/>
          <c:tx>
            <c:strRef>
              <c:f>Sheet11!$A$25</c:f>
              <c:strCache>
                <c:ptCount val="1"/>
                <c:pt idx="0">
                  <c:v>Minimum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Sheet11!$B$22:$C$22</c:f>
              <c:strCache>
                <c:ptCount val="2"/>
                <c:pt idx="0">
                  <c:v>OG</c:v>
                </c:pt>
                <c:pt idx="1">
                  <c:v>FG</c:v>
                </c:pt>
              </c:strCache>
            </c:strRef>
          </c:cat>
          <c:val>
            <c:numRef>
              <c:f>Sheet11!$B$25:$C$25</c:f>
              <c:numCache>
                <c:formatCode>General</c:formatCode>
                <c:ptCount val="2"/>
                <c:pt idx="0">
                  <c:v>1.028</c:v>
                </c:pt>
                <c:pt idx="1">
                  <c:v>0.998</c:v>
                </c:pt>
              </c:numCache>
            </c:numRef>
          </c:val>
          <c:extLst>
            <c:ext xmlns:c16="http://schemas.microsoft.com/office/drawing/2014/chart" uri="{C3380CC4-5D6E-409C-BE32-E72D297353CC}">
              <c16:uniqueId val="{00000002-7021-4D1B-8FB9-4B913A164530}"/>
            </c:ext>
          </c:extLst>
        </c:ser>
        <c:dLbls>
          <c:dLblPos val="outEnd"/>
          <c:showLegendKey val="0"/>
          <c:showVal val="1"/>
          <c:showCatName val="0"/>
          <c:showSerName val="0"/>
          <c:showPercent val="0"/>
          <c:showBubbleSize val="0"/>
        </c:dLbls>
        <c:gapWidth val="219"/>
        <c:overlap val="-27"/>
        <c:axId val="856956384"/>
        <c:axId val="856954416"/>
      </c:barChart>
      <c:catAx>
        <c:axId val="8569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54416"/>
        <c:crosses val="autoZero"/>
        <c:auto val="1"/>
        <c:lblAlgn val="ctr"/>
        <c:lblOffset val="100"/>
        <c:noMultiLvlLbl val="0"/>
      </c:catAx>
      <c:valAx>
        <c:axId val="85695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56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ABV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Sheet11!$A$30</c:f>
              <c:strCache>
                <c:ptCount val="1"/>
                <c:pt idx="0">
                  <c:v>This Style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Sheet11!$B$28:$D$28</c:f>
              <c:strCache>
                <c:ptCount val="3"/>
                <c:pt idx="0">
                  <c:v>Minimum ABV</c:v>
                </c:pt>
                <c:pt idx="1">
                  <c:v>Average ABV</c:v>
                </c:pt>
                <c:pt idx="2">
                  <c:v>Maximum ABV</c:v>
                </c:pt>
              </c:strCache>
            </c:strRef>
          </c:cat>
          <c:val>
            <c:numRef>
              <c:f>Sheet11!$B$30:$D$30</c:f>
              <c:numCache>
                <c:formatCode>General</c:formatCode>
                <c:ptCount val="3"/>
                <c:pt idx="0">
                  <c:v>2.8</c:v>
                </c:pt>
                <c:pt idx="1">
                  <c:v>3.5</c:v>
                </c:pt>
                <c:pt idx="2">
                  <c:v>4.2</c:v>
                </c:pt>
              </c:numCache>
            </c:numRef>
          </c:val>
          <c:extLst>
            <c:ext xmlns:c16="http://schemas.microsoft.com/office/drawing/2014/chart" uri="{C3380CC4-5D6E-409C-BE32-E72D297353CC}">
              <c16:uniqueId val="{00000000-776D-42B2-BA23-C60568E79FE0}"/>
            </c:ext>
          </c:extLst>
        </c:ser>
        <c:dLbls>
          <c:showLegendKey val="0"/>
          <c:showVal val="0"/>
          <c:showCatName val="0"/>
          <c:showSerName val="0"/>
          <c:showPercent val="0"/>
          <c:showBubbleSize val="0"/>
        </c:dLbls>
        <c:gapWidth val="219"/>
        <c:axId val="856948840"/>
        <c:axId val="856950480"/>
      </c:barChart>
      <c:lineChart>
        <c:grouping val="standard"/>
        <c:varyColors val="0"/>
        <c:ser>
          <c:idx val="0"/>
          <c:order val="0"/>
          <c:tx>
            <c:strRef>
              <c:f>Sheet11!$A$29</c:f>
              <c:strCache>
                <c:ptCount val="1"/>
                <c:pt idx="0">
                  <c:v>All Styles</c:v>
                </c:pt>
              </c:strCache>
            </c:strRef>
          </c:tx>
          <c:spPr>
            <a:ln w="28575" cap="rnd">
              <a:solidFill>
                <a:schemeClr val="accent1"/>
              </a:solidFill>
              <a:round/>
            </a:ln>
            <a:effectLst/>
          </c:spPr>
          <c:marker>
            <c:symbol val="none"/>
          </c:marker>
          <c:cat>
            <c:strRef>
              <c:f>Sheet11!$B$28:$D$28</c:f>
              <c:strCache>
                <c:ptCount val="3"/>
                <c:pt idx="0">
                  <c:v>Minimum ABV</c:v>
                </c:pt>
                <c:pt idx="1">
                  <c:v>Average ABV</c:v>
                </c:pt>
                <c:pt idx="2">
                  <c:v>Maximum ABV</c:v>
                </c:pt>
              </c:strCache>
            </c:strRef>
          </c:cat>
          <c:val>
            <c:numRef>
              <c:f>Sheet11!$B$29:$D$29</c:f>
              <c:numCache>
                <c:formatCode>General</c:formatCode>
                <c:ptCount val="3"/>
                <c:pt idx="0">
                  <c:v>2.4</c:v>
                </c:pt>
                <c:pt idx="1">
                  <c:v>5.86</c:v>
                </c:pt>
                <c:pt idx="2">
                  <c:v>14</c:v>
                </c:pt>
              </c:numCache>
            </c:numRef>
          </c:val>
          <c:smooth val="0"/>
          <c:extLst>
            <c:ext xmlns:c16="http://schemas.microsoft.com/office/drawing/2014/chart" uri="{C3380CC4-5D6E-409C-BE32-E72D297353CC}">
              <c16:uniqueId val="{00000001-776D-42B2-BA23-C60568E79FE0}"/>
            </c:ext>
          </c:extLst>
        </c:ser>
        <c:dLbls>
          <c:showLegendKey val="0"/>
          <c:showVal val="0"/>
          <c:showCatName val="0"/>
          <c:showSerName val="0"/>
          <c:showPercent val="0"/>
          <c:showBubbleSize val="0"/>
        </c:dLbls>
        <c:marker val="1"/>
        <c:smooth val="0"/>
        <c:axId val="856948840"/>
        <c:axId val="856950480"/>
      </c:lineChart>
      <c:catAx>
        <c:axId val="856948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50480"/>
        <c:crosses val="autoZero"/>
        <c:auto val="1"/>
        <c:lblAlgn val="ctr"/>
        <c:lblOffset val="100"/>
        <c:noMultiLvlLbl val="0"/>
      </c:catAx>
      <c:valAx>
        <c:axId val="85695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48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IBU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Sheet11!$A$34</c:f>
              <c:strCache>
                <c:ptCount val="1"/>
                <c:pt idx="0">
                  <c:v>All Styles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Sheet11!$B$33:$D$33</c:f>
              <c:strCache>
                <c:ptCount val="3"/>
                <c:pt idx="0">
                  <c:v>Minimum IBU</c:v>
                </c:pt>
                <c:pt idx="1">
                  <c:v>Average IBU</c:v>
                </c:pt>
                <c:pt idx="2">
                  <c:v>Maximum IBU</c:v>
                </c:pt>
              </c:strCache>
            </c:strRef>
          </c:cat>
          <c:val>
            <c:numRef>
              <c:f>Sheet11!$B$34:$D$34</c:f>
              <c:numCache>
                <c:formatCode>General</c:formatCode>
                <c:ptCount val="3"/>
                <c:pt idx="0">
                  <c:v>0</c:v>
                </c:pt>
                <c:pt idx="1">
                  <c:v>30.49</c:v>
                </c:pt>
                <c:pt idx="2">
                  <c:v>120</c:v>
                </c:pt>
              </c:numCache>
            </c:numRef>
          </c:val>
          <c:smooth val="0"/>
          <c:extLst>
            <c:ext xmlns:c16="http://schemas.microsoft.com/office/drawing/2014/chart" uri="{C3380CC4-5D6E-409C-BE32-E72D297353CC}">
              <c16:uniqueId val="{00000000-628D-49B0-874D-9F7F1EA2BB64}"/>
            </c:ext>
          </c:extLst>
        </c:ser>
        <c:ser>
          <c:idx val="1"/>
          <c:order val="1"/>
          <c:tx>
            <c:strRef>
              <c:f>Sheet11!$A$35</c:f>
              <c:strCache>
                <c:ptCount val="1"/>
                <c:pt idx="0">
                  <c:v>This Style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Sheet11!$B$33:$D$33</c:f>
              <c:strCache>
                <c:ptCount val="3"/>
                <c:pt idx="0">
                  <c:v>Minimum IBU</c:v>
                </c:pt>
                <c:pt idx="1">
                  <c:v>Average IBU</c:v>
                </c:pt>
                <c:pt idx="2">
                  <c:v>Maximum IBU</c:v>
                </c:pt>
              </c:strCache>
            </c:strRef>
          </c:cat>
          <c:val>
            <c:numRef>
              <c:f>Sheet11!$B$35:$D$35</c:f>
              <c:numCache>
                <c:formatCode>General</c:formatCode>
                <c:ptCount val="3"/>
                <c:pt idx="0">
                  <c:v>8</c:v>
                </c:pt>
                <c:pt idx="1">
                  <c:v>10</c:v>
                </c:pt>
                <c:pt idx="2">
                  <c:v>12</c:v>
                </c:pt>
              </c:numCache>
            </c:numRef>
          </c:val>
          <c:smooth val="0"/>
          <c:extLst>
            <c:ext xmlns:c16="http://schemas.microsoft.com/office/drawing/2014/chart" uri="{C3380CC4-5D6E-409C-BE32-E72D297353CC}">
              <c16:uniqueId val="{00000001-628D-49B0-874D-9F7F1EA2BB64}"/>
            </c:ext>
          </c:extLst>
        </c:ser>
        <c:dLbls>
          <c:showLegendKey val="0"/>
          <c:showVal val="0"/>
          <c:showCatName val="0"/>
          <c:showSerName val="0"/>
          <c:showPercent val="0"/>
          <c:showBubbleSize val="0"/>
        </c:dLbls>
        <c:marker val="1"/>
        <c:smooth val="0"/>
        <c:axId val="868174976"/>
        <c:axId val="868175632"/>
      </c:lineChart>
      <c:catAx>
        <c:axId val="86817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75632"/>
        <c:crosses val="autoZero"/>
        <c:auto val="1"/>
        <c:lblAlgn val="ctr"/>
        <c:lblOffset val="100"/>
        <c:noMultiLvlLbl val="0"/>
      </c:catAx>
      <c:valAx>
        <c:axId val="868175632"/>
        <c:scaling>
          <c:orientation val="minMax"/>
          <c:max val="12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74976"/>
        <c:crosses val="autoZero"/>
        <c:crossBetween val="between"/>
        <c:majorUnit val="2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SRM</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solidFill>
              <a:latin typeface="Century Gothic" panose="020F0302020204030204"/>
            </a:rPr>
            <a:t>SRM</a:t>
          </a:r>
        </a:p>
      </cx:txPr>
    </cx:title>
    <cx:plotArea>
      <cx:plotAreaRegion>
        <cx:series layoutId="boxWhisker" uniqueId="{B41C833F-ED86-4581-96B5-AEC1C0E28561}">
          <cx:tx>
            <cx:txData>
              <cx:f>_xlchart.v1.0</cx:f>
              <cx:v>All Styles</cx:v>
            </cx:txData>
          </cx:tx>
          <cx:dataId val="0"/>
          <cx:layoutPr>
            <cx:visibility meanLine="1" meanMarker="0" nonoutliers="0" outliers="1"/>
            <cx:statistics quartileMethod="exclusive"/>
          </cx:layoutPr>
        </cx:series>
        <cx:series layoutId="boxWhisker" uniqueId="{09EC76E2-117D-4785-8507-5B7A8D74576B}">
          <cx:tx>
            <cx:txData>
              <cx:f>_xlchart.v1.2</cx:f>
              <cx:v>This Style</cx:v>
            </cx:txData>
          </cx:tx>
          <cx:dataId val="1"/>
          <cx:layoutPr>
            <cx:visibility meanLine="0" meanMarker="0" nonoutliers="0" outliers="1"/>
            <cx:statistics quartileMethod="exclusive"/>
          </cx:layoutPr>
        </cx:series>
      </cx:plotAreaRegion>
      <cx:axis id="0">
        <cx:catScaling gapWidth="1.10000002"/>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entury Gothic" panose="020F0302020204030204"/>
            </a:endParaRPr>
          </a:p>
        </cx:txPr>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355600</xdr:colOff>
      <xdr:row>1</xdr:row>
      <xdr:rowOff>31750</xdr:rowOff>
    </xdr:from>
    <xdr:to>
      <xdr:col>12</xdr:col>
      <xdr:colOff>717550</xdr:colOff>
      <xdr:row>15</xdr:row>
      <xdr:rowOff>155575</xdr:rowOff>
    </xdr:to>
    <mc:AlternateContent xmlns:mc="http://schemas.openxmlformats.org/markup-compatibility/2006" xmlns:a14="http://schemas.microsoft.com/office/drawing/2010/main">
      <mc:Choice Requires="a14">
        <xdr:graphicFrame macro="">
          <xdr:nvGraphicFramePr>
            <xdr:cNvPr id="2" name="BJCP Style Name">
              <a:extLst>
                <a:ext uri="{FF2B5EF4-FFF2-40B4-BE49-F238E27FC236}">
                  <a16:creationId xmlns:a16="http://schemas.microsoft.com/office/drawing/2014/main" id="{5B8869C1-A13C-4361-BFDC-2625B2E66CB1}"/>
                </a:ext>
              </a:extLst>
            </xdr:cNvPr>
            <xdr:cNvGraphicFramePr/>
          </xdr:nvGraphicFramePr>
          <xdr:xfrm>
            <a:off x="0" y="0"/>
            <a:ext cx="0" cy="0"/>
          </xdr:xfrm>
          <a:graphic>
            <a:graphicData uri="http://schemas.microsoft.com/office/drawing/2010/slicer">
              <sle:slicer xmlns:sle="http://schemas.microsoft.com/office/drawing/2010/slicer" name="BJCP Style Name"/>
            </a:graphicData>
          </a:graphic>
        </xdr:graphicFrame>
      </mc:Choice>
      <mc:Fallback xmlns="">
        <xdr:sp macro="" textlink="">
          <xdr:nvSpPr>
            <xdr:cNvPr id="0" name=""/>
            <xdr:cNvSpPr>
              <a:spLocks noTextEdit="1"/>
            </xdr:cNvSpPr>
          </xdr:nvSpPr>
          <xdr:spPr>
            <a:xfrm>
              <a:off x="16662400" y="203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1301750</xdr:colOff>
      <xdr:row>7</xdr:row>
      <xdr:rowOff>57150</xdr:rowOff>
    </xdr:from>
    <xdr:to>
      <xdr:col>2</xdr:col>
      <xdr:colOff>76200</xdr:colOff>
      <xdr:row>22</xdr:row>
      <xdr:rowOff>9525</xdr:rowOff>
    </xdr:to>
    <mc:AlternateContent xmlns:mc="http://schemas.openxmlformats.org/markup-compatibility/2006" xmlns:a14="http://schemas.microsoft.com/office/drawing/2010/main">
      <mc:Choice Requires="a14">
        <xdr:graphicFrame macro="">
          <xdr:nvGraphicFramePr>
            <xdr:cNvPr id="3" name="BJCP Style Name 1">
              <a:extLst>
                <a:ext uri="{FF2B5EF4-FFF2-40B4-BE49-F238E27FC236}">
                  <a16:creationId xmlns:a16="http://schemas.microsoft.com/office/drawing/2014/main" id="{E80054A0-32F2-4104-959A-310BA3A0D909}"/>
                </a:ext>
              </a:extLst>
            </xdr:cNvPr>
            <xdr:cNvGraphicFramePr/>
          </xdr:nvGraphicFramePr>
          <xdr:xfrm>
            <a:off x="0" y="0"/>
            <a:ext cx="0" cy="0"/>
          </xdr:xfrm>
          <a:graphic>
            <a:graphicData uri="http://schemas.microsoft.com/office/drawing/2010/slicer">
              <sle:slicer xmlns:sle="http://schemas.microsoft.com/office/drawing/2010/slicer" name="BJCP Style Name 1"/>
            </a:graphicData>
          </a:graphic>
        </xdr:graphicFrame>
      </mc:Choice>
      <mc:Fallback xmlns="">
        <xdr:sp macro="" textlink="">
          <xdr:nvSpPr>
            <xdr:cNvPr id="0" name=""/>
            <xdr:cNvSpPr>
              <a:spLocks noTextEdit="1"/>
            </xdr:cNvSpPr>
          </xdr:nvSpPr>
          <xdr:spPr>
            <a:xfrm>
              <a:off x="1301750" y="1257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127000</xdr:rowOff>
    </xdr:from>
    <xdr:to>
      <xdr:col>1</xdr:col>
      <xdr:colOff>177800</xdr:colOff>
      <xdr:row>33</xdr:row>
      <xdr:rowOff>97117</xdr:rowOff>
    </xdr:to>
    <mc:AlternateContent xmlns:mc="http://schemas.openxmlformats.org/markup-compatibility/2006" xmlns:a14="http://schemas.microsoft.com/office/drawing/2010/main">
      <mc:Choice Requires="a14">
        <xdr:graphicFrame macro="">
          <xdr:nvGraphicFramePr>
            <xdr:cNvPr id="6" name="BJCP Style Name 3">
              <a:extLst>
                <a:ext uri="{FF2B5EF4-FFF2-40B4-BE49-F238E27FC236}">
                  <a16:creationId xmlns:a16="http://schemas.microsoft.com/office/drawing/2014/main" id="{C818E386-D2D1-4BEE-A1AB-6B23C20D1F14}"/>
                </a:ext>
              </a:extLst>
            </xdr:cNvPr>
            <xdr:cNvGraphicFramePr/>
          </xdr:nvGraphicFramePr>
          <xdr:xfrm>
            <a:off x="0" y="0"/>
            <a:ext cx="0" cy="0"/>
          </xdr:xfrm>
          <a:graphic>
            <a:graphicData uri="http://schemas.microsoft.com/office/drawing/2010/slicer">
              <sle:slicer xmlns:sle="http://schemas.microsoft.com/office/drawing/2010/slicer" name="BJCP Style Name 3"/>
            </a:graphicData>
          </a:graphic>
        </xdr:graphicFrame>
      </mc:Choice>
      <mc:Fallback xmlns="">
        <xdr:sp macro="" textlink="">
          <xdr:nvSpPr>
            <xdr:cNvPr id="0" name=""/>
            <xdr:cNvSpPr>
              <a:spLocks noTextEdit="1"/>
            </xdr:cNvSpPr>
          </xdr:nvSpPr>
          <xdr:spPr>
            <a:xfrm>
              <a:off x="0" y="619961"/>
              <a:ext cx="2792997" cy="6365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247650</xdr:colOff>
      <xdr:row>1</xdr:row>
      <xdr:rowOff>133350</xdr:rowOff>
    </xdr:from>
    <xdr:to>
      <xdr:col>4</xdr:col>
      <xdr:colOff>2203450</xdr:colOff>
      <xdr:row>17</xdr:row>
      <xdr:rowOff>82550</xdr:rowOff>
    </xdr:to>
    <xdr:graphicFrame macro="">
      <xdr:nvGraphicFramePr>
        <xdr:cNvPr id="8" name="Chart 7">
          <a:extLst>
            <a:ext uri="{FF2B5EF4-FFF2-40B4-BE49-F238E27FC236}">
              <a16:creationId xmlns:a16="http://schemas.microsoft.com/office/drawing/2014/main" id="{74C3FD15-E7F0-42DD-8F2B-79BF14EFF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2260600</xdr:colOff>
      <xdr:row>1</xdr:row>
      <xdr:rowOff>133350</xdr:rowOff>
    </xdr:from>
    <xdr:to>
      <xdr:col>6</xdr:col>
      <xdr:colOff>330200</xdr:colOff>
      <xdr:row>17</xdr:row>
      <xdr:rowOff>82550</xdr:rowOff>
    </xdr:to>
    <xdr:graphicFrame macro="">
      <xdr:nvGraphicFramePr>
        <xdr:cNvPr id="12" name="Chart 11">
          <a:extLst>
            <a:ext uri="{FF2B5EF4-FFF2-40B4-BE49-F238E27FC236}">
              <a16:creationId xmlns:a16="http://schemas.microsoft.com/office/drawing/2014/main" id="{7DF5A418-B5B6-444B-9D42-8BC5893A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247650</xdr:colOff>
      <xdr:row>17</xdr:row>
      <xdr:rowOff>139700</xdr:rowOff>
    </xdr:from>
    <xdr:to>
      <xdr:col>4</xdr:col>
      <xdr:colOff>2203450</xdr:colOff>
      <xdr:row>33</xdr:row>
      <xdr:rowOff>88003</xdr:rowOff>
    </xdr:to>
    <xdr:graphicFrame macro="">
      <xdr:nvGraphicFramePr>
        <xdr:cNvPr id="14" name="Chart 13">
          <a:extLst>
            <a:ext uri="{FF2B5EF4-FFF2-40B4-BE49-F238E27FC236}">
              <a16:creationId xmlns:a16="http://schemas.microsoft.com/office/drawing/2014/main" id="{48B2A2C9-13B8-4C28-AC65-498CE9826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2260600</xdr:colOff>
      <xdr:row>17</xdr:row>
      <xdr:rowOff>157163</xdr:rowOff>
    </xdr:from>
    <xdr:to>
      <xdr:col>9</xdr:col>
      <xdr:colOff>577850</xdr:colOff>
      <xdr:row>33</xdr:row>
      <xdr:rowOff>106363</xdr:rowOff>
    </xdr:to>
    <xdr:graphicFrame macro="">
      <xdr:nvGraphicFramePr>
        <xdr:cNvPr id="16" name="Chart 15">
          <a:extLst>
            <a:ext uri="{FF2B5EF4-FFF2-40B4-BE49-F238E27FC236}">
              <a16:creationId xmlns:a16="http://schemas.microsoft.com/office/drawing/2014/main" id="{431E5673-7270-4B4A-A5D7-EF8B3B99F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635000</xdr:colOff>
      <xdr:row>17</xdr:row>
      <xdr:rowOff>166687</xdr:rowOff>
    </xdr:from>
    <xdr:to>
      <xdr:col>12</xdr:col>
      <xdr:colOff>81851</xdr:colOff>
      <xdr:row>33</xdr:row>
      <xdr:rowOff>114990</xdr:rowOff>
    </xdr:to>
    <xdr:graphicFrame macro="">
      <xdr:nvGraphicFramePr>
        <xdr:cNvPr id="18" name="Chart 17">
          <a:extLst>
            <a:ext uri="{FF2B5EF4-FFF2-40B4-BE49-F238E27FC236}">
              <a16:creationId xmlns:a16="http://schemas.microsoft.com/office/drawing/2014/main" id="{CB95B30E-8670-4B84-B562-1B9A33045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430679</xdr:colOff>
      <xdr:row>1</xdr:row>
      <xdr:rowOff>112433</xdr:rowOff>
    </xdr:from>
    <xdr:to>
      <xdr:col>12</xdr:col>
      <xdr:colOff>89647</xdr:colOff>
      <xdr:row>17</xdr:row>
      <xdr:rowOff>60737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6FCB7E2-5BAA-4953-85A2-417EB32D29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07829" y="607733"/>
              <a:ext cx="3697568" cy="269150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75.985626851849" missingItemsLimit="0" createdVersion="6" refreshedVersion="6" minRefreshableVersion="3" recordCount="100" xr:uid="{03EE36C1-5741-429A-9820-B18DE853889E}">
  <cacheSource type="worksheet">
    <worksheetSource name="Table2"/>
  </cacheSource>
  <cacheFields count="22">
    <cacheField name="BJCP Style Name" numFmtId="0">
      <sharedItems count="100">
        <s v="01a. American Light Lager"/>
        <s v="01b. American Lager"/>
        <s v="01c. Cream Ale"/>
        <s v="01d. American Wheat Beer"/>
        <s v="02a. International Pale Lager"/>
        <s v="02b. International Amber Lager"/>
        <s v="02c. International Dark Lager"/>
        <s v="03a. Czech Pale Lager"/>
        <s v="03b. Czech Premium Pale Lager"/>
        <s v="03c. Czech Amber Lager"/>
        <s v="03d. Czech Dark Lager"/>
        <s v="04a. Munich Helles"/>
        <s v="04b. Helles Bock"/>
        <s v="04c. Festbier"/>
        <s v="05a. German Leichtbier"/>
        <s v="05b. Kolsch"/>
        <s v="05c. German Helles Exportbier"/>
        <s v="05d. German Pils"/>
        <s v="06a. Marzen"/>
        <s v="06b. Rauchbier"/>
        <s v="06c. Dunkles Bock"/>
        <s v="07a. Vienna Lager"/>
        <s v="07b. Altbier"/>
        <s v="07c. Kellerbier, amber"/>
        <s v="07c. Kellerbier, pale"/>
        <s v="08a. Munich Dunkel"/>
        <s v="08b. Schwarzbier"/>
        <s v="09a. Doppelbock"/>
        <s v="09b. Eisbock"/>
        <s v="09c. Baltic Porter"/>
        <s v="10a. Weissbier"/>
        <s v="10b. Dunkles Weissbier"/>
        <s v="10c. Weizenbock"/>
        <s v="11a. Ordinary Bitter"/>
        <s v="11b. Best Bitter"/>
        <s v="11c. Strong Bitter"/>
        <s v="12a. British Golden Ale"/>
        <s v="12b. Australian Sparkling Ale"/>
        <s v="12c. English IPA"/>
        <s v="13a. Dark Mild"/>
        <s v="13b. British Brown Ale"/>
        <s v="13c. English Porter"/>
        <s v="14a. Scottish Light"/>
        <s v="14b. Scottish Heavy"/>
        <s v="14c. Scottish Export"/>
        <s v="15a. Irish Red Ale"/>
        <s v="15b. Irish Stout"/>
        <s v="15c. Irish Extra Stout"/>
        <s v="16a. Sweet Stout"/>
        <s v="16b. Oatmeal Stout"/>
        <s v="16c. Tropical Stout"/>
        <s v="16d. Foreign Extra Stout"/>
        <s v="17a. British Strong Ale"/>
        <s v="17b. Old Ale"/>
        <s v="17c. Wee Heavy"/>
        <s v="17d. English Barleywine"/>
        <s v="18a. Blonde Ale"/>
        <s v="18b. American Pale Ale"/>
        <s v="19a. American Amber Ale"/>
        <s v="19b. California Common"/>
        <s v="19c. American Brown Ale"/>
        <s v="20a. American Porter"/>
        <s v="20b. American Stout"/>
        <s v="20c. Imperial Stout"/>
        <s v="21a. American IPA"/>
        <s v="21b. Belgian IPA"/>
        <s v="21b. Black IPA"/>
        <s v="21b. Brown IPA"/>
        <s v="21b. Red IPA"/>
        <s v="21b. Rye IPA"/>
        <s v="21b. White IPA"/>
        <s v="22a. Double IPA"/>
        <s v="22b. American Strong Ale"/>
        <s v="22c. American Barleywine"/>
        <s v="22d. Wheatwine"/>
        <s v="23a. Berliner Weisse"/>
        <s v="23b. Flanders Red Ale"/>
        <s v="23c. Oud Bruin"/>
        <s v="24a. Witbier"/>
        <s v="24b. Belgian Pale Ale"/>
        <s v="24c. Biere de Garde"/>
        <s v="24d. Lambic"/>
        <s v="24e. Gueuze"/>
        <s v="24f. Fruit Lambic"/>
        <s v="25a. Belgian Blond Ale"/>
        <s v="25b. Saison"/>
        <s v="25c. Belgian Golden Strong Ale"/>
        <s v="26a. Trappist Single"/>
        <s v="26b. Belgian Dubbel"/>
        <s v="26c. Belgian Trippel"/>
        <s v="26d. Belgian Dark Strong Ale"/>
        <s v="27. Gose"/>
        <s v="27. Kentucky Common"/>
        <s v="27. Lichtenhainer"/>
        <s v="27. London Brown Ale"/>
        <s v="27. Piwo Grodziskie"/>
        <s v="27. Pre-Prohibition Lager"/>
        <s v="27. Pre-Prohibition Porter"/>
        <s v="27. Roggenbier"/>
        <s v="27. Sahti"/>
      </sharedItems>
    </cacheField>
    <cacheField name="BJCP Family Name" numFmtId="0">
      <sharedItems/>
    </cacheField>
    <cacheField name="Balance: Balanced" numFmtId="0">
      <sharedItems containsString="0" containsBlank="1" containsNumber="1" containsInteger="1" minValue="1" maxValue="1"/>
    </cacheField>
    <cacheField name="Balance: Malty" numFmtId="0">
      <sharedItems containsString="0" containsBlank="1" containsNumber="1" containsInteger="1" minValue="1" maxValue="1"/>
    </cacheField>
    <cacheField name="Balance: Not Listed" numFmtId="0">
      <sharedItems containsString="0" containsBlank="1" containsNumber="1" containsInteger="1" minValue="1" maxValue="1"/>
    </cacheField>
    <cacheField name="Balance: Bitter" numFmtId="0">
      <sharedItems containsString="0" containsBlank="1" containsNumber="1" containsInteger="1" minValue="1" maxValue="1"/>
    </cacheField>
    <cacheField name="Minimum SRM" numFmtId="0">
      <sharedItems containsSemiMixedTypes="0" containsString="0" containsNumber="1" minValue="2" maxValue="30"/>
    </cacheField>
    <cacheField name="Maximum SRM" numFmtId="0">
      <sharedItems containsSemiMixedTypes="0" containsString="0" containsNumber="1" containsInteger="1" minValue="3" maxValue="40"/>
    </cacheField>
    <cacheField name="Minimum ABV" numFmtId="0">
      <sharedItems containsSemiMixedTypes="0" containsString="0" containsNumber="1" minValue="2.4" maxValue="9"/>
    </cacheField>
    <cacheField name="Maximum ABV" numFmtId="0">
      <sharedItems containsSemiMixedTypes="0" containsString="0" containsNumber="1" minValue="3.2" maxValue="14"/>
    </cacheField>
    <cacheField name="Minimum OG" numFmtId="0">
      <sharedItems containsSemiMixedTypes="0" containsString="0" containsNumber="1" minValue="1.026" maxValue="1.08"/>
    </cacheField>
    <cacheField name="Maximum OG" numFmtId="0">
      <sharedItems containsSemiMixedTypes="0" containsString="0" containsNumber="1" minValue="1.032" maxValue="1.1299999999999999"/>
    </cacheField>
    <cacheField name="Minimum FG" numFmtId="0">
      <sharedItems containsSemiMixedTypes="0" containsString="0" containsNumber="1" minValue="0.998" maxValue="1.02"/>
    </cacheField>
    <cacheField name="Maximum FG" numFmtId="0">
      <sharedItems containsSemiMixedTypes="0" containsString="0" containsNumber="1" minValue="1.006" maxValue="1.04"/>
    </cacheField>
    <cacheField name="Minimum IBU" numFmtId="0">
      <sharedItems containsSemiMixedTypes="0" containsString="0" containsNumber="1" containsInteger="1" minValue="0" maxValue="60"/>
    </cacheField>
    <cacheField name="Maximum IBU" numFmtId="0">
      <sharedItems containsSemiMixedTypes="0" containsString="0" containsNumber="1" containsInteger="1" minValue="8" maxValue="120"/>
    </cacheField>
    <cacheField name="Average SRM" numFmtId="0">
      <sharedItems containsSemiMixedTypes="0" containsString="0" containsNumber="1" minValue="2.5" maxValue="35"/>
    </cacheField>
    <cacheField name="Average ABV" numFmtId="0">
      <sharedItems containsSemiMixedTypes="0" containsString="0" containsNumber="1" minValue="2.85" maxValue="11.5"/>
    </cacheField>
    <cacheField name="Average OG" numFmtId="0">
      <sharedItems containsSemiMixedTypes="0" containsString="0" containsNumber="1" minValue="1.03" maxValue="1.1000000000000001"/>
    </cacheField>
    <cacheField name="Average FG" numFmtId="0">
      <sharedItems containsSemiMixedTypes="0" containsString="0" containsNumber="1" minValue="1.0030000000000001" maxValue="1.0289999999999999"/>
    </cacheField>
    <cacheField name="Average IBU" numFmtId="0">
      <sharedItems containsSemiMixedTypes="0" containsString="0" containsNumber="1" minValue="5" maxValue="90"/>
    </cacheField>
    <cacheField name="IBU To OG Ratio for Average IBU and OG" numFmtId="0">
      <sharedItems containsSemiMixedTypes="0" containsString="0" containsNumber="1" minValue="0.1" maxValue="1.2"/>
    </cacheField>
  </cacheFields>
  <extLst>
    <ext xmlns:x14="http://schemas.microsoft.com/office/spreadsheetml/2009/9/main" uri="{725AE2AE-9491-48be-B2B4-4EB974FC3084}">
      <x14:pivotCacheDefinition pivotCacheId="1193870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tandard American Beer"/>
    <n v="1"/>
    <m/>
    <m/>
    <m/>
    <n v="2"/>
    <n v="3"/>
    <n v="2.8"/>
    <n v="4.2"/>
    <n v="1.028"/>
    <n v="1.04"/>
    <n v="0.998"/>
    <n v="1.008"/>
    <n v="8"/>
    <n v="12"/>
    <n v="2.5"/>
    <n v="3.5"/>
    <n v="1.034"/>
    <n v="1.0030000000000001"/>
    <n v="10"/>
    <n v="0.28999999999999998"/>
  </r>
  <r>
    <x v="1"/>
    <s v="Standard American Beer"/>
    <n v="1"/>
    <m/>
    <m/>
    <m/>
    <n v="2"/>
    <n v="4"/>
    <n v="4.2"/>
    <n v="5.3"/>
    <n v="1.04"/>
    <n v="1.05"/>
    <n v="1.004"/>
    <n v="1.01"/>
    <n v="8"/>
    <n v="18"/>
    <n v="3"/>
    <n v="4.75"/>
    <n v="1.0449999999999999"/>
    <n v="1.0070000000000001"/>
    <n v="13"/>
    <n v="0.28999999999999998"/>
  </r>
  <r>
    <x v="2"/>
    <s v="Standard American Beer"/>
    <n v="1"/>
    <m/>
    <m/>
    <m/>
    <n v="2.5"/>
    <n v="5"/>
    <n v="4.2"/>
    <n v="5.6"/>
    <n v="1.042"/>
    <n v="1.0549999999999999"/>
    <n v="1.006"/>
    <n v="1.012"/>
    <n v="8"/>
    <n v="20"/>
    <n v="3.75"/>
    <n v="4.9000000000000004"/>
    <n v="1.0485"/>
    <n v="1.0089999999999999"/>
    <n v="14"/>
    <n v="0.28999999999999998"/>
  </r>
  <r>
    <x v="3"/>
    <s v="Standard American Beer"/>
    <n v="1"/>
    <m/>
    <m/>
    <m/>
    <n v="3"/>
    <n v="6"/>
    <n v="4"/>
    <n v="5.5"/>
    <n v="1.04"/>
    <n v="1.0549999999999999"/>
    <n v="1.008"/>
    <n v="1.0129999999999999"/>
    <n v="15"/>
    <n v="30"/>
    <n v="4.5"/>
    <n v="4.75"/>
    <n v="1.0474999999999999"/>
    <n v="1.0105"/>
    <n v="22.5"/>
    <n v="0.47"/>
  </r>
  <r>
    <x v="4"/>
    <s v="International Lager"/>
    <n v="1"/>
    <m/>
    <m/>
    <m/>
    <n v="2"/>
    <n v="6"/>
    <n v="4.5999999999999996"/>
    <n v="6"/>
    <n v="1.042"/>
    <n v="1.05"/>
    <n v="1.008"/>
    <n v="1.012"/>
    <n v="18"/>
    <n v="25"/>
    <n v="4"/>
    <n v="5.3"/>
    <n v="1.046"/>
    <n v="1.01"/>
    <n v="21.5"/>
    <n v="0.47"/>
  </r>
  <r>
    <x v="5"/>
    <s v="International Lager"/>
    <m/>
    <n v="1"/>
    <m/>
    <m/>
    <n v="7"/>
    <n v="14"/>
    <n v="4.5999999999999996"/>
    <n v="6"/>
    <n v="1.042"/>
    <n v="1.0549999999999999"/>
    <n v="1.008"/>
    <n v="1.014"/>
    <n v="8"/>
    <n v="25"/>
    <n v="10.5"/>
    <n v="5.3"/>
    <n v="1.0485"/>
    <n v="1.0110000000000001"/>
    <n v="16.5"/>
    <n v="0.34"/>
  </r>
  <r>
    <x v="6"/>
    <s v="International Lager"/>
    <m/>
    <n v="1"/>
    <m/>
    <m/>
    <n v="14"/>
    <n v="22"/>
    <n v="4.2"/>
    <n v="6"/>
    <n v="1.044"/>
    <n v="1.056"/>
    <n v="1.008"/>
    <n v="1.012"/>
    <n v="8"/>
    <n v="20"/>
    <n v="18"/>
    <n v="5.0999999999999996"/>
    <n v="1.05"/>
    <n v="1.01"/>
    <n v="14"/>
    <n v="0.28000000000000003"/>
  </r>
  <r>
    <x v="7"/>
    <s v="Czech Lager"/>
    <m/>
    <m/>
    <m/>
    <n v="1"/>
    <n v="3"/>
    <n v="6"/>
    <n v="3"/>
    <n v="4.0999999999999996"/>
    <n v="1.028"/>
    <n v="1.044"/>
    <n v="1.008"/>
    <n v="1.014"/>
    <n v="20"/>
    <n v="35"/>
    <n v="4.5"/>
    <n v="3.55"/>
    <n v="1.036"/>
    <n v="1.0110000000000001"/>
    <n v="27.5"/>
    <n v="0.76"/>
  </r>
  <r>
    <x v="8"/>
    <s v="Czech Lager"/>
    <n v="1"/>
    <m/>
    <m/>
    <m/>
    <n v="3.5"/>
    <n v="6"/>
    <n v="4.2"/>
    <n v="5.8"/>
    <n v="1.044"/>
    <n v="1.06"/>
    <n v="1.0129999999999999"/>
    <n v="1.0169999999999999"/>
    <n v="30"/>
    <n v="45"/>
    <n v="4.75"/>
    <n v="5"/>
    <n v="1.052"/>
    <n v="1.0149999999999999"/>
    <n v="37.5"/>
    <n v="0.72"/>
  </r>
  <r>
    <x v="9"/>
    <s v="Czech Lager"/>
    <n v="1"/>
    <m/>
    <m/>
    <m/>
    <n v="10"/>
    <n v="16"/>
    <n v="4.4000000000000004"/>
    <n v="5.8"/>
    <n v="1.044"/>
    <n v="1.06"/>
    <n v="1.0129999999999999"/>
    <n v="1.0169999999999999"/>
    <n v="20"/>
    <n v="35"/>
    <n v="13"/>
    <n v="5.0999999999999996"/>
    <n v="1.052"/>
    <n v="1.0149999999999999"/>
    <n v="27.5"/>
    <n v="0.53"/>
  </r>
  <r>
    <x v="10"/>
    <s v="Czech Lager"/>
    <n v="1"/>
    <m/>
    <m/>
    <m/>
    <n v="14"/>
    <n v="35"/>
    <n v="4.4000000000000004"/>
    <n v="5.8"/>
    <n v="1.044"/>
    <n v="1.06"/>
    <n v="1.0129999999999999"/>
    <n v="1.0169999999999999"/>
    <n v="18"/>
    <n v="34"/>
    <n v="24.5"/>
    <n v="5.0999999999999996"/>
    <n v="1.052"/>
    <n v="1.0149999999999999"/>
    <n v="26"/>
    <n v="0.5"/>
  </r>
  <r>
    <x v="11"/>
    <s v="Pale Malty European Lager"/>
    <m/>
    <n v="1"/>
    <m/>
    <m/>
    <n v="3"/>
    <n v="5"/>
    <n v="4.7"/>
    <n v="5.4"/>
    <n v="1.044"/>
    <n v="1.048"/>
    <n v="1.006"/>
    <n v="1.012"/>
    <n v="16"/>
    <n v="22"/>
    <n v="4"/>
    <n v="5.0500000000000007"/>
    <n v="1.046"/>
    <n v="1.0089999999999999"/>
    <n v="19"/>
    <n v="0.41"/>
  </r>
  <r>
    <x v="12"/>
    <s v="Pale Malty European Lager"/>
    <m/>
    <n v="1"/>
    <m/>
    <m/>
    <n v="6"/>
    <n v="11"/>
    <n v="6.3"/>
    <n v="7.4"/>
    <n v="1.0640000000000001"/>
    <n v="1.0720000000000001"/>
    <n v="1.0109999999999999"/>
    <n v="1.018"/>
    <n v="23"/>
    <n v="35"/>
    <n v="8.5"/>
    <n v="6.85"/>
    <n v="1.0680000000000001"/>
    <n v="1.0145"/>
    <n v="29"/>
    <n v="0.43"/>
  </r>
  <r>
    <x v="13"/>
    <s v="Pale Malty European Lager"/>
    <m/>
    <n v="1"/>
    <m/>
    <m/>
    <n v="4"/>
    <n v="7"/>
    <n v="5.8"/>
    <n v="6.3"/>
    <n v="1.054"/>
    <n v="1.0569999999999999"/>
    <n v="1.01"/>
    <n v="1.012"/>
    <n v="18"/>
    <n v="25"/>
    <n v="5.5"/>
    <n v="6.05"/>
    <n v="1.0554999999999999"/>
    <n v="1.0110000000000001"/>
    <n v="21.5"/>
    <n v="0.39"/>
  </r>
  <r>
    <x v="14"/>
    <s v="Pale Bitter European Beer"/>
    <m/>
    <m/>
    <m/>
    <n v="1"/>
    <n v="2"/>
    <n v="5"/>
    <n v="2.4"/>
    <n v="3.6"/>
    <n v="1.026"/>
    <n v="1.034"/>
    <n v="1.006"/>
    <n v="1.01"/>
    <n v="15"/>
    <n v="28"/>
    <n v="3.5"/>
    <n v="3"/>
    <n v="1.03"/>
    <n v="1.008"/>
    <n v="21.5"/>
    <n v="0.72"/>
  </r>
  <r>
    <x v="15"/>
    <s v="Pale Bitter European Beer"/>
    <n v="1"/>
    <m/>
    <m/>
    <m/>
    <n v="3.5"/>
    <n v="5"/>
    <n v="4.4000000000000004"/>
    <n v="5.2"/>
    <n v="1.044"/>
    <n v="1.05"/>
    <n v="1.0069999999999999"/>
    <n v="1.0109999999999999"/>
    <n v="18"/>
    <n v="30"/>
    <n v="4.25"/>
    <n v="4.8000000000000007"/>
    <n v="1.0470000000000002"/>
    <n v="1.0089999999999999"/>
    <n v="24"/>
    <n v="0.51"/>
  </r>
  <r>
    <x v="16"/>
    <s v="Pale Bitter European Beer"/>
    <n v="1"/>
    <m/>
    <m/>
    <m/>
    <n v="4"/>
    <n v="7"/>
    <n v="4.8"/>
    <n v="6"/>
    <n v="1.048"/>
    <n v="1.056"/>
    <n v="1.01"/>
    <n v="1.0149999999999999"/>
    <n v="20"/>
    <n v="30"/>
    <n v="5.5"/>
    <n v="5.4"/>
    <n v="1.052"/>
    <n v="1.0125"/>
    <n v="25"/>
    <n v="0.48"/>
  </r>
  <r>
    <x v="17"/>
    <s v="Pale Bitter European Beer"/>
    <m/>
    <m/>
    <m/>
    <n v="1"/>
    <n v="2"/>
    <n v="5"/>
    <n v="4.4000000000000004"/>
    <n v="5.2"/>
    <n v="1.044"/>
    <n v="1.05"/>
    <n v="1.008"/>
    <n v="1.0129999999999999"/>
    <n v="22"/>
    <n v="40"/>
    <n v="3.5"/>
    <n v="4.8000000000000007"/>
    <n v="1.0470000000000002"/>
    <n v="1.0105"/>
    <n v="31"/>
    <n v="0.66"/>
  </r>
  <r>
    <x v="18"/>
    <s v="Amber Malty European Lager"/>
    <m/>
    <n v="1"/>
    <m/>
    <m/>
    <n v="8"/>
    <n v="17"/>
    <n v="5.8"/>
    <n v="6.3"/>
    <n v="1.054"/>
    <n v="1.06"/>
    <n v="1.01"/>
    <n v="1.014"/>
    <n v="18"/>
    <n v="24"/>
    <n v="12.5"/>
    <n v="6.05"/>
    <n v="1.0569999999999999"/>
    <n v="1.012"/>
    <n v="21"/>
    <n v="0.37"/>
  </r>
  <r>
    <x v="19"/>
    <s v="Amber Malty European Lager"/>
    <m/>
    <n v="1"/>
    <m/>
    <m/>
    <n v="12"/>
    <n v="22"/>
    <n v="4.8"/>
    <n v="6"/>
    <n v="1.05"/>
    <n v="1.0569999999999999"/>
    <n v="1.012"/>
    <n v="1.016"/>
    <n v="20"/>
    <n v="30"/>
    <n v="17"/>
    <n v="5.4"/>
    <n v="1.0535000000000001"/>
    <n v="1.014"/>
    <n v="25"/>
    <n v="0.47"/>
  </r>
  <r>
    <x v="20"/>
    <s v="Amber Malty European Lager"/>
    <m/>
    <n v="1"/>
    <m/>
    <m/>
    <n v="14"/>
    <n v="22"/>
    <n v="6.3"/>
    <n v="7.2"/>
    <n v="1.0640000000000001"/>
    <n v="1.0720000000000001"/>
    <n v="1.0129999999999999"/>
    <n v="1.0189999999999999"/>
    <n v="20"/>
    <n v="27"/>
    <n v="18"/>
    <n v="6.75"/>
    <n v="1.0680000000000001"/>
    <n v="1.016"/>
    <n v="23.5"/>
    <n v="0.35"/>
  </r>
  <r>
    <x v="21"/>
    <s v="Amber Bitter European Beer"/>
    <n v="1"/>
    <m/>
    <m/>
    <m/>
    <n v="9"/>
    <n v="15"/>
    <n v="4.7"/>
    <n v="5.5"/>
    <n v="1.048"/>
    <n v="1.0549999999999999"/>
    <n v="1.01"/>
    <n v="1.014"/>
    <n v="18"/>
    <n v="32"/>
    <n v="12"/>
    <n v="5.0999999999999996"/>
    <n v="1.0514999999999999"/>
    <n v="1.012"/>
    <n v="25"/>
    <n v="0.49"/>
  </r>
  <r>
    <x v="22"/>
    <s v="Amber Bitter European Beer"/>
    <m/>
    <m/>
    <m/>
    <n v="1"/>
    <n v="11"/>
    <n v="17"/>
    <n v="4.3"/>
    <n v="5.5"/>
    <n v="1.044"/>
    <n v="1.052"/>
    <n v="1.008"/>
    <n v="1.014"/>
    <n v="25"/>
    <n v="50"/>
    <n v="14"/>
    <n v="4.9000000000000004"/>
    <n v="1.048"/>
    <n v="1.0110000000000001"/>
    <n v="37.5"/>
    <n v="0.78"/>
  </r>
  <r>
    <x v="23"/>
    <s v="Amber Bitter European Beer"/>
    <n v="1"/>
    <m/>
    <m/>
    <m/>
    <n v="7"/>
    <n v="17"/>
    <n v="4.8"/>
    <n v="5.4"/>
    <n v="1.048"/>
    <n v="1.054"/>
    <n v="1.012"/>
    <n v="1.016"/>
    <n v="25"/>
    <n v="40"/>
    <n v="12"/>
    <n v="5.0999999999999996"/>
    <n v="1.0510000000000002"/>
    <n v="1.014"/>
    <n v="32.5"/>
    <n v="0.64"/>
  </r>
  <r>
    <x v="24"/>
    <s v="Amber Bitter European Beer"/>
    <n v="1"/>
    <m/>
    <m/>
    <m/>
    <n v="3"/>
    <n v="7"/>
    <n v="4.7"/>
    <n v="5.4"/>
    <n v="1.0449999999999999"/>
    <n v="1.0509999999999999"/>
    <n v="1.008"/>
    <n v="1.012"/>
    <n v="20"/>
    <n v="35"/>
    <n v="5"/>
    <n v="5.0500000000000007"/>
    <n v="1.048"/>
    <n v="1.01"/>
    <n v="27.5"/>
    <n v="0.56999999999999995"/>
  </r>
  <r>
    <x v="25"/>
    <s v="Dark European Lager"/>
    <m/>
    <n v="1"/>
    <m/>
    <m/>
    <n v="14"/>
    <n v="28"/>
    <n v="4.5"/>
    <n v="5.6"/>
    <n v="1.048"/>
    <n v="1.056"/>
    <n v="1.01"/>
    <n v="1.016"/>
    <n v="18"/>
    <n v="28"/>
    <n v="21"/>
    <n v="5.05"/>
    <n v="1.052"/>
    <n v="1.0129999999999999"/>
    <n v="23"/>
    <n v="0.44"/>
  </r>
  <r>
    <x v="26"/>
    <s v="Dark European Lager"/>
    <n v="1"/>
    <m/>
    <m/>
    <m/>
    <n v="17"/>
    <n v="30"/>
    <n v="4.4000000000000004"/>
    <n v="5.4"/>
    <n v="1.046"/>
    <n v="1.052"/>
    <n v="1.01"/>
    <n v="1.016"/>
    <n v="20"/>
    <n v="30"/>
    <n v="23.5"/>
    <n v="4.9000000000000004"/>
    <n v="1.0489999999999999"/>
    <n v="1.0129999999999999"/>
    <n v="25"/>
    <n v="0.51"/>
  </r>
  <r>
    <x v="27"/>
    <s v="Strong European Beer"/>
    <m/>
    <n v="1"/>
    <m/>
    <m/>
    <n v="6"/>
    <n v="25"/>
    <n v="7"/>
    <n v="10"/>
    <n v="1.0720000000000001"/>
    <n v="1.1120000000000001"/>
    <n v="1.016"/>
    <n v="1.024"/>
    <n v="16"/>
    <n v="26"/>
    <n v="15.5"/>
    <n v="8.5"/>
    <n v="1.0920000000000001"/>
    <n v="1.02"/>
    <n v="21"/>
    <n v="0.23"/>
  </r>
  <r>
    <x v="28"/>
    <s v="Strong European Beer"/>
    <m/>
    <n v="1"/>
    <m/>
    <m/>
    <n v="18"/>
    <n v="30"/>
    <n v="9"/>
    <n v="14"/>
    <n v="1.0780000000000001"/>
    <n v="1.1200000000000001"/>
    <n v="1.02"/>
    <n v="1.0349999999999999"/>
    <n v="25"/>
    <n v="35"/>
    <n v="24"/>
    <n v="11.5"/>
    <n v="1.0990000000000002"/>
    <n v="1.0274999999999999"/>
    <n v="30"/>
    <n v="0.3"/>
  </r>
  <r>
    <x v="29"/>
    <s v="Strong European Beer"/>
    <m/>
    <n v="1"/>
    <m/>
    <m/>
    <n v="17"/>
    <n v="30"/>
    <n v="6.5"/>
    <n v="9.5"/>
    <n v="1.06"/>
    <n v="1.0900000000000001"/>
    <n v="1.016"/>
    <n v="1.024"/>
    <n v="20"/>
    <n v="40"/>
    <n v="23.5"/>
    <n v="8"/>
    <n v="1.0750000000000002"/>
    <n v="1.02"/>
    <n v="30"/>
    <n v="0.4"/>
  </r>
  <r>
    <x v="30"/>
    <s v="German Wheat Beer"/>
    <m/>
    <n v="1"/>
    <m/>
    <m/>
    <n v="2"/>
    <n v="6"/>
    <n v="4.3"/>
    <n v="5.6"/>
    <n v="1.044"/>
    <n v="1.052"/>
    <n v="1.01"/>
    <n v="1.014"/>
    <n v="8"/>
    <n v="15"/>
    <n v="4"/>
    <n v="4.9499999999999993"/>
    <n v="1.048"/>
    <n v="1.012"/>
    <n v="11.5"/>
    <n v="0.24"/>
  </r>
  <r>
    <x v="31"/>
    <s v="German Wheat Beer"/>
    <m/>
    <n v="1"/>
    <m/>
    <m/>
    <n v="14"/>
    <n v="23"/>
    <n v="4.3"/>
    <n v="5.6"/>
    <n v="1.044"/>
    <n v="1.056"/>
    <n v="1.01"/>
    <n v="1.014"/>
    <n v="10"/>
    <n v="18"/>
    <n v="18.5"/>
    <n v="4.9499999999999993"/>
    <n v="1.05"/>
    <n v="1.012"/>
    <n v="14"/>
    <n v="0.28000000000000003"/>
  </r>
  <r>
    <x v="32"/>
    <s v="German Wheat Beer"/>
    <m/>
    <n v="1"/>
    <m/>
    <m/>
    <n v="6"/>
    <n v="25"/>
    <n v="6.5"/>
    <n v="9"/>
    <n v="1.0640000000000001"/>
    <n v="1.0900000000000001"/>
    <n v="1.0149999999999999"/>
    <n v="1.022"/>
    <n v="15"/>
    <n v="30"/>
    <n v="15.5"/>
    <n v="7.75"/>
    <n v="1.077"/>
    <n v="1.0185"/>
    <n v="22.5"/>
    <n v="0.28999999999999998"/>
  </r>
  <r>
    <x v="33"/>
    <s v="British Bitter"/>
    <m/>
    <m/>
    <m/>
    <n v="1"/>
    <n v="8"/>
    <n v="14"/>
    <n v="3.2"/>
    <n v="3.8"/>
    <n v="1.03"/>
    <n v="1.0389999999999999"/>
    <n v="1.0069999999999999"/>
    <n v="1.0109999999999999"/>
    <n v="25"/>
    <n v="35"/>
    <n v="11"/>
    <n v="3.5"/>
    <n v="1.0345"/>
    <n v="1.0089999999999999"/>
    <n v="30"/>
    <n v="0.87"/>
  </r>
  <r>
    <x v="34"/>
    <s v="British Bitter"/>
    <m/>
    <m/>
    <m/>
    <n v="1"/>
    <n v="8"/>
    <n v="16"/>
    <n v="3.8"/>
    <n v="4.5999999999999996"/>
    <n v="1.04"/>
    <n v="1.048"/>
    <n v="1.008"/>
    <n v="1.012"/>
    <n v="25"/>
    <n v="40"/>
    <n v="12"/>
    <n v="4.1999999999999993"/>
    <n v="1.044"/>
    <n v="1.01"/>
    <n v="32.5"/>
    <n v="0.74"/>
  </r>
  <r>
    <x v="35"/>
    <s v="British Bitter"/>
    <m/>
    <m/>
    <m/>
    <n v="1"/>
    <n v="8"/>
    <n v="18"/>
    <n v="4.5999999999999996"/>
    <n v="6.2"/>
    <n v="1.048"/>
    <n v="1.06"/>
    <n v="1.01"/>
    <n v="1.016"/>
    <n v="30"/>
    <n v="50"/>
    <n v="13"/>
    <n v="5.4"/>
    <n v="1.054"/>
    <n v="1.0129999999999999"/>
    <n v="40"/>
    <n v="0.74"/>
  </r>
  <r>
    <x v="36"/>
    <s v="Pale Commonwealth Beer"/>
    <m/>
    <m/>
    <m/>
    <n v="1"/>
    <n v="2"/>
    <n v="6"/>
    <n v="3.8"/>
    <n v="5"/>
    <n v="1.038"/>
    <n v="1.0529999999999999"/>
    <n v="1.006"/>
    <n v="1.012"/>
    <n v="20"/>
    <n v="45"/>
    <n v="4"/>
    <n v="4.4000000000000004"/>
    <n v="1.0455000000000001"/>
    <n v="1.0089999999999999"/>
    <n v="32.5"/>
    <n v="0.71"/>
  </r>
  <r>
    <x v="37"/>
    <s v="Pale Commonwealth Beer"/>
    <m/>
    <m/>
    <m/>
    <n v="1"/>
    <n v="4"/>
    <n v="7"/>
    <n v="4.5"/>
    <n v="6"/>
    <n v="1.038"/>
    <n v="1.05"/>
    <n v="1.004"/>
    <n v="1.006"/>
    <n v="20"/>
    <n v="35"/>
    <n v="5.5"/>
    <n v="5.25"/>
    <n v="1.044"/>
    <n v="1.0049999999999999"/>
    <n v="27.5"/>
    <n v="0.63"/>
  </r>
  <r>
    <x v="38"/>
    <s v="Pale Commonwealth Beer"/>
    <m/>
    <m/>
    <m/>
    <n v="1"/>
    <n v="6"/>
    <n v="14"/>
    <n v="5"/>
    <n v="7.5"/>
    <n v="1.05"/>
    <n v="1.075"/>
    <n v="1.01"/>
    <n v="1.018"/>
    <n v="40"/>
    <n v="60"/>
    <n v="10"/>
    <n v="6.25"/>
    <n v="1.0625"/>
    <n v="1.014"/>
    <n v="50"/>
    <n v="0.8"/>
  </r>
  <r>
    <x v="39"/>
    <s v="Brown British Beer"/>
    <m/>
    <n v="1"/>
    <m/>
    <m/>
    <n v="12"/>
    <n v="25"/>
    <n v="3"/>
    <n v="3.8"/>
    <n v="1.03"/>
    <n v="1.038"/>
    <n v="1.008"/>
    <n v="1.0129999999999999"/>
    <n v="10"/>
    <n v="25"/>
    <n v="18.5"/>
    <n v="3.4"/>
    <n v="1.034"/>
    <n v="1.0105"/>
    <n v="17.5"/>
    <n v="0.51"/>
  </r>
  <r>
    <x v="40"/>
    <s v="Brown British Beer"/>
    <m/>
    <n v="1"/>
    <m/>
    <m/>
    <n v="12"/>
    <n v="22"/>
    <n v="4.2"/>
    <n v="5.4"/>
    <n v="1.04"/>
    <n v="1.052"/>
    <n v="1.008"/>
    <n v="1.0129999999999999"/>
    <n v="20"/>
    <n v="30"/>
    <n v="17"/>
    <n v="4.8000000000000007"/>
    <n v="1.046"/>
    <n v="1.0105"/>
    <n v="25"/>
    <n v="0.54"/>
  </r>
  <r>
    <x v="41"/>
    <s v="Brown British Beer"/>
    <m/>
    <n v="1"/>
    <m/>
    <m/>
    <n v="20"/>
    <n v="30"/>
    <n v="4"/>
    <n v="5.4"/>
    <n v="1.04"/>
    <n v="1.052"/>
    <n v="1.008"/>
    <n v="1.014"/>
    <n v="18"/>
    <n v="35"/>
    <n v="25"/>
    <n v="4.7"/>
    <n v="1.046"/>
    <n v="1.0110000000000001"/>
    <n v="26.5"/>
    <n v="0.57999999999999996"/>
  </r>
  <r>
    <x v="42"/>
    <s v="Scottish Ale"/>
    <m/>
    <n v="1"/>
    <m/>
    <m/>
    <n v="17"/>
    <n v="22"/>
    <n v="2.5"/>
    <n v="3.2"/>
    <n v="1.03"/>
    <n v="1.0349999999999999"/>
    <n v="1.01"/>
    <n v="1.0129999999999999"/>
    <n v="10"/>
    <n v="20"/>
    <n v="19.5"/>
    <n v="2.85"/>
    <n v="1.0325"/>
    <n v="1.0114999999999998"/>
    <n v="15"/>
    <n v="0.46"/>
  </r>
  <r>
    <x v="43"/>
    <s v="Scottish Ale"/>
    <m/>
    <n v="1"/>
    <m/>
    <m/>
    <n v="13"/>
    <n v="22"/>
    <n v="3.2"/>
    <n v="3.9"/>
    <n v="1.0349999999999999"/>
    <n v="1.04"/>
    <n v="1.01"/>
    <n v="1.0149999999999999"/>
    <n v="10"/>
    <n v="20"/>
    <n v="17.5"/>
    <n v="3.55"/>
    <n v="1.0375000000000001"/>
    <n v="1.0125"/>
    <n v="15"/>
    <n v="0.4"/>
  </r>
  <r>
    <x v="44"/>
    <s v="Scottish Ale"/>
    <m/>
    <n v="1"/>
    <m/>
    <m/>
    <n v="13"/>
    <n v="22"/>
    <n v="3.9"/>
    <n v="6"/>
    <n v="1.04"/>
    <n v="1.06"/>
    <n v="1.01"/>
    <n v="1.016"/>
    <n v="15"/>
    <n v="30"/>
    <n v="17.5"/>
    <n v="4.95"/>
    <n v="1.05"/>
    <n v="1.0129999999999999"/>
    <n v="22.5"/>
    <n v="0.45"/>
  </r>
  <r>
    <x v="45"/>
    <s v="Irish Beer"/>
    <n v="1"/>
    <m/>
    <m/>
    <m/>
    <n v="9"/>
    <n v="14"/>
    <n v="3.8"/>
    <n v="5"/>
    <n v="1.036"/>
    <n v="1.046"/>
    <n v="1.01"/>
    <n v="1.014"/>
    <n v="18"/>
    <n v="28"/>
    <n v="11.5"/>
    <n v="4.4000000000000004"/>
    <n v="1.0409999999999999"/>
    <n v="1.012"/>
    <n v="23"/>
    <n v="0.56000000000000005"/>
  </r>
  <r>
    <x v="46"/>
    <s v="Irish Beer"/>
    <m/>
    <m/>
    <m/>
    <n v="1"/>
    <n v="25"/>
    <n v="40"/>
    <n v="4"/>
    <n v="4.5"/>
    <n v="1.036"/>
    <n v="1.044"/>
    <n v="1.0069999999999999"/>
    <n v="1.0109999999999999"/>
    <n v="25"/>
    <n v="45"/>
    <n v="32.5"/>
    <n v="4.25"/>
    <n v="1.04"/>
    <n v="1.0089999999999999"/>
    <n v="35"/>
    <n v="0.88"/>
  </r>
  <r>
    <x v="47"/>
    <s v="Irish Beer"/>
    <m/>
    <m/>
    <m/>
    <n v="1"/>
    <n v="25"/>
    <n v="40"/>
    <n v="5.5"/>
    <n v="6.5"/>
    <n v="1.052"/>
    <n v="1.0620000000000001"/>
    <n v="1.01"/>
    <n v="1.014"/>
    <n v="35"/>
    <n v="50"/>
    <n v="32.5"/>
    <n v="6"/>
    <n v="1.0569999999999999"/>
    <n v="1.012"/>
    <n v="42.5"/>
    <n v="0.75"/>
  </r>
  <r>
    <x v="48"/>
    <s v="Dark British Beer"/>
    <m/>
    <n v="1"/>
    <m/>
    <m/>
    <n v="30"/>
    <n v="40"/>
    <n v="4"/>
    <n v="6"/>
    <n v="1.044"/>
    <n v="1.06"/>
    <n v="1.012"/>
    <n v="1.024"/>
    <n v="20"/>
    <n v="40"/>
    <n v="35"/>
    <n v="5"/>
    <n v="1.052"/>
    <n v="1.018"/>
    <n v="30"/>
    <n v="0.57999999999999996"/>
  </r>
  <r>
    <x v="49"/>
    <s v="Dark British Beer"/>
    <m/>
    <n v="1"/>
    <m/>
    <m/>
    <n v="22"/>
    <n v="40"/>
    <n v="4.2"/>
    <n v="5.9"/>
    <n v="1.0449999999999999"/>
    <n v="1.0649999999999999"/>
    <n v="1.01"/>
    <n v="1.018"/>
    <n v="25"/>
    <n v="40"/>
    <n v="31"/>
    <n v="5.0500000000000007"/>
    <n v="1.0549999999999999"/>
    <n v="1.014"/>
    <n v="32.5"/>
    <n v="0.59"/>
  </r>
  <r>
    <x v="50"/>
    <s v="Dark British Beer"/>
    <m/>
    <n v="1"/>
    <m/>
    <m/>
    <n v="30"/>
    <n v="40"/>
    <n v="5.5"/>
    <n v="8"/>
    <n v="1.056"/>
    <n v="1.075"/>
    <n v="1.01"/>
    <n v="1.018"/>
    <n v="30"/>
    <n v="50"/>
    <n v="35"/>
    <n v="6.75"/>
    <n v="1.0655000000000001"/>
    <n v="1.014"/>
    <n v="40"/>
    <n v="0.61"/>
  </r>
  <r>
    <x v="51"/>
    <s v="Dark British Beer"/>
    <m/>
    <n v="1"/>
    <m/>
    <m/>
    <n v="30"/>
    <n v="40"/>
    <n v="6.3"/>
    <n v="8"/>
    <n v="1.056"/>
    <n v="1.075"/>
    <n v="1.01"/>
    <n v="1.018"/>
    <n v="50"/>
    <n v="70"/>
    <n v="35"/>
    <n v="7.15"/>
    <n v="1.0655000000000001"/>
    <n v="1.014"/>
    <n v="60"/>
    <n v="0.92"/>
  </r>
  <r>
    <x v="52"/>
    <s v="Strong British Ale"/>
    <m/>
    <n v="1"/>
    <m/>
    <m/>
    <n v="8"/>
    <n v="22"/>
    <n v="5.5"/>
    <n v="8"/>
    <n v="1.0549999999999999"/>
    <n v="1.08"/>
    <n v="1.0149999999999999"/>
    <n v="1.022"/>
    <n v="30"/>
    <n v="60"/>
    <n v="15"/>
    <n v="6.75"/>
    <n v="1.0674999999999999"/>
    <n v="1.0185"/>
    <n v="45"/>
    <n v="0.67"/>
  </r>
  <r>
    <x v="53"/>
    <s v="Strong British Ale"/>
    <m/>
    <n v="1"/>
    <m/>
    <m/>
    <n v="10"/>
    <n v="22"/>
    <n v="5.5"/>
    <n v="9"/>
    <n v="1.0549999999999999"/>
    <n v="1.0880000000000001"/>
    <n v="1.0149999999999999"/>
    <n v="1.022"/>
    <n v="30"/>
    <n v="60"/>
    <n v="16"/>
    <n v="7.25"/>
    <n v="1.0714999999999999"/>
    <n v="1.0185"/>
    <n v="45"/>
    <n v="0.63"/>
  </r>
  <r>
    <x v="54"/>
    <s v="Strong British Ale"/>
    <m/>
    <n v="1"/>
    <m/>
    <m/>
    <n v="14"/>
    <n v="25"/>
    <n v="6.5"/>
    <n v="10"/>
    <n v="1.07"/>
    <n v="1.1299999999999999"/>
    <n v="1.018"/>
    <n v="1.04"/>
    <n v="17"/>
    <n v="35"/>
    <n v="19.5"/>
    <n v="8.25"/>
    <n v="1.1000000000000001"/>
    <n v="1.0289999999999999"/>
    <n v="26"/>
    <n v="0.26"/>
  </r>
  <r>
    <x v="55"/>
    <s v="Strong British Ale"/>
    <m/>
    <n v="1"/>
    <m/>
    <m/>
    <n v="8"/>
    <n v="22"/>
    <n v="8"/>
    <n v="12"/>
    <n v="1.08"/>
    <n v="1.1200000000000001"/>
    <n v="1.018"/>
    <n v="1.03"/>
    <n v="35"/>
    <n v="70"/>
    <n v="15"/>
    <n v="10"/>
    <n v="1.1000000000000001"/>
    <n v="1.024"/>
    <n v="52.5"/>
    <n v="0.53"/>
  </r>
  <r>
    <x v="56"/>
    <s v="Pale American Ale"/>
    <n v="1"/>
    <m/>
    <m/>
    <m/>
    <n v="3"/>
    <n v="6"/>
    <n v="3.8"/>
    <n v="5.5"/>
    <n v="1.038"/>
    <n v="1.054"/>
    <n v="1.008"/>
    <n v="1.0129999999999999"/>
    <n v="15"/>
    <n v="28"/>
    <n v="4.5"/>
    <n v="4.6500000000000004"/>
    <n v="1.046"/>
    <n v="1.0105"/>
    <n v="21.5"/>
    <n v="0.47"/>
  </r>
  <r>
    <x v="57"/>
    <s v="Pale American Ale"/>
    <m/>
    <m/>
    <m/>
    <n v="1"/>
    <n v="5"/>
    <n v="10"/>
    <n v="4.5"/>
    <n v="6.2"/>
    <n v="1.0449999999999999"/>
    <n v="1.06"/>
    <n v="1.01"/>
    <n v="1.0149999999999999"/>
    <n v="30"/>
    <n v="50"/>
    <n v="7.5"/>
    <n v="5.35"/>
    <n v="1.0525"/>
    <n v="1.0125"/>
    <n v="40"/>
    <n v="0.76"/>
  </r>
  <r>
    <x v="58"/>
    <s v="Amber and Brown American Beer"/>
    <n v="1"/>
    <m/>
    <m/>
    <m/>
    <n v="10"/>
    <n v="17"/>
    <n v="4.5"/>
    <n v="6.2"/>
    <n v="1.0449999999999999"/>
    <n v="1.06"/>
    <n v="1.01"/>
    <n v="1.0149999999999999"/>
    <n v="25"/>
    <n v="40"/>
    <n v="13.5"/>
    <n v="5.35"/>
    <n v="1.0525"/>
    <n v="1.0125"/>
    <n v="32.5"/>
    <n v="0.62"/>
  </r>
  <r>
    <x v="59"/>
    <s v="Amber and Brown American Beer"/>
    <m/>
    <m/>
    <m/>
    <n v="1"/>
    <n v="10"/>
    <n v="14"/>
    <n v="4.5"/>
    <n v="5.5"/>
    <n v="1.048"/>
    <n v="1.054"/>
    <n v="1.0109999999999999"/>
    <n v="1.014"/>
    <n v="30"/>
    <n v="45"/>
    <n v="12"/>
    <n v="5"/>
    <n v="1.0510000000000002"/>
    <n v="1.0125"/>
    <n v="37.5"/>
    <n v="0.74"/>
  </r>
  <r>
    <x v="60"/>
    <s v="Amber and Brown American Beer"/>
    <n v="1"/>
    <m/>
    <m/>
    <m/>
    <n v="18"/>
    <n v="35"/>
    <n v="4.3"/>
    <n v="6.2"/>
    <n v="1.0449999999999999"/>
    <n v="1.06"/>
    <n v="1.01"/>
    <n v="1.016"/>
    <n v="20"/>
    <n v="30"/>
    <n v="26.5"/>
    <n v="5.25"/>
    <n v="1.0525"/>
    <n v="1.0129999999999999"/>
    <n v="25"/>
    <n v="0.48"/>
  </r>
  <r>
    <x v="61"/>
    <s v="American Porter and Stout"/>
    <m/>
    <m/>
    <m/>
    <n v="1"/>
    <n v="22"/>
    <n v="40"/>
    <n v="4.8"/>
    <n v="6.5"/>
    <n v="1.05"/>
    <n v="1.07"/>
    <n v="1.012"/>
    <n v="1.018"/>
    <n v="25"/>
    <n v="50"/>
    <n v="31"/>
    <n v="5.65"/>
    <n v="1.06"/>
    <n v="1.0150000000000001"/>
    <n v="37.5"/>
    <n v="0.63"/>
  </r>
  <r>
    <x v="62"/>
    <s v="American Porter and Stout"/>
    <m/>
    <m/>
    <m/>
    <n v="1"/>
    <n v="30"/>
    <n v="40"/>
    <n v="5"/>
    <n v="7"/>
    <n v="1.05"/>
    <n v="1.075"/>
    <n v="1.01"/>
    <n v="1.022"/>
    <n v="35"/>
    <n v="75"/>
    <n v="35"/>
    <n v="6"/>
    <n v="1.0625"/>
    <n v="1.016"/>
    <n v="55"/>
    <n v="0.88"/>
  </r>
  <r>
    <x v="63"/>
    <s v="American Porter and Stout"/>
    <m/>
    <n v="1"/>
    <m/>
    <m/>
    <n v="30"/>
    <n v="40"/>
    <n v="8"/>
    <n v="12"/>
    <n v="1.075"/>
    <n v="1.115"/>
    <n v="1.018"/>
    <n v="1.03"/>
    <n v="50"/>
    <n v="90"/>
    <n v="35"/>
    <n v="10"/>
    <n v="1.095"/>
    <n v="1.024"/>
    <n v="70"/>
    <n v="0.74"/>
  </r>
  <r>
    <x v="64"/>
    <s v="IPA"/>
    <m/>
    <m/>
    <m/>
    <n v="1"/>
    <n v="6"/>
    <n v="14"/>
    <n v="5.5"/>
    <n v="7.5"/>
    <n v="1.056"/>
    <n v="1.07"/>
    <n v="1.008"/>
    <n v="1.014"/>
    <n v="40"/>
    <n v="70"/>
    <n v="10"/>
    <n v="6.5"/>
    <n v="1.0630000000000002"/>
    <n v="1.0110000000000001"/>
    <n v="55"/>
    <n v="0.87"/>
  </r>
  <r>
    <x v="65"/>
    <s v="IPA"/>
    <m/>
    <m/>
    <m/>
    <n v="1"/>
    <n v="5"/>
    <n v="15"/>
    <n v="6.2"/>
    <n v="9.5"/>
    <n v="1.0580000000000001"/>
    <n v="1.08"/>
    <n v="1.008"/>
    <n v="1.016"/>
    <n v="50"/>
    <n v="100"/>
    <n v="10"/>
    <n v="7.85"/>
    <n v="1.069"/>
    <n v="1.012"/>
    <n v="75"/>
    <n v="1.0900000000000001"/>
  </r>
  <r>
    <x v="66"/>
    <s v="IPA"/>
    <m/>
    <m/>
    <m/>
    <n v="1"/>
    <n v="25"/>
    <n v="40"/>
    <n v="5.5"/>
    <n v="9"/>
    <n v="1.05"/>
    <n v="1.085"/>
    <n v="1.01"/>
    <n v="1.018"/>
    <n v="50"/>
    <n v="90"/>
    <n v="32.5"/>
    <n v="7.25"/>
    <n v="1.0674999999999999"/>
    <n v="1.014"/>
    <n v="70"/>
    <n v="1.04"/>
  </r>
  <r>
    <x v="67"/>
    <s v="IPA"/>
    <m/>
    <m/>
    <m/>
    <n v="1"/>
    <n v="11"/>
    <n v="19"/>
    <n v="5.5"/>
    <n v="7"/>
    <n v="1.056"/>
    <n v="1.07"/>
    <n v="1.008"/>
    <n v="1.016"/>
    <n v="40"/>
    <n v="70"/>
    <n v="15"/>
    <n v="6.25"/>
    <n v="1.0630000000000002"/>
    <n v="1.012"/>
    <n v="55"/>
    <n v="0.87"/>
  </r>
  <r>
    <x v="68"/>
    <s v="IPA"/>
    <m/>
    <m/>
    <m/>
    <n v="1"/>
    <n v="11"/>
    <n v="19"/>
    <n v="5.5"/>
    <n v="7.5"/>
    <n v="1.056"/>
    <n v="1.07"/>
    <n v="1.008"/>
    <n v="1.016"/>
    <n v="40"/>
    <n v="70"/>
    <n v="15"/>
    <n v="6.5"/>
    <n v="1.0630000000000002"/>
    <n v="1.012"/>
    <n v="55"/>
    <n v="0.87"/>
  </r>
  <r>
    <x v="69"/>
    <s v="IPA"/>
    <m/>
    <m/>
    <m/>
    <n v="1"/>
    <n v="6"/>
    <n v="14"/>
    <n v="5.5"/>
    <n v="8"/>
    <n v="1.056"/>
    <n v="1.075"/>
    <n v="1.008"/>
    <n v="1.016"/>
    <n v="50"/>
    <n v="75"/>
    <n v="10"/>
    <n v="6.75"/>
    <n v="1.0655000000000001"/>
    <n v="1.012"/>
    <n v="62.5"/>
    <n v="0.95"/>
  </r>
  <r>
    <x v="70"/>
    <s v="IPA"/>
    <m/>
    <m/>
    <m/>
    <n v="1"/>
    <n v="5"/>
    <n v="8"/>
    <n v="5.5"/>
    <n v="7"/>
    <n v="1.056"/>
    <n v="1.0649999999999999"/>
    <n v="1.01"/>
    <n v="1.016"/>
    <n v="40"/>
    <n v="70"/>
    <n v="6.5"/>
    <n v="6.25"/>
    <n v="1.0605"/>
    <n v="1.0129999999999999"/>
    <n v="55"/>
    <n v="0.91"/>
  </r>
  <r>
    <x v="71"/>
    <s v="Strong American Ale"/>
    <m/>
    <m/>
    <m/>
    <n v="1"/>
    <n v="6"/>
    <n v="14"/>
    <n v="7.5"/>
    <n v="10"/>
    <n v="1.0649999999999999"/>
    <n v="1.085"/>
    <n v="1.008"/>
    <n v="1.016"/>
    <n v="60"/>
    <n v="120"/>
    <n v="10"/>
    <n v="8.75"/>
    <n v="1.075"/>
    <n v="1.012"/>
    <n v="90"/>
    <n v="1.2"/>
  </r>
  <r>
    <x v="72"/>
    <s v="Strong American Ale"/>
    <m/>
    <m/>
    <m/>
    <n v="1"/>
    <n v="7"/>
    <n v="19"/>
    <n v="6.3"/>
    <n v="10"/>
    <n v="1.0620000000000001"/>
    <n v="1.0900000000000001"/>
    <n v="1.014"/>
    <n v="1.016"/>
    <n v="50"/>
    <n v="100"/>
    <n v="13"/>
    <n v="8.15"/>
    <n v="1.0760000000000001"/>
    <n v="1.0150000000000001"/>
    <n v="75"/>
    <n v="0.99"/>
  </r>
  <r>
    <x v="73"/>
    <s v="Strong American Ale"/>
    <m/>
    <m/>
    <m/>
    <n v="1"/>
    <n v="10"/>
    <n v="19"/>
    <n v="8"/>
    <n v="12"/>
    <n v="1.08"/>
    <n v="1.1200000000000001"/>
    <n v="1.016"/>
    <n v="1.016"/>
    <n v="50"/>
    <n v="100"/>
    <n v="14.5"/>
    <n v="10"/>
    <n v="1.1000000000000001"/>
    <n v="1.016"/>
    <n v="75"/>
    <n v="0.75"/>
  </r>
  <r>
    <x v="74"/>
    <s v="Strong American Ale"/>
    <n v="1"/>
    <m/>
    <m/>
    <m/>
    <n v="8"/>
    <n v="15"/>
    <n v="8"/>
    <n v="12"/>
    <n v="1.08"/>
    <n v="1.1200000000000001"/>
    <n v="1.016"/>
    <n v="1.016"/>
    <n v="30"/>
    <n v="60"/>
    <n v="11.5"/>
    <n v="10"/>
    <n v="1.1000000000000001"/>
    <n v="1.016"/>
    <n v="45"/>
    <n v="0.45"/>
  </r>
  <r>
    <x v="75"/>
    <s v="European Sour Ale"/>
    <m/>
    <m/>
    <m/>
    <m/>
    <n v="2"/>
    <n v="3"/>
    <n v="2.8"/>
    <n v="3.8"/>
    <n v="1.028"/>
    <n v="1.032"/>
    <n v="1.0029999999999999"/>
    <n v="1.016"/>
    <n v="3"/>
    <n v="8"/>
    <n v="2.5"/>
    <n v="3.3"/>
    <n v="1.03"/>
    <n v="1.0095000000000001"/>
    <n v="5.5"/>
    <n v="0.18"/>
  </r>
  <r>
    <x v="76"/>
    <s v="European Sour Ale"/>
    <n v="1"/>
    <m/>
    <m/>
    <m/>
    <n v="10"/>
    <n v="16"/>
    <n v="4.5999999999999996"/>
    <n v="6.5"/>
    <n v="1.048"/>
    <n v="1.0569999999999999"/>
    <n v="1.002"/>
    <n v="1.016"/>
    <n v="10"/>
    <n v="25"/>
    <n v="13"/>
    <n v="5.55"/>
    <n v="1.0525"/>
    <n v="1.0089999999999999"/>
    <n v="17.5"/>
    <n v="0.33"/>
  </r>
  <r>
    <x v="77"/>
    <s v="European Sour Ale"/>
    <m/>
    <n v="1"/>
    <m/>
    <m/>
    <n v="15"/>
    <n v="22"/>
    <n v="4"/>
    <n v="8"/>
    <n v="1.04"/>
    <n v="1.0740000000000001"/>
    <n v="1.008"/>
    <n v="1.016"/>
    <n v="20"/>
    <n v="25"/>
    <n v="18.5"/>
    <n v="6"/>
    <n v="1.0569999999999999"/>
    <n v="1.012"/>
    <n v="22.5"/>
    <n v="0.39"/>
  </r>
  <r>
    <x v="78"/>
    <s v="Belgian Ale"/>
    <m/>
    <n v="1"/>
    <m/>
    <m/>
    <n v="2"/>
    <n v="4"/>
    <n v="4.5"/>
    <n v="5.5"/>
    <n v="1.044"/>
    <n v="1.052"/>
    <n v="1.008"/>
    <n v="1.016"/>
    <n v="8"/>
    <n v="20"/>
    <n v="3"/>
    <n v="5"/>
    <n v="1.048"/>
    <n v="1.012"/>
    <n v="14"/>
    <n v="0.28999999999999998"/>
  </r>
  <r>
    <x v="79"/>
    <s v="Belgian Ale"/>
    <n v="1"/>
    <m/>
    <m/>
    <m/>
    <n v="8"/>
    <n v="14"/>
    <n v="4.8"/>
    <n v="5.5"/>
    <n v="1.048"/>
    <n v="1.054"/>
    <n v="1.01"/>
    <n v="1.016"/>
    <n v="20"/>
    <n v="30"/>
    <n v="11"/>
    <n v="5.15"/>
    <n v="1.0510000000000002"/>
    <n v="1.0129999999999999"/>
    <n v="25"/>
    <n v="0.49"/>
  </r>
  <r>
    <x v="80"/>
    <s v="Belgian Ale"/>
    <m/>
    <n v="1"/>
    <m/>
    <m/>
    <n v="6"/>
    <n v="19"/>
    <n v="6"/>
    <n v="8.5"/>
    <n v="1.06"/>
    <n v="1.08"/>
    <n v="1.008"/>
    <n v="1.016"/>
    <n v="18"/>
    <n v="28"/>
    <n v="12.5"/>
    <n v="7.25"/>
    <n v="1.07"/>
    <n v="1.012"/>
    <n v="23"/>
    <n v="0.33"/>
  </r>
  <r>
    <x v="81"/>
    <s v="European Sour Ale"/>
    <m/>
    <m/>
    <n v="1"/>
    <m/>
    <n v="3"/>
    <n v="7"/>
    <n v="5"/>
    <n v="6.5"/>
    <n v="1.04"/>
    <n v="1.054"/>
    <n v="1.0009999999999999"/>
    <n v="1.016"/>
    <n v="0"/>
    <n v="10"/>
    <n v="5"/>
    <n v="5.75"/>
    <n v="1.0470000000000002"/>
    <n v="1.0085"/>
    <n v="5"/>
    <n v="0.11"/>
  </r>
  <r>
    <x v="82"/>
    <s v="European Sour Ale"/>
    <m/>
    <m/>
    <n v="1"/>
    <m/>
    <n v="3"/>
    <n v="7"/>
    <n v="5"/>
    <n v="8"/>
    <n v="1.04"/>
    <n v="1.06"/>
    <n v="1"/>
    <n v="1.016"/>
    <n v="0"/>
    <n v="10"/>
    <n v="5"/>
    <n v="6.5"/>
    <n v="1.05"/>
    <n v="1.008"/>
    <n v="5"/>
    <n v="0.1"/>
  </r>
  <r>
    <x v="83"/>
    <s v="European Sour Ale"/>
    <m/>
    <m/>
    <n v="1"/>
    <m/>
    <n v="3"/>
    <n v="7"/>
    <n v="5"/>
    <n v="7"/>
    <n v="1.04"/>
    <n v="1.06"/>
    <n v="1"/>
    <n v="1.016"/>
    <n v="0"/>
    <n v="10"/>
    <n v="5"/>
    <n v="6"/>
    <n v="1.05"/>
    <n v="1.008"/>
    <n v="5"/>
    <n v="0.1"/>
  </r>
  <r>
    <x v="84"/>
    <s v="Strong Belgian Ale"/>
    <n v="1"/>
    <m/>
    <m/>
    <m/>
    <n v="4"/>
    <n v="7"/>
    <n v="6"/>
    <n v="7.5"/>
    <n v="1.0620000000000001"/>
    <n v="1.075"/>
    <n v="1.008"/>
    <n v="1.016"/>
    <n v="15"/>
    <n v="30"/>
    <n v="5.5"/>
    <n v="6.75"/>
    <n v="1.0685"/>
    <n v="1.012"/>
    <n v="22.5"/>
    <n v="0.33"/>
  </r>
  <r>
    <x v="85"/>
    <s v="Strong Belgian Ale"/>
    <m/>
    <m/>
    <m/>
    <n v="1"/>
    <n v="5"/>
    <n v="22"/>
    <n v="3.5"/>
    <n v="9.5"/>
    <n v="1.048"/>
    <n v="1.0649999999999999"/>
    <n v="1.002"/>
    <n v="1.016"/>
    <n v="20"/>
    <n v="35"/>
    <n v="13.5"/>
    <n v="6.5"/>
    <n v="1.0565"/>
    <n v="1.0089999999999999"/>
    <n v="27.5"/>
    <n v="0.49"/>
  </r>
  <r>
    <x v="86"/>
    <s v="Strong Belgian Ale"/>
    <m/>
    <m/>
    <m/>
    <n v="1"/>
    <n v="3"/>
    <n v="6"/>
    <n v="7.5"/>
    <n v="10.5"/>
    <n v="1.07"/>
    <n v="1.095"/>
    <n v="1.0049999999999999"/>
    <n v="1.016"/>
    <n v="22"/>
    <n v="35"/>
    <n v="4.5"/>
    <n v="9"/>
    <n v="1.0825"/>
    <n v="1.0105"/>
    <n v="28.5"/>
    <n v="0.35"/>
  </r>
  <r>
    <x v="87"/>
    <s v="Trappist Ale"/>
    <m/>
    <m/>
    <m/>
    <n v="1"/>
    <n v="3"/>
    <n v="5"/>
    <n v="4.8"/>
    <n v="6"/>
    <n v="1.044"/>
    <n v="1.054"/>
    <n v="1.004"/>
    <n v="1.016"/>
    <n v="25"/>
    <n v="45"/>
    <n v="4"/>
    <n v="5.4"/>
    <n v="1.0489999999999999"/>
    <n v="1.01"/>
    <n v="35"/>
    <n v="0.71"/>
  </r>
  <r>
    <x v="88"/>
    <s v="Trappist Ale"/>
    <m/>
    <n v="1"/>
    <m/>
    <m/>
    <n v="10"/>
    <n v="17"/>
    <n v="6"/>
    <n v="7.6"/>
    <n v="1.0620000000000001"/>
    <n v="1.075"/>
    <n v="1.008"/>
    <n v="1.016"/>
    <n v="15"/>
    <n v="25"/>
    <n v="13.5"/>
    <n v="6.8"/>
    <n v="1.0685"/>
    <n v="1.012"/>
    <n v="20"/>
    <n v="0.28999999999999998"/>
  </r>
  <r>
    <x v="89"/>
    <s v="Trappist Ale"/>
    <m/>
    <m/>
    <m/>
    <n v="1"/>
    <n v="4.5"/>
    <n v="7"/>
    <n v="7.5"/>
    <n v="9.5"/>
    <n v="1.075"/>
    <n v="1.085"/>
    <n v="1.008"/>
    <n v="1.016"/>
    <n v="20"/>
    <n v="40"/>
    <n v="5.75"/>
    <n v="8.5"/>
    <n v="1.08"/>
    <n v="1.012"/>
    <n v="30"/>
    <n v="0.38"/>
  </r>
  <r>
    <x v="90"/>
    <s v="Trappist Ale"/>
    <m/>
    <n v="1"/>
    <m/>
    <m/>
    <n v="12"/>
    <n v="22"/>
    <n v="8"/>
    <n v="12"/>
    <n v="1.075"/>
    <n v="1.1100000000000001"/>
    <n v="1.01"/>
    <n v="1.016"/>
    <n v="20"/>
    <n v="35"/>
    <n v="17"/>
    <n v="10"/>
    <n v="1.0925"/>
    <n v="1.0129999999999999"/>
    <n v="27.5"/>
    <n v="0.3"/>
  </r>
  <r>
    <x v="91"/>
    <s v="Historical Beer"/>
    <m/>
    <m/>
    <n v="1"/>
    <m/>
    <n v="3"/>
    <n v="4"/>
    <n v="4.2"/>
    <n v="4.8"/>
    <n v="1.036"/>
    <n v="1.056"/>
    <n v="1.006"/>
    <n v="1.016"/>
    <n v="5"/>
    <n v="12"/>
    <n v="3.5"/>
    <n v="4.5"/>
    <n v="1.046"/>
    <n v="1.0110000000000001"/>
    <n v="8.5"/>
    <n v="0.18"/>
  </r>
  <r>
    <x v="92"/>
    <s v="Historical Beer"/>
    <n v="1"/>
    <m/>
    <m/>
    <m/>
    <n v="11"/>
    <n v="20"/>
    <n v="4"/>
    <n v="5.5"/>
    <n v="1.044"/>
    <n v="1.0549999999999999"/>
    <n v="1.01"/>
    <n v="1.016"/>
    <n v="15"/>
    <n v="30"/>
    <n v="15.5"/>
    <n v="4.75"/>
    <n v="1.0495000000000001"/>
    <n v="1.0129999999999999"/>
    <n v="22.5"/>
    <n v="0.45"/>
  </r>
  <r>
    <x v="93"/>
    <s v="Historical Beer"/>
    <m/>
    <m/>
    <n v="1"/>
    <m/>
    <n v="3"/>
    <n v="6"/>
    <n v="3.5"/>
    <n v="4.7"/>
    <n v="1.032"/>
    <n v="1.04"/>
    <n v="1.004"/>
    <n v="1.016"/>
    <n v="5"/>
    <n v="12"/>
    <n v="4.5"/>
    <n v="4.0999999999999996"/>
    <n v="1.036"/>
    <n v="1.01"/>
    <n v="8.5"/>
    <n v="0.24"/>
  </r>
  <r>
    <x v="94"/>
    <s v="Historical Beer"/>
    <m/>
    <n v="1"/>
    <m/>
    <m/>
    <n v="15"/>
    <n v="20"/>
    <n v="2.8"/>
    <n v="3.6"/>
    <n v="1.0329999999999999"/>
    <n v="1.038"/>
    <n v="1.012"/>
    <n v="1.016"/>
    <n v="15"/>
    <n v="20"/>
    <n v="17.5"/>
    <n v="3.2"/>
    <n v="1.0354999999999999"/>
    <n v="1.014"/>
    <n v="17.5"/>
    <n v="0.49"/>
  </r>
  <r>
    <x v="95"/>
    <s v="Historical Beer"/>
    <m/>
    <m/>
    <m/>
    <n v="1"/>
    <n v="3"/>
    <n v="6"/>
    <n v="2.5"/>
    <n v="3.3"/>
    <n v="1.028"/>
    <n v="1.032"/>
    <n v="1.006"/>
    <n v="1.016"/>
    <n v="20"/>
    <n v="35"/>
    <n v="4.5"/>
    <n v="2.9"/>
    <n v="1.03"/>
    <n v="1.0110000000000001"/>
    <n v="27.5"/>
    <n v="0.92"/>
  </r>
  <r>
    <x v="96"/>
    <s v="Historical Beer"/>
    <m/>
    <m/>
    <m/>
    <n v="1"/>
    <n v="3"/>
    <n v="6"/>
    <n v="4.5"/>
    <n v="6"/>
    <n v="1.044"/>
    <n v="1.06"/>
    <n v="1.01"/>
    <n v="1.016"/>
    <n v="25"/>
    <n v="40"/>
    <n v="4.5"/>
    <n v="5.25"/>
    <n v="1.052"/>
    <n v="1.0129999999999999"/>
    <n v="32.5"/>
    <n v="0.63"/>
  </r>
  <r>
    <x v="97"/>
    <s v="Historical Beer"/>
    <m/>
    <n v="1"/>
    <m/>
    <m/>
    <n v="18"/>
    <n v="30"/>
    <n v="4.5"/>
    <n v="6"/>
    <n v="1.046"/>
    <n v="1.06"/>
    <n v="1.01"/>
    <n v="1.016"/>
    <n v="20"/>
    <n v="30"/>
    <n v="24"/>
    <n v="5.25"/>
    <n v="1.0529999999999999"/>
    <n v="1.0129999999999999"/>
    <n v="25"/>
    <n v="0.47"/>
  </r>
  <r>
    <x v="98"/>
    <s v="Historical Beer"/>
    <m/>
    <m/>
    <n v="1"/>
    <m/>
    <n v="14"/>
    <n v="19"/>
    <n v="4.5"/>
    <n v="6"/>
    <n v="1.046"/>
    <n v="1.056"/>
    <n v="1.01"/>
    <n v="1.016"/>
    <n v="10"/>
    <n v="20"/>
    <n v="16.5"/>
    <n v="5.25"/>
    <n v="1.0510000000000002"/>
    <n v="1.0129999999999999"/>
    <n v="15"/>
    <n v="0.28999999999999998"/>
  </r>
  <r>
    <x v="99"/>
    <s v="Historical Beer"/>
    <m/>
    <m/>
    <n v="1"/>
    <m/>
    <n v="4"/>
    <n v="22"/>
    <n v="7"/>
    <n v="11"/>
    <n v="1.0760000000000001"/>
    <n v="1.1200000000000001"/>
    <n v="1.016"/>
    <n v="1.016"/>
    <n v="7"/>
    <n v="15"/>
    <n v="13"/>
    <n v="9"/>
    <n v="1.0980000000000001"/>
    <n v="1.016"/>
    <n v="11"/>
    <n v="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AD826-D69D-429A-BD3B-23C26085F62D}" name="PivotTable6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P4" firstHeaderRow="0" firstDataRow="1" firstDataCol="0"/>
  <pivotFields count="22">
    <pivotField showAll="0">
      <items count="10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t="default"/>
      </items>
    </pivotField>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Minimum SRM" fld="6" baseField="0" baseItem="0"/>
    <dataField name="Sum of Maximum SRM" fld="7" baseField="0" baseItem="0"/>
    <dataField name="Sum of Minimum ABV" fld="8" baseField="0" baseItem="0"/>
    <dataField name="Sum of Maximum ABV" fld="9" baseField="0" baseItem="0"/>
    <dataField name="Sum of Minimum OG" fld="10" baseField="0" baseItem="0"/>
    <dataField name="Sum of Maximum OG" fld="11" baseField="0" baseItem="0"/>
    <dataField name="Sum of Minimum FG" fld="12" baseField="0" baseItem="0"/>
    <dataField name="Sum of Maximum FG" fld="13" baseField="0" baseItem="0"/>
    <dataField name="Sum of Minimum IBU" fld="14" baseField="0" baseItem="0"/>
    <dataField name="Sum of Maximum IBU" fld="15" baseField="0" baseItem="0"/>
    <dataField name="Sum of Average SRM" fld="16" baseField="0" baseItem="0"/>
    <dataField name="Sum of Average ABV" fld="17" baseField="0" baseItem="0"/>
    <dataField name="Sum of Average OG" fld="18" baseField="0" baseItem="0"/>
    <dataField name="Sum of Average FG" fld="19" baseField="0" baseItem="0"/>
    <dataField name="Sum of Average IBU" fld="20" baseField="0" baseItem="0"/>
    <dataField name="Sum of IBU To OG Ratio for Average IBU and OG"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A51A5B-4B0E-4391-BDC9-9A73C724B8DC}" name="PivotTable6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T4" firstHeaderRow="0" firstDataRow="1" firstDataCol="0"/>
  <pivotFields count="22">
    <pivotField showAll="0">
      <items count="10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20">
    <i>
      <x/>
    </i>
    <i i="1">
      <x v="1"/>
    </i>
    <i i="2">
      <x v="2"/>
    </i>
    <i i="3">
      <x v="3"/>
    </i>
    <i i="4">
      <x v="4"/>
    </i>
    <i i="5">
      <x v="5"/>
    </i>
    <i i="6">
      <x v="6"/>
    </i>
    <i i="7">
      <x v="7"/>
    </i>
    <i i="8">
      <x v="8"/>
    </i>
    <i i="9">
      <x v="9"/>
    </i>
    <i i="10">
      <x v="10"/>
    </i>
    <i i="11">
      <x v="11"/>
    </i>
    <i i="12">
      <x v="12"/>
    </i>
    <i i="13">
      <x v="13"/>
    </i>
    <i i="14">
      <x v="14"/>
    </i>
    <i i="15">
      <x v="15"/>
    </i>
    <i i="16">
      <x v="16"/>
    </i>
    <i i="17">
      <x v="17"/>
    </i>
    <i i="18">
      <x v="18"/>
    </i>
    <i i="19">
      <x v="19"/>
    </i>
  </colItems>
  <dataFields count="20">
    <dataField name="Count of Balance: Balanced" fld="2" subtotal="countNums" baseField="0" baseItem="7748704"/>
    <dataField name="Count of Balance: Malty" fld="3" subtotal="count" baseField="0" baseItem="1"/>
    <dataField name="Sum of Balance: Not Listed" fld="4" baseField="0" baseItem="0"/>
    <dataField name="Sum of Balance: Bitter" fld="5" baseField="0" baseItem="0"/>
    <dataField name="Sum of Minimum SRM" fld="6" baseField="0" baseItem="0"/>
    <dataField name="Sum of Maximum SRM" fld="7" baseField="0" baseItem="0"/>
    <dataField name="Sum of Minimum ABV" fld="8" baseField="0" baseItem="0"/>
    <dataField name="Sum of Maximum ABV" fld="9" baseField="0" baseItem="0"/>
    <dataField name="Sum of Minimum OG" fld="10" baseField="0" baseItem="0"/>
    <dataField name="Sum of Maximum OG" fld="11" baseField="0" baseItem="0"/>
    <dataField name="Sum of Minimum FG" fld="12" baseField="0" baseItem="0"/>
    <dataField name="Sum of Maximum FG" fld="13" baseField="0" baseItem="0"/>
    <dataField name="Sum of Minimum IBU" fld="14" baseField="0" baseItem="0"/>
    <dataField name="Sum of Maximum IBU" fld="15" baseField="0" baseItem="0"/>
    <dataField name="Sum of Average SRM" fld="16" baseField="0" baseItem="0"/>
    <dataField name="Sum of Average ABV" fld="17" baseField="0" baseItem="0"/>
    <dataField name="Sum of Average OG" fld="18" baseField="0" baseItem="0"/>
    <dataField name="Sum of Average FG" fld="19" baseField="0" baseItem="0"/>
    <dataField name="Sum of Average IBU" fld="20" baseField="0" baseItem="0"/>
    <dataField name="Sum of IBU To OG Ratio for Average IBU and OG"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JCP_Style_Name" xr10:uid="{743A3DC5-3E64-47DC-BF42-83F069706257}" sourceName="BJCP Style Name">
  <pivotTables>
    <pivotTable tabId="12" name="PivotTable62"/>
  </pivotTables>
  <data>
    <tabular pivotCacheId="1193870474">
      <items count="100">
        <i x="0"/>
        <i x="1"/>
        <i x="2"/>
        <i x="3"/>
        <i x="4"/>
        <i x="5"/>
        <i x="6"/>
        <i x="7"/>
        <i x="8"/>
        <i x="9"/>
        <i x="10"/>
        <i x="11"/>
        <i x="12"/>
        <i x="13"/>
        <i x="14"/>
        <i x="15"/>
        <i x="16"/>
        <i x="17"/>
        <i x="18"/>
        <i x="19"/>
        <i x="20"/>
        <i x="21"/>
        <i x="22"/>
        <i x="23"/>
        <i x="24"/>
        <i x="25"/>
        <i x="26"/>
        <i x="27"/>
        <i x="28"/>
        <i x="29"/>
        <i x="30" s="1"/>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JCP_Style_Name1" xr10:uid="{868E8DE0-7E3F-4EE0-A07A-97D8D7084D8F}" sourceName="BJCP Style Name">
  <pivotTables>
    <pivotTable tabId="15" name="PivotTable65"/>
  </pivotTables>
  <data>
    <tabular pivotCacheId="1193870474">
      <items count="100">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JCP Style Name" xr10:uid="{802D54DE-3D3E-4459-8EB8-1C6E87131E19}" cache="Slicer_BJCP_Style_Name" caption="BJCP Style Name" rowHeight="241300"/>
  <slicer name="BJCP Style Name 1" xr10:uid="{B5526BC2-B890-4571-9034-8E0436FE25E6}" cache="Slicer_BJCP_Style_Name" caption="BJCP Style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JCP Style Name 3" xr10:uid="{E5AD91D4-17CA-4EE3-984F-E70269339E26}" cache="Slicer_BJCP_Style_Name1" caption="Select a Beer Style :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D471C-B811-4B90-B556-25845F3E26EC}" name="Table2" displayName="Table2" ref="A1:V101" totalsRowShown="0" headerRowDxfId="45" dataDxfId="44">
  <autoFilter ref="A1:V101" xr:uid="{B00C7E31-0277-435E-9452-0E3B5E622F6F}"/>
  <sortState ref="A2:V101">
    <sortCondition ref="A2:A101" customList="1a,1b,1c,1d,2a,2b,2c,3a,3b,3c,3d,4a,4b,4c,4d,5a,5b,5c,6a,6b,6c,7a,7b,7c,8a,8b,9a,9b,9c,10a,10b,10c,11a,11b,11c,12a,12b,12c,13a,13b,13c,14a,14b,14c,15a,15b,15c,16a,16b,16c,16d,17a,17b,17c,17d,18a,18b,19a,19b,19c,20a,20b,20c,21a,21b,22a,22b,22c,22d,23a,23b"/>
  </sortState>
  <tableColumns count="22">
    <tableColumn id="22" xr3:uid="{84B54042-F770-4906-9F3B-2E2007BAE650}" name="BJCP Style Name" dataDxfId="43" totalsRowDxfId="42"/>
    <tableColumn id="2" xr3:uid="{EB232BBC-7DB1-4B8B-9464-3B4A7C681E5E}" name="BJCP Family Name" dataDxfId="41" totalsRowDxfId="40"/>
    <tableColumn id="26" xr3:uid="{389C6A04-67D3-48F9-A85B-92D5F7D2C460}" name="Balance: Balanced" dataDxfId="39" totalsRowDxfId="38"/>
    <tableColumn id="25" xr3:uid="{43E14A93-56A7-483F-8ADE-327F1D568B6A}" name="Balance: Malty" dataDxfId="37" totalsRowDxfId="36"/>
    <tableColumn id="24" xr3:uid="{3A7D6D73-9A62-421C-9E63-7BB0D8800BB4}" name="Balance: Not Listed" dataDxfId="35" totalsRowDxfId="34"/>
    <tableColumn id="23" xr3:uid="{B8AC84A0-A639-4C56-B5E0-1B40F759EC84}" name="Balance: Bitter" dataDxfId="33" totalsRowDxfId="32"/>
    <tableColumn id="6" xr3:uid="{D8590197-6E6C-4718-9E0E-F12C7412F423}" name="Minimum SRM" dataDxfId="31" totalsRowDxfId="30"/>
    <tableColumn id="7" xr3:uid="{312F5703-60C4-4492-A76C-866F1859591E}" name="Maximum SRM" dataDxfId="29" totalsRowDxfId="28"/>
    <tableColumn id="8" xr3:uid="{5EF5856D-FC97-4058-A06B-C6E440A6C8D3}" name="Minimum ABV" dataDxfId="27" totalsRowDxfId="26"/>
    <tableColumn id="9" xr3:uid="{42D3C958-11CF-40B4-9B4D-5B2D095E8F01}" name="Maximum ABV" dataDxfId="25" totalsRowDxfId="24"/>
    <tableColumn id="10" xr3:uid="{521FD8EE-3C7F-4C87-A927-1F9AE2C257F6}" name="Minimum OG" dataDxfId="23" totalsRowDxfId="22"/>
    <tableColumn id="11" xr3:uid="{6C921C1B-62E7-4848-B04D-EB863C402743}" name="Maximum OG" dataDxfId="21" totalsRowDxfId="20"/>
    <tableColumn id="12" xr3:uid="{91988268-8554-4A3F-B612-1ADB944FE739}" name="Minimum FG" dataDxfId="19" totalsRowDxfId="18"/>
    <tableColumn id="13" xr3:uid="{BBAD51EF-5345-49A5-A70B-ADB273FE6575}" name="Maximum FG" dataDxfId="17" totalsRowDxfId="16"/>
    <tableColumn id="14" xr3:uid="{76CC9127-70A6-44A5-9F2C-F63F2366DBCD}" name="Minimum IBU" dataDxfId="15" totalsRowDxfId="14"/>
    <tableColumn id="15" xr3:uid="{0DA1DEE8-07F0-44AE-A6EA-FF350B1067B8}" name="Maximum IBU" dataDxfId="13" totalsRowDxfId="12"/>
    <tableColumn id="16" xr3:uid="{E7698475-DDDF-462F-9D94-DC7A6DC5129F}" name="Average SRM" dataDxfId="11" totalsRowDxfId="10">
      <calculatedColumnFormula>(G2+H2)/2</calculatedColumnFormula>
    </tableColumn>
    <tableColumn id="17" xr3:uid="{625FD162-7784-4C95-9CF9-9F11FE104E83}" name="Average ABV" dataDxfId="9" totalsRowDxfId="8">
      <calculatedColumnFormula>(I2+J2)/2</calculatedColumnFormula>
    </tableColumn>
    <tableColumn id="18" xr3:uid="{25F74134-D3C1-4A04-A91B-BDAA4DA9B496}" name="Average OG" dataDxfId="7" totalsRowDxfId="6">
      <calculatedColumnFormula>(K2+L2)/2</calculatedColumnFormula>
    </tableColumn>
    <tableColumn id="19" xr3:uid="{A660F22D-40F8-4679-8DBB-400795BFF595}" name="Average FG" dataDxfId="5" totalsRowDxfId="4">
      <calculatedColumnFormula>(M2+N2)/2</calculatedColumnFormula>
    </tableColumn>
    <tableColumn id="20" xr3:uid="{382A9A1D-E9D1-4384-B5BB-10EAA39CBC00}" name="Average IBU" dataDxfId="3" totalsRowDxfId="2">
      <calculatedColumnFormula>(O2+P2)/2</calculatedColumnFormula>
    </tableColumn>
    <tableColumn id="21" xr3:uid="{89F14A1C-06BD-48D9-88C0-A025A7BEE3A7}" name="IBU To OG Ratio for Average IBU and OG" dataDxfId="1" totalsRowDxfId="0">
      <calculatedColumnFormula>ROUND((U2/(S2*1000-1000)),2)</calculatedColumnFormula>
    </tableColumn>
  </tableColumns>
  <tableStyleInfo name="TableStyleMedium2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hyperlink" Target="mailto:coude.noir@gmail.com" TargetMode="External"/><Relationship Id="rId1" Type="http://schemas.openxmlformats.org/officeDocument/2006/relationships/hyperlink" Target="https://www.bjcp.org/docs/2015_Guidelines_Beer.pdf" TargetMode="Externa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5D013-F404-45EC-B7CE-CC8D956C2988}">
  <dimension ref="A3:P4"/>
  <sheetViews>
    <sheetView workbookViewId="0">
      <selection activeCell="A3" sqref="A3"/>
    </sheetView>
  </sheetViews>
  <sheetFormatPr defaultRowHeight="13.5" x14ac:dyDescent="0.25"/>
  <cols>
    <col min="1" max="1" width="19.6640625" bestFit="1" customWidth="1"/>
    <col min="2" max="2" width="20.4140625" bestFit="1" customWidth="1"/>
    <col min="3" max="3" width="19.6640625" bestFit="1" customWidth="1"/>
    <col min="4" max="4" width="20.4140625" bestFit="1" customWidth="1"/>
    <col min="5" max="5" width="19" bestFit="1" customWidth="1"/>
    <col min="6" max="6" width="19.75" bestFit="1" customWidth="1"/>
    <col min="7" max="7" width="18.4140625" bestFit="1" customWidth="1"/>
    <col min="8" max="8" width="19.1640625" bestFit="1" customWidth="1"/>
    <col min="9" max="9" width="18.75" bestFit="1" customWidth="1"/>
    <col min="10" max="10" width="19.5" bestFit="1" customWidth="1"/>
    <col min="11" max="12" width="19.25" bestFit="1" customWidth="1"/>
    <col min="13" max="13" width="18.58203125" bestFit="1" customWidth="1"/>
    <col min="14" max="14" width="18" bestFit="1" customWidth="1"/>
    <col min="15" max="15" width="18.33203125" bestFit="1" customWidth="1"/>
    <col min="16" max="18" width="43.33203125" bestFit="1" customWidth="1"/>
  </cols>
  <sheetData>
    <row r="3" spans="1:16" x14ac:dyDescent="0.25">
      <c r="A3" t="s">
        <v>66</v>
      </c>
      <c r="B3" t="s">
        <v>90</v>
      </c>
      <c r="C3" t="s">
        <v>67</v>
      </c>
      <c r="D3" t="s">
        <v>68</v>
      </c>
      <c r="E3" t="s">
        <v>69</v>
      </c>
      <c r="F3" t="s">
        <v>70</v>
      </c>
      <c r="G3" t="s">
        <v>71</v>
      </c>
      <c r="H3" t="s">
        <v>72</v>
      </c>
      <c r="I3" t="s">
        <v>91</v>
      </c>
      <c r="J3" t="s">
        <v>92</v>
      </c>
      <c r="K3" t="s">
        <v>73</v>
      </c>
      <c r="L3" t="s">
        <v>74</v>
      </c>
      <c r="M3" t="s">
        <v>75</v>
      </c>
      <c r="N3" t="s">
        <v>88</v>
      </c>
      <c r="O3" t="s">
        <v>89</v>
      </c>
      <c r="P3" t="s">
        <v>93</v>
      </c>
    </row>
    <row r="4" spans="1:16" x14ac:dyDescent="0.25">
      <c r="A4" s="10">
        <v>2</v>
      </c>
      <c r="B4" s="10">
        <v>6</v>
      </c>
      <c r="C4" s="10">
        <v>4.3</v>
      </c>
      <c r="D4" s="10">
        <v>5.6</v>
      </c>
      <c r="E4" s="10">
        <v>1.044</v>
      </c>
      <c r="F4" s="10">
        <v>1.052</v>
      </c>
      <c r="G4" s="10">
        <v>1.01</v>
      </c>
      <c r="H4" s="10">
        <v>1.014</v>
      </c>
      <c r="I4" s="10">
        <v>8</v>
      </c>
      <c r="J4" s="10">
        <v>15</v>
      </c>
      <c r="K4" s="10">
        <v>4</v>
      </c>
      <c r="L4" s="10">
        <v>4.9499999999999993</v>
      </c>
      <c r="M4" s="10">
        <v>1.048</v>
      </c>
      <c r="N4" s="10">
        <v>1.012</v>
      </c>
      <c r="O4" s="10">
        <v>11.5</v>
      </c>
      <c r="P4" s="10">
        <v>0.24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9CBE4-DC44-4E4A-B5D8-EBC1B53C37A5}">
  <sheetPr codeName="Sheet1">
    <tabColor theme="2" tint="-9.9978637043366805E-2"/>
  </sheetPr>
  <dimension ref="A1:D6"/>
  <sheetViews>
    <sheetView showGridLines="0" workbookViewId="0">
      <selection activeCell="D4" sqref="D4"/>
    </sheetView>
  </sheetViews>
  <sheetFormatPr defaultRowHeight="13.5" x14ac:dyDescent="0.25"/>
  <cols>
    <col min="1" max="1" width="63.1640625" customWidth="1"/>
    <col min="2" max="2" width="7" customWidth="1"/>
    <col min="3" max="3" width="19.1640625" customWidth="1"/>
    <col min="4" max="4" width="55.9140625" customWidth="1"/>
  </cols>
  <sheetData>
    <row r="1" spans="1:4" ht="23" x14ac:dyDescent="0.55000000000000004">
      <c r="A1" s="1" t="s">
        <v>63</v>
      </c>
      <c r="B1" s="1"/>
      <c r="D1" s="1" t="s">
        <v>61</v>
      </c>
    </row>
    <row r="3" spans="1:4" ht="14.5" customHeight="1" x14ac:dyDescent="0.35">
      <c r="A3" s="6" t="s">
        <v>64</v>
      </c>
      <c r="B3" s="4"/>
      <c r="D3" s="5" t="s">
        <v>222</v>
      </c>
    </row>
    <row r="4" spans="1:4" ht="14" x14ac:dyDescent="0.3">
      <c r="A4" s="2" t="s">
        <v>62</v>
      </c>
      <c r="B4" s="2"/>
      <c r="D4" s="13" t="s">
        <v>223</v>
      </c>
    </row>
    <row r="5" spans="1:4" ht="14" x14ac:dyDescent="0.3">
      <c r="A5" s="2"/>
      <c r="B5" s="2"/>
    </row>
    <row r="6" spans="1:4" x14ac:dyDescent="0.25">
      <c r="A6" s="3"/>
      <c r="B6" s="3"/>
    </row>
  </sheetData>
  <hyperlinks>
    <hyperlink ref="A3" r:id="rId1" display="&quot;Beer Judge Certification Program 2015 Style Guidelines&quot;" xr:uid="{B961FFFB-314F-4515-AA8E-FC81385A0B02}"/>
    <hyperlink ref="D4" r:id="rId2" xr:uid="{0CF16737-99CE-4060-90EC-5014E6C2C2E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D953A-CB7A-4D9E-BB8D-4386699EECA2}">
  <sheetPr codeName="Sheet2">
    <tabColor theme="2"/>
  </sheetPr>
  <dimension ref="A1:M36"/>
  <sheetViews>
    <sheetView showGridLines="0" tabSelected="1" zoomScale="85" zoomScaleNormal="85" workbookViewId="0">
      <selection activeCell="A3" sqref="A3"/>
    </sheetView>
  </sheetViews>
  <sheetFormatPr defaultRowHeight="13.5" x14ac:dyDescent="0.25"/>
  <cols>
    <col min="1" max="1" width="34.33203125" customWidth="1"/>
    <col min="4" max="4" width="5" customWidth="1"/>
    <col min="5" max="5" width="35.4140625" customWidth="1"/>
    <col min="12" max="12" width="9.6640625" customWidth="1"/>
  </cols>
  <sheetData>
    <row r="1" spans="1:13" s="12" customFormat="1" ht="39" customHeight="1" x14ac:dyDescent="0.25">
      <c r="A1" s="9"/>
      <c r="B1" s="9"/>
      <c r="C1" s="9"/>
      <c r="D1" s="9"/>
      <c r="E1" s="11" t="s">
        <v>164</v>
      </c>
      <c r="F1" s="9"/>
      <c r="G1" s="9"/>
      <c r="H1" s="9"/>
      <c r="I1" s="9"/>
      <c r="J1" s="9"/>
      <c r="K1" s="9"/>
      <c r="L1" s="9"/>
      <c r="M1" s="9"/>
    </row>
    <row r="2" spans="1:13" x14ac:dyDescent="0.25">
      <c r="A2" s="9"/>
      <c r="B2" s="9"/>
      <c r="C2" s="9"/>
      <c r="D2" s="9"/>
      <c r="E2" s="9"/>
      <c r="F2" s="9"/>
      <c r="G2" s="9"/>
      <c r="H2" s="9"/>
      <c r="I2" s="9"/>
      <c r="J2" s="9"/>
      <c r="K2" s="9"/>
      <c r="L2" s="9"/>
      <c r="M2" s="9"/>
    </row>
    <row r="3" spans="1:13" x14ac:dyDescent="0.25">
      <c r="A3" s="9"/>
      <c r="B3" s="9"/>
      <c r="C3" s="9"/>
      <c r="D3" s="9"/>
      <c r="E3" s="9"/>
      <c r="F3" s="9"/>
      <c r="G3" s="9"/>
      <c r="H3" s="9"/>
      <c r="I3" s="9"/>
      <c r="J3" s="9"/>
      <c r="K3" s="9"/>
      <c r="L3" s="9"/>
      <c r="M3" s="9"/>
    </row>
    <row r="4" spans="1:13" x14ac:dyDescent="0.25">
      <c r="A4" s="9"/>
      <c r="B4" s="9"/>
      <c r="C4" s="9"/>
      <c r="D4" s="9"/>
      <c r="E4" s="9"/>
      <c r="F4" s="9"/>
      <c r="G4" s="9"/>
      <c r="H4" s="9"/>
      <c r="I4" s="9"/>
      <c r="J4" s="9"/>
      <c r="K4" s="9"/>
      <c r="L4" s="9"/>
      <c r="M4" s="9"/>
    </row>
    <row r="5" spans="1:13" x14ac:dyDescent="0.25">
      <c r="A5" s="9"/>
      <c r="B5" s="9"/>
      <c r="C5" s="9"/>
      <c r="D5" s="9"/>
      <c r="E5" s="9"/>
      <c r="F5" s="9"/>
      <c r="G5" s="9"/>
      <c r="H5" s="9"/>
      <c r="I5" s="9"/>
      <c r="J5" s="9"/>
      <c r="K5" s="9"/>
      <c r="L5" s="9"/>
      <c r="M5" s="9"/>
    </row>
    <row r="6" spans="1:13" x14ac:dyDescent="0.25">
      <c r="A6" s="9"/>
      <c r="B6" s="9"/>
      <c r="C6" s="9"/>
      <c r="D6" s="9"/>
      <c r="E6" s="9"/>
      <c r="F6" s="9"/>
      <c r="G6" s="9"/>
      <c r="H6" s="9"/>
      <c r="I6" s="9"/>
      <c r="J6" s="9"/>
      <c r="K6" s="9"/>
      <c r="L6" s="9"/>
      <c r="M6" s="9"/>
    </row>
    <row r="7" spans="1:13" x14ac:dyDescent="0.25">
      <c r="A7" s="9"/>
      <c r="B7" s="9"/>
      <c r="C7" s="9"/>
      <c r="D7" s="9"/>
      <c r="E7" s="9"/>
      <c r="F7" s="9"/>
      <c r="G7" s="9"/>
      <c r="H7" s="9"/>
      <c r="I7" s="9"/>
      <c r="J7" s="9"/>
      <c r="K7" s="9"/>
      <c r="L7" s="9"/>
      <c r="M7" s="9"/>
    </row>
    <row r="8" spans="1:13" x14ac:dyDescent="0.25">
      <c r="A8" s="9"/>
      <c r="B8" s="9"/>
      <c r="C8" s="9"/>
      <c r="D8" s="9"/>
      <c r="E8" s="9"/>
      <c r="F8" s="9"/>
      <c r="G8" s="9"/>
      <c r="H8" s="9"/>
      <c r="I8" s="9"/>
      <c r="J8" s="9"/>
      <c r="K8" s="9"/>
      <c r="L8" s="9"/>
      <c r="M8" s="9"/>
    </row>
    <row r="9" spans="1:13" x14ac:dyDescent="0.25">
      <c r="A9" s="9"/>
      <c r="B9" s="9"/>
      <c r="C9" s="9"/>
      <c r="D9" s="9"/>
      <c r="E9" s="9"/>
      <c r="F9" s="9"/>
      <c r="G9" s="9"/>
      <c r="H9" s="9"/>
      <c r="I9" s="9"/>
      <c r="J9" s="9"/>
      <c r="K9" s="9"/>
      <c r="L9" s="9"/>
      <c r="M9" s="9"/>
    </row>
    <row r="10" spans="1:13" x14ac:dyDescent="0.25">
      <c r="A10" s="9"/>
      <c r="B10" s="9"/>
      <c r="C10" s="9"/>
      <c r="D10" s="9"/>
      <c r="E10" s="9"/>
      <c r="F10" s="9"/>
      <c r="G10" s="9"/>
      <c r="H10" s="9"/>
      <c r="I10" s="9"/>
      <c r="J10" s="9"/>
      <c r="K10" s="9"/>
      <c r="L10" s="9"/>
      <c r="M10" s="9"/>
    </row>
    <row r="11" spans="1:13" x14ac:dyDescent="0.25">
      <c r="A11" s="9"/>
      <c r="B11" s="9"/>
      <c r="C11" s="9"/>
      <c r="D11" s="9"/>
      <c r="E11" s="9"/>
      <c r="F11" s="9"/>
      <c r="G11" s="9"/>
      <c r="H11" s="9"/>
      <c r="I11" s="9"/>
      <c r="J11" s="9"/>
      <c r="K11" s="9"/>
      <c r="L11" s="9"/>
      <c r="M11" s="9"/>
    </row>
    <row r="12" spans="1:13" x14ac:dyDescent="0.25">
      <c r="A12" s="9"/>
      <c r="B12" s="9"/>
      <c r="C12" s="9"/>
      <c r="D12" s="9"/>
      <c r="E12" s="9"/>
      <c r="F12" s="9"/>
      <c r="G12" s="9"/>
      <c r="H12" s="9"/>
      <c r="I12" s="9"/>
      <c r="J12" s="9"/>
      <c r="K12" s="9"/>
      <c r="L12" s="9"/>
      <c r="M12" s="9"/>
    </row>
    <row r="13" spans="1:13" x14ac:dyDescent="0.25">
      <c r="A13" s="9"/>
      <c r="B13" s="9"/>
      <c r="C13" s="9"/>
      <c r="D13" s="9"/>
      <c r="E13" s="9"/>
      <c r="F13" s="9"/>
      <c r="G13" s="9"/>
      <c r="H13" s="9"/>
      <c r="I13" s="9"/>
      <c r="J13" s="9"/>
      <c r="K13" s="9"/>
      <c r="L13" s="9"/>
      <c r="M13" s="9"/>
    </row>
    <row r="14" spans="1:13" x14ac:dyDescent="0.25">
      <c r="A14" s="9"/>
      <c r="B14" s="9"/>
      <c r="C14" s="9"/>
      <c r="D14" s="9"/>
      <c r="E14" s="9"/>
      <c r="F14" s="9"/>
      <c r="G14" s="9"/>
      <c r="H14" s="9"/>
      <c r="I14" s="9"/>
      <c r="J14" s="9"/>
      <c r="K14" s="9"/>
      <c r="L14" s="9"/>
      <c r="M14" s="9"/>
    </row>
    <row r="15" spans="1:13" x14ac:dyDescent="0.25">
      <c r="A15" s="9"/>
      <c r="B15" s="9"/>
      <c r="C15" s="9"/>
      <c r="D15" s="9"/>
      <c r="E15" s="9"/>
      <c r="F15" s="9"/>
      <c r="G15" s="9"/>
      <c r="H15" s="9"/>
      <c r="I15" s="9"/>
      <c r="J15" s="9"/>
      <c r="K15" s="9"/>
      <c r="L15" s="9"/>
      <c r="M15" s="9"/>
    </row>
    <row r="16" spans="1:13" x14ac:dyDescent="0.25">
      <c r="A16" s="9"/>
      <c r="B16" s="9"/>
      <c r="C16" s="9"/>
      <c r="D16" s="9"/>
      <c r="E16" s="9"/>
      <c r="F16" s="9"/>
      <c r="G16" s="9"/>
      <c r="H16" s="9"/>
      <c r="I16" s="9"/>
      <c r="J16" s="9"/>
      <c r="K16" s="9"/>
      <c r="L16" s="9"/>
      <c r="M16" s="9"/>
    </row>
    <row r="17" spans="1:13" x14ac:dyDescent="0.25">
      <c r="A17" s="9"/>
      <c r="B17" s="9"/>
      <c r="C17" s="9"/>
      <c r="D17" s="9"/>
      <c r="E17" s="9"/>
      <c r="F17" s="9"/>
      <c r="G17" s="9"/>
      <c r="H17" s="9"/>
      <c r="I17" s="9"/>
      <c r="J17" s="9"/>
      <c r="K17" s="9"/>
      <c r="L17" s="9"/>
      <c r="M17" s="9"/>
    </row>
    <row r="18" spans="1:13" x14ac:dyDescent="0.25">
      <c r="A18" s="9"/>
      <c r="B18" s="9"/>
      <c r="C18" s="9"/>
      <c r="D18" s="9"/>
      <c r="E18" s="9"/>
      <c r="F18" s="9"/>
      <c r="G18" s="9"/>
      <c r="H18" s="9"/>
      <c r="I18" s="9"/>
      <c r="J18" s="9"/>
      <c r="K18" s="9"/>
      <c r="L18" s="9"/>
      <c r="M18" s="9"/>
    </row>
    <row r="19" spans="1:13" x14ac:dyDescent="0.25">
      <c r="A19" s="9"/>
      <c r="B19" s="9"/>
      <c r="C19" s="9"/>
      <c r="D19" s="9"/>
      <c r="E19" s="9"/>
      <c r="F19" s="9"/>
      <c r="G19" s="9"/>
      <c r="H19" s="9"/>
      <c r="I19" s="9"/>
      <c r="J19" s="9"/>
      <c r="K19" s="9"/>
      <c r="L19" s="9"/>
      <c r="M19" s="9"/>
    </row>
    <row r="20" spans="1:13" x14ac:dyDescent="0.25">
      <c r="A20" s="9"/>
      <c r="B20" s="9"/>
      <c r="C20" s="9"/>
      <c r="D20" s="9"/>
      <c r="E20" s="9"/>
      <c r="F20" s="9"/>
      <c r="G20" s="9"/>
      <c r="H20" s="9"/>
      <c r="I20" s="9"/>
      <c r="J20" s="9"/>
      <c r="K20" s="9"/>
      <c r="L20" s="9"/>
      <c r="M20" s="9"/>
    </row>
    <row r="21" spans="1:13" x14ac:dyDescent="0.25">
      <c r="A21" s="9"/>
      <c r="B21" s="9"/>
      <c r="C21" s="9"/>
      <c r="D21" s="9"/>
      <c r="E21" s="9"/>
      <c r="F21" s="9"/>
      <c r="G21" s="9"/>
      <c r="H21" s="9"/>
      <c r="I21" s="9"/>
      <c r="J21" s="9"/>
      <c r="K21" s="9"/>
      <c r="L21" s="9"/>
      <c r="M21" s="9"/>
    </row>
    <row r="22" spans="1:13" x14ac:dyDescent="0.25">
      <c r="A22" s="9"/>
      <c r="B22" s="9"/>
      <c r="C22" s="9"/>
      <c r="D22" s="9"/>
      <c r="E22" s="9"/>
      <c r="F22" s="9"/>
      <c r="G22" s="9"/>
      <c r="H22" s="9"/>
      <c r="I22" s="9"/>
      <c r="J22" s="9"/>
      <c r="K22" s="9"/>
      <c r="L22" s="9"/>
      <c r="M22" s="9"/>
    </row>
    <row r="23" spans="1:13" x14ac:dyDescent="0.25">
      <c r="A23" s="9"/>
      <c r="B23" s="9"/>
      <c r="C23" s="9"/>
      <c r="D23" s="9"/>
      <c r="E23" s="9"/>
      <c r="F23" s="9"/>
      <c r="G23" s="9"/>
      <c r="H23" s="9"/>
      <c r="I23" s="9"/>
      <c r="J23" s="9"/>
      <c r="K23" s="9"/>
      <c r="L23" s="9"/>
      <c r="M23" s="9"/>
    </row>
    <row r="24" spans="1:13" x14ac:dyDescent="0.25">
      <c r="A24" s="9"/>
      <c r="B24" s="9"/>
      <c r="C24" s="9"/>
      <c r="D24" s="9"/>
      <c r="E24" s="9"/>
      <c r="F24" s="9"/>
      <c r="G24" s="9"/>
      <c r="H24" s="9"/>
      <c r="I24" s="9"/>
      <c r="J24" s="9"/>
      <c r="K24" s="9"/>
      <c r="L24" s="9"/>
      <c r="M24" s="9"/>
    </row>
    <row r="25" spans="1:13" x14ac:dyDescent="0.25">
      <c r="A25" s="9"/>
      <c r="B25" s="9"/>
      <c r="C25" s="9"/>
      <c r="D25" s="9"/>
      <c r="E25" s="9"/>
      <c r="F25" s="9"/>
      <c r="G25" s="9"/>
      <c r="H25" s="9"/>
      <c r="I25" s="9"/>
      <c r="J25" s="9"/>
      <c r="K25" s="9"/>
      <c r="L25" s="9"/>
      <c r="M25" s="9"/>
    </row>
    <row r="26" spans="1:13" x14ac:dyDescent="0.25">
      <c r="A26" s="9"/>
      <c r="B26" s="9"/>
      <c r="C26" s="9"/>
      <c r="D26" s="9"/>
      <c r="E26" s="9"/>
      <c r="F26" s="9"/>
      <c r="G26" s="9"/>
      <c r="H26" s="9"/>
      <c r="I26" s="9"/>
      <c r="J26" s="9"/>
      <c r="K26" s="9"/>
      <c r="L26" s="9"/>
      <c r="M26" s="9"/>
    </row>
    <row r="27" spans="1:13" x14ac:dyDescent="0.25">
      <c r="A27" s="9"/>
      <c r="B27" s="9"/>
      <c r="C27" s="9"/>
      <c r="D27" s="9"/>
      <c r="E27" s="9"/>
      <c r="F27" s="9"/>
      <c r="G27" s="9"/>
      <c r="H27" s="9"/>
      <c r="I27" s="9"/>
      <c r="J27" s="9"/>
      <c r="K27" s="9"/>
      <c r="L27" s="9"/>
      <c r="M27" s="9"/>
    </row>
    <row r="28" spans="1:13" x14ac:dyDescent="0.25">
      <c r="A28" s="9"/>
      <c r="B28" s="9"/>
      <c r="C28" s="9"/>
      <c r="D28" s="9"/>
      <c r="E28" s="9"/>
      <c r="F28" s="9"/>
      <c r="G28" s="9"/>
      <c r="H28" s="9"/>
      <c r="I28" s="9"/>
      <c r="J28" s="9"/>
      <c r="K28" s="9"/>
      <c r="L28" s="9"/>
      <c r="M28" s="9"/>
    </row>
    <row r="29" spans="1:13" x14ac:dyDescent="0.25">
      <c r="A29" s="9"/>
      <c r="B29" s="9"/>
      <c r="C29" s="9"/>
      <c r="D29" s="9"/>
      <c r="E29" s="9"/>
      <c r="F29" s="9"/>
      <c r="G29" s="9"/>
      <c r="H29" s="9"/>
      <c r="I29" s="9"/>
      <c r="J29" s="9"/>
      <c r="K29" s="9"/>
      <c r="L29" s="9"/>
      <c r="M29" s="9"/>
    </row>
    <row r="30" spans="1:13" x14ac:dyDescent="0.25">
      <c r="A30" s="9"/>
      <c r="B30" s="9"/>
      <c r="C30" s="9"/>
      <c r="D30" s="9"/>
      <c r="E30" s="9"/>
      <c r="F30" s="9"/>
      <c r="G30" s="9"/>
      <c r="H30" s="9"/>
      <c r="I30" s="9"/>
      <c r="J30" s="9"/>
      <c r="K30" s="9"/>
      <c r="L30" s="9"/>
      <c r="M30" s="9"/>
    </row>
    <row r="31" spans="1:13" x14ac:dyDescent="0.25">
      <c r="A31" s="9"/>
      <c r="B31" s="9"/>
      <c r="C31" s="9"/>
      <c r="D31" s="9"/>
      <c r="E31" s="9"/>
      <c r="F31" s="9"/>
      <c r="G31" s="9"/>
      <c r="H31" s="9"/>
      <c r="I31" s="9"/>
      <c r="J31" s="9"/>
      <c r="K31" s="9"/>
      <c r="L31" s="9"/>
      <c r="M31" s="9"/>
    </row>
    <row r="32" spans="1:13" x14ac:dyDescent="0.25">
      <c r="A32" s="9"/>
      <c r="B32" s="9"/>
      <c r="C32" s="9"/>
      <c r="D32" s="9"/>
      <c r="E32" s="9"/>
      <c r="F32" s="9"/>
      <c r="G32" s="9"/>
      <c r="H32" s="9"/>
      <c r="I32" s="9"/>
      <c r="J32" s="9"/>
      <c r="K32" s="9"/>
      <c r="L32" s="9"/>
      <c r="M32" s="9"/>
    </row>
    <row r="33" spans="1:13" x14ac:dyDescent="0.25">
      <c r="A33" s="9"/>
      <c r="B33" s="9"/>
      <c r="C33" s="9"/>
      <c r="D33" s="9"/>
      <c r="E33" s="9"/>
      <c r="F33" s="9"/>
      <c r="G33" s="9"/>
      <c r="H33" s="9"/>
      <c r="I33" s="9"/>
      <c r="J33" s="9"/>
      <c r="K33" s="9"/>
      <c r="L33" s="9"/>
      <c r="M33" s="9"/>
    </row>
    <row r="34" spans="1:13" x14ac:dyDescent="0.25">
      <c r="A34" s="9"/>
      <c r="B34" s="9"/>
      <c r="C34" s="9"/>
      <c r="D34" s="9"/>
      <c r="E34" s="9"/>
      <c r="F34" s="9"/>
      <c r="G34" s="9"/>
      <c r="H34" s="9"/>
      <c r="I34" s="9"/>
      <c r="J34" s="9"/>
      <c r="K34" s="9"/>
      <c r="L34" s="9"/>
      <c r="M34" s="9"/>
    </row>
    <row r="35" spans="1:13" x14ac:dyDescent="0.25">
      <c r="A35" s="9"/>
      <c r="B35" s="9"/>
      <c r="C35" s="9"/>
      <c r="D35" s="9"/>
      <c r="E35" s="9"/>
      <c r="F35" s="9"/>
      <c r="G35" s="9"/>
      <c r="H35" s="9"/>
      <c r="I35" s="9"/>
      <c r="J35" s="9"/>
      <c r="K35" s="9"/>
      <c r="L35" s="9"/>
      <c r="M35" s="9"/>
    </row>
    <row r="36" spans="1:13" x14ac:dyDescent="0.25">
      <c r="A36" s="9"/>
      <c r="B36" s="9"/>
      <c r="C36" s="9"/>
      <c r="D36" s="9"/>
      <c r="E36" s="9"/>
      <c r="F36" s="9"/>
      <c r="G36" s="9"/>
      <c r="H36" s="9"/>
      <c r="I36" s="9"/>
      <c r="J36" s="9"/>
      <c r="K36" s="9"/>
      <c r="L36" s="9"/>
      <c r="M3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2" tint="-0.249977111117893"/>
  </sheetPr>
  <dimension ref="A1:V101"/>
  <sheetViews>
    <sheetView topLeftCell="B1" workbookViewId="0">
      <selection activeCell="B2" sqref="B2"/>
    </sheetView>
  </sheetViews>
  <sheetFormatPr defaultRowHeight="13.5" x14ac:dyDescent="0.25"/>
  <cols>
    <col min="1" max="1" width="29.4140625" customWidth="1"/>
    <col min="2" max="2" width="28.33203125" customWidth="1"/>
    <col min="3" max="6" width="19.9140625" customWidth="1"/>
    <col min="7" max="7" width="15.4140625" customWidth="1"/>
    <col min="8" max="8" width="16.1640625" customWidth="1"/>
    <col min="9" max="9" width="15.4140625" customWidth="1"/>
    <col min="10" max="10" width="16.1640625" customWidth="1"/>
    <col min="11" max="11" width="14.9140625" customWidth="1"/>
    <col min="12" max="12" width="15.4140625" customWidth="1"/>
    <col min="13" max="13" width="14" customWidth="1"/>
    <col min="14" max="15" width="14.75" customWidth="1"/>
    <col min="16" max="16" width="15.08203125" customWidth="1"/>
    <col min="17" max="18" width="14.9140625" customWidth="1"/>
    <col min="19" max="19" width="14.1640625" customWidth="1"/>
    <col min="20" max="20" width="13.5" customWidth="1"/>
    <col min="21" max="21" width="13.83203125" customWidth="1"/>
    <col min="22" max="22" width="39" customWidth="1"/>
  </cols>
  <sheetData>
    <row r="1" spans="1:22" x14ac:dyDescent="0.25">
      <c r="A1" s="8" t="s">
        <v>32</v>
      </c>
      <c r="B1" s="8" t="s">
        <v>33</v>
      </c>
      <c r="C1" s="8" t="s">
        <v>165</v>
      </c>
      <c r="D1" s="8" t="s">
        <v>166</v>
      </c>
      <c r="E1" s="8" t="s">
        <v>167</v>
      </c>
      <c r="F1" s="8" t="s">
        <v>168</v>
      </c>
      <c r="G1" s="8" t="s">
        <v>5</v>
      </c>
      <c r="H1" s="8" t="s">
        <v>6</v>
      </c>
      <c r="I1" s="8" t="s">
        <v>15</v>
      </c>
      <c r="J1" s="8" t="s">
        <v>16</v>
      </c>
      <c r="K1" s="8" t="s">
        <v>8</v>
      </c>
      <c r="L1" s="8" t="s">
        <v>9</v>
      </c>
      <c r="M1" s="8" t="s">
        <v>10</v>
      </c>
      <c r="N1" s="8" t="s">
        <v>11</v>
      </c>
      <c r="O1" s="8" t="s">
        <v>12</v>
      </c>
      <c r="P1" s="8" t="s">
        <v>13</v>
      </c>
      <c r="Q1" s="8" t="s">
        <v>7</v>
      </c>
      <c r="R1" s="8" t="s">
        <v>17</v>
      </c>
      <c r="S1" s="8" t="s">
        <v>0</v>
      </c>
      <c r="T1" s="8" t="s">
        <v>1</v>
      </c>
      <c r="U1" s="8" t="s">
        <v>2</v>
      </c>
      <c r="V1" s="8" t="s">
        <v>14</v>
      </c>
    </row>
    <row r="2" spans="1:22" x14ac:dyDescent="0.25">
      <c r="A2" s="7" t="s">
        <v>175</v>
      </c>
      <c r="B2" s="7" t="s">
        <v>34</v>
      </c>
      <c r="C2">
        <v>1</v>
      </c>
      <c r="G2" s="7">
        <v>2</v>
      </c>
      <c r="H2" s="7">
        <v>3</v>
      </c>
      <c r="I2" s="7">
        <v>2.8</v>
      </c>
      <c r="J2" s="7">
        <v>4.2</v>
      </c>
      <c r="K2" s="7">
        <v>1.028</v>
      </c>
      <c r="L2" s="7">
        <v>1.04</v>
      </c>
      <c r="M2" s="7">
        <v>0.998</v>
      </c>
      <c r="N2" s="7">
        <v>1.008</v>
      </c>
      <c r="O2" s="7">
        <v>8</v>
      </c>
      <c r="P2" s="7">
        <v>12</v>
      </c>
      <c r="Q2" s="7">
        <f t="shared" ref="Q2:Q33" si="0">(G2+H2)/2</f>
        <v>2.5</v>
      </c>
      <c r="R2" s="7">
        <f t="shared" ref="R2:R33" si="1">(I2+J2)/2</f>
        <v>3.5</v>
      </c>
      <c r="S2" s="7">
        <f t="shared" ref="S2:S33" si="2">(K2+L2)/2</f>
        <v>1.034</v>
      </c>
      <c r="T2" s="7">
        <f t="shared" ref="T2:T33" si="3">(M2+N2)/2</f>
        <v>1.0030000000000001</v>
      </c>
      <c r="U2" s="7">
        <f t="shared" ref="U2:U33" si="4">(O2+P2)/2</f>
        <v>10</v>
      </c>
      <c r="V2" s="7">
        <f t="shared" ref="V2:V33" si="5">ROUND((U2/(S2*1000-1000)),2)</f>
        <v>0.28999999999999998</v>
      </c>
    </row>
    <row r="3" spans="1:22" x14ac:dyDescent="0.25">
      <c r="A3" s="7" t="s">
        <v>176</v>
      </c>
      <c r="B3" s="7" t="s">
        <v>34</v>
      </c>
      <c r="C3">
        <v>1</v>
      </c>
      <c r="G3" s="7">
        <v>2</v>
      </c>
      <c r="H3" s="7">
        <v>4</v>
      </c>
      <c r="I3" s="7">
        <v>4.2</v>
      </c>
      <c r="J3" s="7">
        <v>5.3</v>
      </c>
      <c r="K3" s="7">
        <v>1.04</v>
      </c>
      <c r="L3" s="7">
        <v>1.05</v>
      </c>
      <c r="M3" s="7">
        <v>1.004</v>
      </c>
      <c r="N3" s="7">
        <v>1.01</v>
      </c>
      <c r="O3" s="7">
        <v>8</v>
      </c>
      <c r="P3" s="7">
        <v>18</v>
      </c>
      <c r="Q3" s="7">
        <f t="shared" si="0"/>
        <v>3</v>
      </c>
      <c r="R3" s="7">
        <f t="shared" si="1"/>
        <v>4.75</v>
      </c>
      <c r="S3" s="7">
        <f t="shared" si="2"/>
        <v>1.0449999999999999</v>
      </c>
      <c r="T3" s="7">
        <f t="shared" si="3"/>
        <v>1.0070000000000001</v>
      </c>
      <c r="U3" s="7">
        <f t="shared" si="4"/>
        <v>13</v>
      </c>
      <c r="V3" s="7">
        <f t="shared" si="5"/>
        <v>0.28999999999999998</v>
      </c>
    </row>
    <row r="4" spans="1:22" x14ac:dyDescent="0.25">
      <c r="A4" s="7" t="s">
        <v>177</v>
      </c>
      <c r="B4" s="7" t="s">
        <v>34</v>
      </c>
      <c r="C4">
        <v>1</v>
      </c>
      <c r="G4" s="7">
        <v>2.5</v>
      </c>
      <c r="H4" s="7">
        <v>5</v>
      </c>
      <c r="I4" s="7">
        <v>4.2</v>
      </c>
      <c r="J4" s="7">
        <v>5.6</v>
      </c>
      <c r="K4" s="7">
        <v>1.042</v>
      </c>
      <c r="L4" s="7">
        <v>1.0549999999999999</v>
      </c>
      <c r="M4" s="7">
        <v>1.006</v>
      </c>
      <c r="N4" s="7">
        <v>1.012</v>
      </c>
      <c r="O4" s="7">
        <v>8</v>
      </c>
      <c r="P4" s="7">
        <v>20</v>
      </c>
      <c r="Q4" s="7">
        <f t="shared" si="0"/>
        <v>3.75</v>
      </c>
      <c r="R4" s="7">
        <f t="shared" si="1"/>
        <v>4.9000000000000004</v>
      </c>
      <c r="S4" s="7">
        <f t="shared" si="2"/>
        <v>1.0485</v>
      </c>
      <c r="T4" s="7">
        <f t="shared" si="3"/>
        <v>1.0089999999999999</v>
      </c>
      <c r="U4" s="7">
        <f t="shared" si="4"/>
        <v>14</v>
      </c>
      <c r="V4" s="7">
        <f t="shared" si="5"/>
        <v>0.28999999999999998</v>
      </c>
    </row>
    <row r="5" spans="1:22" x14ac:dyDescent="0.25">
      <c r="A5" s="7" t="s">
        <v>178</v>
      </c>
      <c r="B5" s="7" t="s">
        <v>34</v>
      </c>
      <c r="C5">
        <v>1</v>
      </c>
      <c r="G5" s="7">
        <v>3</v>
      </c>
      <c r="H5" s="7">
        <v>6</v>
      </c>
      <c r="I5" s="7">
        <v>4</v>
      </c>
      <c r="J5" s="7">
        <v>5.5</v>
      </c>
      <c r="K5" s="7">
        <v>1.04</v>
      </c>
      <c r="L5" s="7">
        <v>1.0549999999999999</v>
      </c>
      <c r="M5" s="7">
        <v>1.008</v>
      </c>
      <c r="N5" s="7">
        <v>1.0129999999999999</v>
      </c>
      <c r="O5" s="7">
        <v>15</v>
      </c>
      <c r="P5" s="7">
        <v>30</v>
      </c>
      <c r="Q5" s="7">
        <f t="shared" si="0"/>
        <v>4.5</v>
      </c>
      <c r="R5" s="7">
        <f t="shared" si="1"/>
        <v>4.75</v>
      </c>
      <c r="S5" s="7">
        <f t="shared" si="2"/>
        <v>1.0474999999999999</v>
      </c>
      <c r="T5" s="7">
        <f t="shared" si="3"/>
        <v>1.0105</v>
      </c>
      <c r="U5" s="7">
        <f t="shared" si="4"/>
        <v>22.5</v>
      </c>
      <c r="V5" s="7">
        <f t="shared" si="5"/>
        <v>0.47</v>
      </c>
    </row>
    <row r="6" spans="1:22" x14ac:dyDescent="0.25">
      <c r="A6" s="7" t="s">
        <v>179</v>
      </c>
      <c r="B6" s="7" t="s">
        <v>35</v>
      </c>
      <c r="C6">
        <v>1</v>
      </c>
      <c r="G6" s="7">
        <v>2</v>
      </c>
      <c r="H6" s="7">
        <v>6</v>
      </c>
      <c r="I6" s="7">
        <v>4.5999999999999996</v>
      </c>
      <c r="J6" s="7">
        <v>6</v>
      </c>
      <c r="K6" s="7">
        <v>1.042</v>
      </c>
      <c r="L6" s="7">
        <v>1.05</v>
      </c>
      <c r="M6" s="7">
        <v>1.008</v>
      </c>
      <c r="N6" s="7">
        <v>1.012</v>
      </c>
      <c r="O6" s="7">
        <v>18</v>
      </c>
      <c r="P6" s="7">
        <v>25</v>
      </c>
      <c r="Q6" s="7">
        <f t="shared" si="0"/>
        <v>4</v>
      </c>
      <c r="R6" s="7">
        <f t="shared" si="1"/>
        <v>5.3</v>
      </c>
      <c r="S6" s="7">
        <f t="shared" si="2"/>
        <v>1.046</v>
      </c>
      <c r="T6" s="7">
        <f t="shared" si="3"/>
        <v>1.01</v>
      </c>
      <c r="U6" s="7">
        <f t="shared" si="4"/>
        <v>21.5</v>
      </c>
      <c r="V6" s="7">
        <f t="shared" si="5"/>
        <v>0.47</v>
      </c>
    </row>
    <row r="7" spans="1:22" x14ac:dyDescent="0.25">
      <c r="A7" s="7" t="s">
        <v>180</v>
      </c>
      <c r="B7" s="7" t="s">
        <v>35</v>
      </c>
      <c r="D7">
        <v>1</v>
      </c>
      <c r="G7" s="7">
        <v>7</v>
      </c>
      <c r="H7" s="7">
        <v>14</v>
      </c>
      <c r="I7" s="7">
        <v>4.5999999999999996</v>
      </c>
      <c r="J7" s="7">
        <v>6</v>
      </c>
      <c r="K7" s="7">
        <v>1.042</v>
      </c>
      <c r="L7" s="7">
        <v>1.0549999999999999</v>
      </c>
      <c r="M7" s="7">
        <v>1.008</v>
      </c>
      <c r="N7" s="7">
        <v>1.014</v>
      </c>
      <c r="O7" s="7">
        <v>8</v>
      </c>
      <c r="P7" s="7">
        <v>25</v>
      </c>
      <c r="Q7" s="7">
        <f t="shared" si="0"/>
        <v>10.5</v>
      </c>
      <c r="R7" s="7">
        <f t="shared" si="1"/>
        <v>5.3</v>
      </c>
      <c r="S7" s="7">
        <f t="shared" si="2"/>
        <v>1.0485</v>
      </c>
      <c r="T7" s="7">
        <f t="shared" si="3"/>
        <v>1.0110000000000001</v>
      </c>
      <c r="U7" s="7">
        <f t="shared" si="4"/>
        <v>16.5</v>
      </c>
      <c r="V7" s="7">
        <f t="shared" si="5"/>
        <v>0.34</v>
      </c>
    </row>
    <row r="8" spans="1:22" x14ac:dyDescent="0.25">
      <c r="A8" s="7" t="s">
        <v>181</v>
      </c>
      <c r="B8" s="7" t="s">
        <v>35</v>
      </c>
      <c r="D8">
        <v>1</v>
      </c>
      <c r="G8" s="7">
        <v>14</v>
      </c>
      <c r="H8" s="7">
        <v>22</v>
      </c>
      <c r="I8" s="7">
        <v>4.2</v>
      </c>
      <c r="J8" s="7">
        <v>6</v>
      </c>
      <c r="K8" s="7">
        <v>1.044</v>
      </c>
      <c r="L8" s="7">
        <v>1.056</v>
      </c>
      <c r="M8" s="7">
        <v>1.008</v>
      </c>
      <c r="N8" s="7">
        <v>1.012</v>
      </c>
      <c r="O8" s="7">
        <v>8</v>
      </c>
      <c r="P8" s="7">
        <v>20</v>
      </c>
      <c r="Q8" s="7">
        <f t="shared" si="0"/>
        <v>18</v>
      </c>
      <c r="R8" s="7">
        <f t="shared" si="1"/>
        <v>5.0999999999999996</v>
      </c>
      <c r="S8" s="7">
        <f t="shared" si="2"/>
        <v>1.05</v>
      </c>
      <c r="T8" s="7">
        <f t="shared" si="3"/>
        <v>1.01</v>
      </c>
      <c r="U8" s="7">
        <f t="shared" si="4"/>
        <v>14</v>
      </c>
      <c r="V8" s="7">
        <f t="shared" si="5"/>
        <v>0.28000000000000003</v>
      </c>
    </row>
    <row r="9" spans="1:22" x14ac:dyDescent="0.25">
      <c r="A9" s="7" t="s">
        <v>182</v>
      </c>
      <c r="B9" s="7" t="s">
        <v>36</v>
      </c>
      <c r="F9">
        <v>1</v>
      </c>
      <c r="G9" s="7">
        <v>3</v>
      </c>
      <c r="H9" s="7">
        <v>6</v>
      </c>
      <c r="I9" s="7">
        <v>3</v>
      </c>
      <c r="J9" s="7">
        <v>4.0999999999999996</v>
      </c>
      <c r="K9" s="7">
        <v>1.028</v>
      </c>
      <c r="L9" s="7">
        <v>1.044</v>
      </c>
      <c r="M9" s="7">
        <v>1.008</v>
      </c>
      <c r="N9" s="7">
        <v>1.014</v>
      </c>
      <c r="O9" s="7">
        <v>20</v>
      </c>
      <c r="P9" s="7">
        <v>35</v>
      </c>
      <c r="Q9" s="7">
        <f t="shared" si="0"/>
        <v>4.5</v>
      </c>
      <c r="R9" s="7">
        <f t="shared" si="1"/>
        <v>3.55</v>
      </c>
      <c r="S9" s="7">
        <f t="shared" si="2"/>
        <v>1.036</v>
      </c>
      <c r="T9" s="7">
        <f t="shared" si="3"/>
        <v>1.0110000000000001</v>
      </c>
      <c r="U9" s="7">
        <f t="shared" si="4"/>
        <v>27.5</v>
      </c>
      <c r="V9" s="7">
        <f t="shared" si="5"/>
        <v>0.76</v>
      </c>
    </row>
    <row r="10" spans="1:22" x14ac:dyDescent="0.25">
      <c r="A10" s="7" t="s">
        <v>183</v>
      </c>
      <c r="B10" s="7" t="s">
        <v>36</v>
      </c>
      <c r="C10">
        <v>1</v>
      </c>
      <c r="G10" s="7">
        <v>3.5</v>
      </c>
      <c r="H10" s="7">
        <v>6</v>
      </c>
      <c r="I10" s="7">
        <v>4.2</v>
      </c>
      <c r="J10" s="7">
        <v>5.8</v>
      </c>
      <c r="K10" s="7">
        <v>1.044</v>
      </c>
      <c r="L10" s="7">
        <v>1.06</v>
      </c>
      <c r="M10" s="7">
        <v>1.0129999999999999</v>
      </c>
      <c r="N10" s="7">
        <v>1.0169999999999999</v>
      </c>
      <c r="O10" s="7">
        <v>30</v>
      </c>
      <c r="P10" s="7">
        <v>45</v>
      </c>
      <c r="Q10" s="7">
        <f t="shared" si="0"/>
        <v>4.75</v>
      </c>
      <c r="R10" s="7">
        <f t="shared" si="1"/>
        <v>5</v>
      </c>
      <c r="S10" s="7">
        <f t="shared" si="2"/>
        <v>1.052</v>
      </c>
      <c r="T10" s="7">
        <f t="shared" si="3"/>
        <v>1.0149999999999999</v>
      </c>
      <c r="U10" s="7">
        <f t="shared" si="4"/>
        <v>37.5</v>
      </c>
      <c r="V10" s="7">
        <f t="shared" si="5"/>
        <v>0.72</v>
      </c>
    </row>
    <row r="11" spans="1:22" x14ac:dyDescent="0.25">
      <c r="A11" s="7" t="s">
        <v>184</v>
      </c>
      <c r="B11" s="7" t="s">
        <v>36</v>
      </c>
      <c r="C11">
        <v>1</v>
      </c>
      <c r="G11" s="7">
        <v>10</v>
      </c>
      <c r="H11" s="7">
        <v>16</v>
      </c>
      <c r="I11" s="7">
        <v>4.4000000000000004</v>
      </c>
      <c r="J11" s="7">
        <v>5.8</v>
      </c>
      <c r="K11" s="7">
        <v>1.044</v>
      </c>
      <c r="L11" s="7">
        <v>1.06</v>
      </c>
      <c r="M11" s="7">
        <v>1.0129999999999999</v>
      </c>
      <c r="N11" s="7">
        <v>1.0169999999999999</v>
      </c>
      <c r="O11" s="7">
        <v>20</v>
      </c>
      <c r="P11" s="7">
        <v>35</v>
      </c>
      <c r="Q11" s="7">
        <f t="shared" si="0"/>
        <v>13</v>
      </c>
      <c r="R11" s="7">
        <f t="shared" si="1"/>
        <v>5.0999999999999996</v>
      </c>
      <c r="S11" s="7">
        <f t="shared" si="2"/>
        <v>1.052</v>
      </c>
      <c r="T11" s="7">
        <f t="shared" si="3"/>
        <v>1.0149999999999999</v>
      </c>
      <c r="U11" s="7">
        <f t="shared" si="4"/>
        <v>27.5</v>
      </c>
      <c r="V11" s="7">
        <f t="shared" si="5"/>
        <v>0.53</v>
      </c>
    </row>
    <row r="12" spans="1:22" x14ac:dyDescent="0.25">
      <c r="A12" s="7" t="s">
        <v>185</v>
      </c>
      <c r="B12" s="7" t="s">
        <v>36</v>
      </c>
      <c r="C12">
        <v>1</v>
      </c>
      <c r="G12" s="7">
        <v>14</v>
      </c>
      <c r="H12" s="7">
        <v>35</v>
      </c>
      <c r="I12" s="7">
        <v>4.4000000000000004</v>
      </c>
      <c r="J12" s="7">
        <v>5.8</v>
      </c>
      <c r="K12" s="7">
        <v>1.044</v>
      </c>
      <c r="L12" s="7">
        <v>1.06</v>
      </c>
      <c r="M12" s="7">
        <v>1.0129999999999999</v>
      </c>
      <c r="N12" s="7">
        <v>1.0169999999999999</v>
      </c>
      <c r="O12" s="7">
        <v>18</v>
      </c>
      <c r="P12" s="7">
        <v>34</v>
      </c>
      <c r="Q12" s="7">
        <f t="shared" si="0"/>
        <v>24.5</v>
      </c>
      <c r="R12" s="7">
        <f t="shared" si="1"/>
        <v>5.0999999999999996</v>
      </c>
      <c r="S12" s="7">
        <f t="shared" si="2"/>
        <v>1.052</v>
      </c>
      <c r="T12" s="7">
        <f t="shared" si="3"/>
        <v>1.0149999999999999</v>
      </c>
      <c r="U12" s="7">
        <f t="shared" si="4"/>
        <v>26</v>
      </c>
      <c r="V12" s="7">
        <f t="shared" si="5"/>
        <v>0.5</v>
      </c>
    </row>
    <row r="13" spans="1:22" x14ac:dyDescent="0.25">
      <c r="A13" s="7" t="s">
        <v>186</v>
      </c>
      <c r="B13" s="7" t="s">
        <v>37</v>
      </c>
      <c r="D13">
        <v>1</v>
      </c>
      <c r="G13" s="7">
        <v>3</v>
      </c>
      <c r="H13" s="7">
        <v>5</v>
      </c>
      <c r="I13" s="7">
        <v>4.7</v>
      </c>
      <c r="J13" s="7">
        <v>5.4</v>
      </c>
      <c r="K13" s="7">
        <v>1.044</v>
      </c>
      <c r="L13" s="7">
        <v>1.048</v>
      </c>
      <c r="M13" s="7">
        <v>1.006</v>
      </c>
      <c r="N13" s="7">
        <v>1.012</v>
      </c>
      <c r="O13" s="7">
        <v>16</v>
      </c>
      <c r="P13" s="7">
        <v>22</v>
      </c>
      <c r="Q13" s="7">
        <f t="shared" si="0"/>
        <v>4</v>
      </c>
      <c r="R13" s="7">
        <f t="shared" si="1"/>
        <v>5.0500000000000007</v>
      </c>
      <c r="S13" s="7">
        <f t="shared" si="2"/>
        <v>1.046</v>
      </c>
      <c r="T13" s="7">
        <f t="shared" si="3"/>
        <v>1.0089999999999999</v>
      </c>
      <c r="U13" s="7">
        <f t="shared" si="4"/>
        <v>19</v>
      </c>
      <c r="V13" s="7">
        <f t="shared" si="5"/>
        <v>0.41</v>
      </c>
    </row>
    <row r="14" spans="1:22" x14ac:dyDescent="0.25">
      <c r="A14" s="7" t="s">
        <v>187</v>
      </c>
      <c r="B14" s="7" t="s">
        <v>37</v>
      </c>
      <c r="D14">
        <v>1</v>
      </c>
      <c r="G14" s="7">
        <v>6</v>
      </c>
      <c r="H14" s="7">
        <v>11</v>
      </c>
      <c r="I14" s="7">
        <v>6.3</v>
      </c>
      <c r="J14" s="7">
        <v>7.4</v>
      </c>
      <c r="K14" s="7">
        <v>1.0640000000000001</v>
      </c>
      <c r="L14" s="7">
        <v>1.0720000000000001</v>
      </c>
      <c r="M14" s="7">
        <v>1.0109999999999999</v>
      </c>
      <c r="N14" s="7">
        <v>1.018</v>
      </c>
      <c r="O14" s="7">
        <v>23</v>
      </c>
      <c r="P14" s="7">
        <v>35</v>
      </c>
      <c r="Q14" s="7">
        <f t="shared" si="0"/>
        <v>8.5</v>
      </c>
      <c r="R14" s="7">
        <f t="shared" si="1"/>
        <v>6.85</v>
      </c>
      <c r="S14" s="7">
        <f t="shared" si="2"/>
        <v>1.0680000000000001</v>
      </c>
      <c r="T14" s="7">
        <f t="shared" si="3"/>
        <v>1.0145</v>
      </c>
      <c r="U14" s="7">
        <f t="shared" si="4"/>
        <v>29</v>
      </c>
      <c r="V14" s="7">
        <f t="shared" si="5"/>
        <v>0.43</v>
      </c>
    </row>
    <row r="15" spans="1:22" x14ac:dyDescent="0.25">
      <c r="A15" s="7" t="s">
        <v>188</v>
      </c>
      <c r="B15" s="7" t="s">
        <v>37</v>
      </c>
      <c r="D15">
        <v>1</v>
      </c>
      <c r="G15" s="7">
        <v>4</v>
      </c>
      <c r="H15" s="7">
        <v>7</v>
      </c>
      <c r="I15" s="7">
        <v>5.8</v>
      </c>
      <c r="J15" s="7">
        <v>6.3</v>
      </c>
      <c r="K15" s="7">
        <v>1.054</v>
      </c>
      <c r="L15" s="7">
        <v>1.0569999999999999</v>
      </c>
      <c r="M15" s="7">
        <v>1.01</v>
      </c>
      <c r="N15" s="7">
        <v>1.012</v>
      </c>
      <c r="O15" s="7">
        <v>18</v>
      </c>
      <c r="P15" s="7">
        <v>25</v>
      </c>
      <c r="Q15" s="7">
        <f t="shared" si="0"/>
        <v>5.5</v>
      </c>
      <c r="R15" s="7">
        <f t="shared" si="1"/>
        <v>6.05</v>
      </c>
      <c r="S15" s="7">
        <f t="shared" si="2"/>
        <v>1.0554999999999999</v>
      </c>
      <c r="T15" s="7">
        <f t="shared" si="3"/>
        <v>1.0110000000000001</v>
      </c>
      <c r="U15" s="7">
        <f t="shared" si="4"/>
        <v>21.5</v>
      </c>
      <c r="V15" s="7">
        <f t="shared" si="5"/>
        <v>0.39</v>
      </c>
    </row>
    <row r="16" spans="1:22" x14ac:dyDescent="0.25">
      <c r="A16" s="7" t="s">
        <v>189</v>
      </c>
      <c r="B16" s="7" t="s">
        <v>38</v>
      </c>
      <c r="F16">
        <v>1</v>
      </c>
      <c r="G16" s="7">
        <v>2</v>
      </c>
      <c r="H16" s="7">
        <v>5</v>
      </c>
      <c r="I16" s="7">
        <v>2.4</v>
      </c>
      <c r="J16" s="7">
        <v>3.6</v>
      </c>
      <c r="K16" s="7">
        <v>1.026</v>
      </c>
      <c r="L16" s="7">
        <v>1.034</v>
      </c>
      <c r="M16" s="7">
        <v>1.006</v>
      </c>
      <c r="N16" s="7">
        <v>1.01</v>
      </c>
      <c r="O16" s="7">
        <v>15</v>
      </c>
      <c r="P16" s="7">
        <v>28</v>
      </c>
      <c r="Q16" s="7">
        <f t="shared" si="0"/>
        <v>3.5</v>
      </c>
      <c r="R16" s="7">
        <f t="shared" si="1"/>
        <v>3</v>
      </c>
      <c r="S16" s="7">
        <f t="shared" si="2"/>
        <v>1.03</v>
      </c>
      <c r="T16" s="7">
        <f t="shared" si="3"/>
        <v>1.008</v>
      </c>
      <c r="U16" s="7">
        <f t="shared" si="4"/>
        <v>21.5</v>
      </c>
      <c r="V16" s="7">
        <f t="shared" si="5"/>
        <v>0.72</v>
      </c>
    </row>
    <row r="17" spans="1:22" x14ac:dyDescent="0.25">
      <c r="A17" s="7" t="s">
        <v>190</v>
      </c>
      <c r="B17" s="7" t="s">
        <v>38</v>
      </c>
      <c r="C17">
        <v>1</v>
      </c>
      <c r="G17" s="7">
        <v>3.5</v>
      </c>
      <c r="H17" s="7">
        <v>5</v>
      </c>
      <c r="I17" s="7">
        <v>4.4000000000000004</v>
      </c>
      <c r="J17" s="7">
        <v>5.2</v>
      </c>
      <c r="K17" s="7">
        <v>1.044</v>
      </c>
      <c r="L17" s="7">
        <v>1.05</v>
      </c>
      <c r="M17" s="7">
        <v>1.0069999999999999</v>
      </c>
      <c r="N17" s="7">
        <v>1.0109999999999999</v>
      </c>
      <c r="O17" s="7">
        <v>18</v>
      </c>
      <c r="P17" s="7">
        <v>30</v>
      </c>
      <c r="Q17" s="7">
        <f t="shared" si="0"/>
        <v>4.25</v>
      </c>
      <c r="R17" s="7">
        <f t="shared" si="1"/>
        <v>4.8000000000000007</v>
      </c>
      <c r="S17" s="7">
        <f t="shared" si="2"/>
        <v>1.0470000000000002</v>
      </c>
      <c r="T17" s="7">
        <f t="shared" si="3"/>
        <v>1.0089999999999999</v>
      </c>
      <c r="U17" s="7">
        <f t="shared" si="4"/>
        <v>24</v>
      </c>
      <c r="V17" s="7">
        <f t="shared" si="5"/>
        <v>0.51</v>
      </c>
    </row>
    <row r="18" spans="1:22" x14ac:dyDescent="0.25">
      <c r="A18" s="7" t="s">
        <v>191</v>
      </c>
      <c r="B18" s="7" t="s">
        <v>38</v>
      </c>
      <c r="C18">
        <v>1</v>
      </c>
      <c r="G18" s="7">
        <v>4</v>
      </c>
      <c r="H18" s="7">
        <v>7</v>
      </c>
      <c r="I18" s="7">
        <v>4.8</v>
      </c>
      <c r="J18" s="7">
        <v>6</v>
      </c>
      <c r="K18" s="7">
        <v>1.048</v>
      </c>
      <c r="L18" s="7">
        <v>1.056</v>
      </c>
      <c r="M18" s="7">
        <v>1.01</v>
      </c>
      <c r="N18" s="7">
        <v>1.0149999999999999</v>
      </c>
      <c r="O18" s="7">
        <v>20</v>
      </c>
      <c r="P18" s="7">
        <v>30</v>
      </c>
      <c r="Q18" s="7">
        <f t="shared" si="0"/>
        <v>5.5</v>
      </c>
      <c r="R18" s="7">
        <f t="shared" si="1"/>
        <v>5.4</v>
      </c>
      <c r="S18" s="7">
        <f t="shared" si="2"/>
        <v>1.052</v>
      </c>
      <c r="T18" s="7">
        <f t="shared" si="3"/>
        <v>1.0125</v>
      </c>
      <c r="U18" s="7">
        <f t="shared" si="4"/>
        <v>25</v>
      </c>
      <c r="V18" s="7">
        <f t="shared" si="5"/>
        <v>0.48</v>
      </c>
    </row>
    <row r="19" spans="1:22" x14ac:dyDescent="0.25">
      <c r="A19" s="7" t="s">
        <v>192</v>
      </c>
      <c r="B19" s="7" t="s">
        <v>38</v>
      </c>
      <c r="F19">
        <v>1</v>
      </c>
      <c r="G19" s="7">
        <v>2</v>
      </c>
      <c r="H19" s="7">
        <v>5</v>
      </c>
      <c r="I19" s="7">
        <v>4.4000000000000004</v>
      </c>
      <c r="J19" s="7">
        <v>5.2</v>
      </c>
      <c r="K19" s="7">
        <v>1.044</v>
      </c>
      <c r="L19" s="7">
        <v>1.05</v>
      </c>
      <c r="M19" s="7">
        <v>1.008</v>
      </c>
      <c r="N19" s="7">
        <v>1.0129999999999999</v>
      </c>
      <c r="O19" s="7">
        <v>22</v>
      </c>
      <c r="P19" s="7">
        <v>40</v>
      </c>
      <c r="Q19" s="7">
        <f t="shared" si="0"/>
        <v>3.5</v>
      </c>
      <c r="R19" s="7">
        <f t="shared" si="1"/>
        <v>4.8000000000000007</v>
      </c>
      <c r="S19" s="7">
        <f t="shared" si="2"/>
        <v>1.0470000000000002</v>
      </c>
      <c r="T19" s="7">
        <f t="shared" si="3"/>
        <v>1.0105</v>
      </c>
      <c r="U19" s="7">
        <f t="shared" si="4"/>
        <v>31</v>
      </c>
      <c r="V19" s="7">
        <f t="shared" si="5"/>
        <v>0.66</v>
      </c>
    </row>
    <row r="20" spans="1:22" x14ac:dyDescent="0.25">
      <c r="A20" s="7" t="s">
        <v>193</v>
      </c>
      <c r="B20" s="7" t="s">
        <v>169</v>
      </c>
      <c r="D20">
        <v>1</v>
      </c>
      <c r="G20" s="7">
        <v>8</v>
      </c>
      <c r="H20" s="7">
        <v>17</v>
      </c>
      <c r="I20" s="7">
        <v>5.8</v>
      </c>
      <c r="J20" s="7">
        <v>6.3</v>
      </c>
      <c r="K20" s="7">
        <v>1.054</v>
      </c>
      <c r="L20" s="7">
        <v>1.06</v>
      </c>
      <c r="M20" s="7">
        <v>1.01</v>
      </c>
      <c r="N20" s="7">
        <v>1.014</v>
      </c>
      <c r="O20" s="7">
        <v>18</v>
      </c>
      <c r="P20" s="7">
        <v>24</v>
      </c>
      <c r="Q20" s="7">
        <f t="shared" si="0"/>
        <v>12.5</v>
      </c>
      <c r="R20" s="7">
        <f t="shared" si="1"/>
        <v>6.05</v>
      </c>
      <c r="S20" s="7">
        <f t="shared" si="2"/>
        <v>1.0569999999999999</v>
      </c>
      <c r="T20" s="7">
        <f t="shared" si="3"/>
        <v>1.012</v>
      </c>
      <c r="U20" s="7">
        <f t="shared" si="4"/>
        <v>21</v>
      </c>
      <c r="V20" s="7">
        <f t="shared" si="5"/>
        <v>0.37</v>
      </c>
    </row>
    <row r="21" spans="1:22" x14ac:dyDescent="0.25">
      <c r="A21" s="7" t="s">
        <v>194</v>
      </c>
      <c r="B21" s="7" t="s">
        <v>169</v>
      </c>
      <c r="D21">
        <v>1</v>
      </c>
      <c r="G21" s="7">
        <v>12</v>
      </c>
      <c r="H21" s="7">
        <v>22</v>
      </c>
      <c r="I21" s="7">
        <v>4.8</v>
      </c>
      <c r="J21" s="7">
        <v>6</v>
      </c>
      <c r="K21" s="7">
        <v>1.05</v>
      </c>
      <c r="L21" s="7">
        <v>1.0569999999999999</v>
      </c>
      <c r="M21" s="7">
        <v>1.012</v>
      </c>
      <c r="N21" s="7">
        <v>1.016</v>
      </c>
      <c r="O21" s="7">
        <v>20</v>
      </c>
      <c r="P21" s="7">
        <v>30</v>
      </c>
      <c r="Q21" s="7">
        <f t="shared" si="0"/>
        <v>17</v>
      </c>
      <c r="R21" s="7">
        <f t="shared" si="1"/>
        <v>5.4</v>
      </c>
      <c r="S21" s="7">
        <f t="shared" si="2"/>
        <v>1.0535000000000001</v>
      </c>
      <c r="T21" s="7">
        <f t="shared" si="3"/>
        <v>1.014</v>
      </c>
      <c r="U21" s="7">
        <f t="shared" si="4"/>
        <v>25</v>
      </c>
      <c r="V21" s="7">
        <f t="shared" si="5"/>
        <v>0.47</v>
      </c>
    </row>
    <row r="22" spans="1:22" x14ac:dyDescent="0.25">
      <c r="A22" s="7" t="s">
        <v>195</v>
      </c>
      <c r="B22" s="7" t="s">
        <v>169</v>
      </c>
      <c r="D22">
        <v>1</v>
      </c>
      <c r="G22" s="7">
        <v>14</v>
      </c>
      <c r="H22" s="7">
        <v>22</v>
      </c>
      <c r="I22" s="7">
        <v>6.3</v>
      </c>
      <c r="J22" s="7">
        <v>7.2</v>
      </c>
      <c r="K22" s="7">
        <v>1.0640000000000001</v>
      </c>
      <c r="L22" s="7">
        <v>1.0720000000000001</v>
      </c>
      <c r="M22" s="7">
        <v>1.0129999999999999</v>
      </c>
      <c r="N22" s="7">
        <v>1.0189999999999999</v>
      </c>
      <c r="O22" s="7">
        <v>20</v>
      </c>
      <c r="P22" s="7">
        <v>27</v>
      </c>
      <c r="Q22" s="7">
        <f t="shared" si="0"/>
        <v>18</v>
      </c>
      <c r="R22" s="7">
        <f t="shared" si="1"/>
        <v>6.75</v>
      </c>
      <c r="S22" s="7">
        <f t="shared" si="2"/>
        <v>1.0680000000000001</v>
      </c>
      <c r="T22" s="7">
        <f t="shared" si="3"/>
        <v>1.016</v>
      </c>
      <c r="U22" s="7">
        <f t="shared" si="4"/>
        <v>23.5</v>
      </c>
      <c r="V22" s="7">
        <f t="shared" si="5"/>
        <v>0.35</v>
      </c>
    </row>
    <row r="23" spans="1:22" x14ac:dyDescent="0.25">
      <c r="A23" s="7" t="s">
        <v>196</v>
      </c>
      <c r="B23" s="7" t="s">
        <v>39</v>
      </c>
      <c r="C23">
        <v>1</v>
      </c>
      <c r="G23" s="7">
        <v>9</v>
      </c>
      <c r="H23" s="7">
        <v>15</v>
      </c>
      <c r="I23" s="7">
        <v>4.7</v>
      </c>
      <c r="J23" s="7">
        <v>5.5</v>
      </c>
      <c r="K23" s="7">
        <v>1.048</v>
      </c>
      <c r="L23" s="7">
        <v>1.0549999999999999</v>
      </c>
      <c r="M23" s="7">
        <v>1.01</v>
      </c>
      <c r="N23" s="7">
        <v>1.014</v>
      </c>
      <c r="O23" s="7">
        <v>18</v>
      </c>
      <c r="P23" s="7">
        <v>32</v>
      </c>
      <c r="Q23" s="7">
        <f t="shared" si="0"/>
        <v>12</v>
      </c>
      <c r="R23" s="7">
        <f t="shared" si="1"/>
        <v>5.0999999999999996</v>
      </c>
      <c r="S23" s="7">
        <f t="shared" si="2"/>
        <v>1.0514999999999999</v>
      </c>
      <c r="T23" s="7">
        <f t="shared" si="3"/>
        <v>1.012</v>
      </c>
      <c r="U23" s="7">
        <f t="shared" si="4"/>
        <v>25</v>
      </c>
      <c r="V23" s="7">
        <f t="shared" si="5"/>
        <v>0.49</v>
      </c>
    </row>
    <row r="24" spans="1:22" x14ac:dyDescent="0.25">
      <c r="A24" s="7" t="s">
        <v>197</v>
      </c>
      <c r="B24" s="7" t="s">
        <v>39</v>
      </c>
      <c r="F24">
        <v>1</v>
      </c>
      <c r="G24" s="7">
        <v>11</v>
      </c>
      <c r="H24" s="7">
        <v>17</v>
      </c>
      <c r="I24" s="7">
        <v>4.3</v>
      </c>
      <c r="J24" s="7">
        <v>5.5</v>
      </c>
      <c r="K24" s="7">
        <v>1.044</v>
      </c>
      <c r="L24" s="7">
        <v>1.052</v>
      </c>
      <c r="M24" s="7">
        <v>1.008</v>
      </c>
      <c r="N24" s="7">
        <v>1.014</v>
      </c>
      <c r="O24" s="7">
        <v>25</v>
      </c>
      <c r="P24" s="7">
        <v>50</v>
      </c>
      <c r="Q24" s="7">
        <f t="shared" si="0"/>
        <v>14</v>
      </c>
      <c r="R24" s="7">
        <f t="shared" si="1"/>
        <v>4.9000000000000004</v>
      </c>
      <c r="S24" s="7">
        <f t="shared" si="2"/>
        <v>1.048</v>
      </c>
      <c r="T24" s="7">
        <f t="shared" si="3"/>
        <v>1.0110000000000001</v>
      </c>
      <c r="U24" s="7">
        <f t="shared" si="4"/>
        <v>37.5</v>
      </c>
      <c r="V24" s="7">
        <f t="shared" si="5"/>
        <v>0.78</v>
      </c>
    </row>
    <row r="25" spans="1:22" x14ac:dyDescent="0.25">
      <c r="A25" s="7" t="s">
        <v>198</v>
      </c>
      <c r="B25" s="7" t="s">
        <v>39</v>
      </c>
      <c r="C25">
        <v>1</v>
      </c>
      <c r="G25" s="7">
        <v>7</v>
      </c>
      <c r="H25" s="7">
        <v>17</v>
      </c>
      <c r="I25" s="7">
        <v>4.8</v>
      </c>
      <c r="J25" s="7">
        <v>5.4</v>
      </c>
      <c r="K25" s="7">
        <v>1.048</v>
      </c>
      <c r="L25" s="7">
        <v>1.054</v>
      </c>
      <c r="M25" s="7">
        <v>1.012</v>
      </c>
      <c r="N25" s="7">
        <v>1.016</v>
      </c>
      <c r="O25" s="7">
        <v>25</v>
      </c>
      <c r="P25" s="7">
        <v>40</v>
      </c>
      <c r="Q25" s="7">
        <f t="shared" si="0"/>
        <v>12</v>
      </c>
      <c r="R25" s="7">
        <f t="shared" si="1"/>
        <v>5.0999999999999996</v>
      </c>
      <c r="S25" s="7">
        <f t="shared" si="2"/>
        <v>1.0510000000000002</v>
      </c>
      <c r="T25" s="7">
        <f t="shared" si="3"/>
        <v>1.014</v>
      </c>
      <c r="U25" s="7">
        <f t="shared" si="4"/>
        <v>32.5</v>
      </c>
      <c r="V25" s="7">
        <f t="shared" si="5"/>
        <v>0.64</v>
      </c>
    </row>
    <row r="26" spans="1:22" x14ac:dyDescent="0.25">
      <c r="A26" s="7" t="s">
        <v>199</v>
      </c>
      <c r="B26" s="7" t="s">
        <v>39</v>
      </c>
      <c r="C26">
        <v>1</v>
      </c>
      <c r="G26" s="7">
        <v>3</v>
      </c>
      <c r="H26" s="7">
        <v>7</v>
      </c>
      <c r="I26" s="7">
        <v>4.7</v>
      </c>
      <c r="J26" s="7">
        <v>5.4</v>
      </c>
      <c r="K26" s="7">
        <v>1.0449999999999999</v>
      </c>
      <c r="L26" s="7">
        <v>1.0509999999999999</v>
      </c>
      <c r="M26" s="7">
        <v>1.008</v>
      </c>
      <c r="N26" s="7">
        <v>1.012</v>
      </c>
      <c r="O26" s="7">
        <v>20</v>
      </c>
      <c r="P26" s="7">
        <v>35</v>
      </c>
      <c r="Q26" s="7">
        <f t="shared" si="0"/>
        <v>5</v>
      </c>
      <c r="R26" s="7">
        <f t="shared" si="1"/>
        <v>5.0500000000000007</v>
      </c>
      <c r="S26" s="7">
        <f t="shared" si="2"/>
        <v>1.048</v>
      </c>
      <c r="T26" s="7">
        <f t="shared" si="3"/>
        <v>1.01</v>
      </c>
      <c r="U26" s="7">
        <f t="shared" si="4"/>
        <v>27.5</v>
      </c>
      <c r="V26" s="7">
        <f t="shared" si="5"/>
        <v>0.56999999999999995</v>
      </c>
    </row>
    <row r="27" spans="1:22" x14ac:dyDescent="0.25">
      <c r="A27" s="7" t="s">
        <v>200</v>
      </c>
      <c r="B27" s="7" t="s">
        <v>40</v>
      </c>
      <c r="D27">
        <v>1</v>
      </c>
      <c r="G27" s="7">
        <v>14</v>
      </c>
      <c r="H27" s="7">
        <v>28</v>
      </c>
      <c r="I27" s="7">
        <v>4.5</v>
      </c>
      <c r="J27" s="7">
        <v>5.6</v>
      </c>
      <c r="K27" s="7">
        <v>1.048</v>
      </c>
      <c r="L27" s="7">
        <v>1.056</v>
      </c>
      <c r="M27" s="7">
        <v>1.01</v>
      </c>
      <c r="N27" s="7">
        <v>1.016</v>
      </c>
      <c r="O27" s="7">
        <v>18</v>
      </c>
      <c r="P27" s="7">
        <v>28</v>
      </c>
      <c r="Q27" s="7">
        <f t="shared" si="0"/>
        <v>21</v>
      </c>
      <c r="R27" s="7">
        <f t="shared" si="1"/>
        <v>5.05</v>
      </c>
      <c r="S27" s="7">
        <f t="shared" si="2"/>
        <v>1.052</v>
      </c>
      <c r="T27" s="7">
        <f t="shared" si="3"/>
        <v>1.0129999999999999</v>
      </c>
      <c r="U27" s="7">
        <f t="shared" si="4"/>
        <v>23</v>
      </c>
      <c r="V27" s="7">
        <f t="shared" si="5"/>
        <v>0.44</v>
      </c>
    </row>
    <row r="28" spans="1:22" x14ac:dyDescent="0.25">
      <c r="A28" s="7" t="s">
        <v>201</v>
      </c>
      <c r="B28" s="7" t="s">
        <v>40</v>
      </c>
      <c r="C28">
        <v>1</v>
      </c>
      <c r="G28" s="7">
        <v>17</v>
      </c>
      <c r="H28" s="7">
        <v>30</v>
      </c>
      <c r="I28" s="7">
        <v>4.4000000000000004</v>
      </c>
      <c r="J28" s="7">
        <v>5.4</v>
      </c>
      <c r="K28" s="7">
        <v>1.046</v>
      </c>
      <c r="L28" s="7">
        <v>1.052</v>
      </c>
      <c r="M28" s="7">
        <v>1.01</v>
      </c>
      <c r="N28" s="7">
        <v>1.016</v>
      </c>
      <c r="O28" s="7">
        <v>20</v>
      </c>
      <c r="P28" s="7">
        <v>30</v>
      </c>
      <c r="Q28" s="7">
        <f t="shared" si="0"/>
        <v>23.5</v>
      </c>
      <c r="R28" s="7">
        <f t="shared" si="1"/>
        <v>4.9000000000000004</v>
      </c>
      <c r="S28" s="7">
        <f t="shared" si="2"/>
        <v>1.0489999999999999</v>
      </c>
      <c r="T28" s="7">
        <f t="shared" si="3"/>
        <v>1.0129999999999999</v>
      </c>
      <c r="U28" s="7">
        <f t="shared" si="4"/>
        <v>25</v>
      </c>
      <c r="V28" s="7">
        <f t="shared" si="5"/>
        <v>0.51</v>
      </c>
    </row>
    <row r="29" spans="1:22" x14ac:dyDescent="0.25">
      <c r="A29" s="7" t="s">
        <v>202</v>
      </c>
      <c r="B29" s="7" t="s">
        <v>41</v>
      </c>
      <c r="D29">
        <v>1</v>
      </c>
      <c r="G29" s="7">
        <v>6</v>
      </c>
      <c r="H29" s="7">
        <v>25</v>
      </c>
      <c r="I29" s="7">
        <v>7</v>
      </c>
      <c r="J29" s="7">
        <v>10</v>
      </c>
      <c r="K29" s="7">
        <v>1.0720000000000001</v>
      </c>
      <c r="L29" s="7">
        <v>1.1120000000000001</v>
      </c>
      <c r="M29" s="7">
        <v>1.016</v>
      </c>
      <c r="N29" s="7">
        <v>1.024</v>
      </c>
      <c r="O29" s="7">
        <v>16</v>
      </c>
      <c r="P29" s="7">
        <v>26</v>
      </c>
      <c r="Q29" s="7">
        <f t="shared" si="0"/>
        <v>15.5</v>
      </c>
      <c r="R29" s="7">
        <f t="shared" si="1"/>
        <v>8.5</v>
      </c>
      <c r="S29" s="7">
        <f t="shared" si="2"/>
        <v>1.0920000000000001</v>
      </c>
      <c r="T29" s="7">
        <f t="shared" si="3"/>
        <v>1.02</v>
      </c>
      <c r="U29" s="7">
        <f t="shared" si="4"/>
        <v>21</v>
      </c>
      <c r="V29" s="7">
        <f t="shared" si="5"/>
        <v>0.23</v>
      </c>
    </row>
    <row r="30" spans="1:22" x14ac:dyDescent="0.25">
      <c r="A30" s="7" t="s">
        <v>203</v>
      </c>
      <c r="B30" s="7" t="s">
        <v>41</v>
      </c>
      <c r="D30">
        <v>1</v>
      </c>
      <c r="G30" s="7">
        <v>18</v>
      </c>
      <c r="H30" s="7">
        <v>30</v>
      </c>
      <c r="I30" s="7">
        <v>9</v>
      </c>
      <c r="J30" s="7">
        <v>14</v>
      </c>
      <c r="K30" s="7">
        <v>1.0780000000000001</v>
      </c>
      <c r="L30" s="7">
        <v>1.1200000000000001</v>
      </c>
      <c r="M30" s="7">
        <v>1.02</v>
      </c>
      <c r="N30" s="7">
        <v>1.0349999999999999</v>
      </c>
      <c r="O30" s="7">
        <v>25</v>
      </c>
      <c r="P30" s="7">
        <v>35</v>
      </c>
      <c r="Q30" s="7">
        <f t="shared" si="0"/>
        <v>24</v>
      </c>
      <c r="R30" s="7">
        <f t="shared" si="1"/>
        <v>11.5</v>
      </c>
      <c r="S30" s="7">
        <f t="shared" si="2"/>
        <v>1.0990000000000002</v>
      </c>
      <c r="T30" s="7">
        <f t="shared" si="3"/>
        <v>1.0274999999999999</v>
      </c>
      <c r="U30" s="7">
        <f t="shared" si="4"/>
        <v>30</v>
      </c>
      <c r="V30" s="7">
        <f t="shared" si="5"/>
        <v>0.3</v>
      </c>
    </row>
    <row r="31" spans="1:22" x14ac:dyDescent="0.25">
      <c r="A31" s="7" t="s">
        <v>204</v>
      </c>
      <c r="B31" s="7" t="s">
        <v>41</v>
      </c>
      <c r="D31">
        <v>1</v>
      </c>
      <c r="G31" s="7">
        <v>17</v>
      </c>
      <c r="H31" s="7">
        <v>30</v>
      </c>
      <c r="I31" s="7">
        <v>6.5</v>
      </c>
      <c r="J31" s="7">
        <v>9.5</v>
      </c>
      <c r="K31" s="7">
        <v>1.06</v>
      </c>
      <c r="L31" s="7">
        <v>1.0900000000000001</v>
      </c>
      <c r="M31" s="7">
        <v>1.016</v>
      </c>
      <c r="N31" s="7">
        <v>1.024</v>
      </c>
      <c r="O31" s="7">
        <v>20</v>
      </c>
      <c r="P31" s="7">
        <v>40</v>
      </c>
      <c r="Q31" s="7">
        <f t="shared" si="0"/>
        <v>23.5</v>
      </c>
      <c r="R31" s="7">
        <f t="shared" si="1"/>
        <v>8</v>
      </c>
      <c r="S31" s="7">
        <f t="shared" si="2"/>
        <v>1.0750000000000002</v>
      </c>
      <c r="T31" s="7">
        <f t="shared" si="3"/>
        <v>1.02</v>
      </c>
      <c r="U31" s="7">
        <f t="shared" si="4"/>
        <v>30</v>
      </c>
      <c r="V31" s="7">
        <f t="shared" si="5"/>
        <v>0.4</v>
      </c>
    </row>
    <row r="32" spans="1:22" x14ac:dyDescent="0.25">
      <c r="A32" s="7" t="s">
        <v>96</v>
      </c>
      <c r="B32" s="7" t="s">
        <v>42</v>
      </c>
      <c r="D32">
        <v>1</v>
      </c>
      <c r="G32" s="7">
        <v>2</v>
      </c>
      <c r="H32" s="7">
        <v>6</v>
      </c>
      <c r="I32" s="7">
        <v>4.3</v>
      </c>
      <c r="J32" s="7">
        <v>5.6</v>
      </c>
      <c r="K32" s="7">
        <v>1.044</v>
      </c>
      <c r="L32" s="7">
        <v>1.052</v>
      </c>
      <c r="M32" s="7">
        <v>1.01</v>
      </c>
      <c r="N32" s="7">
        <v>1.014</v>
      </c>
      <c r="O32" s="7">
        <v>8</v>
      </c>
      <c r="P32" s="7">
        <v>15</v>
      </c>
      <c r="Q32" s="7">
        <f t="shared" si="0"/>
        <v>4</v>
      </c>
      <c r="R32" s="7">
        <f t="shared" si="1"/>
        <v>4.9499999999999993</v>
      </c>
      <c r="S32" s="7">
        <f t="shared" si="2"/>
        <v>1.048</v>
      </c>
      <c r="T32" s="7">
        <f t="shared" si="3"/>
        <v>1.012</v>
      </c>
      <c r="U32" s="7">
        <f t="shared" si="4"/>
        <v>11.5</v>
      </c>
      <c r="V32" s="7">
        <f t="shared" si="5"/>
        <v>0.24</v>
      </c>
    </row>
    <row r="33" spans="1:22" x14ac:dyDescent="0.25">
      <c r="A33" s="7" t="s">
        <v>95</v>
      </c>
      <c r="B33" s="7" t="s">
        <v>42</v>
      </c>
      <c r="D33">
        <v>1</v>
      </c>
      <c r="G33" s="7">
        <v>14</v>
      </c>
      <c r="H33" s="7">
        <v>23</v>
      </c>
      <c r="I33" s="7">
        <v>4.3</v>
      </c>
      <c r="J33" s="7">
        <v>5.6</v>
      </c>
      <c r="K33" s="7">
        <v>1.044</v>
      </c>
      <c r="L33" s="7">
        <v>1.056</v>
      </c>
      <c r="M33" s="7">
        <v>1.01</v>
      </c>
      <c r="N33" s="7">
        <v>1.014</v>
      </c>
      <c r="O33" s="7">
        <v>10</v>
      </c>
      <c r="P33" s="7">
        <v>18</v>
      </c>
      <c r="Q33" s="7">
        <f t="shared" si="0"/>
        <v>18.5</v>
      </c>
      <c r="R33" s="7">
        <f t="shared" si="1"/>
        <v>4.9499999999999993</v>
      </c>
      <c r="S33" s="7">
        <f t="shared" si="2"/>
        <v>1.05</v>
      </c>
      <c r="T33" s="7">
        <f t="shared" si="3"/>
        <v>1.012</v>
      </c>
      <c r="U33" s="7">
        <f t="shared" si="4"/>
        <v>14</v>
      </c>
      <c r="V33" s="7">
        <f t="shared" si="5"/>
        <v>0.28000000000000003</v>
      </c>
    </row>
    <row r="34" spans="1:22" x14ac:dyDescent="0.25">
      <c r="A34" s="7" t="s">
        <v>94</v>
      </c>
      <c r="B34" s="7" t="s">
        <v>42</v>
      </c>
      <c r="D34">
        <v>1</v>
      </c>
      <c r="G34" s="7">
        <v>6</v>
      </c>
      <c r="H34" s="7">
        <v>25</v>
      </c>
      <c r="I34" s="7">
        <v>6.5</v>
      </c>
      <c r="J34" s="7">
        <v>9</v>
      </c>
      <c r="K34" s="7">
        <v>1.0640000000000001</v>
      </c>
      <c r="L34" s="7">
        <v>1.0900000000000001</v>
      </c>
      <c r="M34" s="7">
        <v>1.0149999999999999</v>
      </c>
      <c r="N34" s="7">
        <v>1.022</v>
      </c>
      <c r="O34" s="7">
        <v>15</v>
      </c>
      <c r="P34" s="7">
        <v>30</v>
      </c>
      <c r="Q34" s="7">
        <f t="shared" ref="Q34:Q65" si="6">(G34+H34)/2</f>
        <v>15.5</v>
      </c>
      <c r="R34" s="7">
        <f t="shared" ref="R34:R65" si="7">(I34+J34)/2</f>
        <v>7.75</v>
      </c>
      <c r="S34" s="7">
        <f t="shared" ref="S34:S65" si="8">(K34+L34)/2</f>
        <v>1.077</v>
      </c>
      <c r="T34" s="7">
        <f t="shared" ref="T34:T65" si="9">(M34+N34)/2</f>
        <v>1.0185</v>
      </c>
      <c r="U34" s="7">
        <f t="shared" ref="U34:U65" si="10">(O34+P34)/2</f>
        <v>22.5</v>
      </c>
      <c r="V34" s="7">
        <f t="shared" ref="V34:V65" si="11">ROUND((U34/(S34*1000-1000)),2)</f>
        <v>0.28999999999999998</v>
      </c>
    </row>
    <row r="35" spans="1:22" x14ac:dyDescent="0.25">
      <c r="A35" s="7" t="s">
        <v>97</v>
      </c>
      <c r="B35" s="7" t="s">
        <v>43</v>
      </c>
      <c r="F35">
        <v>1</v>
      </c>
      <c r="G35" s="7">
        <v>8</v>
      </c>
      <c r="H35" s="7">
        <v>14</v>
      </c>
      <c r="I35" s="7">
        <v>3.2</v>
      </c>
      <c r="J35" s="7">
        <v>3.8</v>
      </c>
      <c r="K35" s="7">
        <v>1.03</v>
      </c>
      <c r="L35" s="7">
        <v>1.0389999999999999</v>
      </c>
      <c r="M35" s="7">
        <v>1.0069999999999999</v>
      </c>
      <c r="N35" s="7">
        <v>1.0109999999999999</v>
      </c>
      <c r="O35" s="7">
        <v>25</v>
      </c>
      <c r="P35" s="7">
        <v>35</v>
      </c>
      <c r="Q35" s="7">
        <f t="shared" si="6"/>
        <v>11</v>
      </c>
      <c r="R35" s="7">
        <f t="shared" si="7"/>
        <v>3.5</v>
      </c>
      <c r="S35" s="7">
        <f t="shared" si="8"/>
        <v>1.0345</v>
      </c>
      <c r="T35" s="7">
        <f t="shared" si="9"/>
        <v>1.0089999999999999</v>
      </c>
      <c r="U35" s="7">
        <f t="shared" si="10"/>
        <v>30</v>
      </c>
      <c r="V35" s="7">
        <f t="shared" si="11"/>
        <v>0.87</v>
      </c>
    </row>
    <row r="36" spans="1:22" x14ac:dyDescent="0.25">
      <c r="A36" s="7" t="s">
        <v>98</v>
      </c>
      <c r="B36" s="7" t="s">
        <v>43</v>
      </c>
      <c r="F36">
        <v>1</v>
      </c>
      <c r="G36" s="7">
        <v>8</v>
      </c>
      <c r="H36" s="7">
        <v>16</v>
      </c>
      <c r="I36" s="7">
        <v>3.8</v>
      </c>
      <c r="J36" s="7">
        <v>4.5999999999999996</v>
      </c>
      <c r="K36" s="7">
        <v>1.04</v>
      </c>
      <c r="L36" s="7">
        <v>1.048</v>
      </c>
      <c r="M36" s="7">
        <v>1.008</v>
      </c>
      <c r="N36" s="7">
        <v>1.012</v>
      </c>
      <c r="O36" s="7">
        <v>25</v>
      </c>
      <c r="P36" s="7">
        <v>40</v>
      </c>
      <c r="Q36" s="7">
        <f t="shared" si="6"/>
        <v>12</v>
      </c>
      <c r="R36" s="7">
        <f t="shared" si="7"/>
        <v>4.1999999999999993</v>
      </c>
      <c r="S36" s="7">
        <f t="shared" si="8"/>
        <v>1.044</v>
      </c>
      <c r="T36" s="7">
        <f t="shared" si="9"/>
        <v>1.01</v>
      </c>
      <c r="U36" s="7">
        <f t="shared" si="10"/>
        <v>32.5</v>
      </c>
      <c r="V36" s="7">
        <f t="shared" si="11"/>
        <v>0.74</v>
      </c>
    </row>
    <row r="37" spans="1:22" x14ac:dyDescent="0.25">
      <c r="A37" s="7" t="s">
        <v>99</v>
      </c>
      <c r="B37" s="7" t="s">
        <v>43</v>
      </c>
      <c r="F37">
        <v>1</v>
      </c>
      <c r="G37" s="7">
        <v>8</v>
      </c>
      <c r="H37" s="7">
        <v>18</v>
      </c>
      <c r="I37" s="7">
        <v>4.5999999999999996</v>
      </c>
      <c r="J37" s="7">
        <v>6.2</v>
      </c>
      <c r="K37" s="7">
        <v>1.048</v>
      </c>
      <c r="L37" s="7">
        <v>1.06</v>
      </c>
      <c r="M37" s="7">
        <v>1.01</v>
      </c>
      <c r="N37" s="7">
        <v>1.016</v>
      </c>
      <c r="O37" s="7">
        <v>30</v>
      </c>
      <c r="P37" s="7">
        <v>50</v>
      </c>
      <c r="Q37" s="7">
        <f t="shared" si="6"/>
        <v>13</v>
      </c>
      <c r="R37" s="7">
        <f t="shared" si="7"/>
        <v>5.4</v>
      </c>
      <c r="S37" s="7">
        <f t="shared" si="8"/>
        <v>1.054</v>
      </c>
      <c r="T37" s="7">
        <f t="shared" si="9"/>
        <v>1.0129999999999999</v>
      </c>
      <c r="U37" s="7">
        <f t="shared" si="10"/>
        <v>40</v>
      </c>
      <c r="V37" s="7">
        <f t="shared" si="11"/>
        <v>0.74</v>
      </c>
    </row>
    <row r="38" spans="1:22" x14ac:dyDescent="0.25">
      <c r="A38" s="7" t="s">
        <v>102</v>
      </c>
      <c r="B38" s="7" t="s">
        <v>44</v>
      </c>
      <c r="F38">
        <v>1</v>
      </c>
      <c r="G38" s="7">
        <v>2</v>
      </c>
      <c r="H38" s="7">
        <v>6</v>
      </c>
      <c r="I38" s="7">
        <v>3.8</v>
      </c>
      <c r="J38" s="7">
        <v>5</v>
      </c>
      <c r="K38" s="7">
        <v>1.038</v>
      </c>
      <c r="L38" s="7">
        <v>1.0529999999999999</v>
      </c>
      <c r="M38" s="7">
        <v>1.006</v>
      </c>
      <c r="N38" s="7">
        <v>1.012</v>
      </c>
      <c r="O38" s="7">
        <v>20</v>
      </c>
      <c r="P38" s="7">
        <v>45</v>
      </c>
      <c r="Q38" s="7">
        <f t="shared" si="6"/>
        <v>4</v>
      </c>
      <c r="R38" s="7">
        <f t="shared" si="7"/>
        <v>4.4000000000000004</v>
      </c>
      <c r="S38" s="7">
        <f t="shared" si="8"/>
        <v>1.0455000000000001</v>
      </c>
      <c r="T38" s="7">
        <f t="shared" si="9"/>
        <v>1.0089999999999999</v>
      </c>
      <c r="U38" s="7">
        <f t="shared" si="10"/>
        <v>32.5</v>
      </c>
      <c r="V38" s="7">
        <f t="shared" si="11"/>
        <v>0.71</v>
      </c>
    </row>
    <row r="39" spans="1:22" x14ac:dyDescent="0.25">
      <c r="A39" s="7" t="s">
        <v>100</v>
      </c>
      <c r="B39" s="7" t="s">
        <v>44</v>
      </c>
      <c r="F39">
        <v>1</v>
      </c>
      <c r="G39" s="7">
        <v>4</v>
      </c>
      <c r="H39" s="7">
        <v>7</v>
      </c>
      <c r="I39" s="7">
        <v>4.5</v>
      </c>
      <c r="J39" s="7">
        <v>6</v>
      </c>
      <c r="K39" s="7">
        <v>1.038</v>
      </c>
      <c r="L39" s="7">
        <v>1.05</v>
      </c>
      <c r="M39" s="7">
        <v>1.004</v>
      </c>
      <c r="N39" s="7">
        <v>1.006</v>
      </c>
      <c r="O39" s="7">
        <v>20</v>
      </c>
      <c r="P39" s="7">
        <v>35</v>
      </c>
      <c r="Q39" s="7">
        <f t="shared" si="6"/>
        <v>5.5</v>
      </c>
      <c r="R39" s="7">
        <f t="shared" si="7"/>
        <v>5.25</v>
      </c>
      <c r="S39" s="7">
        <f t="shared" si="8"/>
        <v>1.044</v>
      </c>
      <c r="T39" s="7">
        <f t="shared" si="9"/>
        <v>1.0049999999999999</v>
      </c>
      <c r="U39" s="7">
        <f t="shared" si="10"/>
        <v>27.5</v>
      </c>
      <c r="V39" s="7">
        <f t="shared" si="11"/>
        <v>0.63</v>
      </c>
    </row>
    <row r="40" spans="1:22" x14ac:dyDescent="0.25">
      <c r="A40" s="7" t="s">
        <v>101</v>
      </c>
      <c r="B40" s="7" t="s">
        <v>44</v>
      </c>
      <c r="F40">
        <v>1</v>
      </c>
      <c r="G40" s="7">
        <v>6</v>
      </c>
      <c r="H40" s="7">
        <v>14</v>
      </c>
      <c r="I40" s="7">
        <v>5</v>
      </c>
      <c r="J40" s="7">
        <v>7.5</v>
      </c>
      <c r="K40" s="7">
        <v>1.05</v>
      </c>
      <c r="L40" s="7">
        <v>1.075</v>
      </c>
      <c r="M40" s="7">
        <v>1.01</v>
      </c>
      <c r="N40" s="7">
        <v>1.018</v>
      </c>
      <c r="O40" s="7">
        <v>40</v>
      </c>
      <c r="P40" s="7">
        <v>60</v>
      </c>
      <c r="Q40" s="7">
        <f t="shared" si="6"/>
        <v>10</v>
      </c>
      <c r="R40" s="7">
        <f t="shared" si="7"/>
        <v>6.25</v>
      </c>
      <c r="S40" s="7">
        <f t="shared" si="8"/>
        <v>1.0625</v>
      </c>
      <c r="T40" s="7">
        <f t="shared" si="9"/>
        <v>1.014</v>
      </c>
      <c r="U40" s="7">
        <f t="shared" si="10"/>
        <v>50</v>
      </c>
      <c r="V40" s="7">
        <f t="shared" si="11"/>
        <v>0.8</v>
      </c>
    </row>
    <row r="41" spans="1:22" x14ac:dyDescent="0.25">
      <c r="A41" s="7" t="s">
        <v>105</v>
      </c>
      <c r="B41" s="7" t="s">
        <v>45</v>
      </c>
      <c r="D41">
        <v>1</v>
      </c>
      <c r="G41" s="7">
        <v>12</v>
      </c>
      <c r="H41" s="7">
        <v>25</v>
      </c>
      <c r="I41" s="7">
        <v>3</v>
      </c>
      <c r="J41" s="7">
        <v>3.8</v>
      </c>
      <c r="K41" s="7">
        <v>1.03</v>
      </c>
      <c r="L41" s="7">
        <v>1.038</v>
      </c>
      <c r="M41" s="7">
        <v>1.008</v>
      </c>
      <c r="N41" s="7">
        <v>1.0129999999999999</v>
      </c>
      <c r="O41" s="7">
        <v>10</v>
      </c>
      <c r="P41" s="7">
        <v>25</v>
      </c>
      <c r="Q41" s="7">
        <f t="shared" si="6"/>
        <v>18.5</v>
      </c>
      <c r="R41" s="7">
        <f t="shared" si="7"/>
        <v>3.4</v>
      </c>
      <c r="S41" s="7">
        <f t="shared" si="8"/>
        <v>1.034</v>
      </c>
      <c r="T41" s="7">
        <f t="shared" si="9"/>
        <v>1.0105</v>
      </c>
      <c r="U41" s="7">
        <f t="shared" si="10"/>
        <v>17.5</v>
      </c>
      <c r="V41" s="7">
        <f t="shared" si="11"/>
        <v>0.51</v>
      </c>
    </row>
    <row r="42" spans="1:22" x14ac:dyDescent="0.25">
      <c r="A42" s="7" t="s">
        <v>104</v>
      </c>
      <c r="B42" s="7" t="s">
        <v>45</v>
      </c>
      <c r="D42">
        <v>1</v>
      </c>
      <c r="G42" s="7">
        <v>12</v>
      </c>
      <c r="H42" s="7">
        <v>22</v>
      </c>
      <c r="I42" s="7">
        <v>4.2</v>
      </c>
      <c r="J42" s="7">
        <v>5.4</v>
      </c>
      <c r="K42" s="7">
        <v>1.04</v>
      </c>
      <c r="L42" s="7">
        <v>1.052</v>
      </c>
      <c r="M42" s="7">
        <v>1.008</v>
      </c>
      <c r="N42" s="7">
        <v>1.0129999999999999</v>
      </c>
      <c r="O42" s="7">
        <v>20</v>
      </c>
      <c r="P42" s="7">
        <v>30</v>
      </c>
      <c r="Q42" s="7">
        <f t="shared" si="6"/>
        <v>17</v>
      </c>
      <c r="R42" s="7">
        <f t="shared" si="7"/>
        <v>4.8000000000000007</v>
      </c>
      <c r="S42" s="7">
        <f t="shared" si="8"/>
        <v>1.046</v>
      </c>
      <c r="T42" s="7">
        <f t="shared" si="9"/>
        <v>1.0105</v>
      </c>
      <c r="U42" s="7">
        <f t="shared" si="10"/>
        <v>25</v>
      </c>
      <c r="V42" s="7">
        <f t="shared" si="11"/>
        <v>0.54</v>
      </c>
    </row>
    <row r="43" spans="1:22" x14ac:dyDescent="0.25">
      <c r="A43" s="7" t="s">
        <v>103</v>
      </c>
      <c r="B43" s="7" t="s">
        <v>45</v>
      </c>
      <c r="D43">
        <v>1</v>
      </c>
      <c r="G43" s="7">
        <v>20</v>
      </c>
      <c r="H43" s="7">
        <v>30</v>
      </c>
      <c r="I43" s="7">
        <v>4</v>
      </c>
      <c r="J43" s="7">
        <v>5.4</v>
      </c>
      <c r="K43" s="7">
        <v>1.04</v>
      </c>
      <c r="L43" s="7">
        <v>1.052</v>
      </c>
      <c r="M43" s="7">
        <v>1.008</v>
      </c>
      <c r="N43" s="7">
        <v>1.014</v>
      </c>
      <c r="O43" s="7">
        <v>18</v>
      </c>
      <c r="P43" s="7">
        <v>35</v>
      </c>
      <c r="Q43" s="7">
        <f t="shared" si="6"/>
        <v>25</v>
      </c>
      <c r="R43" s="7">
        <f t="shared" si="7"/>
        <v>4.7</v>
      </c>
      <c r="S43" s="7">
        <f t="shared" si="8"/>
        <v>1.046</v>
      </c>
      <c r="T43" s="7">
        <f t="shared" si="9"/>
        <v>1.0110000000000001</v>
      </c>
      <c r="U43" s="7">
        <f t="shared" si="10"/>
        <v>26.5</v>
      </c>
      <c r="V43" s="7">
        <f t="shared" si="11"/>
        <v>0.57999999999999996</v>
      </c>
    </row>
    <row r="44" spans="1:22" x14ac:dyDescent="0.25">
      <c r="A44" s="7" t="s">
        <v>107</v>
      </c>
      <c r="B44" s="7" t="s">
        <v>46</v>
      </c>
      <c r="D44">
        <v>1</v>
      </c>
      <c r="G44" s="7">
        <v>17</v>
      </c>
      <c r="H44" s="7">
        <v>22</v>
      </c>
      <c r="I44" s="7">
        <v>2.5</v>
      </c>
      <c r="J44" s="7">
        <v>3.2</v>
      </c>
      <c r="K44" s="7">
        <v>1.03</v>
      </c>
      <c r="L44" s="7">
        <v>1.0349999999999999</v>
      </c>
      <c r="M44" s="7">
        <v>1.01</v>
      </c>
      <c r="N44" s="7">
        <v>1.0129999999999999</v>
      </c>
      <c r="O44" s="7">
        <v>10</v>
      </c>
      <c r="P44" s="7">
        <v>20</v>
      </c>
      <c r="Q44" s="7">
        <f t="shared" si="6"/>
        <v>19.5</v>
      </c>
      <c r="R44" s="7">
        <f t="shared" si="7"/>
        <v>2.85</v>
      </c>
      <c r="S44" s="7">
        <f t="shared" si="8"/>
        <v>1.0325</v>
      </c>
      <c r="T44" s="7">
        <f t="shared" si="9"/>
        <v>1.0114999999999998</v>
      </c>
      <c r="U44" s="7">
        <f t="shared" si="10"/>
        <v>15</v>
      </c>
      <c r="V44" s="7">
        <f t="shared" si="11"/>
        <v>0.46</v>
      </c>
    </row>
    <row r="45" spans="1:22" x14ac:dyDescent="0.25">
      <c r="A45" s="7" t="s">
        <v>108</v>
      </c>
      <c r="B45" s="7" t="s">
        <v>46</v>
      </c>
      <c r="D45">
        <v>1</v>
      </c>
      <c r="G45" s="7">
        <v>13</v>
      </c>
      <c r="H45" s="7">
        <v>22</v>
      </c>
      <c r="I45" s="7">
        <v>3.2</v>
      </c>
      <c r="J45" s="7">
        <v>3.9</v>
      </c>
      <c r="K45" s="7">
        <v>1.0349999999999999</v>
      </c>
      <c r="L45" s="7">
        <v>1.04</v>
      </c>
      <c r="M45" s="7">
        <v>1.01</v>
      </c>
      <c r="N45" s="7">
        <v>1.0149999999999999</v>
      </c>
      <c r="O45" s="7">
        <v>10</v>
      </c>
      <c r="P45" s="7">
        <v>20</v>
      </c>
      <c r="Q45" s="7">
        <f t="shared" si="6"/>
        <v>17.5</v>
      </c>
      <c r="R45" s="7">
        <f t="shared" si="7"/>
        <v>3.55</v>
      </c>
      <c r="S45" s="7">
        <f t="shared" si="8"/>
        <v>1.0375000000000001</v>
      </c>
      <c r="T45" s="7">
        <f t="shared" si="9"/>
        <v>1.0125</v>
      </c>
      <c r="U45" s="7">
        <f t="shared" si="10"/>
        <v>15</v>
      </c>
      <c r="V45" s="7">
        <f t="shared" si="11"/>
        <v>0.4</v>
      </c>
    </row>
    <row r="46" spans="1:22" x14ac:dyDescent="0.25">
      <c r="A46" s="7" t="s">
        <v>106</v>
      </c>
      <c r="B46" s="7" t="s">
        <v>46</v>
      </c>
      <c r="D46">
        <v>1</v>
      </c>
      <c r="G46" s="7">
        <v>13</v>
      </c>
      <c r="H46" s="7">
        <v>22</v>
      </c>
      <c r="I46" s="7">
        <v>3.9</v>
      </c>
      <c r="J46" s="7">
        <v>6</v>
      </c>
      <c r="K46" s="7">
        <v>1.04</v>
      </c>
      <c r="L46" s="7">
        <v>1.06</v>
      </c>
      <c r="M46" s="7">
        <v>1.01</v>
      </c>
      <c r="N46" s="7">
        <v>1.016</v>
      </c>
      <c r="O46" s="7">
        <v>15</v>
      </c>
      <c r="P46" s="7">
        <v>30</v>
      </c>
      <c r="Q46" s="7">
        <f t="shared" si="6"/>
        <v>17.5</v>
      </c>
      <c r="R46" s="7">
        <f t="shared" si="7"/>
        <v>4.95</v>
      </c>
      <c r="S46" s="7">
        <f t="shared" si="8"/>
        <v>1.05</v>
      </c>
      <c r="T46" s="7">
        <f t="shared" si="9"/>
        <v>1.0129999999999999</v>
      </c>
      <c r="U46" s="7">
        <f t="shared" si="10"/>
        <v>22.5</v>
      </c>
      <c r="V46" s="7">
        <f t="shared" si="11"/>
        <v>0.45</v>
      </c>
    </row>
    <row r="47" spans="1:22" x14ac:dyDescent="0.25">
      <c r="A47" s="7" t="s">
        <v>111</v>
      </c>
      <c r="B47" s="7" t="s">
        <v>47</v>
      </c>
      <c r="C47">
        <v>1</v>
      </c>
      <c r="G47" s="7">
        <v>9</v>
      </c>
      <c r="H47" s="7">
        <v>14</v>
      </c>
      <c r="I47" s="7">
        <v>3.8</v>
      </c>
      <c r="J47" s="7">
        <v>5</v>
      </c>
      <c r="K47" s="7">
        <v>1.036</v>
      </c>
      <c r="L47" s="7">
        <v>1.046</v>
      </c>
      <c r="M47" s="7">
        <v>1.01</v>
      </c>
      <c r="N47" s="7">
        <v>1.014</v>
      </c>
      <c r="O47" s="7">
        <v>18</v>
      </c>
      <c r="P47" s="7">
        <v>28</v>
      </c>
      <c r="Q47" s="7">
        <f t="shared" si="6"/>
        <v>11.5</v>
      </c>
      <c r="R47" s="7">
        <f t="shared" si="7"/>
        <v>4.4000000000000004</v>
      </c>
      <c r="S47" s="7">
        <f t="shared" si="8"/>
        <v>1.0409999999999999</v>
      </c>
      <c r="T47" s="7">
        <f t="shared" si="9"/>
        <v>1.012</v>
      </c>
      <c r="U47" s="7">
        <f t="shared" si="10"/>
        <v>23</v>
      </c>
      <c r="V47" s="7">
        <f t="shared" si="11"/>
        <v>0.56000000000000005</v>
      </c>
    </row>
    <row r="48" spans="1:22" x14ac:dyDescent="0.25">
      <c r="A48" s="7" t="s">
        <v>109</v>
      </c>
      <c r="B48" s="7" t="s">
        <v>47</v>
      </c>
      <c r="F48">
        <v>1</v>
      </c>
      <c r="G48" s="7">
        <v>25</v>
      </c>
      <c r="H48" s="7">
        <v>40</v>
      </c>
      <c r="I48" s="7">
        <v>4</v>
      </c>
      <c r="J48" s="7">
        <v>4.5</v>
      </c>
      <c r="K48" s="7">
        <v>1.036</v>
      </c>
      <c r="L48" s="7">
        <v>1.044</v>
      </c>
      <c r="M48" s="7">
        <v>1.0069999999999999</v>
      </c>
      <c r="N48" s="7">
        <v>1.0109999999999999</v>
      </c>
      <c r="O48" s="7">
        <v>25</v>
      </c>
      <c r="P48" s="7">
        <v>45</v>
      </c>
      <c r="Q48" s="7">
        <f t="shared" si="6"/>
        <v>32.5</v>
      </c>
      <c r="R48" s="7">
        <f t="shared" si="7"/>
        <v>4.25</v>
      </c>
      <c r="S48" s="7">
        <f t="shared" si="8"/>
        <v>1.04</v>
      </c>
      <c r="T48" s="7">
        <f t="shared" si="9"/>
        <v>1.0089999999999999</v>
      </c>
      <c r="U48" s="7">
        <f t="shared" si="10"/>
        <v>35</v>
      </c>
      <c r="V48" s="7">
        <f t="shared" si="11"/>
        <v>0.88</v>
      </c>
    </row>
    <row r="49" spans="1:22" x14ac:dyDescent="0.25">
      <c r="A49" s="7" t="s">
        <v>110</v>
      </c>
      <c r="B49" s="7" t="s">
        <v>47</v>
      </c>
      <c r="F49">
        <v>1</v>
      </c>
      <c r="G49" s="7">
        <v>25</v>
      </c>
      <c r="H49" s="7">
        <v>40</v>
      </c>
      <c r="I49" s="7">
        <v>5.5</v>
      </c>
      <c r="J49" s="7">
        <v>6.5</v>
      </c>
      <c r="K49" s="7">
        <v>1.052</v>
      </c>
      <c r="L49" s="7">
        <v>1.0620000000000001</v>
      </c>
      <c r="M49" s="7">
        <v>1.01</v>
      </c>
      <c r="N49" s="7">
        <v>1.014</v>
      </c>
      <c r="O49" s="7">
        <v>35</v>
      </c>
      <c r="P49" s="7">
        <v>50</v>
      </c>
      <c r="Q49" s="7">
        <f t="shared" si="6"/>
        <v>32.5</v>
      </c>
      <c r="R49" s="7">
        <f t="shared" si="7"/>
        <v>6</v>
      </c>
      <c r="S49" s="7">
        <f t="shared" si="8"/>
        <v>1.0569999999999999</v>
      </c>
      <c r="T49" s="7">
        <f t="shared" si="9"/>
        <v>1.012</v>
      </c>
      <c r="U49" s="7">
        <f t="shared" si="10"/>
        <v>42.5</v>
      </c>
      <c r="V49" s="7">
        <f t="shared" si="11"/>
        <v>0.75</v>
      </c>
    </row>
    <row r="50" spans="1:22" x14ac:dyDescent="0.25">
      <c r="A50" s="7" t="s">
        <v>115</v>
      </c>
      <c r="B50" s="7" t="s">
        <v>48</v>
      </c>
      <c r="D50">
        <v>1</v>
      </c>
      <c r="G50" s="7">
        <v>30</v>
      </c>
      <c r="H50" s="7">
        <v>40</v>
      </c>
      <c r="I50" s="7">
        <v>4</v>
      </c>
      <c r="J50" s="7">
        <v>6</v>
      </c>
      <c r="K50" s="7">
        <v>1.044</v>
      </c>
      <c r="L50" s="7">
        <v>1.06</v>
      </c>
      <c r="M50" s="7">
        <v>1.012</v>
      </c>
      <c r="N50" s="7">
        <v>1.024</v>
      </c>
      <c r="O50" s="7">
        <v>20</v>
      </c>
      <c r="P50" s="7">
        <v>40</v>
      </c>
      <c r="Q50" s="7">
        <f t="shared" si="6"/>
        <v>35</v>
      </c>
      <c r="R50" s="7">
        <f t="shared" si="7"/>
        <v>5</v>
      </c>
      <c r="S50" s="7">
        <f t="shared" si="8"/>
        <v>1.052</v>
      </c>
      <c r="T50" s="7">
        <f t="shared" si="9"/>
        <v>1.018</v>
      </c>
      <c r="U50" s="7">
        <f t="shared" si="10"/>
        <v>30</v>
      </c>
      <c r="V50" s="7">
        <f t="shared" si="11"/>
        <v>0.57999999999999996</v>
      </c>
    </row>
    <row r="51" spans="1:22" x14ac:dyDescent="0.25">
      <c r="A51" s="7" t="s">
        <v>114</v>
      </c>
      <c r="B51" s="7" t="s">
        <v>48</v>
      </c>
      <c r="D51">
        <v>1</v>
      </c>
      <c r="G51" s="7">
        <v>22</v>
      </c>
      <c r="H51" s="7">
        <v>40</v>
      </c>
      <c r="I51" s="7">
        <v>4.2</v>
      </c>
      <c r="J51" s="7">
        <v>5.9</v>
      </c>
      <c r="K51" s="7">
        <v>1.0449999999999999</v>
      </c>
      <c r="L51" s="7">
        <v>1.0649999999999999</v>
      </c>
      <c r="M51" s="7">
        <v>1.01</v>
      </c>
      <c r="N51" s="7">
        <v>1.018</v>
      </c>
      <c r="O51" s="7">
        <v>25</v>
      </c>
      <c r="P51" s="7">
        <v>40</v>
      </c>
      <c r="Q51" s="7">
        <f t="shared" si="6"/>
        <v>31</v>
      </c>
      <c r="R51" s="7">
        <f t="shared" si="7"/>
        <v>5.0500000000000007</v>
      </c>
      <c r="S51" s="7">
        <f t="shared" si="8"/>
        <v>1.0549999999999999</v>
      </c>
      <c r="T51" s="7">
        <f t="shared" si="9"/>
        <v>1.014</v>
      </c>
      <c r="U51" s="7">
        <f t="shared" si="10"/>
        <v>32.5</v>
      </c>
      <c r="V51" s="7">
        <f t="shared" si="11"/>
        <v>0.59</v>
      </c>
    </row>
    <row r="52" spans="1:22" x14ac:dyDescent="0.25">
      <c r="A52" s="7" t="s">
        <v>113</v>
      </c>
      <c r="B52" s="7" t="s">
        <v>48</v>
      </c>
      <c r="D52">
        <v>1</v>
      </c>
      <c r="G52" s="7">
        <v>30</v>
      </c>
      <c r="H52" s="7">
        <v>40</v>
      </c>
      <c r="I52" s="7">
        <v>5.5</v>
      </c>
      <c r="J52" s="7">
        <v>8</v>
      </c>
      <c r="K52" s="7">
        <v>1.056</v>
      </c>
      <c r="L52" s="7">
        <v>1.075</v>
      </c>
      <c r="M52" s="7">
        <v>1.01</v>
      </c>
      <c r="N52" s="7">
        <v>1.018</v>
      </c>
      <c r="O52" s="7">
        <v>30</v>
      </c>
      <c r="P52" s="7">
        <v>50</v>
      </c>
      <c r="Q52" s="7">
        <f t="shared" si="6"/>
        <v>35</v>
      </c>
      <c r="R52" s="7">
        <f t="shared" si="7"/>
        <v>6.75</v>
      </c>
      <c r="S52" s="7">
        <f t="shared" si="8"/>
        <v>1.0655000000000001</v>
      </c>
      <c r="T52" s="7">
        <f t="shared" si="9"/>
        <v>1.014</v>
      </c>
      <c r="U52" s="7">
        <f t="shared" si="10"/>
        <v>40</v>
      </c>
      <c r="V52" s="7">
        <f t="shared" si="11"/>
        <v>0.61</v>
      </c>
    </row>
    <row r="53" spans="1:22" x14ac:dyDescent="0.25">
      <c r="A53" s="7" t="s">
        <v>112</v>
      </c>
      <c r="B53" s="7" t="s">
        <v>48</v>
      </c>
      <c r="D53">
        <v>1</v>
      </c>
      <c r="G53" s="7">
        <v>30</v>
      </c>
      <c r="H53" s="7">
        <v>40</v>
      </c>
      <c r="I53" s="7">
        <v>6.3</v>
      </c>
      <c r="J53" s="7">
        <v>8</v>
      </c>
      <c r="K53" s="7">
        <v>1.056</v>
      </c>
      <c r="L53" s="7">
        <v>1.075</v>
      </c>
      <c r="M53" s="7">
        <v>1.01</v>
      </c>
      <c r="N53" s="7">
        <v>1.018</v>
      </c>
      <c r="O53" s="7">
        <v>50</v>
      </c>
      <c r="P53" s="7">
        <v>70</v>
      </c>
      <c r="Q53" s="7">
        <f t="shared" si="6"/>
        <v>35</v>
      </c>
      <c r="R53" s="7">
        <f t="shared" si="7"/>
        <v>7.15</v>
      </c>
      <c r="S53" s="7">
        <f t="shared" si="8"/>
        <v>1.0655000000000001</v>
      </c>
      <c r="T53" s="7">
        <f t="shared" si="9"/>
        <v>1.014</v>
      </c>
      <c r="U53" s="7">
        <f t="shared" si="10"/>
        <v>60</v>
      </c>
      <c r="V53" s="7">
        <f t="shared" si="11"/>
        <v>0.92</v>
      </c>
    </row>
    <row r="54" spans="1:22" x14ac:dyDescent="0.25">
      <c r="A54" s="7" t="s">
        <v>116</v>
      </c>
      <c r="B54" s="7" t="s">
        <v>49</v>
      </c>
      <c r="D54">
        <v>1</v>
      </c>
      <c r="G54" s="7">
        <v>8</v>
      </c>
      <c r="H54" s="7">
        <v>22</v>
      </c>
      <c r="I54" s="7">
        <v>5.5</v>
      </c>
      <c r="J54" s="7">
        <v>8</v>
      </c>
      <c r="K54" s="7">
        <v>1.0549999999999999</v>
      </c>
      <c r="L54" s="7">
        <v>1.08</v>
      </c>
      <c r="M54" s="7">
        <v>1.0149999999999999</v>
      </c>
      <c r="N54" s="7">
        <v>1.022</v>
      </c>
      <c r="O54" s="7">
        <v>30</v>
      </c>
      <c r="P54" s="7">
        <v>60</v>
      </c>
      <c r="Q54" s="7">
        <f t="shared" si="6"/>
        <v>15</v>
      </c>
      <c r="R54" s="7">
        <f t="shared" si="7"/>
        <v>6.75</v>
      </c>
      <c r="S54" s="7">
        <f t="shared" si="8"/>
        <v>1.0674999999999999</v>
      </c>
      <c r="T54" s="7">
        <f t="shared" si="9"/>
        <v>1.0185</v>
      </c>
      <c r="U54" s="7">
        <f t="shared" si="10"/>
        <v>45</v>
      </c>
      <c r="V54" s="7">
        <f t="shared" si="11"/>
        <v>0.67</v>
      </c>
    </row>
    <row r="55" spans="1:22" x14ac:dyDescent="0.25">
      <c r="A55" s="7" t="s">
        <v>117</v>
      </c>
      <c r="B55" s="7" t="s">
        <v>49</v>
      </c>
      <c r="D55">
        <v>1</v>
      </c>
      <c r="G55" s="7">
        <v>10</v>
      </c>
      <c r="H55" s="7">
        <v>22</v>
      </c>
      <c r="I55" s="7">
        <v>5.5</v>
      </c>
      <c r="J55" s="7">
        <v>9</v>
      </c>
      <c r="K55" s="7">
        <v>1.0549999999999999</v>
      </c>
      <c r="L55" s="7">
        <v>1.0880000000000001</v>
      </c>
      <c r="M55" s="7">
        <v>1.0149999999999999</v>
      </c>
      <c r="N55" s="7">
        <v>1.022</v>
      </c>
      <c r="O55" s="7">
        <v>30</v>
      </c>
      <c r="P55" s="7">
        <v>60</v>
      </c>
      <c r="Q55" s="7">
        <f t="shared" si="6"/>
        <v>16</v>
      </c>
      <c r="R55" s="7">
        <f t="shared" si="7"/>
        <v>7.25</v>
      </c>
      <c r="S55" s="7">
        <f t="shared" si="8"/>
        <v>1.0714999999999999</v>
      </c>
      <c r="T55" s="7">
        <f t="shared" si="9"/>
        <v>1.0185</v>
      </c>
      <c r="U55" s="7">
        <f t="shared" si="10"/>
        <v>45</v>
      </c>
      <c r="V55" s="7">
        <f t="shared" si="11"/>
        <v>0.63</v>
      </c>
    </row>
    <row r="56" spans="1:22" x14ac:dyDescent="0.25">
      <c r="A56" s="7" t="s">
        <v>118</v>
      </c>
      <c r="B56" s="7" t="s">
        <v>49</v>
      </c>
      <c r="D56">
        <v>1</v>
      </c>
      <c r="G56" s="7">
        <v>14</v>
      </c>
      <c r="H56" s="7">
        <v>25</v>
      </c>
      <c r="I56" s="7">
        <v>6.5</v>
      </c>
      <c r="J56" s="7">
        <v>10</v>
      </c>
      <c r="K56" s="7">
        <v>1.07</v>
      </c>
      <c r="L56" s="7">
        <v>1.1299999999999999</v>
      </c>
      <c r="M56" s="7">
        <v>1.018</v>
      </c>
      <c r="N56" s="7">
        <v>1.04</v>
      </c>
      <c r="O56" s="7">
        <v>17</v>
      </c>
      <c r="P56" s="7">
        <v>35</v>
      </c>
      <c r="Q56" s="7">
        <f t="shared" si="6"/>
        <v>19.5</v>
      </c>
      <c r="R56" s="7">
        <f t="shared" si="7"/>
        <v>8.25</v>
      </c>
      <c r="S56" s="7">
        <f t="shared" si="8"/>
        <v>1.1000000000000001</v>
      </c>
      <c r="T56" s="7">
        <f t="shared" si="9"/>
        <v>1.0289999999999999</v>
      </c>
      <c r="U56" s="7">
        <f t="shared" si="10"/>
        <v>26</v>
      </c>
      <c r="V56" s="7">
        <f t="shared" si="11"/>
        <v>0.26</v>
      </c>
    </row>
    <row r="57" spans="1:22" x14ac:dyDescent="0.25">
      <c r="A57" s="7" t="s">
        <v>119</v>
      </c>
      <c r="B57" s="7" t="s">
        <v>49</v>
      </c>
      <c r="D57">
        <v>1</v>
      </c>
      <c r="G57" s="7">
        <v>8</v>
      </c>
      <c r="H57" s="7">
        <v>22</v>
      </c>
      <c r="I57" s="7">
        <v>8</v>
      </c>
      <c r="J57" s="7">
        <v>12</v>
      </c>
      <c r="K57" s="7">
        <v>1.08</v>
      </c>
      <c r="L57" s="7">
        <v>1.1200000000000001</v>
      </c>
      <c r="M57" s="7">
        <v>1.018</v>
      </c>
      <c r="N57" s="7">
        <v>1.03</v>
      </c>
      <c r="O57" s="7">
        <v>35</v>
      </c>
      <c r="P57" s="7">
        <v>70</v>
      </c>
      <c r="Q57" s="7">
        <f t="shared" si="6"/>
        <v>15</v>
      </c>
      <c r="R57" s="7">
        <f t="shared" si="7"/>
        <v>10</v>
      </c>
      <c r="S57" s="7">
        <f t="shared" si="8"/>
        <v>1.1000000000000001</v>
      </c>
      <c r="T57" s="7">
        <f t="shared" si="9"/>
        <v>1.024</v>
      </c>
      <c r="U57" s="7">
        <f t="shared" si="10"/>
        <v>52.5</v>
      </c>
      <c r="V57" s="7">
        <f t="shared" si="11"/>
        <v>0.53</v>
      </c>
    </row>
    <row r="58" spans="1:22" x14ac:dyDescent="0.25">
      <c r="A58" s="7" t="s">
        <v>120</v>
      </c>
      <c r="B58" s="7" t="s">
        <v>50</v>
      </c>
      <c r="C58">
        <v>1</v>
      </c>
      <c r="G58" s="7">
        <v>3</v>
      </c>
      <c r="H58" s="7">
        <v>6</v>
      </c>
      <c r="I58" s="7">
        <v>3.8</v>
      </c>
      <c r="J58" s="7">
        <v>5.5</v>
      </c>
      <c r="K58" s="7">
        <v>1.038</v>
      </c>
      <c r="L58" s="7">
        <v>1.054</v>
      </c>
      <c r="M58" s="7">
        <v>1.008</v>
      </c>
      <c r="N58" s="7">
        <v>1.0129999999999999</v>
      </c>
      <c r="O58" s="7">
        <v>15</v>
      </c>
      <c r="P58" s="7">
        <v>28</v>
      </c>
      <c r="Q58" s="7">
        <f t="shared" si="6"/>
        <v>4.5</v>
      </c>
      <c r="R58" s="7">
        <f t="shared" si="7"/>
        <v>4.6500000000000004</v>
      </c>
      <c r="S58" s="7">
        <f t="shared" si="8"/>
        <v>1.046</v>
      </c>
      <c r="T58" s="7">
        <f t="shared" si="9"/>
        <v>1.0105</v>
      </c>
      <c r="U58" s="7">
        <f t="shared" si="10"/>
        <v>21.5</v>
      </c>
      <c r="V58" s="7">
        <f t="shared" si="11"/>
        <v>0.47</v>
      </c>
    </row>
    <row r="59" spans="1:22" x14ac:dyDescent="0.25">
      <c r="A59" s="7" t="s">
        <v>121</v>
      </c>
      <c r="B59" s="7" t="s">
        <v>50</v>
      </c>
      <c r="F59">
        <v>1</v>
      </c>
      <c r="G59" s="7">
        <v>5</v>
      </c>
      <c r="H59" s="7">
        <v>10</v>
      </c>
      <c r="I59" s="7">
        <v>4.5</v>
      </c>
      <c r="J59" s="7">
        <v>6.2</v>
      </c>
      <c r="K59" s="7">
        <v>1.0449999999999999</v>
      </c>
      <c r="L59" s="7">
        <v>1.06</v>
      </c>
      <c r="M59" s="7">
        <v>1.01</v>
      </c>
      <c r="N59" s="7">
        <v>1.0149999999999999</v>
      </c>
      <c r="O59" s="7">
        <v>30</v>
      </c>
      <c r="P59" s="7">
        <v>50</v>
      </c>
      <c r="Q59" s="7">
        <f t="shared" si="6"/>
        <v>7.5</v>
      </c>
      <c r="R59" s="7">
        <f t="shared" si="7"/>
        <v>5.35</v>
      </c>
      <c r="S59" s="7">
        <f t="shared" si="8"/>
        <v>1.0525</v>
      </c>
      <c r="T59" s="7">
        <f t="shared" si="9"/>
        <v>1.0125</v>
      </c>
      <c r="U59" s="7">
        <f t="shared" si="10"/>
        <v>40</v>
      </c>
      <c r="V59" s="7">
        <f t="shared" si="11"/>
        <v>0.76</v>
      </c>
    </row>
    <row r="60" spans="1:22" x14ac:dyDescent="0.25">
      <c r="A60" s="7" t="s">
        <v>122</v>
      </c>
      <c r="B60" s="7" t="s">
        <v>51</v>
      </c>
      <c r="C60">
        <v>1</v>
      </c>
      <c r="G60" s="7">
        <v>10</v>
      </c>
      <c r="H60" s="7">
        <v>17</v>
      </c>
      <c r="I60" s="7">
        <v>4.5</v>
      </c>
      <c r="J60" s="7">
        <v>6.2</v>
      </c>
      <c r="K60" s="7">
        <v>1.0449999999999999</v>
      </c>
      <c r="L60" s="7">
        <v>1.06</v>
      </c>
      <c r="M60" s="7">
        <v>1.01</v>
      </c>
      <c r="N60" s="7">
        <v>1.0149999999999999</v>
      </c>
      <c r="O60" s="7">
        <v>25</v>
      </c>
      <c r="P60" s="7">
        <v>40</v>
      </c>
      <c r="Q60" s="7">
        <f t="shared" si="6"/>
        <v>13.5</v>
      </c>
      <c r="R60" s="7">
        <f t="shared" si="7"/>
        <v>5.35</v>
      </c>
      <c r="S60" s="7">
        <f t="shared" si="8"/>
        <v>1.0525</v>
      </c>
      <c r="T60" s="7">
        <f t="shared" si="9"/>
        <v>1.0125</v>
      </c>
      <c r="U60" s="7">
        <f t="shared" si="10"/>
        <v>32.5</v>
      </c>
      <c r="V60" s="7">
        <f t="shared" si="11"/>
        <v>0.62</v>
      </c>
    </row>
    <row r="61" spans="1:22" x14ac:dyDescent="0.25">
      <c r="A61" s="7" t="s">
        <v>123</v>
      </c>
      <c r="B61" s="7" t="s">
        <v>51</v>
      </c>
      <c r="F61">
        <v>1</v>
      </c>
      <c r="G61" s="7">
        <v>10</v>
      </c>
      <c r="H61" s="7">
        <v>14</v>
      </c>
      <c r="I61" s="7">
        <v>4.5</v>
      </c>
      <c r="J61" s="7">
        <v>5.5</v>
      </c>
      <c r="K61" s="7">
        <v>1.048</v>
      </c>
      <c r="L61" s="7">
        <v>1.054</v>
      </c>
      <c r="M61" s="7">
        <v>1.0109999999999999</v>
      </c>
      <c r="N61" s="7">
        <v>1.014</v>
      </c>
      <c r="O61" s="7">
        <v>30</v>
      </c>
      <c r="P61" s="7">
        <v>45</v>
      </c>
      <c r="Q61" s="7">
        <f t="shared" si="6"/>
        <v>12</v>
      </c>
      <c r="R61" s="7">
        <f t="shared" si="7"/>
        <v>5</v>
      </c>
      <c r="S61" s="7">
        <f t="shared" si="8"/>
        <v>1.0510000000000002</v>
      </c>
      <c r="T61" s="7">
        <f t="shared" si="9"/>
        <v>1.0125</v>
      </c>
      <c r="U61" s="7">
        <f t="shared" si="10"/>
        <v>37.5</v>
      </c>
      <c r="V61" s="7">
        <f t="shared" si="11"/>
        <v>0.74</v>
      </c>
    </row>
    <row r="62" spans="1:22" x14ac:dyDescent="0.25">
      <c r="A62" s="7" t="s">
        <v>124</v>
      </c>
      <c r="B62" s="7" t="s">
        <v>51</v>
      </c>
      <c r="C62">
        <v>1</v>
      </c>
      <c r="G62" s="7">
        <v>18</v>
      </c>
      <c r="H62" s="7">
        <v>35</v>
      </c>
      <c r="I62" s="7">
        <v>4.3</v>
      </c>
      <c r="J62" s="7">
        <v>6.2</v>
      </c>
      <c r="K62" s="7">
        <v>1.0449999999999999</v>
      </c>
      <c r="L62" s="7">
        <v>1.06</v>
      </c>
      <c r="M62" s="7">
        <v>1.01</v>
      </c>
      <c r="N62" s="7">
        <v>1.016</v>
      </c>
      <c r="O62" s="7">
        <v>20</v>
      </c>
      <c r="P62" s="7">
        <v>30</v>
      </c>
      <c r="Q62" s="7">
        <f t="shared" si="6"/>
        <v>26.5</v>
      </c>
      <c r="R62" s="7">
        <f t="shared" si="7"/>
        <v>5.25</v>
      </c>
      <c r="S62" s="7">
        <f t="shared" si="8"/>
        <v>1.0525</v>
      </c>
      <c r="T62" s="7">
        <f t="shared" si="9"/>
        <v>1.0129999999999999</v>
      </c>
      <c r="U62" s="7">
        <f t="shared" si="10"/>
        <v>25</v>
      </c>
      <c r="V62" s="7">
        <f t="shared" si="11"/>
        <v>0.48</v>
      </c>
    </row>
    <row r="63" spans="1:22" x14ac:dyDescent="0.25">
      <c r="A63" s="7" t="s">
        <v>125</v>
      </c>
      <c r="B63" s="7" t="s">
        <v>52</v>
      </c>
      <c r="F63">
        <v>1</v>
      </c>
      <c r="G63" s="7">
        <v>22</v>
      </c>
      <c r="H63" s="7">
        <v>40</v>
      </c>
      <c r="I63" s="7">
        <v>4.8</v>
      </c>
      <c r="J63" s="7">
        <v>6.5</v>
      </c>
      <c r="K63" s="7">
        <v>1.05</v>
      </c>
      <c r="L63" s="7">
        <v>1.07</v>
      </c>
      <c r="M63" s="7">
        <v>1.012</v>
      </c>
      <c r="N63" s="7">
        <v>1.018</v>
      </c>
      <c r="O63" s="7">
        <v>25</v>
      </c>
      <c r="P63" s="7">
        <v>50</v>
      </c>
      <c r="Q63" s="7">
        <f t="shared" si="6"/>
        <v>31</v>
      </c>
      <c r="R63" s="7">
        <f t="shared" si="7"/>
        <v>5.65</v>
      </c>
      <c r="S63" s="7">
        <f t="shared" si="8"/>
        <v>1.06</v>
      </c>
      <c r="T63" s="7">
        <f t="shared" si="9"/>
        <v>1.0150000000000001</v>
      </c>
      <c r="U63" s="7">
        <f t="shared" si="10"/>
        <v>37.5</v>
      </c>
      <c r="V63" s="7">
        <f t="shared" si="11"/>
        <v>0.63</v>
      </c>
    </row>
    <row r="64" spans="1:22" x14ac:dyDescent="0.25">
      <c r="A64" s="7" t="s">
        <v>126</v>
      </c>
      <c r="B64" s="7" t="s">
        <v>52</v>
      </c>
      <c r="F64">
        <v>1</v>
      </c>
      <c r="G64" s="7">
        <v>30</v>
      </c>
      <c r="H64" s="7">
        <v>40</v>
      </c>
      <c r="I64" s="7">
        <v>5</v>
      </c>
      <c r="J64" s="7">
        <v>7</v>
      </c>
      <c r="K64" s="7">
        <v>1.05</v>
      </c>
      <c r="L64" s="7">
        <v>1.075</v>
      </c>
      <c r="M64" s="7">
        <v>1.01</v>
      </c>
      <c r="N64" s="7">
        <v>1.022</v>
      </c>
      <c r="O64" s="7">
        <v>35</v>
      </c>
      <c r="P64" s="7">
        <v>75</v>
      </c>
      <c r="Q64" s="7">
        <f t="shared" si="6"/>
        <v>35</v>
      </c>
      <c r="R64" s="7">
        <f t="shared" si="7"/>
        <v>6</v>
      </c>
      <c r="S64" s="7">
        <f t="shared" si="8"/>
        <v>1.0625</v>
      </c>
      <c r="T64" s="7">
        <f t="shared" si="9"/>
        <v>1.016</v>
      </c>
      <c r="U64" s="7">
        <f t="shared" si="10"/>
        <v>55</v>
      </c>
      <c r="V64" s="7">
        <f t="shared" si="11"/>
        <v>0.88</v>
      </c>
    </row>
    <row r="65" spans="1:22" x14ac:dyDescent="0.25">
      <c r="A65" s="7" t="s">
        <v>127</v>
      </c>
      <c r="B65" s="7" t="s">
        <v>52</v>
      </c>
      <c r="D65">
        <v>1</v>
      </c>
      <c r="G65" s="7">
        <v>30</v>
      </c>
      <c r="H65" s="7">
        <v>40</v>
      </c>
      <c r="I65" s="7">
        <v>8</v>
      </c>
      <c r="J65" s="7">
        <v>12</v>
      </c>
      <c r="K65" s="7">
        <v>1.075</v>
      </c>
      <c r="L65" s="7">
        <v>1.115</v>
      </c>
      <c r="M65" s="7">
        <v>1.018</v>
      </c>
      <c r="N65" s="7">
        <v>1.03</v>
      </c>
      <c r="O65" s="7">
        <v>50</v>
      </c>
      <c r="P65" s="7">
        <v>90</v>
      </c>
      <c r="Q65" s="7">
        <f t="shared" si="6"/>
        <v>35</v>
      </c>
      <c r="R65" s="7">
        <f t="shared" si="7"/>
        <v>10</v>
      </c>
      <c r="S65" s="7">
        <f t="shared" si="8"/>
        <v>1.095</v>
      </c>
      <c r="T65" s="7">
        <f t="shared" si="9"/>
        <v>1.024</v>
      </c>
      <c r="U65" s="7">
        <f t="shared" si="10"/>
        <v>70</v>
      </c>
      <c r="V65" s="7">
        <f t="shared" si="11"/>
        <v>0.74</v>
      </c>
    </row>
    <row r="66" spans="1:22" x14ac:dyDescent="0.25">
      <c r="A66" s="7" t="s">
        <v>128</v>
      </c>
      <c r="B66" s="7" t="s">
        <v>53</v>
      </c>
      <c r="F66">
        <v>1</v>
      </c>
      <c r="G66" s="7">
        <v>6</v>
      </c>
      <c r="H66" s="7">
        <v>14</v>
      </c>
      <c r="I66" s="7">
        <v>5.5</v>
      </c>
      <c r="J66" s="7">
        <v>7.5</v>
      </c>
      <c r="K66" s="7">
        <v>1.056</v>
      </c>
      <c r="L66" s="7">
        <v>1.07</v>
      </c>
      <c r="M66" s="7">
        <v>1.008</v>
      </c>
      <c r="N66" s="7">
        <v>1.014</v>
      </c>
      <c r="O66" s="7">
        <v>40</v>
      </c>
      <c r="P66" s="7">
        <v>70</v>
      </c>
      <c r="Q66" s="7">
        <f t="shared" ref="Q66:Q101" si="12">(G66+H66)/2</f>
        <v>10</v>
      </c>
      <c r="R66" s="7">
        <f t="shared" ref="R66:R101" si="13">(I66+J66)/2</f>
        <v>6.5</v>
      </c>
      <c r="S66" s="7">
        <f t="shared" ref="S66:S101" si="14">(K66+L66)/2</f>
        <v>1.0630000000000002</v>
      </c>
      <c r="T66" s="7">
        <f t="shared" ref="T66:T101" si="15">(M66+N66)/2</f>
        <v>1.0110000000000001</v>
      </c>
      <c r="U66" s="7">
        <f t="shared" ref="U66:U101" si="16">(O66+P66)/2</f>
        <v>55</v>
      </c>
      <c r="V66" s="7">
        <f t="shared" ref="V66:V97" si="17">ROUND((U66/(S66*1000-1000)),2)</f>
        <v>0.87</v>
      </c>
    </row>
    <row r="67" spans="1:22" x14ac:dyDescent="0.25">
      <c r="A67" s="7" t="s">
        <v>129</v>
      </c>
      <c r="B67" s="7" t="s">
        <v>53</v>
      </c>
      <c r="F67">
        <v>1</v>
      </c>
      <c r="G67" s="7">
        <v>5</v>
      </c>
      <c r="H67" s="7">
        <v>15</v>
      </c>
      <c r="I67" s="7">
        <v>6.2</v>
      </c>
      <c r="J67" s="7">
        <v>9.5</v>
      </c>
      <c r="K67" s="7">
        <v>1.0580000000000001</v>
      </c>
      <c r="L67" s="7">
        <v>1.08</v>
      </c>
      <c r="M67" s="7">
        <v>1.008</v>
      </c>
      <c r="N67" s="7">
        <v>1.016</v>
      </c>
      <c r="O67" s="7">
        <v>50</v>
      </c>
      <c r="P67" s="7">
        <v>100</v>
      </c>
      <c r="Q67" s="7">
        <f t="shared" si="12"/>
        <v>10</v>
      </c>
      <c r="R67" s="7">
        <f t="shared" si="13"/>
        <v>7.85</v>
      </c>
      <c r="S67" s="7">
        <f t="shared" si="14"/>
        <v>1.069</v>
      </c>
      <c r="T67" s="7">
        <f t="shared" si="15"/>
        <v>1.012</v>
      </c>
      <c r="U67" s="7">
        <f t="shared" si="16"/>
        <v>75</v>
      </c>
      <c r="V67" s="7">
        <f t="shared" si="17"/>
        <v>1.0900000000000001</v>
      </c>
    </row>
    <row r="68" spans="1:22" x14ac:dyDescent="0.25">
      <c r="A68" s="7" t="s">
        <v>130</v>
      </c>
      <c r="B68" s="7" t="s">
        <v>53</v>
      </c>
      <c r="F68">
        <v>1</v>
      </c>
      <c r="G68" s="7">
        <v>25</v>
      </c>
      <c r="H68" s="7">
        <v>40</v>
      </c>
      <c r="I68" s="7">
        <v>5.5</v>
      </c>
      <c r="J68" s="7">
        <v>9</v>
      </c>
      <c r="K68" s="7">
        <v>1.05</v>
      </c>
      <c r="L68" s="7">
        <v>1.085</v>
      </c>
      <c r="M68" s="7">
        <v>1.01</v>
      </c>
      <c r="N68" s="7">
        <v>1.018</v>
      </c>
      <c r="O68" s="7">
        <v>50</v>
      </c>
      <c r="P68" s="7">
        <v>90</v>
      </c>
      <c r="Q68" s="7">
        <f t="shared" si="12"/>
        <v>32.5</v>
      </c>
      <c r="R68" s="7">
        <f t="shared" si="13"/>
        <v>7.25</v>
      </c>
      <c r="S68" s="7">
        <f t="shared" si="14"/>
        <v>1.0674999999999999</v>
      </c>
      <c r="T68" s="7">
        <f t="shared" si="15"/>
        <v>1.014</v>
      </c>
      <c r="U68" s="7">
        <f t="shared" si="16"/>
        <v>70</v>
      </c>
      <c r="V68" s="7">
        <f t="shared" si="17"/>
        <v>1.04</v>
      </c>
    </row>
    <row r="69" spans="1:22" x14ac:dyDescent="0.25">
      <c r="A69" s="7" t="s">
        <v>131</v>
      </c>
      <c r="B69" s="7" t="s">
        <v>53</v>
      </c>
      <c r="F69">
        <v>1</v>
      </c>
      <c r="G69" s="7">
        <v>11</v>
      </c>
      <c r="H69" s="7">
        <v>19</v>
      </c>
      <c r="I69" s="7">
        <v>5.5</v>
      </c>
      <c r="J69" s="7">
        <v>7</v>
      </c>
      <c r="K69" s="7">
        <v>1.056</v>
      </c>
      <c r="L69" s="7">
        <v>1.07</v>
      </c>
      <c r="M69" s="7">
        <v>1.008</v>
      </c>
      <c r="N69" s="7">
        <v>1.016</v>
      </c>
      <c r="O69" s="7">
        <v>40</v>
      </c>
      <c r="P69" s="7">
        <v>70</v>
      </c>
      <c r="Q69" s="7">
        <f t="shared" si="12"/>
        <v>15</v>
      </c>
      <c r="R69" s="7">
        <f t="shared" si="13"/>
        <v>6.25</v>
      </c>
      <c r="S69" s="7">
        <f t="shared" si="14"/>
        <v>1.0630000000000002</v>
      </c>
      <c r="T69" s="7">
        <f t="shared" si="15"/>
        <v>1.012</v>
      </c>
      <c r="U69" s="7">
        <f t="shared" si="16"/>
        <v>55</v>
      </c>
      <c r="V69" s="7">
        <f t="shared" si="17"/>
        <v>0.87</v>
      </c>
    </row>
    <row r="70" spans="1:22" x14ac:dyDescent="0.25">
      <c r="A70" s="7" t="s">
        <v>132</v>
      </c>
      <c r="B70" s="7" t="s">
        <v>53</v>
      </c>
      <c r="F70">
        <v>1</v>
      </c>
      <c r="G70" s="7">
        <v>11</v>
      </c>
      <c r="H70" s="7">
        <v>19</v>
      </c>
      <c r="I70" s="7">
        <v>5.5</v>
      </c>
      <c r="J70" s="7">
        <v>7.5</v>
      </c>
      <c r="K70" s="7">
        <v>1.056</v>
      </c>
      <c r="L70" s="7">
        <v>1.07</v>
      </c>
      <c r="M70" s="7">
        <v>1.008</v>
      </c>
      <c r="N70" s="7">
        <v>1.016</v>
      </c>
      <c r="O70" s="7">
        <v>40</v>
      </c>
      <c r="P70" s="7">
        <v>70</v>
      </c>
      <c r="Q70" s="7">
        <f t="shared" si="12"/>
        <v>15</v>
      </c>
      <c r="R70" s="7">
        <f t="shared" si="13"/>
        <v>6.5</v>
      </c>
      <c r="S70" s="7">
        <f t="shared" si="14"/>
        <v>1.0630000000000002</v>
      </c>
      <c r="T70" s="7">
        <f t="shared" si="15"/>
        <v>1.012</v>
      </c>
      <c r="U70" s="7">
        <f t="shared" si="16"/>
        <v>55</v>
      </c>
      <c r="V70" s="7">
        <f t="shared" si="17"/>
        <v>0.87</v>
      </c>
    </row>
    <row r="71" spans="1:22" x14ac:dyDescent="0.25">
      <c r="A71" s="7" t="s">
        <v>133</v>
      </c>
      <c r="B71" s="7" t="s">
        <v>53</v>
      </c>
      <c r="F71">
        <v>1</v>
      </c>
      <c r="G71" s="7">
        <v>6</v>
      </c>
      <c r="H71" s="7">
        <v>14</v>
      </c>
      <c r="I71" s="7">
        <v>5.5</v>
      </c>
      <c r="J71" s="7">
        <v>8</v>
      </c>
      <c r="K71" s="7">
        <v>1.056</v>
      </c>
      <c r="L71" s="7">
        <v>1.075</v>
      </c>
      <c r="M71" s="7">
        <v>1.008</v>
      </c>
      <c r="N71" s="7">
        <v>1.016</v>
      </c>
      <c r="O71" s="7">
        <v>50</v>
      </c>
      <c r="P71" s="7">
        <v>75</v>
      </c>
      <c r="Q71" s="7">
        <f t="shared" si="12"/>
        <v>10</v>
      </c>
      <c r="R71" s="7">
        <f t="shared" si="13"/>
        <v>6.75</v>
      </c>
      <c r="S71" s="7">
        <f t="shared" si="14"/>
        <v>1.0655000000000001</v>
      </c>
      <c r="T71" s="7">
        <f t="shared" si="15"/>
        <v>1.012</v>
      </c>
      <c r="U71" s="7">
        <f t="shared" si="16"/>
        <v>62.5</v>
      </c>
      <c r="V71" s="7">
        <f t="shared" si="17"/>
        <v>0.95</v>
      </c>
    </row>
    <row r="72" spans="1:22" x14ac:dyDescent="0.25">
      <c r="A72" s="7" t="s">
        <v>134</v>
      </c>
      <c r="B72" s="7" t="s">
        <v>53</v>
      </c>
      <c r="F72">
        <v>1</v>
      </c>
      <c r="G72" s="7">
        <v>5</v>
      </c>
      <c r="H72" s="7">
        <v>8</v>
      </c>
      <c r="I72" s="7">
        <v>5.5</v>
      </c>
      <c r="J72" s="7">
        <v>7</v>
      </c>
      <c r="K72" s="7">
        <v>1.056</v>
      </c>
      <c r="L72" s="7">
        <v>1.0649999999999999</v>
      </c>
      <c r="M72" s="7">
        <v>1.01</v>
      </c>
      <c r="N72" s="7">
        <v>1.016</v>
      </c>
      <c r="O72" s="7">
        <v>40</v>
      </c>
      <c r="P72" s="7">
        <v>70</v>
      </c>
      <c r="Q72" s="7">
        <f t="shared" si="12"/>
        <v>6.5</v>
      </c>
      <c r="R72" s="7">
        <f t="shared" si="13"/>
        <v>6.25</v>
      </c>
      <c r="S72" s="7">
        <f t="shared" si="14"/>
        <v>1.0605</v>
      </c>
      <c r="T72" s="7">
        <f t="shared" si="15"/>
        <v>1.0129999999999999</v>
      </c>
      <c r="U72" s="7">
        <f t="shared" si="16"/>
        <v>55</v>
      </c>
      <c r="V72" s="7">
        <f t="shared" si="17"/>
        <v>0.91</v>
      </c>
    </row>
    <row r="73" spans="1:22" x14ac:dyDescent="0.25">
      <c r="A73" s="7" t="s">
        <v>135</v>
      </c>
      <c r="B73" s="7" t="s">
        <v>54</v>
      </c>
      <c r="F73">
        <v>1</v>
      </c>
      <c r="G73" s="7">
        <v>6</v>
      </c>
      <c r="H73" s="7">
        <v>14</v>
      </c>
      <c r="I73" s="7">
        <v>7.5</v>
      </c>
      <c r="J73" s="7">
        <v>10</v>
      </c>
      <c r="K73" s="7">
        <v>1.0649999999999999</v>
      </c>
      <c r="L73" s="7">
        <v>1.085</v>
      </c>
      <c r="M73" s="7">
        <v>1.008</v>
      </c>
      <c r="N73" s="7">
        <v>1.016</v>
      </c>
      <c r="O73" s="7">
        <v>60</v>
      </c>
      <c r="P73" s="7">
        <v>120</v>
      </c>
      <c r="Q73" s="7">
        <f t="shared" si="12"/>
        <v>10</v>
      </c>
      <c r="R73" s="7">
        <f t="shared" si="13"/>
        <v>8.75</v>
      </c>
      <c r="S73" s="7">
        <f t="shared" si="14"/>
        <v>1.075</v>
      </c>
      <c r="T73" s="7">
        <f t="shared" si="15"/>
        <v>1.012</v>
      </c>
      <c r="U73" s="7">
        <f t="shared" si="16"/>
        <v>90</v>
      </c>
      <c r="V73" s="7">
        <f t="shared" si="17"/>
        <v>1.2</v>
      </c>
    </row>
    <row r="74" spans="1:22" x14ac:dyDescent="0.25">
      <c r="A74" s="7" t="s">
        <v>136</v>
      </c>
      <c r="B74" s="7" t="s">
        <v>54</v>
      </c>
      <c r="F74">
        <v>1</v>
      </c>
      <c r="G74" s="7">
        <v>7</v>
      </c>
      <c r="H74" s="7">
        <v>19</v>
      </c>
      <c r="I74" s="7">
        <v>6.3</v>
      </c>
      <c r="J74" s="7">
        <v>10</v>
      </c>
      <c r="K74" s="7">
        <v>1.0620000000000001</v>
      </c>
      <c r="L74" s="7">
        <v>1.0900000000000001</v>
      </c>
      <c r="M74" s="7">
        <v>1.014</v>
      </c>
      <c r="N74" s="7">
        <v>1.016</v>
      </c>
      <c r="O74" s="7">
        <v>50</v>
      </c>
      <c r="P74" s="7">
        <v>100</v>
      </c>
      <c r="Q74" s="7">
        <f t="shared" si="12"/>
        <v>13</v>
      </c>
      <c r="R74" s="7">
        <f t="shared" si="13"/>
        <v>8.15</v>
      </c>
      <c r="S74" s="7">
        <f t="shared" si="14"/>
        <v>1.0760000000000001</v>
      </c>
      <c r="T74" s="7">
        <f t="shared" si="15"/>
        <v>1.0150000000000001</v>
      </c>
      <c r="U74" s="7">
        <f t="shared" si="16"/>
        <v>75</v>
      </c>
      <c r="V74" s="7">
        <f t="shared" si="17"/>
        <v>0.99</v>
      </c>
    </row>
    <row r="75" spans="1:22" x14ac:dyDescent="0.25">
      <c r="A75" s="7" t="s">
        <v>137</v>
      </c>
      <c r="B75" s="7" t="s">
        <v>54</v>
      </c>
      <c r="F75">
        <v>1</v>
      </c>
      <c r="G75" s="7">
        <v>10</v>
      </c>
      <c r="H75" s="7">
        <v>19</v>
      </c>
      <c r="I75" s="7">
        <v>8</v>
      </c>
      <c r="J75" s="7">
        <v>12</v>
      </c>
      <c r="K75" s="7">
        <v>1.08</v>
      </c>
      <c r="L75" s="7">
        <v>1.1200000000000001</v>
      </c>
      <c r="M75" s="7">
        <v>1.016</v>
      </c>
      <c r="N75" s="7">
        <v>1.016</v>
      </c>
      <c r="O75" s="7">
        <v>50</v>
      </c>
      <c r="P75" s="7">
        <v>100</v>
      </c>
      <c r="Q75" s="7">
        <f t="shared" si="12"/>
        <v>14.5</v>
      </c>
      <c r="R75" s="7">
        <f t="shared" si="13"/>
        <v>10</v>
      </c>
      <c r="S75" s="7">
        <f t="shared" si="14"/>
        <v>1.1000000000000001</v>
      </c>
      <c r="T75" s="7">
        <f t="shared" si="15"/>
        <v>1.016</v>
      </c>
      <c r="U75" s="7">
        <f t="shared" si="16"/>
        <v>75</v>
      </c>
      <c r="V75" s="7">
        <f t="shared" si="17"/>
        <v>0.75</v>
      </c>
    </row>
    <row r="76" spans="1:22" x14ac:dyDescent="0.25">
      <c r="A76" s="7" t="s">
        <v>138</v>
      </c>
      <c r="B76" s="7" t="s">
        <v>54</v>
      </c>
      <c r="C76">
        <v>1</v>
      </c>
      <c r="G76" s="7">
        <v>8</v>
      </c>
      <c r="H76" s="7">
        <v>15</v>
      </c>
      <c r="I76" s="7">
        <v>8</v>
      </c>
      <c r="J76" s="7">
        <v>12</v>
      </c>
      <c r="K76" s="7">
        <v>1.08</v>
      </c>
      <c r="L76" s="7">
        <v>1.1200000000000001</v>
      </c>
      <c r="M76" s="7">
        <v>1.016</v>
      </c>
      <c r="N76" s="7">
        <v>1.016</v>
      </c>
      <c r="O76" s="7">
        <v>30</v>
      </c>
      <c r="P76" s="7">
        <v>60</v>
      </c>
      <c r="Q76" s="7">
        <f t="shared" si="12"/>
        <v>11.5</v>
      </c>
      <c r="R76" s="7">
        <f t="shared" si="13"/>
        <v>10</v>
      </c>
      <c r="S76" s="7">
        <f t="shared" si="14"/>
        <v>1.1000000000000001</v>
      </c>
      <c r="T76" s="7">
        <f t="shared" si="15"/>
        <v>1.016</v>
      </c>
      <c r="U76" s="7">
        <f t="shared" si="16"/>
        <v>45</v>
      </c>
      <c r="V76" s="7">
        <f t="shared" si="17"/>
        <v>0.45</v>
      </c>
    </row>
    <row r="77" spans="1:22" x14ac:dyDescent="0.25">
      <c r="A77" s="7" t="s">
        <v>139</v>
      </c>
      <c r="B77" s="7" t="s">
        <v>55</v>
      </c>
      <c r="G77" s="7">
        <v>2</v>
      </c>
      <c r="H77" s="7">
        <v>3</v>
      </c>
      <c r="I77" s="7">
        <v>2.8</v>
      </c>
      <c r="J77" s="7">
        <v>3.8</v>
      </c>
      <c r="K77" s="7">
        <v>1.028</v>
      </c>
      <c r="L77" s="7">
        <v>1.032</v>
      </c>
      <c r="M77" s="7">
        <v>1.0029999999999999</v>
      </c>
      <c r="N77" s="7">
        <v>1.016</v>
      </c>
      <c r="O77" s="7">
        <v>3</v>
      </c>
      <c r="P77" s="7">
        <v>8</v>
      </c>
      <c r="Q77" s="7">
        <f t="shared" si="12"/>
        <v>2.5</v>
      </c>
      <c r="R77" s="7">
        <f t="shared" si="13"/>
        <v>3.3</v>
      </c>
      <c r="S77" s="7">
        <f t="shared" si="14"/>
        <v>1.03</v>
      </c>
      <c r="T77" s="7">
        <f t="shared" si="15"/>
        <v>1.0095000000000001</v>
      </c>
      <c r="U77" s="7">
        <f t="shared" si="16"/>
        <v>5.5</v>
      </c>
      <c r="V77" s="7">
        <f t="shared" si="17"/>
        <v>0.18</v>
      </c>
    </row>
    <row r="78" spans="1:22" x14ac:dyDescent="0.25">
      <c r="A78" s="7" t="s">
        <v>140</v>
      </c>
      <c r="B78" s="7" t="s">
        <v>55</v>
      </c>
      <c r="C78">
        <v>1</v>
      </c>
      <c r="G78" s="7">
        <v>10</v>
      </c>
      <c r="H78" s="7">
        <v>16</v>
      </c>
      <c r="I78" s="7">
        <v>4.5999999999999996</v>
      </c>
      <c r="J78" s="7">
        <v>6.5</v>
      </c>
      <c r="K78" s="7">
        <v>1.048</v>
      </c>
      <c r="L78" s="7">
        <v>1.0569999999999999</v>
      </c>
      <c r="M78" s="7">
        <v>1.002</v>
      </c>
      <c r="N78" s="7">
        <v>1.016</v>
      </c>
      <c r="O78" s="7">
        <v>10</v>
      </c>
      <c r="P78" s="7">
        <v>25</v>
      </c>
      <c r="Q78" s="7">
        <f t="shared" si="12"/>
        <v>13</v>
      </c>
      <c r="R78" s="7">
        <f t="shared" si="13"/>
        <v>5.55</v>
      </c>
      <c r="S78" s="7">
        <f t="shared" si="14"/>
        <v>1.0525</v>
      </c>
      <c r="T78" s="7">
        <f t="shared" si="15"/>
        <v>1.0089999999999999</v>
      </c>
      <c r="U78" s="7">
        <f t="shared" si="16"/>
        <v>17.5</v>
      </c>
      <c r="V78" s="7">
        <f t="shared" si="17"/>
        <v>0.33</v>
      </c>
    </row>
    <row r="79" spans="1:22" x14ac:dyDescent="0.25">
      <c r="A79" s="7" t="s">
        <v>141</v>
      </c>
      <c r="B79" s="7" t="s">
        <v>55</v>
      </c>
      <c r="D79">
        <v>1</v>
      </c>
      <c r="G79" s="7">
        <v>15</v>
      </c>
      <c r="H79" s="7">
        <v>22</v>
      </c>
      <c r="I79" s="7">
        <v>4</v>
      </c>
      <c r="J79" s="7">
        <v>8</v>
      </c>
      <c r="K79" s="7">
        <v>1.04</v>
      </c>
      <c r="L79" s="7">
        <v>1.0740000000000001</v>
      </c>
      <c r="M79" s="7">
        <v>1.008</v>
      </c>
      <c r="N79" s="7">
        <v>1.016</v>
      </c>
      <c r="O79" s="7">
        <v>20</v>
      </c>
      <c r="P79" s="7">
        <v>25</v>
      </c>
      <c r="Q79" s="7">
        <f t="shared" si="12"/>
        <v>18.5</v>
      </c>
      <c r="R79" s="7">
        <f t="shared" si="13"/>
        <v>6</v>
      </c>
      <c r="S79" s="7">
        <f t="shared" si="14"/>
        <v>1.0569999999999999</v>
      </c>
      <c r="T79" s="7">
        <f t="shared" si="15"/>
        <v>1.012</v>
      </c>
      <c r="U79" s="7">
        <f t="shared" si="16"/>
        <v>22.5</v>
      </c>
      <c r="V79" s="7">
        <f t="shared" si="17"/>
        <v>0.39</v>
      </c>
    </row>
    <row r="80" spans="1:22" x14ac:dyDescent="0.25">
      <c r="A80" s="7" t="s">
        <v>145</v>
      </c>
      <c r="B80" s="7" t="s">
        <v>56</v>
      </c>
      <c r="D80">
        <v>1</v>
      </c>
      <c r="G80" s="7">
        <v>2</v>
      </c>
      <c r="H80" s="7">
        <v>4</v>
      </c>
      <c r="I80" s="7">
        <v>4.5</v>
      </c>
      <c r="J80" s="7">
        <v>5.5</v>
      </c>
      <c r="K80" s="7">
        <v>1.044</v>
      </c>
      <c r="L80" s="7">
        <v>1.052</v>
      </c>
      <c r="M80" s="7">
        <v>1.008</v>
      </c>
      <c r="N80" s="7">
        <v>1.016</v>
      </c>
      <c r="O80" s="7">
        <v>8</v>
      </c>
      <c r="P80" s="7">
        <v>20</v>
      </c>
      <c r="Q80" s="7">
        <f t="shared" si="12"/>
        <v>3</v>
      </c>
      <c r="R80" s="7">
        <f t="shared" si="13"/>
        <v>5</v>
      </c>
      <c r="S80" s="7">
        <f t="shared" si="14"/>
        <v>1.048</v>
      </c>
      <c r="T80" s="7">
        <f t="shared" si="15"/>
        <v>1.012</v>
      </c>
      <c r="U80" s="7">
        <f t="shared" si="16"/>
        <v>14</v>
      </c>
      <c r="V80" s="7">
        <f t="shared" si="17"/>
        <v>0.28999999999999998</v>
      </c>
    </row>
    <row r="81" spans="1:22" x14ac:dyDescent="0.25">
      <c r="A81" s="7" t="s">
        <v>146</v>
      </c>
      <c r="B81" s="7" t="s">
        <v>56</v>
      </c>
      <c r="C81">
        <v>1</v>
      </c>
      <c r="G81" s="7">
        <v>8</v>
      </c>
      <c r="H81" s="7">
        <v>14</v>
      </c>
      <c r="I81" s="7">
        <v>4.8</v>
      </c>
      <c r="J81" s="7">
        <v>5.5</v>
      </c>
      <c r="K81" s="7">
        <v>1.048</v>
      </c>
      <c r="L81" s="7">
        <v>1.054</v>
      </c>
      <c r="M81" s="7">
        <v>1.01</v>
      </c>
      <c r="N81" s="7">
        <v>1.016</v>
      </c>
      <c r="O81" s="7">
        <v>20</v>
      </c>
      <c r="P81" s="7">
        <v>30</v>
      </c>
      <c r="Q81" s="7">
        <f t="shared" si="12"/>
        <v>11</v>
      </c>
      <c r="R81" s="7">
        <f t="shared" si="13"/>
        <v>5.15</v>
      </c>
      <c r="S81" s="7">
        <f t="shared" si="14"/>
        <v>1.0510000000000002</v>
      </c>
      <c r="T81" s="7">
        <f t="shared" si="15"/>
        <v>1.0129999999999999</v>
      </c>
      <c r="U81" s="7">
        <f t="shared" si="16"/>
        <v>25</v>
      </c>
      <c r="V81" s="7">
        <f t="shared" si="17"/>
        <v>0.49</v>
      </c>
    </row>
    <row r="82" spans="1:22" x14ac:dyDescent="0.25">
      <c r="A82" s="7" t="s">
        <v>147</v>
      </c>
      <c r="B82" s="7" t="s">
        <v>56</v>
      </c>
      <c r="D82">
        <v>1</v>
      </c>
      <c r="G82" s="7">
        <v>6</v>
      </c>
      <c r="H82" s="7">
        <v>19</v>
      </c>
      <c r="I82" s="7">
        <v>6</v>
      </c>
      <c r="J82" s="7">
        <v>8.5</v>
      </c>
      <c r="K82" s="7">
        <v>1.06</v>
      </c>
      <c r="L82" s="7">
        <v>1.08</v>
      </c>
      <c r="M82" s="7">
        <v>1.008</v>
      </c>
      <c r="N82" s="7">
        <v>1.016</v>
      </c>
      <c r="O82" s="7">
        <v>18</v>
      </c>
      <c r="P82" s="7">
        <v>28</v>
      </c>
      <c r="Q82" s="7">
        <f t="shared" si="12"/>
        <v>12.5</v>
      </c>
      <c r="R82" s="7">
        <f t="shared" si="13"/>
        <v>7.25</v>
      </c>
      <c r="S82" s="7">
        <f t="shared" si="14"/>
        <v>1.07</v>
      </c>
      <c r="T82" s="7">
        <f t="shared" si="15"/>
        <v>1.012</v>
      </c>
      <c r="U82" s="7">
        <f t="shared" si="16"/>
        <v>23</v>
      </c>
      <c r="V82" s="7">
        <f t="shared" si="17"/>
        <v>0.33</v>
      </c>
    </row>
    <row r="83" spans="1:22" x14ac:dyDescent="0.25">
      <c r="A83" s="7" t="s">
        <v>142</v>
      </c>
      <c r="B83" s="7" t="s">
        <v>55</v>
      </c>
      <c r="E83">
        <v>1</v>
      </c>
      <c r="G83" s="7">
        <v>3</v>
      </c>
      <c r="H83" s="7">
        <v>7</v>
      </c>
      <c r="I83" s="7">
        <v>5</v>
      </c>
      <c r="J83" s="7">
        <v>6.5</v>
      </c>
      <c r="K83" s="7">
        <v>1.04</v>
      </c>
      <c r="L83" s="7">
        <v>1.054</v>
      </c>
      <c r="M83" s="7">
        <v>1.0009999999999999</v>
      </c>
      <c r="N83" s="7">
        <v>1.016</v>
      </c>
      <c r="O83" s="7">
        <v>0</v>
      </c>
      <c r="P83" s="7">
        <v>10</v>
      </c>
      <c r="Q83" s="7">
        <f t="shared" si="12"/>
        <v>5</v>
      </c>
      <c r="R83" s="7">
        <f t="shared" si="13"/>
        <v>5.75</v>
      </c>
      <c r="S83" s="7">
        <f t="shared" si="14"/>
        <v>1.0470000000000002</v>
      </c>
      <c r="T83" s="7">
        <f t="shared" si="15"/>
        <v>1.0085</v>
      </c>
      <c r="U83" s="7">
        <f t="shared" si="16"/>
        <v>5</v>
      </c>
      <c r="V83" s="7">
        <f t="shared" si="17"/>
        <v>0.11</v>
      </c>
    </row>
    <row r="84" spans="1:22" x14ac:dyDescent="0.25">
      <c r="A84" s="7" t="s">
        <v>143</v>
      </c>
      <c r="B84" s="7" t="s">
        <v>55</v>
      </c>
      <c r="E84">
        <v>1</v>
      </c>
      <c r="G84" s="7">
        <v>3</v>
      </c>
      <c r="H84" s="7">
        <v>7</v>
      </c>
      <c r="I84" s="7">
        <v>5</v>
      </c>
      <c r="J84" s="7">
        <v>8</v>
      </c>
      <c r="K84" s="7">
        <v>1.04</v>
      </c>
      <c r="L84" s="7">
        <v>1.06</v>
      </c>
      <c r="M84" s="7">
        <v>1</v>
      </c>
      <c r="N84" s="7">
        <v>1.016</v>
      </c>
      <c r="O84" s="7">
        <v>0</v>
      </c>
      <c r="P84" s="7">
        <v>10</v>
      </c>
      <c r="Q84" s="7">
        <f t="shared" si="12"/>
        <v>5</v>
      </c>
      <c r="R84" s="7">
        <f t="shared" si="13"/>
        <v>6.5</v>
      </c>
      <c r="S84" s="7">
        <f t="shared" si="14"/>
        <v>1.05</v>
      </c>
      <c r="T84" s="7">
        <f t="shared" si="15"/>
        <v>1.008</v>
      </c>
      <c r="U84" s="7">
        <f t="shared" si="16"/>
        <v>5</v>
      </c>
      <c r="V84" s="7">
        <f t="shared" si="17"/>
        <v>0.1</v>
      </c>
    </row>
    <row r="85" spans="1:22" x14ac:dyDescent="0.25">
      <c r="A85" s="7" t="s">
        <v>144</v>
      </c>
      <c r="B85" s="7" t="s">
        <v>55</v>
      </c>
      <c r="E85">
        <v>1</v>
      </c>
      <c r="G85" s="7">
        <v>3</v>
      </c>
      <c r="H85" s="7">
        <v>7</v>
      </c>
      <c r="I85" s="7">
        <v>5</v>
      </c>
      <c r="J85" s="7">
        <v>7</v>
      </c>
      <c r="K85" s="7">
        <v>1.04</v>
      </c>
      <c r="L85" s="7">
        <v>1.06</v>
      </c>
      <c r="M85" s="7">
        <v>1</v>
      </c>
      <c r="N85" s="7">
        <v>1.016</v>
      </c>
      <c r="O85" s="7">
        <v>0</v>
      </c>
      <c r="P85" s="7">
        <v>10</v>
      </c>
      <c r="Q85" s="7">
        <f t="shared" si="12"/>
        <v>5</v>
      </c>
      <c r="R85" s="7">
        <f t="shared" si="13"/>
        <v>6</v>
      </c>
      <c r="S85" s="7">
        <f t="shared" si="14"/>
        <v>1.05</v>
      </c>
      <c r="T85" s="7">
        <f t="shared" si="15"/>
        <v>1.008</v>
      </c>
      <c r="U85" s="7">
        <f t="shared" si="16"/>
        <v>5</v>
      </c>
      <c r="V85" s="7">
        <f t="shared" si="17"/>
        <v>0.1</v>
      </c>
    </row>
    <row r="86" spans="1:22" x14ac:dyDescent="0.25">
      <c r="A86" s="7" t="s">
        <v>148</v>
      </c>
      <c r="B86" s="7" t="s">
        <v>57</v>
      </c>
      <c r="C86">
        <v>1</v>
      </c>
      <c r="G86" s="7">
        <v>4</v>
      </c>
      <c r="H86" s="7">
        <v>7</v>
      </c>
      <c r="I86" s="7">
        <v>6</v>
      </c>
      <c r="J86" s="7">
        <v>7.5</v>
      </c>
      <c r="K86" s="7">
        <v>1.0620000000000001</v>
      </c>
      <c r="L86" s="7">
        <v>1.075</v>
      </c>
      <c r="M86" s="7">
        <v>1.008</v>
      </c>
      <c r="N86" s="7">
        <v>1.016</v>
      </c>
      <c r="O86" s="7">
        <v>15</v>
      </c>
      <c r="P86" s="7">
        <v>30</v>
      </c>
      <c r="Q86" s="7">
        <f t="shared" si="12"/>
        <v>5.5</v>
      </c>
      <c r="R86" s="7">
        <f t="shared" si="13"/>
        <v>6.75</v>
      </c>
      <c r="S86" s="7">
        <f t="shared" si="14"/>
        <v>1.0685</v>
      </c>
      <c r="T86" s="7">
        <f t="shared" si="15"/>
        <v>1.012</v>
      </c>
      <c r="U86" s="7">
        <f t="shared" si="16"/>
        <v>22.5</v>
      </c>
      <c r="V86" s="7">
        <f t="shared" si="17"/>
        <v>0.33</v>
      </c>
    </row>
    <row r="87" spans="1:22" x14ac:dyDescent="0.25">
      <c r="A87" s="7" t="s">
        <v>149</v>
      </c>
      <c r="B87" s="7" t="s">
        <v>57</v>
      </c>
      <c r="F87">
        <v>1</v>
      </c>
      <c r="G87" s="7">
        <v>5</v>
      </c>
      <c r="H87" s="7">
        <v>22</v>
      </c>
      <c r="I87" s="7">
        <v>3.5</v>
      </c>
      <c r="J87" s="7">
        <v>9.5</v>
      </c>
      <c r="K87" s="7">
        <v>1.048</v>
      </c>
      <c r="L87" s="7">
        <v>1.0649999999999999</v>
      </c>
      <c r="M87" s="7">
        <v>1.002</v>
      </c>
      <c r="N87" s="7">
        <v>1.016</v>
      </c>
      <c r="O87" s="7">
        <v>20</v>
      </c>
      <c r="P87" s="7">
        <v>35</v>
      </c>
      <c r="Q87" s="7">
        <f t="shared" si="12"/>
        <v>13.5</v>
      </c>
      <c r="R87" s="7">
        <f t="shared" si="13"/>
        <v>6.5</v>
      </c>
      <c r="S87" s="7">
        <f t="shared" si="14"/>
        <v>1.0565</v>
      </c>
      <c r="T87" s="7">
        <f t="shared" si="15"/>
        <v>1.0089999999999999</v>
      </c>
      <c r="U87" s="7">
        <f t="shared" si="16"/>
        <v>27.5</v>
      </c>
      <c r="V87" s="7">
        <f t="shared" si="17"/>
        <v>0.49</v>
      </c>
    </row>
    <row r="88" spans="1:22" x14ac:dyDescent="0.25">
      <c r="A88" s="7" t="s">
        <v>150</v>
      </c>
      <c r="B88" s="7" t="s">
        <v>57</v>
      </c>
      <c r="F88">
        <v>1</v>
      </c>
      <c r="G88" s="7">
        <v>3</v>
      </c>
      <c r="H88" s="7">
        <v>6</v>
      </c>
      <c r="I88" s="7">
        <v>7.5</v>
      </c>
      <c r="J88" s="7">
        <v>10.5</v>
      </c>
      <c r="K88" s="7">
        <v>1.07</v>
      </c>
      <c r="L88" s="7">
        <v>1.095</v>
      </c>
      <c r="M88" s="7">
        <v>1.0049999999999999</v>
      </c>
      <c r="N88" s="7">
        <v>1.016</v>
      </c>
      <c r="O88" s="7">
        <v>22</v>
      </c>
      <c r="P88" s="7">
        <v>35</v>
      </c>
      <c r="Q88" s="7">
        <f t="shared" si="12"/>
        <v>4.5</v>
      </c>
      <c r="R88" s="7">
        <f t="shared" si="13"/>
        <v>9</v>
      </c>
      <c r="S88" s="7">
        <f t="shared" si="14"/>
        <v>1.0825</v>
      </c>
      <c r="T88" s="7">
        <f t="shared" si="15"/>
        <v>1.0105</v>
      </c>
      <c r="U88" s="7">
        <f t="shared" si="16"/>
        <v>28.5</v>
      </c>
      <c r="V88" s="7">
        <f t="shared" si="17"/>
        <v>0.35</v>
      </c>
    </row>
    <row r="89" spans="1:22" x14ac:dyDescent="0.25">
      <c r="A89" s="7" t="s">
        <v>151</v>
      </c>
      <c r="B89" s="7" t="s">
        <v>58</v>
      </c>
      <c r="F89">
        <v>1</v>
      </c>
      <c r="G89" s="7">
        <v>3</v>
      </c>
      <c r="H89" s="7">
        <v>5</v>
      </c>
      <c r="I89" s="7">
        <v>4.8</v>
      </c>
      <c r="J89" s="7">
        <v>6</v>
      </c>
      <c r="K89" s="7">
        <v>1.044</v>
      </c>
      <c r="L89" s="7">
        <v>1.054</v>
      </c>
      <c r="M89" s="7">
        <v>1.004</v>
      </c>
      <c r="N89" s="7">
        <v>1.016</v>
      </c>
      <c r="O89" s="7">
        <v>25</v>
      </c>
      <c r="P89" s="7">
        <v>45</v>
      </c>
      <c r="Q89" s="7">
        <f t="shared" si="12"/>
        <v>4</v>
      </c>
      <c r="R89" s="7">
        <f t="shared" si="13"/>
        <v>5.4</v>
      </c>
      <c r="S89" s="7">
        <f t="shared" si="14"/>
        <v>1.0489999999999999</v>
      </c>
      <c r="T89" s="7">
        <f t="shared" si="15"/>
        <v>1.01</v>
      </c>
      <c r="U89" s="7">
        <f t="shared" si="16"/>
        <v>35</v>
      </c>
      <c r="V89" s="7">
        <f t="shared" si="17"/>
        <v>0.71</v>
      </c>
    </row>
    <row r="90" spans="1:22" x14ac:dyDescent="0.25">
      <c r="A90" s="7" t="s">
        <v>152</v>
      </c>
      <c r="B90" s="7" t="s">
        <v>58</v>
      </c>
      <c r="D90">
        <v>1</v>
      </c>
      <c r="G90" s="7">
        <v>10</v>
      </c>
      <c r="H90" s="7">
        <v>17</v>
      </c>
      <c r="I90" s="7">
        <v>6</v>
      </c>
      <c r="J90" s="7">
        <v>7.6</v>
      </c>
      <c r="K90" s="7">
        <v>1.0620000000000001</v>
      </c>
      <c r="L90" s="7">
        <v>1.075</v>
      </c>
      <c r="M90" s="7">
        <v>1.008</v>
      </c>
      <c r="N90" s="7">
        <v>1.016</v>
      </c>
      <c r="O90" s="7">
        <v>15</v>
      </c>
      <c r="P90" s="7">
        <v>25</v>
      </c>
      <c r="Q90" s="7">
        <f t="shared" si="12"/>
        <v>13.5</v>
      </c>
      <c r="R90" s="7">
        <f t="shared" si="13"/>
        <v>6.8</v>
      </c>
      <c r="S90" s="7">
        <f t="shared" si="14"/>
        <v>1.0685</v>
      </c>
      <c r="T90" s="7">
        <f t="shared" si="15"/>
        <v>1.012</v>
      </c>
      <c r="U90" s="7">
        <f t="shared" si="16"/>
        <v>20</v>
      </c>
      <c r="V90" s="7">
        <f t="shared" si="17"/>
        <v>0.28999999999999998</v>
      </c>
    </row>
    <row r="91" spans="1:22" x14ac:dyDescent="0.25">
      <c r="A91" s="7" t="s">
        <v>153</v>
      </c>
      <c r="B91" s="7" t="s">
        <v>58</v>
      </c>
      <c r="F91">
        <v>1</v>
      </c>
      <c r="G91" s="7">
        <v>4.5</v>
      </c>
      <c r="H91" s="7">
        <v>7</v>
      </c>
      <c r="I91" s="7">
        <v>7.5</v>
      </c>
      <c r="J91" s="7">
        <v>9.5</v>
      </c>
      <c r="K91" s="7">
        <v>1.075</v>
      </c>
      <c r="L91" s="7">
        <v>1.085</v>
      </c>
      <c r="M91" s="7">
        <v>1.008</v>
      </c>
      <c r="N91" s="7">
        <v>1.016</v>
      </c>
      <c r="O91" s="7">
        <v>20</v>
      </c>
      <c r="P91" s="7">
        <v>40</v>
      </c>
      <c r="Q91" s="7">
        <f t="shared" si="12"/>
        <v>5.75</v>
      </c>
      <c r="R91" s="7">
        <f t="shared" si="13"/>
        <v>8.5</v>
      </c>
      <c r="S91" s="7">
        <f t="shared" si="14"/>
        <v>1.08</v>
      </c>
      <c r="T91" s="7">
        <f t="shared" si="15"/>
        <v>1.012</v>
      </c>
      <c r="U91" s="7">
        <f t="shared" si="16"/>
        <v>30</v>
      </c>
      <c r="V91" s="7">
        <f t="shared" si="17"/>
        <v>0.38</v>
      </c>
    </row>
    <row r="92" spans="1:22" x14ac:dyDescent="0.25">
      <c r="A92" s="7" t="s">
        <v>154</v>
      </c>
      <c r="B92" s="7" t="s">
        <v>58</v>
      </c>
      <c r="D92">
        <v>1</v>
      </c>
      <c r="G92" s="7">
        <v>12</v>
      </c>
      <c r="H92" s="7">
        <v>22</v>
      </c>
      <c r="I92" s="7">
        <v>8</v>
      </c>
      <c r="J92" s="7">
        <v>12</v>
      </c>
      <c r="K92" s="7">
        <v>1.075</v>
      </c>
      <c r="L92" s="7">
        <v>1.1100000000000001</v>
      </c>
      <c r="M92" s="7">
        <v>1.01</v>
      </c>
      <c r="N92" s="7">
        <v>1.016</v>
      </c>
      <c r="O92" s="7">
        <v>20</v>
      </c>
      <c r="P92" s="7">
        <v>35</v>
      </c>
      <c r="Q92" s="7">
        <f t="shared" si="12"/>
        <v>17</v>
      </c>
      <c r="R92" s="7">
        <f t="shared" si="13"/>
        <v>10</v>
      </c>
      <c r="S92" s="7">
        <f t="shared" si="14"/>
        <v>1.0925</v>
      </c>
      <c r="T92" s="7">
        <f t="shared" si="15"/>
        <v>1.0129999999999999</v>
      </c>
      <c r="U92" s="7">
        <f t="shared" si="16"/>
        <v>27.5</v>
      </c>
      <c r="V92" s="7">
        <f t="shared" si="17"/>
        <v>0.3</v>
      </c>
    </row>
    <row r="93" spans="1:22" x14ac:dyDescent="0.25">
      <c r="A93" s="7" t="s">
        <v>155</v>
      </c>
      <c r="B93" s="7" t="s">
        <v>59</v>
      </c>
      <c r="E93">
        <v>1</v>
      </c>
      <c r="G93" s="7">
        <v>3</v>
      </c>
      <c r="H93" s="7">
        <v>4</v>
      </c>
      <c r="I93" s="7">
        <v>4.2</v>
      </c>
      <c r="J93" s="7">
        <v>4.8</v>
      </c>
      <c r="K93" s="7">
        <v>1.036</v>
      </c>
      <c r="L93" s="7">
        <v>1.056</v>
      </c>
      <c r="M93" s="7">
        <v>1.006</v>
      </c>
      <c r="N93" s="7">
        <v>1.016</v>
      </c>
      <c r="O93" s="7">
        <v>5</v>
      </c>
      <c r="P93" s="7">
        <v>12</v>
      </c>
      <c r="Q93" s="7">
        <f t="shared" si="12"/>
        <v>3.5</v>
      </c>
      <c r="R93" s="7">
        <f t="shared" si="13"/>
        <v>4.5</v>
      </c>
      <c r="S93" s="7">
        <f t="shared" si="14"/>
        <v>1.046</v>
      </c>
      <c r="T93" s="7">
        <f t="shared" si="15"/>
        <v>1.0110000000000001</v>
      </c>
      <c r="U93" s="7">
        <f t="shared" si="16"/>
        <v>8.5</v>
      </c>
      <c r="V93" s="7">
        <f t="shared" si="17"/>
        <v>0.18</v>
      </c>
    </row>
    <row r="94" spans="1:22" x14ac:dyDescent="0.25">
      <c r="A94" s="7" t="s">
        <v>156</v>
      </c>
      <c r="B94" s="7" t="s">
        <v>59</v>
      </c>
      <c r="C94">
        <v>1</v>
      </c>
      <c r="G94" s="7">
        <v>11</v>
      </c>
      <c r="H94" s="7">
        <v>20</v>
      </c>
      <c r="I94" s="7">
        <v>4</v>
      </c>
      <c r="J94" s="7">
        <v>5.5</v>
      </c>
      <c r="K94" s="7">
        <v>1.044</v>
      </c>
      <c r="L94" s="7">
        <v>1.0549999999999999</v>
      </c>
      <c r="M94" s="7">
        <v>1.01</v>
      </c>
      <c r="N94" s="7">
        <v>1.016</v>
      </c>
      <c r="O94" s="7">
        <v>15</v>
      </c>
      <c r="P94" s="7">
        <v>30</v>
      </c>
      <c r="Q94" s="7">
        <f t="shared" si="12"/>
        <v>15.5</v>
      </c>
      <c r="R94" s="7">
        <f t="shared" si="13"/>
        <v>4.75</v>
      </c>
      <c r="S94" s="7">
        <f t="shared" si="14"/>
        <v>1.0495000000000001</v>
      </c>
      <c r="T94" s="7">
        <f t="shared" si="15"/>
        <v>1.0129999999999999</v>
      </c>
      <c r="U94" s="7">
        <f t="shared" si="16"/>
        <v>22.5</v>
      </c>
      <c r="V94" s="7">
        <f t="shared" si="17"/>
        <v>0.45</v>
      </c>
    </row>
    <row r="95" spans="1:22" x14ac:dyDescent="0.25">
      <c r="A95" s="7" t="s">
        <v>157</v>
      </c>
      <c r="B95" s="7" t="s">
        <v>59</v>
      </c>
      <c r="E95">
        <v>1</v>
      </c>
      <c r="G95" s="7">
        <v>3</v>
      </c>
      <c r="H95" s="7">
        <v>6</v>
      </c>
      <c r="I95" s="7">
        <v>3.5</v>
      </c>
      <c r="J95" s="7">
        <v>4.7</v>
      </c>
      <c r="K95" s="7">
        <v>1.032</v>
      </c>
      <c r="L95" s="7">
        <v>1.04</v>
      </c>
      <c r="M95" s="7">
        <v>1.004</v>
      </c>
      <c r="N95" s="7">
        <v>1.016</v>
      </c>
      <c r="O95" s="7">
        <v>5</v>
      </c>
      <c r="P95" s="7">
        <v>12</v>
      </c>
      <c r="Q95" s="7">
        <f t="shared" si="12"/>
        <v>4.5</v>
      </c>
      <c r="R95" s="7">
        <f t="shared" si="13"/>
        <v>4.0999999999999996</v>
      </c>
      <c r="S95" s="7">
        <f t="shared" si="14"/>
        <v>1.036</v>
      </c>
      <c r="T95" s="7">
        <f t="shared" si="15"/>
        <v>1.01</v>
      </c>
      <c r="U95" s="7">
        <f t="shared" si="16"/>
        <v>8.5</v>
      </c>
      <c r="V95" s="7">
        <f t="shared" si="17"/>
        <v>0.24</v>
      </c>
    </row>
    <row r="96" spans="1:22" x14ac:dyDescent="0.25">
      <c r="A96" s="7" t="s">
        <v>158</v>
      </c>
      <c r="B96" s="7" t="s">
        <v>59</v>
      </c>
      <c r="D96">
        <v>1</v>
      </c>
      <c r="G96" s="7">
        <v>15</v>
      </c>
      <c r="H96" s="7">
        <v>20</v>
      </c>
      <c r="I96" s="7">
        <v>2.8</v>
      </c>
      <c r="J96" s="7">
        <v>3.6</v>
      </c>
      <c r="K96" s="7">
        <v>1.0329999999999999</v>
      </c>
      <c r="L96" s="7">
        <v>1.038</v>
      </c>
      <c r="M96" s="7">
        <v>1.012</v>
      </c>
      <c r="N96" s="7">
        <v>1.016</v>
      </c>
      <c r="O96" s="7">
        <v>15</v>
      </c>
      <c r="P96" s="7">
        <v>20</v>
      </c>
      <c r="Q96" s="7">
        <f t="shared" si="12"/>
        <v>17.5</v>
      </c>
      <c r="R96" s="7">
        <f t="shared" si="13"/>
        <v>3.2</v>
      </c>
      <c r="S96" s="7">
        <f t="shared" si="14"/>
        <v>1.0354999999999999</v>
      </c>
      <c r="T96" s="7">
        <f t="shared" si="15"/>
        <v>1.014</v>
      </c>
      <c r="U96" s="7">
        <f t="shared" si="16"/>
        <v>17.5</v>
      </c>
      <c r="V96" s="7">
        <f t="shared" si="17"/>
        <v>0.49</v>
      </c>
    </row>
    <row r="97" spans="1:22" x14ac:dyDescent="0.25">
      <c r="A97" s="7" t="s">
        <v>159</v>
      </c>
      <c r="B97" s="7" t="s">
        <v>59</v>
      </c>
      <c r="F97">
        <v>1</v>
      </c>
      <c r="G97" s="7">
        <v>3</v>
      </c>
      <c r="H97" s="7">
        <v>6</v>
      </c>
      <c r="I97" s="7">
        <v>2.5</v>
      </c>
      <c r="J97" s="7">
        <v>3.3</v>
      </c>
      <c r="K97" s="7">
        <v>1.028</v>
      </c>
      <c r="L97" s="7">
        <v>1.032</v>
      </c>
      <c r="M97" s="7">
        <v>1.006</v>
      </c>
      <c r="N97" s="7">
        <v>1.016</v>
      </c>
      <c r="O97" s="7">
        <v>20</v>
      </c>
      <c r="P97" s="7">
        <v>35</v>
      </c>
      <c r="Q97" s="7">
        <f t="shared" si="12"/>
        <v>4.5</v>
      </c>
      <c r="R97" s="7">
        <f t="shared" si="13"/>
        <v>2.9</v>
      </c>
      <c r="S97" s="7">
        <f t="shared" si="14"/>
        <v>1.03</v>
      </c>
      <c r="T97" s="7">
        <f t="shared" si="15"/>
        <v>1.0110000000000001</v>
      </c>
      <c r="U97" s="7">
        <f t="shared" si="16"/>
        <v>27.5</v>
      </c>
      <c r="V97" s="7">
        <f t="shared" si="17"/>
        <v>0.92</v>
      </c>
    </row>
    <row r="98" spans="1:22" x14ac:dyDescent="0.25">
      <c r="A98" s="7" t="s">
        <v>160</v>
      </c>
      <c r="B98" s="7" t="s">
        <v>59</v>
      </c>
      <c r="F98">
        <v>1</v>
      </c>
      <c r="G98" s="7">
        <v>3</v>
      </c>
      <c r="H98" s="7">
        <v>6</v>
      </c>
      <c r="I98" s="7">
        <v>4.5</v>
      </c>
      <c r="J98" s="7">
        <v>6</v>
      </c>
      <c r="K98" s="7">
        <v>1.044</v>
      </c>
      <c r="L98" s="7">
        <v>1.06</v>
      </c>
      <c r="M98" s="7">
        <v>1.01</v>
      </c>
      <c r="N98" s="7">
        <v>1.016</v>
      </c>
      <c r="O98" s="7">
        <v>25</v>
      </c>
      <c r="P98" s="7">
        <v>40</v>
      </c>
      <c r="Q98" s="7">
        <f t="shared" si="12"/>
        <v>4.5</v>
      </c>
      <c r="R98" s="7">
        <f t="shared" si="13"/>
        <v>5.25</v>
      </c>
      <c r="S98" s="7">
        <f t="shared" si="14"/>
        <v>1.052</v>
      </c>
      <c r="T98" s="7">
        <f t="shared" si="15"/>
        <v>1.0129999999999999</v>
      </c>
      <c r="U98" s="7">
        <f t="shared" si="16"/>
        <v>32.5</v>
      </c>
      <c r="V98" s="7">
        <f t="shared" ref="V98:V101" si="18">ROUND((U98/(S98*1000-1000)),2)</f>
        <v>0.63</v>
      </c>
    </row>
    <row r="99" spans="1:22" x14ac:dyDescent="0.25">
      <c r="A99" s="7" t="s">
        <v>161</v>
      </c>
      <c r="B99" s="7" t="s">
        <v>59</v>
      </c>
      <c r="D99">
        <v>1</v>
      </c>
      <c r="G99" s="7">
        <v>18</v>
      </c>
      <c r="H99" s="7">
        <v>30</v>
      </c>
      <c r="I99" s="7">
        <v>4.5</v>
      </c>
      <c r="J99" s="7">
        <v>6</v>
      </c>
      <c r="K99" s="7">
        <v>1.046</v>
      </c>
      <c r="L99" s="7">
        <v>1.06</v>
      </c>
      <c r="M99" s="7">
        <v>1.01</v>
      </c>
      <c r="N99" s="7">
        <v>1.016</v>
      </c>
      <c r="O99" s="7">
        <v>20</v>
      </c>
      <c r="P99" s="7">
        <v>30</v>
      </c>
      <c r="Q99" s="7">
        <f t="shared" si="12"/>
        <v>24</v>
      </c>
      <c r="R99" s="7">
        <f t="shared" si="13"/>
        <v>5.25</v>
      </c>
      <c r="S99" s="7">
        <f t="shared" si="14"/>
        <v>1.0529999999999999</v>
      </c>
      <c r="T99" s="7">
        <f t="shared" si="15"/>
        <v>1.0129999999999999</v>
      </c>
      <c r="U99" s="7">
        <f t="shared" si="16"/>
        <v>25</v>
      </c>
      <c r="V99" s="7">
        <f t="shared" si="18"/>
        <v>0.47</v>
      </c>
    </row>
    <row r="100" spans="1:22" x14ac:dyDescent="0.25">
      <c r="A100" s="7" t="s">
        <v>162</v>
      </c>
      <c r="B100" s="7" t="s">
        <v>59</v>
      </c>
      <c r="E100">
        <v>1</v>
      </c>
      <c r="G100" s="7">
        <v>14</v>
      </c>
      <c r="H100" s="7">
        <v>19</v>
      </c>
      <c r="I100" s="7">
        <v>4.5</v>
      </c>
      <c r="J100" s="7">
        <v>6</v>
      </c>
      <c r="K100" s="7">
        <v>1.046</v>
      </c>
      <c r="L100" s="7">
        <v>1.056</v>
      </c>
      <c r="M100" s="7">
        <v>1.01</v>
      </c>
      <c r="N100" s="7">
        <v>1.016</v>
      </c>
      <c r="O100" s="7">
        <v>10</v>
      </c>
      <c r="P100" s="7">
        <v>20</v>
      </c>
      <c r="Q100" s="7">
        <f t="shared" si="12"/>
        <v>16.5</v>
      </c>
      <c r="R100" s="7">
        <f t="shared" si="13"/>
        <v>5.25</v>
      </c>
      <c r="S100" s="7">
        <f t="shared" si="14"/>
        <v>1.0510000000000002</v>
      </c>
      <c r="T100" s="7">
        <f t="shared" si="15"/>
        <v>1.0129999999999999</v>
      </c>
      <c r="U100" s="7">
        <f t="shared" si="16"/>
        <v>15</v>
      </c>
      <c r="V100" s="7">
        <f t="shared" si="18"/>
        <v>0.28999999999999998</v>
      </c>
    </row>
    <row r="101" spans="1:22" x14ac:dyDescent="0.25">
      <c r="A101" s="7" t="s">
        <v>163</v>
      </c>
      <c r="B101" s="7" t="s">
        <v>59</v>
      </c>
      <c r="E101">
        <v>1</v>
      </c>
      <c r="G101" s="7">
        <v>4</v>
      </c>
      <c r="H101" s="7">
        <v>22</v>
      </c>
      <c r="I101" s="7">
        <v>7</v>
      </c>
      <c r="J101" s="7">
        <v>11</v>
      </c>
      <c r="K101" s="7">
        <v>1.0760000000000001</v>
      </c>
      <c r="L101" s="7">
        <v>1.1200000000000001</v>
      </c>
      <c r="M101" s="7">
        <v>1.016</v>
      </c>
      <c r="N101" s="7">
        <v>1.016</v>
      </c>
      <c r="O101" s="7">
        <v>7</v>
      </c>
      <c r="P101" s="7">
        <v>15</v>
      </c>
      <c r="Q101" s="7">
        <f t="shared" si="12"/>
        <v>13</v>
      </c>
      <c r="R101" s="7">
        <f t="shared" si="13"/>
        <v>9</v>
      </c>
      <c r="S101" s="7">
        <f t="shared" si="14"/>
        <v>1.0980000000000001</v>
      </c>
      <c r="T101" s="7">
        <f t="shared" si="15"/>
        <v>1.016</v>
      </c>
      <c r="U101" s="7">
        <f t="shared" si="16"/>
        <v>11</v>
      </c>
      <c r="V101" s="7">
        <f t="shared" si="18"/>
        <v>0.11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E6029-9A8D-4579-8749-17052BE84E8A}">
  <dimension ref="A3:T35"/>
  <sheetViews>
    <sheetView topLeftCell="A9" workbookViewId="0">
      <selection activeCell="A12" sqref="A12:B15"/>
    </sheetView>
  </sheetViews>
  <sheetFormatPr defaultRowHeight="13.5" x14ac:dyDescent="0.25"/>
  <cols>
    <col min="1" max="1" width="26.1640625" bestFit="1" customWidth="1"/>
    <col min="2" max="2" width="22.4140625" bestFit="1" customWidth="1"/>
    <col min="3" max="3" width="24.5" bestFit="1" customWidth="1"/>
    <col min="4" max="4" width="20.1640625" bestFit="1" customWidth="1"/>
    <col min="5" max="5" width="19.6640625" bestFit="1" customWidth="1"/>
    <col min="6" max="6" width="20.4140625" bestFit="1" customWidth="1"/>
    <col min="7" max="7" width="19.6640625" bestFit="1" customWidth="1"/>
    <col min="8" max="8" width="20.4140625" bestFit="1" customWidth="1"/>
    <col min="9" max="9" width="19" bestFit="1" customWidth="1"/>
    <col min="10" max="10" width="19.75" bestFit="1" customWidth="1"/>
    <col min="11" max="11" width="18.4140625" bestFit="1" customWidth="1"/>
    <col min="12" max="12" width="19.1640625" bestFit="1" customWidth="1"/>
    <col min="13" max="13" width="18.75" bestFit="1" customWidth="1"/>
    <col min="14" max="14" width="19.5" bestFit="1" customWidth="1"/>
    <col min="15" max="16" width="19.25" bestFit="1" customWidth="1"/>
    <col min="17" max="17" width="18.58203125" bestFit="1" customWidth="1"/>
    <col min="18" max="18" width="18" bestFit="1" customWidth="1"/>
    <col min="19" max="19" width="18.33203125" bestFit="1" customWidth="1"/>
    <col min="20" max="20" width="43.33203125" bestFit="1" customWidth="1"/>
  </cols>
  <sheetData>
    <row r="3" spans="1:20" x14ac:dyDescent="0.25">
      <c r="A3" t="s">
        <v>170</v>
      </c>
      <c r="B3" t="s">
        <v>171</v>
      </c>
      <c r="C3" t="s">
        <v>172</v>
      </c>
      <c r="D3" t="s">
        <v>173</v>
      </c>
      <c r="E3" t="s">
        <v>66</v>
      </c>
      <c r="F3" t="s">
        <v>90</v>
      </c>
      <c r="G3" t="s">
        <v>67</v>
      </c>
      <c r="H3" t="s">
        <v>68</v>
      </c>
      <c r="I3" t="s">
        <v>69</v>
      </c>
      <c r="J3" t="s">
        <v>70</v>
      </c>
      <c r="K3" t="s">
        <v>71</v>
      </c>
      <c r="L3" t="s">
        <v>72</v>
      </c>
      <c r="M3" t="s">
        <v>91</v>
      </c>
      <c r="N3" t="s">
        <v>92</v>
      </c>
      <c r="O3" t="s">
        <v>73</v>
      </c>
      <c r="P3" t="s">
        <v>74</v>
      </c>
      <c r="Q3" t="s">
        <v>75</v>
      </c>
      <c r="R3" t="s">
        <v>88</v>
      </c>
      <c r="S3" t="s">
        <v>89</v>
      </c>
      <c r="T3" t="s">
        <v>93</v>
      </c>
    </row>
    <row r="4" spans="1:20" x14ac:dyDescent="0.25">
      <c r="A4" s="10">
        <v>1</v>
      </c>
      <c r="B4" s="10"/>
      <c r="C4" s="10"/>
      <c r="D4" s="10"/>
      <c r="E4" s="10">
        <v>2</v>
      </c>
      <c r="F4" s="10">
        <v>3</v>
      </c>
      <c r="G4" s="10">
        <v>2.8</v>
      </c>
      <c r="H4" s="10">
        <v>4.2</v>
      </c>
      <c r="I4" s="10">
        <v>1.028</v>
      </c>
      <c r="J4" s="10">
        <v>1.04</v>
      </c>
      <c r="K4" s="10">
        <v>0.998</v>
      </c>
      <c r="L4" s="10">
        <v>1.008</v>
      </c>
      <c r="M4" s="10">
        <v>8</v>
      </c>
      <c r="N4" s="10">
        <v>12</v>
      </c>
      <c r="O4" s="10">
        <v>2.5</v>
      </c>
      <c r="P4" s="10">
        <v>3.5</v>
      </c>
      <c r="Q4" s="10">
        <v>1.034</v>
      </c>
      <c r="R4" s="10">
        <v>1.0030000000000001</v>
      </c>
      <c r="S4" s="10">
        <v>10</v>
      </c>
      <c r="T4" s="10">
        <v>0.28999999999999998</v>
      </c>
    </row>
    <row r="8" spans="1:20" x14ac:dyDescent="0.25">
      <c r="A8" t="s">
        <v>174</v>
      </c>
    </row>
    <row r="9" spans="1:20" x14ac:dyDescent="0.25">
      <c r="A9" t="s">
        <v>3</v>
      </c>
      <c r="B9" t="s">
        <v>31</v>
      </c>
      <c r="C9" t="s">
        <v>65</v>
      </c>
      <c r="D9" t="s">
        <v>4</v>
      </c>
    </row>
    <row r="10" spans="1:20" x14ac:dyDescent="0.25">
      <c r="A10">
        <f>A4</f>
        <v>1</v>
      </c>
      <c r="B10">
        <f>B4</f>
        <v>0</v>
      </c>
      <c r="C10">
        <f>C4</f>
        <v>0</v>
      </c>
      <c r="D10">
        <f>D4</f>
        <v>0</v>
      </c>
    </row>
    <row r="11" spans="1:20" x14ac:dyDescent="0.25">
      <c r="A11" t="s">
        <v>205</v>
      </c>
    </row>
    <row r="12" spans="1:20" x14ac:dyDescent="0.25">
      <c r="A12" t="s">
        <v>209</v>
      </c>
      <c r="B12" t="s">
        <v>210</v>
      </c>
    </row>
    <row r="13" spans="1:20" x14ac:dyDescent="0.25">
      <c r="A13">
        <v>2</v>
      </c>
      <c r="B13">
        <f>E4</f>
        <v>2</v>
      </c>
    </row>
    <row r="14" spans="1:20" x14ac:dyDescent="0.25">
      <c r="A14">
        <v>13.68</v>
      </c>
      <c r="B14">
        <f>O4</f>
        <v>2.5</v>
      </c>
    </row>
    <row r="15" spans="1:20" x14ac:dyDescent="0.25">
      <c r="A15">
        <v>40</v>
      </c>
      <c r="B15">
        <f>F4</f>
        <v>3</v>
      </c>
    </row>
    <row r="17" spans="1:4" x14ac:dyDescent="0.25">
      <c r="A17" t="s">
        <v>215</v>
      </c>
    </row>
    <row r="18" spans="1:4" x14ac:dyDescent="0.25">
      <c r="A18" t="s">
        <v>216</v>
      </c>
    </row>
    <row r="19" spans="1:4" x14ac:dyDescent="0.25">
      <c r="A19">
        <f>T4</f>
        <v>0.28999999999999998</v>
      </c>
    </row>
    <row r="21" spans="1:4" x14ac:dyDescent="0.25">
      <c r="A21" t="s">
        <v>220</v>
      </c>
    </row>
    <row r="22" spans="1:4" x14ac:dyDescent="0.25">
      <c r="B22" t="s">
        <v>211</v>
      </c>
      <c r="C22" t="s">
        <v>212</v>
      </c>
    </row>
    <row r="23" spans="1:4" x14ac:dyDescent="0.25">
      <c r="A23" t="s">
        <v>208</v>
      </c>
      <c r="B23">
        <f>J4</f>
        <v>1.04</v>
      </c>
      <c r="C23">
        <f>L4</f>
        <v>1.008</v>
      </c>
    </row>
    <row r="24" spans="1:4" x14ac:dyDescent="0.25">
      <c r="A24" t="s">
        <v>207</v>
      </c>
      <c r="B24">
        <f>Q4</f>
        <v>1.034</v>
      </c>
      <c r="C24">
        <f>R4</f>
        <v>1.0030000000000001</v>
      </c>
    </row>
    <row r="25" spans="1:4" x14ac:dyDescent="0.25">
      <c r="A25" t="s">
        <v>206</v>
      </c>
      <c r="B25">
        <f>I4</f>
        <v>1.028</v>
      </c>
      <c r="C25">
        <f>K4</f>
        <v>0.998</v>
      </c>
    </row>
    <row r="27" spans="1:4" x14ac:dyDescent="0.25">
      <c r="A27" t="s">
        <v>213</v>
      </c>
    </row>
    <row r="28" spans="1:4" x14ac:dyDescent="0.25">
      <c r="B28" t="s">
        <v>15</v>
      </c>
      <c r="C28" t="s">
        <v>17</v>
      </c>
      <c r="D28" t="s">
        <v>16</v>
      </c>
    </row>
    <row r="29" spans="1:4" x14ac:dyDescent="0.25">
      <c r="A29" t="s">
        <v>209</v>
      </c>
      <c r="B29">
        <v>2.4</v>
      </c>
      <c r="C29">
        <v>5.86</v>
      </c>
      <c r="D29">
        <v>14</v>
      </c>
    </row>
    <row r="30" spans="1:4" x14ac:dyDescent="0.25">
      <c r="A30" t="s">
        <v>210</v>
      </c>
      <c r="B30">
        <f>G4</f>
        <v>2.8</v>
      </c>
      <c r="C30">
        <f>P4</f>
        <v>3.5</v>
      </c>
      <c r="D30">
        <f>H4</f>
        <v>4.2</v>
      </c>
    </row>
    <row r="32" spans="1:4" x14ac:dyDescent="0.25">
      <c r="A32" t="s">
        <v>221</v>
      </c>
    </row>
    <row r="33" spans="1:4" x14ac:dyDescent="0.25">
      <c r="B33" t="s">
        <v>12</v>
      </c>
      <c r="C33" t="s">
        <v>2</v>
      </c>
      <c r="D33" t="s">
        <v>13</v>
      </c>
    </row>
    <row r="34" spans="1:4" x14ac:dyDescent="0.25">
      <c r="A34" t="s">
        <v>209</v>
      </c>
      <c r="B34">
        <v>0</v>
      </c>
      <c r="C34">
        <v>30.49</v>
      </c>
      <c r="D34">
        <v>120</v>
      </c>
    </row>
    <row r="35" spans="1:4" x14ac:dyDescent="0.25">
      <c r="A35" t="s">
        <v>210</v>
      </c>
      <c r="B35">
        <f>M4</f>
        <v>8</v>
      </c>
      <c r="C35">
        <f>S4</f>
        <v>10</v>
      </c>
      <c r="D35">
        <f>N4</f>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084FE-A65C-428D-9067-5FB98853E67F}">
  <sheetPr codeName="Sheet4">
    <tabColor theme="2" tint="-0.499984740745262"/>
  </sheetPr>
  <dimension ref="A3:F16"/>
  <sheetViews>
    <sheetView workbookViewId="0">
      <selection activeCell="E15" sqref="E15"/>
    </sheetView>
  </sheetViews>
  <sheetFormatPr defaultRowHeight="13.5" x14ac:dyDescent="0.25"/>
  <cols>
    <col min="3" max="3" width="30.58203125" customWidth="1"/>
    <col min="4" max="4" width="15" customWidth="1"/>
    <col min="5" max="5" width="17.33203125" customWidth="1"/>
    <col min="6" max="6" width="8.83203125" bestFit="1" customWidth="1"/>
  </cols>
  <sheetData>
    <row r="3" spans="1:6" x14ac:dyDescent="0.25">
      <c r="A3" t="s">
        <v>60</v>
      </c>
      <c r="D3" t="s">
        <v>84</v>
      </c>
    </row>
    <row r="4" spans="1:6" x14ac:dyDescent="0.25">
      <c r="D4" t="s">
        <v>76</v>
      </c>
      <c r="E4" t="s">
        <v>77</v>
      </c>
      <c r="F4" t="s">
        <v>0</v>
      </c>
    </row>
    <row r="5" spans="1:6" x14ac:dyDescent="0.25">
      <c r="A5" t="s">
        <v>85</v>
      </c>
      <c r="D5">
        <f>MAX('Beer Style Information'!L:L)</f>
        <v>1.1299999999999999</v>
      </c>
      <c r="E5">
        <f>MIN('Beer Style Information'!K:K)</f>
        <v>1.026</v>
      </c>
    </row>
    <row r="6" spans="1:6" x14ac:dyDescent="0.25">
      <c r="A6" t="s">
        <v>18</v>
      </c>
      <c r="B6" t="s">
        <v>19</v>
      </c>
      <c r="C6" t="s">
        <v>20</v>
      </c>
      <c r="D6" t="s">
        <v>78</v>
      </c>
      <c r="E6" t="s">
        <v>83</v>
      </c>
      <c r="F6" t="s">
        <v>1</v>
      </c>
    </row>
    <row r="7" spans="1:6" x14ac:dyDescent="0.25">
      <c r="A7">
        <v>2</v>
      </c>
      <c r="B7">
        <v>2.9</v>
      </c>
      <c r="C7" t="s">
        <v>21</v>
      </c>
      <c r="D7">
        <f>MAX('Beer Style Information'!N:N)</f>
        <v>1.04</v>
      </c>
      <c r="E7">
        <f>MIN('Beer Style Information'!M:M)</f>
        <v>0.998</v>
      </c>
    </row>
    <row r="8" spans="1:6" x14ac:dyDescent="0.25">
      <c r="A8">
        <v>3</v>
      </c>
      <c r="B8">
        <v>4.9000000000000004</v>
      </c>
      <c r="C8" t="s">
        <v>22</v>
      </c>
      <c r="D8" t="s">
        <v>79</v>
      </c>
      <c r="E8" t="s">
        <v>80</v>
      </c>
      <c r="F8" t="s">
        <v>17</v>
      </c>
    </row>
    <row r="9" spans="1:6" x14ac:dyDescent="0.25">
      <c r="A9">
        <v>5</v>
      </c>
      <c r="B9">
        <v>5.9</v>
      </c>
      <c r="C9" t="s">
        <v>23</v>
      </c>
      <c r="D9">
        <f>MAX('Beer Style Information'!J:J)</f>
        <v>14</v>
      </c>
      <c r="E9">
        <f>MIN('Beer Style Information'!I:I)</f>
        <v>2.4</v>
      </c>
    </row>
    <row r="10" spans="1:6" x14ac:dyDescent="0.25">
      <c r="A10">
        <v>6</v>
      </c>
      <c r="B10">
        <v>9.9</v>
      </c>
      <c r="C10" t="s">
        <v>24</v>
      </c>
      <c r="D10" t="s">
        <v>81</v>
      </c>
      <c r="E10" t="s">
        <v>82</v>
      </c>
    </row>
    <row r="11" spans="1:6" x14ac:dyDescent="0.25">
      <c r="A11">
        <v>10</v>
      </c>
      <c r="B11">
        <v>13.9</v>
      </c>
      <c r="C11" t="s">
        <v>25</v>
      </c>
      <c r="D11">
        <f>MAX('Beer Style Information'!P:P)</f>
        <v>120</v>
      </c>
      <c r="E11">
        <f>MIN('Beer Style Information'!O:O)</f>
        <v>0</v>
      </c>
    </row>
    <row r="12" spans="1:6" x14ac:dyDescent="0.25">
      <c r="A12">
        <v>14</v>
      </c>
      <c r="B12">
        <v>16.899999999999999</v>
      </c>
      <c r="C12" t="s">
        <v>26</v>
      </c>
      <c r="D12" t="s">
        <v>86</v>
      </c>
      <c r="E12" t="s">
        <v>87</v>
      </c>
      <c r="F12" t="s">
        <v>214</v>
      </c>
    </row>
    <row r="13" spans="1:6" x14ac:dyDescent="0.25">
      <c r="A13">
        <v>17</v>
      </c>
      <c r="B13">
        <v>18.899999999999999</v>
      </c>
      <c r="C13" t="s">
        <v>27</v>
      </c>
      <c r="D13">
        <f>MAX('Beer Style Information'!H:H)</f>
        <v>40</v>
      </c>
      <c r="E13">
        <f>MIN('Beer Style Information'!G:G)</f>
        <v>2</v>
      </c>
      <c r="F13">
        <f>(40+2)/2</f>
        <v>21</v>
      </c>
    </row>
    <row r="14" spans="1:6" x14ac:dyDescent="0.25">
      <c r="A14">
        <v>19</v>
      </c>
      <c r="B14">
        <v>22.9</v>
      </c>
      <c r="C14" t="s">
        <v>28</v>
      </c>
      <c r="D14" t="s">
        <v>217</v>
      </c>
      <c r="E14" t="s">
        <v>218</v>
      </c>
      <c r="F14" t="s">
        <v>219</v>
      </c>
    </row>
    <row r="15" spans="1:6" x14ac:dyDescent="0.25">
      <c r="A15">
        <v>23</v>
      </c>
      <c r="B15">
        <v>30.9</v>
      </c>
      <c r="C15" t="s">
        <v>29</v>
      </c>
      <c r="D15">
        <v>1.2</v>
      </c>
      <c r="E15">
        <v>0.1</v>
      </c>
    </row>
    <row r="16" spans="1:6" x14ac:dyDescent="0.25">
      <c r="A16">
        <v>31</v>
      </c>
      <c r="B16">
        <v>40</v>
      </c>
      <c r="C16"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Sheet8</vt:lpstr>
      <vt:lpstr>Credits</vt:lpstr>
      <vt:lpstr>Beer Style Dashboard</vt:lpstr>
      <vt:lpstr>Beer Style Information</vt:lpstr>
      <vt:lpstr>Sheet11</vt:lpstr>
      <vt:lpstr>Calculations and Helper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2018-07-20T00:24:40Z</dcterms:modified>
</cp:coreProperties>
</file>