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nso\Downloads\"/>
    </mc:Choice>
  </mc:AlternateContent>
  <xr:revisionPtr revIDLastSave="0" documentId="8_{1DA11C07-1FFD-4D30-B90A-5114464C99A2}" xr6:coauthVersionLast="47" xr6:coauthVersionMax="47" xr10:uidLastSave="{00000000-0000-0000-0000-000000000000}"/>
  <bookViews>
    <workbookView xWindow="-120" yWindow="480" windowWidth="29040" windowHeight="15840" xr2:uid="{5607D21A-27F1-46E8-BAE6-7AC6B337888E}"/>
  </bookViews>
  <sheets>
    <sheet name="G(4)" sheetId="2" r:id="rId1"/>
  </sheets>
  <externalReferences>
    <externalReference r:id="rId2"/>
  </externalReferences>
  <definedNames>
    <definedName name="CL">'[1]RELEVANCIA-PUNTAJE'!$B$2</definedName>
    <definedName name="L">'[1]RELEVANCIA-PUNTAJE'!$C$2</definedName>
    <definedName name="ML">'[1]RELEVANCIA-PUNTAJE'!$D$2</definedName>
    <definedName name="MR_PL">'[1]RELEVANCIA-PUNTAJE'!#REF!</definedName>
    <definedName name="NL">'[1]RELEVANCIA-PUNTAJE'!$E$2</definedName>
    <definedName name="PL">'[1]RELEVANCIA-PUNTAJE'!#REF!</definedName>
    <definedName name="PR_PL">'[1]RELEVANCIA-PUNTAJE'!#REF!</definedName>
    <definedName name="RE_PL">'[1]RELEVANCIA-PUNTAJE'!#REF!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B11" i="2"/>
  <c r="B13" i="2"/>
  <c r="E13" i="2"/>
  <c r="G13" i="2"/>
  <c r="H13" i="2"/>
  <c r="I13" i="2" s="1"/>
  <c r="J13" i="2"/>
  <c r="K13" i="2" s="1"/>
  <c r="B14" i="2"/>
  <c r="D14" i="2"/>
  <c r="E14" i="2" s="1"/>
  <c r="F14" i="2"/>
  <c r="G14" i="2" s="1"/>
  <c r="H14" i="2"/>
  <c r="I14" i="2" s="1"/>
  <c r="J14" i="2"/>
  <c r="K14" i="2" s="1"/>
  <c r="B15" i="2"/>
  <c r="D15" i="2"/>
  <c r="E15" i="2" s="1"/>
  <c r="F15" i="2"/>
  <c r="G15" i="2" s="1"/>
  <c r="H15" i="2"/>
  <c r="I15" i="2" s="1"/>
  <c r="J15" i="2"/>
  <c r="K15" i="2" s="1"/>
  <c r="B16" i="2"/>
  <c r="E16" i="2"/>
  <c r="G16" i="2"/>
  <c r="H16" i="2"/>
  <c r="I16" i="2" s="1"/>
  <c r="J16" i="2"/>
  <c r="K16" i="2"/>
  <c r="B17" i="2"/>
  <c r="D17" i="2"/>
  <c r="E17" i="2" s="1"/>
  <c r="F17" i="2"/>
  <c r="G17" i="2" s="1"/>
  <c r="H17" i="2"/>
  <c r="I17" i="2" s="1"/>
  <c r="J17" i="2"/>
  <c r="K17" i="2" s="1"/>
  <c r="B18" i="2"/>
  <c r="D18" i="2"/>
  <c r="E18" i="2" s="1"/>
  <c r="F18" i="2"/>
  <c r="G18" i="2" s="1"/>
  <c r="H18" i="2"/>
  <c r="I18" i="2"/>
  <c r="J18" i="2"/>
  <c r="K18" i="2"/>
  <c r="B19" i="2"/>
  <c r="D19" i="2"/>
  <c r="E19" i="2" s="1"/>
  <c r="F19" i="2"/>
  <c r="G19" i="2"/>
  <c r="H19" i="2"/>
  <c r="I19" i="2" s="1"/>
  <c r="J19" i="2"/>
  <c r="K19" i="2" s="1"/>
  <c r="B24" i="2"/>
  <c r="B26" i="2"/>
  <c r="E26" i="2"/>
  <c r="G26" i="2"/>
  <c r="H26" i="2"/>
  <c r="I26" i="2" s="1"/>
  <c r="J26" i="2"/>
  <c r="K26" i="2" s="1"/>
  <c r="B27" i="2"/>
  <c r="D27" i="2"/>
  <c r="E27" i="2" s="1"/>
  <c r="F27" i="2"/>
  <c r="G27" i="2" s="1"/>
  <c r="H27" i="2"/>
  <c r="I27" i="2"/>
  <c r="J27" i="2"/>
  <c r="K27" i="2" s="1"/>
  <c r="B28" i="2"/>
  <c r="D28" i="2"/>
  <c r="E28" i="2" s="1"/>
  <c r="F28" i="2"/>
  <c r="G28" i="2" s="1"/>
  <c r="H28" i="2"/>
  <c r="I28" i="2" s="1"/>
  <c r="J28" i="2"/>
  <c r="K28" i="2" s="1"/>
  <c r="B29" i="2"/>
  <c r="E29" i="2"/>
  <c r="G29" i="2"/>
  <c r="H29" i="2"/>
  <c r="I29" i="2"/>
  <c r="J29" i="2"/>
  <c r="K29" i="2"/>
  <c r="B30" i="2"/>
  <c r="D30" i="2"/>
  <c r="E30" i="2" s="1"/>
  <c r="F30" i="2"/>
  <c r="G30" i="2" s="1"/>
  <c r="H30" i="2"/>
  <c r="I30" i="2" s="1"/>
  <c r="J30" i="2"/>
  <c r="K30" i="2" s="1"/>
  <c r="B31" i="2"/>
  <c r="D31" i="2"/>
  <c r="E31" i="2"/>
  <c r="F31" i="2"/>
  <c r="G31" i="2"/>
  <c r="H31" i="2"/>
  <c r="I31" i="2" s="1"/>
  <c r="J31" i="2"/>
  <c r="K31" i="2"/>
  <c r="B32" i="2"/>
  <c r="D32" i="2"/>
  <c r="E32" i="2" s="1"/>
  <c r="F32" i="2"/>
  <c r="G32" i="2" s="1"/>
  <c r="H32" i="2"/>
  <c r="I32" i="2" s="1"/>
  <c r="J32" i="2"/>
  <c r="K32" i="2" s="1"/>
  <c r="B37" i="2"/>
  <c r="B39" i="2"/>
  <c r="E39" i="2"/>
  <c r="G39" i="2"/>
  <c r="H39" i="2"/>
  <c r="I39" i="2" s="1"/>
  <c r="J39" i="2"/>
  <c r="K39" i="2" s="1"/>
  <c r="B40" i="2"/>
  <c r="D40" i="2"/>
  <c r="E40" i="2" s="1"/>
  <c r="F40" i="2"/>
  <c r="G40" i="2" s="1"/>
  <c r="H40" i="2"/>
  <c r="I40" i="2" s="1"/>
  <c r="J40" i="2"/>
  <c r="K40" i="2" s="1"/>
  <c r="B41" i="2"/>
  <c r="D41" i="2"/>
  <c r="E41" i="2" s="1"/>
  <c r="F41" i="2"/>
  <c r="G41" i="2" s="1"/>
  <c r="H41" i="2"/>
  <c r="I41" i="2" s="1"/>
  <c r="J41" i="2"/>
  <c r="K41" i="2" s="1"/>
  <c r="B42" i="2"/>
  <c r="E42" i="2"/>
  <c r="G42" i="2"/>
  <c r="H42" i="2"/>
  <c r="I42" i="2" s="1"/>
  <c r="J42" i="2"/>
  <c r="K42" i="2"/>
  <c r="B43" i="2"/>
  <c r="D43" i="2"/>
  <c r="E43" i="2" s="1"/>
  <c r="F43" i="2"/>
  <c r="G43" i="2" s="1"/>
  <c r="H43" i="2"/>
  <c r="I43" i="2" s="1"/>
  <c r="J43" i="2"/>
  <c r="K43" i="2" s="1"/>
  <c r="B44" i="2"/>
  <c r="D44" i="2"/>
  <c r="E44" i="2"/>
  <c r="F44" i="2"/>
  <c r="G44" i="2"/>
  <c r="H44" i="2"/>
  <c r="I44" i="2" s="1"/>
  <c r="J44" i="2"/>
  <c r="K44" i="2" s="1"/>
  <c r="B45" i="2"/>
  <c r="D45" i="2"/>
  <c r="E45" i="2" s="1"/>
  <c r="F45" i="2"/>
  <c r="G45" i="2" s="1"/>
  <c r="H45" i="2"/>
  <c r="I45" i="2" s="1"/>
  <c r="J45" i="2"/>
  <c r="K45" i="2" s="1"/>
  <c r="B50" i="2"/>
  <c r="B52" i="2"/>
  <c r="D52" i="2"/>
  <c r="E52" i="2" s="1"/>
  <c r="F52" i="2"/>
  <c r="G52" i="2" s="1"/>
  <c r="H52" i="2"/>
  <c r="I52" i="2" s="1"/>
  <c r="J52" i="2"/>
  <c r="K52" i="2" s="1"/>
  <c r="B53" i="2"/>
  <c r="D53" i="2"/>
  <c r="E53" i="2"/>
  <c r="F53" i="2"/>
  <c r="G53" i="2"/>
  <c r="H53" i="2"/>
  <c r="I53" i="2" s="1"/>
  <c r="J53" i="2"/>
  <c r="K53" i="2" s="1"/>
  <c r="B54" i="2"/>
  <c r="D54" i="2"/>
  <c r="E54" i="2" s="1"/>
  <c r="F54" i="2"/>
  <c r="G54" i="2" s="1"/>
  <c r="H54" i="2"/>
  <c r="I54" i="2" s="1"/>
  <c r="J54" i="2"/>
  <c r="K54" i="2" s="1"/>
  <c r="B55" i="2"/>
  <c r="D55" i="2"/>
  <c r="E55" i="2" s="1"/>
  <c r="F55" i="2"/>
  <c r="G55" i="2"/>
  <c r="H55" i="2"/>
  <c r="I55" i="2"/>
  <c r="J55" i="2"/>
  <c r="K55" i="2" s="1"/>
  <c r="B56" i="2"/>
  <c r="D56" i="2"/>
  <c r="E56" i="2" s="1"/>
  <c r="F56" i="2"/>
  <c r="G56" i="2" s="1"/>
  <c r="H56" i="2"/>
  <c r="I56" i="2" s="1"/>
  <c r="J56" i="2"/>
  <c r="K56" i="2" s="1"/>
  <c r="B57" i="2"/>
  <c r="D57" i="2"/>
  <c r="E57" i="2" s="1"/>
  <c r="F57" i="2"/>
  <c r="G57" i="2" s="1"/>
  <c r="H57" i="2"/>
  <c r="I57" i="2"/>
  <c r="J57" i="2"/>
  <c r="K57" i="2"/>
  <c r="B58" i="2"/>
  <c r="D58" i="2"/>
  <c r="E58" i="2" s="1"/>
  <c r="F58" i="2"/>
  <c r="G58" i="2" s="1"/>
  <c r="H58" i="2"/>
  <c r="I58" i="2" s="1"/>
  <c r="J58" i="2"/>
  <c r="K58" i="2" s="1"/>
  <c r="B63" i="2"/>
  <c r="B65" i="2"/>
  <c r="D65" i="2"/>
  <c r="E65" i="2" s="1"/>
  <c r="F65" i="2"/>
  <c r="G65" i="2" s="1"/>
  <c r="H65" i="2"/>
  <c r="I65" i="2" s="1"/>
  <c r="J65" i="2"/>
  <c r="K65" i="2" s="1"/>
  <c r="B66" i="2"/>
  <c r="D66" i="2"/>
  <c r="E66" i="2"/>
  <c r="F66" i="2"/>
  <c r="G66" i="2"/>
  <c r="H66" i="2"/>
  <c r="I66" i="2" s="1"/>
  <c r="J66" i="2"/>
  <c r="K66" i="2" s="1"/>
  <c r="B67" i="2"/>
  <c r="D67" i="2"/>
  <c r="E67" i="2" s="1"/>
  <c r="F67" i="2"/>
  <c r="G67" i="2" s="1"/>
  <c r="H67" i="2"/>
  <c r="I67" i="2" s="1"/>
  <c r="J67" i="2"/>
  <c r="K67" i="2" s="1"/>
  <c r="B68" i="2"/>
  <c r="D68" i="2"/>
  <c r="E68" i="2"/>
  <c r="F68" i="2"/>
  <c r="G68" i="2" s="1"/>
  <c r="H68" i="2"/>
  <c r="I68" i="2"/>
  <c r="J68" i="2"/>
  <c r="K68" i="2"/>
  <c r="B69" i="2"/>
  <c r="D69" i="2"/>
  <c r="E69" i="2" s="1"/>
  <c r="F69" i="2"/>
  <c r="G69" i="2" s="1"/>
  <c r="H69" i="2"/>
  <c r="I69" i="2"/>
  <c r="J69" i="2"/>
  <c r="K69" i="2" s="1"/>
  <c r="B70" i="2"/>
  <c r="D70" i="2"/>
  <c r="E70" i="2" s="1"/>
  <c r="F70" i="2"/>
  <c r="G70" i="2"/>
  <c r="H70" i="2"/>
  <c r="I70" i="2"/>
  <c r="J70" i="2"/>
  <c r="K70" i="2" s="1"/>
  <c r="B71" i="2"/>
  <c r="D71" i="2"/>
  <c r="E71" i="2" s="1"/>
  <c r="F71" i="2"/>
  <c r="G71" i="2"/>
  <c r="H71" i="2"/>
  <c r="I71" i="2" s="1"/>
  <c r="J71" i="2"/>
  <c r="K71" i="2" s="1"/>
  <c r="B76" i="2"/>
  <c r="B78" i="2"/>
  <c r="D78" i="2"/>
  <c r="E78" i="2" s="1"/>
  <c r="F78" i="2"/>
  <c r="G78" i="2"/>
  <c r="H78" i="2"/>
  <c r="I78" i="2" s="1"/>
  <c r="J78" i="2"/>
  <c r="K78" i="2" s="1"/>
  <c r="B79" i="2"/>
  <c r="D79" i="2"/>
  <c r="E79" i="2" s="1"/>
  <c r="F79" i="2"/>
  <c r="G79" i="2" s="1"/>
  <c r="H79" i="2"/>
  <c r="I79" i="2"/>
  <c r="J79" i="2"/>
  <c r="K79" i="2" s="1"/>
  <c r="B80" i="2"/>
  <c r="D80" i="2"/>
  <c r="E80" i="2" s="1"/>
  <c r="F80" i="2"/>
  <c r="G80" i="2" s="1"/>
  <c r="H80" i="2"/>
  <c r="I80" i="2" s="1"/>
  <c r="J80" i="2"/>
  <c r="K80" i="2" s="1"/>
  <c r="B81" i="2"/>
  <c r="D81" i="2"/>
  <c r="E81" i="2" s="1"/>
  <c r="F81" i="2"/>
  <c r="G81" i="2" s="1"/>
  <c r="H81" i="2"/>
  <c r="I81" i="2" s="1"/>
  <c r="J81" i="2"/>
  <c r="K81" i="2"/>
  <c r="B82" i="2"/>
  <c r="D82" i="2"/>
  <c r="E82" i="2" s="1"/>
  <c r="F82" i="2"/>
  <c r="G82" i="2" s="1"/>
  <c r="H82" i="2"/>
  <c r="I82" i="2" s="1"/>
  <c r="J82" i="2"/>
  <c r="K82" i="2" s="1"/>
  <c r="B83" i="2"/>
  <c r="D83" i="2"/>
  <c r="E83" i="2" s="1"/>
  <c r="F83" i="2"/>
  <c r="G83" i="2"/>
  <c r="H83" i="2"/>
  <c r="I83" i="2"/>
  <c r="J83" i="2"/>
  <c r="K83" i="2"/>
  <c r="B84" i="2"/>
  <c r="D84" i="2"/>
  <c r="E84" i="2" s="1"/>
  <c r="F84" i="2"/>
  <c r="G84" i="2" s="1"/>
  <c r="H84" i="2"/>
  <c r="I84" i="2" s="1"/>
  <c r="J84" i="2"/>
  <c r="K84" i="2" s="1"/>
  <c r="G72" i="2" l="1"/>
  <c r="G59" i="2"/>
  <c r="I20" i="2"/>
  <c r="E72" i="2"/>
  <c r="E59" i="2"/>
  <c r="K85" i="2"/>
  <c r="I85" i="2"/>
  <c r="I33" i="2"/>
  <c r="K20" i="2"/>
  <c r="K33" i="2"/>
  <c r="G20" i="2"/>
  <c r="E20" i="2"/>
  <c r="C20" i="2" s="1"/>
  <c r="C21" i="2" s="1"/>
  <c r="C4" i="2" s="1"/>
  <c r="E4" i="2" s="1"/>
  <c r="E46" i="2"/>
  <c r="G46" i="2"/>
  <c r="G85" i="2"/>
  <c r="K46" i="2"/>
  <c r="E33" i="2"/>
  <c r="K72" i="2"/>
  <c r="K59" i="2"/>
  <c r="I46" i="2"/>
  <c r="G33" i="2"/>
  <c r="E85" i="2"/>
  <c r="C85" i="2" s="1"/>
  <c r="C86" i="2" s="1"/>
  <c r="I72" i="2"/>
  <c r="C72" i="2" s="1"/>
  <c r="C73" i="2" s="1"/>
  <c r="I59" i="2"/>
  <c r="C46" i="2" l="1"/>
  <c r="C47" i="2" s="1"/>
  <c r="C6" i="2" s="1"/>
  <c r="E6" i="2" s="1"/>
  <c r="C59" i="2"/>
  <c r="C60" i="2" s="1"/>
  <c r="C33" i="2"/>
  <c r="C34" i="2" s="1"/>
  <c r="C5" i="2" s="1"/>
  <c r="E5" i="2" s="1"/>
</calcChain>
</file>

<file path=xl/sharedStrings.xml><?xml version="1.0" encoding="utf-8"?>
<sst xmlns="http://schemas.openxmlformats.org/spreadsheetml/2006/main" count="117" uniqueCount="23">
  <si>
    <t>Nota</t>
  </si>
  <si>
    <t>Puntaje</t>
  </si>
  <si>
    <t>Completamente logrado</t>
  </si>
  <si>
    <t>No logrado</t>
  </si>
  <si>
    <t>Logro Incipiente</t>
  </si>
  <si>
    <t>Logrado</t>
  </si>
  <si>
    <t>Aspectos a Evaluar</t>
  </si>
  <si>
    <t>NIVELES DE LOGRO Y PUNTAJES</t>
  </si>
  <si>
    <t>Nivel de Logro</t>
  </si>
  <si>
    <t>COMISION 3</t>
  </si>
  <si>
    <t>COMISION 2</t>
  </si>
  <si>
    <t>COMISION 1</t>
  </si>
  <si>
    <t>x</t>
  </si>
  <si>
    <t>DOCENTE</t>
  </si>
  <si>
    <t xml:space="preserve">VILLENA TORO ALONSO IGNACIO </t>
  </si>
  <si>
    <t xml:space="preserve">ULLOA SOTO DIEGO ALFONSO </t>
  </si>
  <si>
    <t xml:space="preserve">CASTRO MUNOZ PATRICIO </t>
  </si>
  <si>
    <t>Molina JC</t>
  </si>
  <si>
    <t>Albarez F</t>
  </si>
  <si>
    <t>Nota final</t>
  </si>
  <si>
    <t>Nota comision</t>
  </si>
  <si>
    <t>Nota docente asignatura</t>
  </si>
  <si>
    <t>INTEGRANTES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</si>
</sst>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Aptos Narrow"/>
      <family val="2"/>
      <scheme val="minor"/>
    </font>
    <font>
      <sz val="11"/>
      <color rgb="FF000000"/>
      <name val="Calibri"/>
    </font>
    <font>
      <sz val="14"/>
      <color rgb="FF000000"/>
      <name val="Calibri"/>
      <family val="2"/>
    </font>
    <font>
      <sz val="9"/>
      <color rgb="FF000000"/>
      <name val="Calibri"/>
      <family val="2"/>
    </font>
    <font>
      <sz val="11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sz val="2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CECEC"/>
        <bgColor rgb="FFECECEC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1" fillId="0" borderId="0" xfId="1"/>
    <xf numFmtId="164" fontId="2" fillId="0" borderId="1" xfId="1" applyNumberFormat="1" applyFont="1" applyBorder="1"/>
    <xf numFmtId="0" fontId="3" fillId="0" borderId="2" xfId="1" applyFont="1" applyBorder="1" applyAlignment="1">
      <alignment horizontal="right" vertical="center" wrapText="1"/>
    </xf>
    <xf numFmtId="0" fontId="1" fillId="2" borderId="1" xfId="1" applyFill="1" applyBorder="1"/>
    <xf numFmtId="0" fontId="2" fillId="0" borderId="4" xfId="1" applyFont="1" applyBorder="1"/>
    <xf numFmtId="0" fontId="3" fillId="0" borderId="3" xfId="1" applyFont="1" applyBorder="1" applyAlignment="1">
      <alignment horizontal="right" vertical="center" wrapText="1"/>
    </xf>
    <xf numFmtId="0" fontId="5" fillId="0" borderId="1" xfId="1" applyFont="1" applyBorder="1" applyAlignment="1">
      <alignment horizontal="center" vertical="center"/>
    </xf>
    <xf numFmtId="0" fontId="5" fillId="0" borderId="6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 wrapText="1"/>
    </xf>
    <xf numFmtId="0" fontId="6" fillId="3" borderId="4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164" fontId="1" fillId="5" borderId="7" xfId="1" applyNumberFormat="1" applyFill="1" applyBorder="1" applyAlignment="1">
      <alignment horizontal="center"/>
    </xf>
    <xf numFmtId="164" fontId="9" fillId="6" borderId="7" xfId="1" applyNumberFormat="1" applyFont="1" applyFill="1" applyBorder="1" applyAlignment="1">
      <alignment horizontal="center"/>
    </xf>
    <xf numFmtId="164" fontId="1" fillId="7" borderId="7" xfId="1" applyNumberFormat="1" applyFill="1" applyBorder="1" applyAlignment="1">
      <alignment horizontal="center"/>
    </xf>
    <xf numFmtId="0" fontId="10" fillId="0" borderId="2" xfId="1" applyFont="1" applyBorder="1" applyAlignment="1">
      <alignment horizontal="left"/>
    </xf>
    <xf numFmtId="0" fontId="1" fillId="0" borderId="0" xfId="1" applyAlignment="1">
      <alignment horizontal="right" vertical="center"/>
    </xf>
    <xf numFmtId="164" fontId="11" fillId="6" borderId="7" xfId="1" applyNumberFormat="1" applyFont="1" applyFill="1" applyBorder="1" applyAlignment="1">
      <alignment horizontal="center"/>
    </xf>
    <xf numFmtId="0" fontId="1" fillId="5" borderId="7" xfId="1" applyFill="1" applyBorder="1" applyAlignment="1">
      <alignment horizontal="center"/>
    </xf>
    <xf numFmtId="0" fontId="1" fillId="0" borderId="7" xfId="1" applyBorder="1" applyAlignment="1">
      <alignment horizontal="center"/>
    </xf>
    <xf numFmtId="0" fontId="10" fillId="7" borderId="7" xfId="1" applyFont="1" applyFill="1" applyBorder="1" applyAlignment="1">
      <alignment horizontal="center" vertical="center" wrapText="1"/>
    </xf>
    <xf numFmtId="0" fontId="9" fillId="0" borderId="0" xfId="1" applyFont="1"/>
    <xf numFmtId="9" fontId="1" fillId="5" borderId="7" xfId="1" applyNumberFormat="1" applyFill="1" applyBorder="1" applyAlignment="1">
      <alignment horizontal="center"/>
    </xf>
    <xf numFmtId="9" fontId="1" fillId="0" borderId="7" xfId="1" applyNumberFormat="1" applyBorder="1" applyAlignment="1">
      <alignment horizontal="center"/>
    </xf>
    <xf numFmtId="9" fontId="1" fillId="7" borderId="7" xfId="1" applyNumberFormat="1" applyFill="1" applyBorder="1" applyAlignment="1">
      <alignment horizontal="center" vertical="center" wrapText="1"/>
    </xf>
    <xf numFmtId="0" fontId="8" fillId="4" borderId="4" xfId="1" applyFont="1" applyFill="1" applyBorder="1" applyAlignment="1">
      <alignment horizontal="center" vertical="center" textRotation="255"/>
    </xf>
    <xf numFmtId="0" fontId="4" fillId="0" borderId="5" xfId="1" applyFont="1" applyBorder="1"/>
    <xf numFmtId="0" fontId="4" fillId="0" borderId="8" xfId="1" applyFont="1" applyBorder="1"/>
    <xf numFmtId="0" fontId="4" fillId="0" borderId="3" xfId="1" applyFont="1" applyBorder="1"/>
    <xf numFmtId="0" fontId="6" fillId="3" borderId="4" xfId="1" applyFont="1" applyFill="1" applyBorder="1" applyAlignment="1">
      <alignment horizontal="center" vertical="center"/>
    </xf>
    <xf numFmtId="0" fontId="6" fillId="3" borderId="2" xfId="1" applyFont="1" applyFill="1" applyBorder="1" applyAlignment="1">
      <alignment horizontal="center" vertical="center"/>
    </xf>
    <xf numFmtId="0" fontId="4" fillId="0" borderId="9" xfId="1" applyFont="1" applyBorder="1"/>
    <xf numFmtId="0" fontId="4" fillId="0" borderId="6" xfId="1" applyFont="1" applyBorder="1"/>
  </cellXfs>
  <cellStyles count="2">
    <cellStyle name="Normal" xfId="0" builtinId="0"/>
    <cellStyle name="Normal 2" xfId="1" xr:uid="{8E5C4EB8-7A10-445E-940D-1A0203325E7D}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onso\Downloads\PLANILLA%20DE%20EVALUACI&#211;N%20FASE%203%20-%20PRESENTACION%20FINAL.xlsx" TargetMode="External"/><Relationship Id="rId1" Type="http://schemas.openxmlformats.org/officeDocument/2006/relationships/externalLinkPath" Target="PLANILLA%20DE%20EVALUACI&#211;N%20FASE%203%20-%20PRESENTACION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1"/>
      <sheetName val="G(2)"/>
      <sheetName val="G(3)"/>
      <sheetName val="G(5)"/>
      <sheetName val="G(6)"/>
      <sheetName val="G(7)"/>
      <sheetName val="G(8)"/>
      <sheetName val="G(9)"/>
      <sheetName val="RUBRICA"/>
      <sheetName val="EVALUACION FASE 3"/>
      <sheetName val="ESCALA_IEP"/>
      <sheetName val="ESCALA_PRESENTACION"/>
      <sheetName val="ESCALA_TRAB_EQUIP"/>
      <sheetName val="RELEVANCIA-PUNTAJ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">
          <cell r="A4" t="str">
            <v xml:space="preserve">1. Presenta el proyecto considerando la relevancia, objetivos, metodología y desarrollo, de acuerdo a los estándares de calidad de la disciplina. </v>
          </cell>
        </row>
        <row r="5">
          <cell r="A5" t="str">
            <v xml:space="preserve">2. Presenta las evidencias del Proyecto APT, dando cuenta del cumplimiento de los objetivos y de acuerdo a los estándares de la disciplina. </v>
          </cell>
        </row>
        <row r="6">
          <cell r="A6" t="str">
            <v>3. Responde las preguntas realizadas por la comisión, cumpliendo con los estándares de calidad de la disciplina.</v>
          </cell>
        </row>
        <row r="7">
          <cell r="A7" t="str">
            <v>4. Expone el Proyecto APT, considerando el formato y el tiempo establecido para la presentación.</v>
          </cell>
        </row>
        <row r="8">
          <cell r="A8" t="str">
            <v>5. Expresa sus ideas con fluidez, claridad y precisión, utilizando lenguaje técnico propio de la disciplina.</v>
          </cell>
        </row>
        <row r="9">
          <cell r="A9" t="str">
            <v>6. Entrega la documentación y evidencias requerida por la asignatura de acuerdo a la estructura y nombres solicitados, guardando todas las evidencias de avances en Git</v>
          </cell>
        </row>
        <row r="10">
          <cell r="A10" t="str">
            <v xml:space="preserve">7. Expone el tema utilizando un lenguaje técnico disciplinar al presentar la propuesta y responde evidenciando un manejo de la información. </v>
          </cell>
        </row>
      </sheetData>
      <sheetData sheetId="9" refreshError="1"/>
      <sheetData sheetId="10">
        <row r="2">
          <cell r="A2">
            <v>0</v>
          </cell>
          <cell r="B2">
            <v>1</v>
          </cell>
        </row>
        <row r="3">
          <cell r="A3">
            <v>0.5</v>
          </cell>
          <cell r="B3">
            <v>1</v>
          </cell>
        </row>
        <row r="4">
          <cell r="A4">
            <v>1</v>
          </cell>
          <cell r="B4">
            <v>1.1000000000000001</v>
          </cell>
        </row>
        <row r="5">
          <cell r="A5">
            <v>1.5</v>
          </cell>
          <cell r="B5">
            <v>1.1000000000000001</v>
          </cell>
        </row>
        <row r="6">
          <cell r="A6">
            <v>2</v>
          </cell>
          <cell r="B6">
            <v>1.1000000000000001</v>
          </cell>
        </row>
        <row r="7">
          <cell r="A7">
            <v>2.5</v>
          </cell>
          <cell r="B7">
            <v>1.1000000000000001</v>
          </cell>
        </row>
        <row r="8">
          <cell r="A8">
            <v>3</v>
          </cell>
          <cell r="B8">
            <v>1.2</v>
          </cell>
        </row>
        <row r="9">
          <cell r="A9">
            <v>3.5</v>
          </cell>
          <cell r="B9">
            <v>1.2</v>
          </cell>
        </row>
        <row r="10">
          <cell r="A10">
            <v>4</v>
          </cell>
          <cell r="B10">
            <v>1.2</v>
          </cell>
        </row>
        <row r="11">
          <cell r="A11">
            <v>4.5</v>
          </cell>
          <cell r="B11">
            <v>1.2</v>
          </cell>
        </row>
        <row r="12">
          <cell r="A12">
            <v>5</v>
          </cell>
          <cell r="B12">
            <v>1.3</v>
          </cell>
        </row>
        <row r="13">
          <cell r="A13">
            <v>5.5</v>
          </cell>
          <cell r="B13">
            <v>1.3</v>
          </cell>
        </row>
        <row r="14">
          <cell r="A14">
            <v>6</v>
          </cell>
          <cell r="B14">
            <v>1.3</v>
          </cell>
        </row>
        <row r="15">
          <cell r="A15">
            <v>6.5</v>
          </cell>
          <cell r="B15">
            <v>1.3</v>
          </cell>
        </row>
        <row r="16">
          <cell r="A16">
            <v>7</v>
          </cell>
          <cell r="B16">
            <v>1.4</v>
          </cell>
        </row>
        <row r="17">
          <cell r="A17">
            <v>7.5</v>
          </cell>
          <cell r="B17">
            <v>1.4</v>
          </cell>
        </row>
        <row r="18">
          <cell r="A18">
            <v>8</v>
          </cell>
          <cell r="B18">
            <v>1.4</v>
          </cell>
        </row>
        <row r="19">
          <cell r="A19">
            <v>8.5</v>
          </cell>
          <cell r="B19">
            <v>1.4</v>
          </cell>
        </row>
        <row r="20">
          <cell r="A20">
            <v>9</v>
          </cell>
          <cell r="B20">
            <v>1.5</v>
          </cell>
        </row>
        <row r="21">
          <cell r="A21">
            <v>9.5</v>
          </cell>
          <cell r="B21">
            <v>1.5</v>
          </cell>
        </row>
        <row r="22">
          <cell r="A22">
            <v>10</v>
          </cell>
          <cell r="B22">
            <v>1.5</v>
          </cell>
        </row>
        <row r="23">
          <cell r="A23">
            <v>10.5</v>
          </cell>
          <cell r="B23">
            <v>1.5</v>
          </cell>
        </row>
        <row r="24">
          <cell r="A24">
            <v>11</v>
          </cell>
          <cell r="B24">
            <v>1.6</v>
          </cell>
        </row>
        <row r="25">
          <cell r="A25">
            <v>11.5</v>
          </cell>
          <cell r="B25">
            <v>1.6</v>
          </cell>
        </row>
        <row r="26">
          <cell r="A26">
            <v>12</v>
          </cell>
          <cell r="B26">
            <v>1.6</v>
          </cell>
        </row>
        <row r="27">
          <cell r="A27">
            <v>12.5</v>
          </cell>
          <cell r="B27">
            <v>1.6</v>
          </cell>
        </row>
        <row r="28">
          <cell r="A28">
            <v>13</v>
          </cell>
          <cell r="B28">
            <v>1.7</v>
          </cell>
        </row>
        <row r="29">
          <cell r="A29">
            <v>13.5</v>
          </cell>
          <cell r="B29">
            <v>1.7</v>
          </cell>
        </row>
        <row r="30">
          <cell r="A30">
            <v>14</v>
          </cell>
          <cell r="B30">
            <v>1.7</v>
          </cell>
        </row>
        <row r="31">
          <cell r="A31">
            <v>14.5</v>
          </cell>
          <cell r="B31">
            <v>1.7</v>
          </cell>
        </row>
        <row r="32">
          <cell r="A32">
            <v>15</v>
          </cell>
          <cell r="B32">
            <v>1.8</v>
          </cell>
        </row>
        <row r="33">
          <cell r="A33">
            <v>15.5</v>
          </cell>
          <cell r="B33">
            <v>1.8</v>
          </cell>
        </row>
        <row r="34">
          <cell r="A34">
            <v>16</v>
          </cell>
          <cell r="B34">
            <v>1.8</v>
          </cell>
        </row>
        <row r="35">
          <cell r="A35">
            <v>16.5</v>
          </cell>
          <cell r="B35">
            <v>1.8</v>
          </cell>
        </row>
        <row r="36">
          <cell r="A36">
            <v>17</v>
          </cell>
          <cell r="B36">
            <v>1.9</v>
          </cell>
        </row>
        <row r="37">
          <cell r="A37">
            <v>17.5</v>
          </cell>
          <cell r="B37">
            <v>1.9</v>
          </cell>
        </row>
        <row r="38">
          <cell r="A38">
            <v>18</v>
          </cell>
          <cell r="B38">
            <v>1.9</v>
          </cell>
        </row>
        <row r="39">
          <cell r="A39">
            <v>18.5</v>
          </cell>
          <cell r="B39">
            <v>1.9</v>
          </cell>
        </row>
        <row r="40">
          <cell r="A40">
            <v>19</v>
          </cell>
          <cell r="B40">
            <v>2</v>
          </cell>
        </row>
        <row r="41">
          <cell r="A41">
            <v>19.5</v>
          </cell>
          <cell r="B41">
            <v>2</v>
          </cell>
        </row>
        <row r="42">
          <cell r="A42">
            <v>20</v>
          </cell>
          <cell r="B42">
            <v>2</v>
          </cell>
        </row>
        <row r="43">
          <cell r="A43">
            <v>20.5</v>
          </cell>
          <cell r="B43">
            <v>2</v>
          </cell>
        </row>
        <row r="44">
          <cell r="A44">
            <v>21</v>
          </cell>
          <cell r="B44">
            <v>2.1</v>
          </cell>
        </row>
        <row r="45">
          <cell r="A45">
            <v>21.5</v>
          </cell>
          <cell r="B45">
            <v>2.1</v>
          </cell>
        </row>
        <row r="46">
          <cell r="A46">
            <v>22</v>
          </cell>
          <cell r="B46">
            <v>2.1</v>
          </cell>
        </row>
        <row r="47">
          <cell r="A47">
            <v>22.5</v>
          </cell>
          <cell r="B47">
            <v>2.1</v>
          </cell>
        </row>
        <row r="48">
          <cell r="A48">
            <v>23</v>
          </cell>
          <cell r="B48">
            <v>2.2000000000000002</v>
          </cell>
        </row>
        <row r="49">
          <cell r="A49">
            <v>23.5</v>
          </cell>
          <cell r="B49">
            <v>2.2000000000000002</v>
          </cell>
        </row>
        <row r="50">
          <cell r="A50">
            <v>24</v>
          </cell>
          <cell r="B50">
            <v>2.2000000000000002</v>
          </cell>
        </row>
        <row r="51">
          <cell r="A51">
            <v>24.5</v>
          </cell>
          <cell r="B51">
            <v>2.2000000000000002</v>
          </cell>
        </row>
        <row r="52">
          <cell r="A52">
            <v>25</v>
          </cell>
          <cell r="B52">
            <v>2.2999999999999998</v>
          </cell>
        </row>
        <row r="53">
          <cell r="A53">
            <v>25.5</v>
          </cell>
          <cell r="B53">
            <v>2.2999999999999998</v>
          </cell>
        </row>
        <row r="54">
          <cell r="A54">
            <v>26</v>
          </cell>
          <cell r="B54">
            <v>2.2999999999999998</v>
          </cell>
        </row>
        <row r="55">
          <cell r="A55">
            <v>26.5</v>
          </cell>
          <cell r="B55">
            <v>2.2999999999999998</v>
          </cell>
        </row>
        <row r="56">
          <cell r="A56">
            <v>27</v>
          </cell>
          <cell r="B56">
            <v>2.4</v>
          </cell>
        </row>
        <row r="57">
          <cell r="A57">
            <v>27.5</v>
          </cell>
          <cell r="B57">
            <v>2.4</v>
          </cell>
        </row>
        <row r="58">
          <cell r="A58">
            <v>28</v>
          </cell>
          <cell r="B58">
            <v>2.4</v>
          </cell>
        </row>
        <row r="59">
          <cell r="A59">
            <v>28.5</v>
          </cell>
          <cell r="B59">
            <v>2.4</v>
          </cell>
        </row>
        <row r="60">
          <cell r="A60">
            <v>29</v>
          </cell>
          <cell r="B60">
            <v>2.5</v>
          </cell>
        </row>
        <row r="61">
          <cell r="A61">
            <v>29.5</v>
          </cell>
          <cell r="B61">
            <v>2.5</v>
          </cell>
        </row>
        <row r="62">
          <cell r="A62">
            <v>30</v>
          </cell>
          <cell r="B62">
            <v>2.5</v>
          </cell>
        </row>
        <row r="63">
          <cell r="A63">
            <v>30.5</v>
          </cell>
          <cell r="B63">
            <v>2.5</v>
          </cell>
        </row>
        <row r="64">
          <cell r="A64">
            <v>31</v>
          </cell>
          <cell r="B64">
            <v>2.6</v>
          </cell>
        </row>
        <row r="65">
          <cell r="A65">
            <v>31.5</v>
          </cell>
          <cell r="B65">
            <v>2.6</v>
          </cell>
        </row>
        <row r="66">
          <cell r="A66">
            <v>32</v>
          </cell>
          <cell r="B66">
            <v>2.6</v>
          </cell>
        </row>
        <row r="67">
          <cell r="A67">
            <v>32.5</v>
          </cell>
          <cell r="B67">
            <v>2.6</v>
          </cell>
        </row>
        <row r="68">
          <cell r="A68">
            <v>33</v>
          </cell>
          <cell r="B68">
            <v>2.7</v>
          </cell>
        </row>
        <row r="69">
          <cell r="A69">
            <v>33.5</v>
          </cell>
          <cell r="B69">
            <v>2.7</v>
          </cell>
        </row>
        <row r="70">
          <cell r="A70">
            <v>34</v>
          </cell>
          <cell r="B70">
            <v>2.7</v>
          </cell>
        </row>
        <row r="71">
          <cell r="A71">
            <v>34.5</v>
          </cell>
          <cell r="B71">
            <v>2.7</v>
          </cell>
        </row>
        <row r="72">
          <cell r="A72">
            <v>35</v>
          </cell>
          <cell r="B72">
            <v>2.8</v>
          </cell>
        </row>
        <row r="73">
          <cell r="A73">
            <v>35.5</v>
          </cell>
          <cell r="B73">
            <v>2.8</v>
          </cell>
        </row>
        <row r="74">
          <cell r="A74">
            <v>36</v>
          </cell>
          <cell r="B74">
            <v>2.8</v>
          </cell>
        </row>
        <row r="75">
          <cell r="A75">
            <v>36.5</v>
          </cell>
          <cell r="B75">
            <v>2.8</v>
          </cell>
        </row>
        <row r="76">
          <cell r="A76">
            <v>37</v>
          </cell>
          <cell r="B76">
            <v>2.9</v>
          </cell>
        </row>
        <row r="77">
          <cell r="A77">
            <v>37.5</v>
          </cell>
          <cell r="B77">
            <v>2.9</v>
          </cell>
        </row>
        <row r="78">
          <cell r="A78">
            <v>38</v>
          </cell>
          <cell r="B78">
            <v>2.9</v>
          </cell>
        </row>
        <row r="79">
          <cell r="A79">
            <v>38.5</v>
          </cell>
          <cell r="B79">
            <v>2.9</v>
          </cell>
        </row>
        <row r="80">
          <cell r="A80">
            <v>39</v>
          </cell>
          <cell r="B80">
            <v>3</v>
          </cell>
        </row>
        <row r="81">
          <cell r="A81">
            <v>39.5</v>
          </cell>
          <cell r="B81">
            <v>3</v>
          </cell>
        </row>
        <row r="82">
          <cell r="A82">
            <v>40</v>
          </cell>
          <cell r="B82">
            <v>3</v>
          </cell>
        </row>
        <row r="83">
          <cell r="A83">
            <v>40.5</v>
          </cell>
          <cell r="B83">
            <v>3</v>
          </cell>
        </row>
        <row r="84">
          <cell r="A84">
            <v>41</v>
          </cell>
          <cell r="B84">
            <v>3.1</v>
          </cell>
        </row>
        <row r="85">
          <cell r="A85">
            <v>41.5</v>
          </cell>
          <cell r="B85">
            <v>3.1</v>
          </cell>
        </row>
        <row r="86">
          <cell r="A86">
            <v>42</v>
          </cell>
          <cell r="B86">
            <v>3.1</v>
          </cell>
        </row>
        <row r="87">
          <cell r="A87">
            <v>42.5</v>
          </cell>
          <cell r="B87">
            <v>3.1</v>
          </cell>
        </row>
        <row r="88">
          <cell r="A88">
            <v>43</v>
          </cell>
          <cell r="B88">
            <v>3.2</v>
          </cell>
        </row>
        <row r="89">
          <cell r="A89">
            <v>43.5</v>
          </cell>
          <cell r="B89">
            <v>3.2</v>
          </cell>
        </row>
        <row r="90">
          <cell r="A90">
            <v>44</v>
          </cell>
          <cell r="B90">
            <v>3.2</v>
          </cell>
        </row>
        <row r="91">
          <cell r="A91">
            <v>44.5</v>
          </cell>
          <cell r="B91">
            <v>3.2</v>
          </cell>
        </row>
        <row r="92">
          <cell r="A92">
            <v>45</v>
          </cell>
          <cell r="B92">
            <v>3.3</v>
          </cell>
        </row>
        <row r="93">
          <cell r="A93">
            <v>45.5</v>
          </cell>
          <cell r="B93">
            <v>3.3</v>
          </cell>
        </row>
        <row r="94">
          <cell r="A94">
            <v>46</v>
          </cell>
          <cell r="B94">
            <v>3.3</v>
          </cell>
        </row>
        <row r="95">
          <cell r="A95">
            <v>46.5</v>
          </cell>
          <cell r="B95">
            <v>3.3</v>
          </cell>
        </row>
        <row r="96">
          <cell r="A96">
            <v>47</v>
          </cell>
          <cell r="B96">
            <v>3.4</v>
          </cell>
        </row>
        <row r="97">
          <cell r="A97">
            <v>47.5</v>
          </cell>
          <cell r="B97">
            <v>3.4</v>
          </cell>
        </row>
        <row r="98">
          <cell r="A98">
            <v>48</v>
          </cell>
          <cell r="B98">
            <v>3.4</v>
          </cell>
        </row>
        <row r="99">
          <cell r="A99">
            <v>48.5</v>
          </cell>
          <cell r="B99">
            <v>3.4</v>
          </cell>
        </row>
        <row r="100">
          <cell r="A100">
            <v>49</v>
          </cell>
          <cell r="B100">
            <v>3.5</v>
          </cell>
        </row>
        <row r="101">
          <cell r="A101">
            <v>49.5</v>
          </cell>
          <cell r="B101">
            <v>3.5</v>
          </cell>
        </row>
        <row r="102">
          <cell r="A102">
            <v>50</v>
          </cell>
          <cell r="B102">
            <v>3.5</v>
          </cell>
        </row>
        <row r="103">
          <cell r="A103">
            <v>50.5</v>
          </cell>
          <cell r="B103">
            <v>3.5</v>
          </cell>
        </row>
        <row r="104">
          <cell r="A104">
            <v>51</v>
          </cell>
          <cell r="B104">
            <v>3.6</v>
          </cell>
        </row>
        <row r="105">
          <cell r="A105">
            <v>51.5</v>
          </cell>
          <cell r="B105">
            <v>3.6</v>
          </cell>
        </row>
        <row r="106">
          <cell r="A106">
            <v>52</v>
          </cell>
          <cell r="B106">
            <v>3.6</v>
          </cell>
        </row>
        <row r="107">
          <cell r="A107">
            <v>52.5</v>
          </cell>
          <cell r="B107">
            <v>3.6</v>
          </cell>
        </row>
        <row r="108">
          <cell r="A108">
            <v>53</v>
          </cell>
          <cell r="B108">
            <v>3.7</v>
          </cell>
        </row>
        <row r="109">
          <cell r="A109">
            <v>53.5</v>
          </cell>
          <cell r="B109">
            <v>3.7</v>
          </cell>
        </row>
        <row r="110">
          <cell r="A110">
            <v>54</v>
          </cell>
          <cell r="B110">
            <v>3.7</v>
          </cell>
        </row>
        <row r="111">
          <cell r="A111">
            <v>54.5</v>
          </cell>
          <cell r="B111">
            <v>3.7</v>
          </cell>
        </row>
        <row r="112">
          <cell r="A112">
            <v>55</v>
          </cell>
          <cell r="B112">
            <v>3.8</v>
          </cell>
        </row>
        <row r="113">
          <cell r="A113">
            <v>55.5</v>
          </cell>
          <cell r="B113">
            <v>3.8</v>
          </cell>
        </row>
        <row r="114">
          <cell r="A114">
            <v>56</v>
          </cell>
          <cell r="B114">
            <v>3.8</v>
          </cell>
        </row>
        <row r="115">
          <cell r="A115">
            <v>56.5</v>
          </cell>
          <cell r="B115">
            <v>3.8</v>
          </cell>
        </row>
        <row r="116">
          <cell r="A116">
            <v>57</v>
          </cell>
          <cell r="B116">
            <v>3.9</v>
          </cell>
        </row>
        <row r="117">
          <cell r="A117">
            <v>57.5</v>
          </cell>
          <cell r="B117">
            <v>3.9</v>
          </cell>
        </row>
        <row r="118">
          <cell r="A118">
            <v>58</v>
          </cell>
          <cell r="B118">
            <v>3.9</v>
          </cell>
        </row>
        <row r="119">
          <cell r="A119">
            <v>58.5</v>
          </cell>
          <cell r="B119">
            <v>3.9</v>
          </cell>
        </row>
        <row r="120">
          <cell r="A120">
            <v>59</v>
          </cell>
          <cell r="B120">
            <v>4</v>
          </cell>
        </row>
        <row r="121">
          <cell r="A121">
            <v>59.5</v>
          </cell>
          <cell r="B121">
            <v>4</v>
          </cell>
        </row>
        <row r="122">
          <cell r="A122">
            <v>60</v>
          </cell>
          <cell r="B122">
            <v>4</v>
          </cell>
        </row>
        <row r="123">
          <cell r="A123">
            <v>60.5</v>
          </cell>
          <cell r="B123">
            <v>4</v>
          </cell>
        </row>
        <row r="124">
          <cell r="A124">
            <v>61</v>
          </cell>
          <cell r="B124">
            <v>4.0999999999999996</v>
          </cell>
        </row>
        <row r="125">
          <cell r="A125">
            <v>61.5</v>
          </cell>
          <cell r="B125">
            <v>4.0999999999999996</v>
          </cell>
        </row>
        <row r="126">
          <cell r="A126">
            <v>62</v>
          </cell>
          <cell r="B126">
            <v>4.2</v>
          </cell>
        </row>
        <row r="127">
          <cell r="A127">
            <v>62.5</v>
          </cell>
          <cell r="B127">
            <v>4.2</v>
          </cell>
        </row>
        <row r="128">
          <cell r="A128">
            <v>63</v>
          </cell>
          <cell r="B128">
            <v>4.2</v>
          </cell>
        </row>
        <row r="129">
          <cell r="A129">
            <v>63.5</v>
          </cell>
          <cell r="B129">
            <v>4.3</v>
          </cell>
        </row>
        <row r="130">
          <cell r="A130">
            <v>64</v>
          </cell>
          <cell r="B130">
            <v>4.3</v>
          </cell>
        </row>
        <row r="131">
          <cell r="A131">
            <v>64.5</v>
          </cell>
          <cell r="B131">
            <v>4.3</v>
          </cell>
        </row>
        <row r="132">
          <cell r="A132">
            <v>65</v>
          </cell>
          <cell r="B132">
            <v>4.4000000000000004</v>
          </cell>
        </row>
        <row r="133">
          <cell r="A133">
            <v>65.5</v>
          </cell>
          <cell r="B133">
            <v>4.4000000000000004</v>
          </cell>
        </row>
        <row r="134">
          <cell r="A134">
            <v>66</v>
          </cell>
          <cell r="B134">
            <v>4.5</v>
          </cell>
        </row>
        <row r="135">
          <cell r="A135">
            <v>66.5</v>
          </cell>
          <cell r="B135">
            <v>4.5</v>
          </cell>
        </row>
        <row r="136">
          <cell r="A136">
            <v>67</v>
          </cell>
          <cell r="B136">
            <v>4.5</v>
          </cell>
        </row>
        <row r="137">
          <cell r="A137">
            <v>67.5</v>
          </cell>
          <cell r="B137">
            <v>4.5999999999999996</v>
          </cell>
        </row>
        <row r="138">
          <cell r="A138">
            <v>68</v>
          </cell>
          <cell r="B138">
            <v>4.5999999999999996</v>
          </cell>
        </row>
        <row r="139">
          <cell r="A139">
            <v>68.5</v>
          </cell>
          <cell r="B139">
            <v>4.5999999999999996</v>
          </cell>
        </row>
        <row r="140">
          <cell r="A140">
            <v>69</v>
          </cell>
          <cell r="B140">
            <v>4.7</v>
          </cell>
        </row>
        <row r="141">
          <cell r="A141">
            <v>69.5</v>
          </cell>
          <cell r="B141">
            <v>4.7</v>
          </cell>
        </row>
        <row r="142">
          <cell r="A142">
            <v>70</v>
          </cell>
          <cell r="B142">
            <v>4.8</v>
          </cell>
        </row>
        <row r="143">
          <cell r="A143">
            <v>70.5</v>
          </cell>
          <cell r="B143">
            <v>4.8</v>
          </cell>
        </row>
        <row r="144">
          <cell r="A144">
            <v>71</v>
          </cell>
          <cell r="B144">
            <v>4.8</v>
          </cell>
        </row>
        <row r="145">
          <cell r="A145">
            <v>71.5</v>
          </cell>
          <cell r="B145">
            <v>4.9000000000000004</v>
          </cell>
        </row>
        <row r="146">
          <cell r="A146">
            <v>72</v>
          </cell>
          <cell r="B146">
            <v>4.9000000000000004</v>
          </cell>
        </row>
        <row r="147">
          <cell r="A147">
            <v>72.5</v>
          </cell>
          <cell r="B147">
            <v>4.9000000000000004</v>
          </cell>
        </row>
        <row r="148">
          <cell r="A148">
            <v>73</v>
          </cell>
          <cell r="B148">
            <v>5</v>
          </cell>
        </row>
        <row r="149">
          <cell r="A149">
            <v>73.5</v>
          </cell>
          <cell r="B149">
            <v>5</v>
          </cell>
        </row>
        <row r="150">
          <cell r="A150">
            <v>74</v>
          </cell>
          <cell r="B150">
            <v>5.0999999999999996</v>
          </cell>
        </row>
        <row r="151">
          <cell r="A151">
            <v>74.5</v>
          </cell>
          <cell r="B151">
            <v>5.0999999999999996</v>
          </cell>
        </row>
        <row r="152">
          <cell r="A152">
            <v>75</v>
          </cell>
          <cell r="B152">
            <v>5.0999999999999996</v>
          </cell>
        </row>
        <row r="153">
          <cell r="A153">
            <v>75.5</v>
          </cell>
          <cell r="B153">
            <v>5.2</v>
          </cell>
        </row>
        <row r="154">
          <cell r="A154">
            <v>76</v>
          </cell>
          <cell r="B154">
            <v>5.2</v>
          </cell>
        </row>
        <row r="155">
          <cell r="A155">
            <v>76.5</v>
          </cell>
          <cell r="B155">
            <v>5.2</v>
          </cell>
        </row>
        <row r="156">
          <cell r="A156">
            <v>77</v>
          </cell>
          <cell r="B156">
            <v>5.3</v>
          </cell>
        </row>
        <row r="157">
          <cell r="A157">
            <v>77.5</v>
          </cell>
          <cell r="B157">
            <v>5.3</v>
          </cell>
        </row>
        <row r="158">
          <cell r="A158">
            <v>78</v>
          </cell>
          <cell r="B158">
            <v>5.4</v>
          </cell>
        </row>
        <row r="159">
          <cell r="A159">
            <v>78.5</v>
          </cell>
          <cell r="B159">
            <v>5.4</v>
          </cell>
        </row>
        <row r="160">
          <cell r="A160">
            <v>79</v>
          </cell>
          <cell r="B160">
            <v>5.4</v>
          </cell>
        </row>
        <row r="161">
          <cell r="A161">
            <v>79.5</v>
          </cell>
          <cell r="B161">
            <v>5.5</v>
          </cell>
        </row>
        <row r="162">
          <cell r="A162">
            <v>80</v>
          </cell>
          <cell r="B162">
            <v>5.5</v>
          </cell>
        </row>
        <row r="163">
          <cell r="A163">
            <v>80.5</v>
          </cell>
          <cell r="B163">
            <v>5.5</v>
          </cell>
        </row>
        <row r="164">
          <cell r="A164">
            <v>81</v>
          </cell>
          <cell r="B164">
            <v>5.6</v>
          </cell>
        </row>
        <row r="165">
          <cell r="A165">
            <v>81.5</v>
          </cell>
          <cell r="B165">
            <v>5.6</v>
          </cell>
        </row>
        <row r="166">
          <cell r="A166">
            <v>82</v>
          </cell>
          <cell r="B166">
            <v>5.7</v>
          </cell>
        </row>
        <row r="167">
          <cell r="A167">
            <v>82.5</v>
          </cell>
          <cell r="B167">
            <v>5.7</v>
          </cell>
        </row>
        <row r="168">
          <cell r="A168">
            <v>83</v>
          </cell>
          <cell r="B168">
            <v>5.7</v>
          </cell>
        </row>
        <row r="169">
          <cell r="A169">
            <v>83.5</v>
          </cell>
          <cell r="B169">
            <v>5.8</v>
          </cell>
        </row>
        <row r="170">
          <cell r="A170">
            <v>84</v>
          </cell>
          <cell r="B170">
            <v>5.8</v>
          </cell>
        </row>
        <row r="171">
          <cell r="A171">
            <v>84.5</v>
          </cell>
          <cell r="B171">
            <v>5.8</v>
          </cell>
        </row>
        <row r="172">
          <cell r="A172">
            <v>85</v>
          </cell>
          <cell r="B172">
            <v>5.9</v>
          </cell>
        </row>
        <row r="173">
          <cell r="A173">
            <v>85.5</v>
          </cell>
          <cell r="B173">
            <v>5.9</v>
          </cell>
        </row>
        <row r="174">
          <cell r="A174">
            <v>86</v>
          </cell>
          <cell r="B174">
            <v>6</v>
          </cell>
        </row>
        <row r="175">
          <cell r="A175">
            <v>86.5</v>
          </cell>
          <cell r="B175">
            <v>6</v>
          </cell>
        </row>
        <row r="176">
          <cell r="A176">
            <v>87</v>
          </cell>
          <cell r="B176">
            <v>6</v>
          </cell>
        </row>
        <row r="177">
          <cell r="A177">
            <v>87.5</v>
          </cell>
          <cell r="B177">
            <v>6.1</v>
          </cell>
        </row>
        <row r="178">
          <cell r="A178">
            <v>88</v>
          </cell>
          <cell r="B178">
            <v>6.1</v>
          </cell>
        </row>
        <row r="179">
          <cell r="A179">
            <v>88.5</v>
          </cell>
          <cell r="B179">
            <v>6.1</v>
          </cell>
        </row>
        <row r="180">
          <cell r="A180">
            <v>89</v>
          </cell>
          <cell r="B180">
            <v>6.2</v>
          </cell>
        </row>
        <row r="181">
          <cell r="A181">
            <v>89.5</v>
          </cell>
          <cell r="B181">
            <v>6.2</v>
          </cell>
        </row>
        <row r="182">
          <cell r="A182">
            <v>90</v>
          </cell>
          <cell r="B182">
            <v>6.3</v>
          </cell>
        </row>
        <row r="183">
          <cell r="A183">
            <v>90.5</v>
          </cell>
          <cell r="B183">
            <v>6.3</v>
          </cell>
        </row>
        <row r="184">
          <cell r="A184">
            <v>91</v>
          </cell>
          <cell r="B184">
            <v>6.3</v>
          </cell>
        </row>
        <row r="185">
          <cell r="A185">
            <v>91.5</v>
          </cell>
          <cell r="B185">
            <v>6.4</v>
          </cell>
        </row>
        <row r="186">
          <cell r="A186">
            <v>92</v>
          </cell>
          <cell r="B186">
            <v>6.4</v>
          </cell>
        </row>
        <row r="187">
          <cell r="A187">
            <v>92.5</v>
          </cell>
          <cell r="B187">
            <v>6.4</v>
          </cell>
        </row>
        <row r="188">
          <cell r="A188">
            <v>93</v>
          </cell>
          <cell r="B188">
            <v>6.5</v>
          </cell>
        </row>
        <row r="189">
          <cell r="A189">
            <v>93.5</v>
          </cell>
          <cell r="B189">
            <v>6.5</v>
          </cell>
        </row>
        <row r="190">
          <cell r="A190">
            <v>94</v>
          </cell>
          <cell r="B190">
            <v>6.6</v>
          </cell>
        </row>
        <row r="191">
          <cell r="A191">
            <v>94.5</v>
          </cell>
          <cell r="B191">
            <v>6.6</v>
          </cell>
        </row>
        <row r="192">
          <cell r="A192">
            <v>95</v>
          </cell>
          <cell r="B192">
            <v>6.6</v>
          </cell>
        </row>
        <row r="193">
          <cell r="A193">
            <v>95.5</v>
          </cell>
          <cell r="B193">
            <v>6.7</v>
          </cell>
        </row>
        <row r="194">
          <cell r="A194">
            <v>96</v>
          </cell>
          <cell r="B194">
            <v>6.7</v>
          </cell>
        </row>
        <row r="195">
          <cell r="A195">
            <v>96.5</v>
          </cell>
          <cell r="B195">
            <v>6.7</v>
          </cell>
        </row>
        <row r="196">
          <cell r="A196">
            <v>97</v>
          </cell>
          <cell r="B196">
            <v>6.8</v>
          </cell>
        </row>
        <row r="197">
          <cell r="A197">
            <v>97.5</v>
          </cell>
          <cell r="B197">
            <v>6.8</v>
          </cell>
        </row>
        <row r="198">
          <cell r="A198">
            <v>98</v>
          </cell>
          <cell r="B198">
            <v>6.9</v>
          </cell>
        </row>
        <row r="199">
          <cell r="A199">
            <v>98.5</v>
          </cell>
          <cell r="B199">
            <v>6.9</v>
          </cell>
        </row>
        <row r="200">
          <cell r="A200">
            <v>99</v>
          </cell>
          <cell r="B200">
            <v>6.9</v>
          </cell>
        </row>
        <row r="201">
          <cell r="A201">
            <v>99.5</v>
          </cell>
          <cell r="B201">
            <v>7</v>
          </cell>
        </row>
        <row r="202">
          <cell r="A202">
            <v>100</v>
          </cell>
          <cell r="B202">
            <v>7</v>
          </cell>
        </row>
      </sheetData>
      <sheetData sheetId="11" refreshError="1"/>
      <sheetData sheetId="12" refreshError="1"/>
      <sheetData sheetId="13">
        <row r="2">
          <cell r="B2" t="str">
            <v>Completamente logrado</v>
          </cell>
          <cell r="C2" t="str">
            <v>Logrado</v>
          </cell>
          <cell r="D2" t="str">
            <v>Logro incipiente</v>
          </cell>
          <cell r="E2" t="str">
            <v>No logrado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31D6-12C7-4FF6-9C3A-1920784B0060}">
  <sheetPr>
    <tabColor rgb="FFFFC000"/>
  </sheetPr>
  <dimension ref="A2:K797"/>
  <sheetViews>
    <sheetView tabSelected="1" zoomScale="120" zoomScaleNormal="120" workbookViewId="0">
      <selection activeCell="H17" sqref="H17"/>
    </sheetView>
  </sheetViews>
  <sheetFormatPr baseColWidth="10" defaultColWidth="14.42578125" defaultRowHeight="15" customHeight="1" outlineLevelRow="1" x14ac:dyDescent="0.25"/>
  <cols>
    <col min="1" max="1" width="10.7109375" style="1" customWidth="1"/>
    <col min="2" max="2" width="66.85546875" style="1" customWidth="1"/>
    <col min="3" max="3" width="22" style="1" bestFit="1" customWidth="1"/>
    <col min="4" max="4" width="15" style="1" customWidth="1"/>
    <col min="5" max="6" width="11.7109375" style="1" customWidth="1"/>
    <col min="7" max="7" width="8.7109375" style="1" bestFit="1" customWidth="1"/>
    <col min="8" max="8" width="9" style="1" bestFit="1" customWidth="1"/>
    <col min="9" max="9" width="11.7109375" style="1" customWidth="1"/>
    <col min="10" max="10" width="7.7109375" style="1" customWidth="1"/>
    <col min="11" max="11" width="11.7109375" style="1" customWidth="1"/>
    <col min="12" max="24" width="10.7109375" style="1" customWidth="1"/>
    <col min="25" max="16384" width="14.42578125" style="1"/>
  </cols>
  <sheetData>
    <row r="2" spans="1:11" x14ac:dyDescent="0.25">
      <c r="C2" s="24">
        <v>0.7</v>
      </c>
      <c r="D2" s="22">
        <v>0.3</v>
      </c>
      <c r="E2" s="23">
        <v>1</v>
      </c>
      <c r="G2" s="22">
        <v>0.3</v>
      </c>
      <c r="H2" s="22">
        <v>0.3</v>
      </c>
    </row>
    <row r="3" spans="1:11" ht="30" x14ac:dyDescent="0.25">
      <c r="B3" s="21" t="s">
        <v>22</v>
      </c>
      <c r="C3" s="20" t="s">
        <v>21</v>
      </c>
      <c r="D3" s="18" t="s">
        <v>20</v>
      </c>
      <c r="E3" s="19" t="s">
        <v>19</v>
      </c>
      <c r="G3" s="18" t="s">
        <v>18</v>
      </c>
      <c r="H3" s="18" t="s">
        <v>17</v>
      </c>
    </row>
    <row r="4" spans="1:11" x14ac:dyDescent="0.25">
      <c r="A4" s="16">
        <v>1</v>
      </c>
      <c r="B4" s="15" t="s">
        <v>16</v>
      </c>
      <c r="C4" s="14">
        <f>C21</f>
        <v>5.8</v>
      </c>
      <c r="D4" s="12">
        <f>AVERAGE(G4:H4)</f>
        <v>6.4</v>
      </c>
      <c r="E4" s="17">
        <f>C4*C$2+D4*D$2</f>
        <v>5.9799999999999995</v>
      </c>
      <c r="G4" s="12">
        <v>6.4</v>
      </c>
      <c r="H4" s="12">
        <v>6.4</v>
      </c>
    </row>
    <row r="5" spans="1:11" x14ac:dyDescent="0.25">
      <c r="A5" s="16">
        <v>2</v>
      </c>
      <c r="B5" s="15" t="s">
        <v>15</v>
      </c>
      <c r="C5" s="14">
        <f>C34</f>
        <v>5.8</v>
      </c>
      <c r="D5" s="12">
        <f>AVERAGE(G5:H5)</f>
        <v>6.4</v>
      </c>
      <c r="E5" s="17">
        <f>C5*C$2+D5*D$2</f>
        <v>5.9799999999999995</v>
      </c>
      <c r="G5" s="12">
        <v>6.4</v>
      </c>
      <c r="H5" s="12">
        <v>6.4</v>
      </c>
    </row>
    <row r="6" spans="1:11" x14ac:dyDescent="0.25">
      <c r="A6" s="16">
        <v>3</v>
      </c>
      <c r="B6" s="15" t="s">
        <v>14</v>
      </c>
      <c r="C6" s="14">
        <f>C47</f>
        <v>5.8</v>
      </c>
      <c r="D6" s="12">
        <f>AVERAGE(G6:H6)</f>
        <v>6.4</v>
      </c>
      <c r="E6" s="13">
        <f>C6*C$2+D6*D$2</f>
        <v>5.9799999999999995</v>
      </c>
      <c r="G6" s="12">
        <v>6.4</v>
      </c>
      <c r="H6" s="12">
        <v>6.4</v>
      </c>
    </row>
    <row r="11" spans="1:11" ht="18.75" outlineLevel="1" x14ac:dyDescent="0.25">
      <c r="A11" s="25" t="s">
        <v>13</v>
      </c>
      <c r="B11" s="11" t="str">
        <f>B4</f>
        <v xml:space="preserve">CASTRO MUNOZ PATRICIO </v>
      </c>
      <c r="C11" s="29" t="s">
        <v>8</v>
      </c>
      <c r="D11" s="30" t="s">
        <v>7</v>
      </c>
      <c r="E11" s="31"/>
      <c r="F11" s="31"/>
      <c r="G11" s="31"/>
      <c r="H11" s="31"/>
      <c r="I11" s="31"/>
      <c r="J11" s="31"/>
      <c r="K11" s="32"/>
    </row>
    <row r="12" spans="1:11" outlineLevel="1" x14ac:dyDescent="0.25">
      <c r="A12" s="26"/>
      <c r="B12" s="10" t="s">
        <v>6</v>
      </c>
      <c r="C12" s="28"/>
      <c r="D12" s="30" t="s">
        <v>2</v>
      </c>
      <c r="E12" s="32"/>
      <c r="F12" s="30" t="s">
        <v>5</v>
      </c>
      <c r="G12" s="32"/>
      <c r="H12" s="30" t="s">
        <v>4</v>
      </c>
      <c r="I12" s="32"/>
      <c r="J12" s="30" t="s">
        <v>3</v>
      </c>
      <c r="K12" s="32"/>
    </row>
    <row r="13" spans="1:11" ht="24" outlineLevel="1" x14ac:dyDescent="0.25">
      <c r="A13" s="27"/>
      <c r="B13" s="9" t="str">
        <f>[1]RUBRICA!A4</f>
        <v xml:space="preserve">1. Presenta el proyecto considerando la relevancia, objetivos, metodología y desarrollo, de acuerdo a los estándares de calidad de la disciplina. </v>
      </c>
      <c r="C13" s="8" t="s">
        <v>5</v>
      </c>
      <c r="D13" s="7"/>
      <c r="E13" s="7" t="str">
        <f>IF(D13="X",100*0.15,"")</f>
        <v/>
      </c>
      <c r="F13" s="7" t="s">
        <v>12</v>
      </c>
      <c r="G13" s="7">
        <f>IF(F13="X",60*0.15,"")</f>
        <v>9</v>
      </c>
      <c r="H13" s="7" t="str">
        <f t="shared" ref="H13:H19" si="0">IF($C13=ML,"X","")</f>
        <v/>
      </c>
      <c r="I13" s="7" t="str">
        <f>IF(H13="X",30*0.15,"")</f>
        <v/>
      </c>
      <c r="J13" s="7" t="str">
        <f t="shared" ref="J13:J19" si="1">IF($C13=NL,"X","")</f>
        <v/>
      </c>
      <c r="K13" s="7" t="str">
        <f t="shared" ref="K13:K19" si="2">IF($J13="X",0,"")</f>
        <v/>
      </c>
    </row>
    <row r="14" spans="1:11" ht="26.45" customHeight="1" outlineLevel="1" x14ac:dyDescent="0.25">
      <c r="A14" s="27"/>
      <c r="B14" s="9" t="str">
        <f>[1]RUBRICA!A5</f>
        <v xml:space="preserve">2. Presenta las evidencias del Proyecto APT, dando cuenta del cumplimiento de los objetivos y de acuerdo a los estándares de la disciplina. </v>
      </c>
      <c r="C14" s="8" t="s">
        <v>2</v>
      </c>
      <c r="D14" s="7" t="str">
        <f>IF($C14=CL,"X","")</f>
        <v>X</v>
      </c>
      <c r="E14" s="7">
        <f>IF(D14="X",100*0.25,"")</f>
        <v>25</v>
      </c>
      <c r="F14" s="7" t="str">
        <f>IF($C14=L,"X","")</f>
        <v/>
      </c>
      <c r="G14" s="7" t="str">
        <f>IF(F14="X",60*0.25,"")</f>
        <v/>
      </c>
      <c r="H14" s="7" t="str">
        <f t="shared" si="0"/>
        <v/>
      </c>
      <c r="I14" s="7" t="str">
        <f>IF(H14="X",30*0.25,"")</f>
        <v/>
      </c>
      <c r="J14" s="7" t="str">
        <f t="shared" si="1"/>
        <v/>
      </c>
      <c r="K14" s="7" t="str">
        <f t="shared" si="2"/>
        <v/>
      </c>
    </row>
    <row r="15" spans="1:11" ht="24" outlineLevel="1" x14ac:dyDescent="0.25">
      <c r="A15" s="27"/>
      <c r="B15" s="9" t="str">
        <f>[1]RUBRICA!A6</f>
        <v>3. Responde las preguntas realizadas por la comisión, cumpliendo con los estándares de calidad de la disciplina.</v>
      </c>
      <c r="C15" s="8" t="s">
        <v>2</v>
      </c>
      <c r="D15" s="7" t="str">
        <f>IF($C15=CL,"X","")</f>
        <v>X</v>
      </c>
      <c r="E15" s="7">
        <f>IF(D15="X",100*0.2,"")</f>
        <v>20</v>
      </c>
      <c r="F15" s="7" t="str">
        <f>IF($C15=L,"X","")</f>
        <v/>
      </c>
      <c r="G15" s="7" t="str">
        <f>IF(F15="X",60*0.2,"")</f>
        <v/>
      </c>
      <c r="H15" s="7" t="str">
        <f t="shared" si="0"/>
        <v/>
      </c>
      <c r="I15" s="7" t="str">
        <f>IF(H15="X",30*0.2,"")</f>
        <v/>
      </c>
      <c r="J15" s="7" t="str">
        <f t="shared" si="1"/>
        <v/>
      </c>
      <c r="K15" s="7" t="str">
        <f t="shared" si="2"/>
        <v/>
      </c>
    </row>
    <row r="16" spans="1:11" ht="24" outlineLevel="1" x14ac:dyDescent="0.25">
      <c r="A16" s="27"/>
      <c r="B16" s="9" t="str">
        <f>[1]RUBRICA!A7</f>
        <v>4. Expone el Proyecto APT, considerando el formato y el tiempo establecido para la presentación.</v>
      </c>
      <c r="C16" s="8" t="s">
        <v>5</v>
      </c>
      <c r="D16" s="7"/>
      <c r="E16" s="7" t="str">
        <f>IF(D16="X",100*0.05,"")</f>
        <v/>
      </c>
      <c r="F16" s="7" t="s">
        <v>12</v>
      </c>
      <c r="G16" s="7">
        <f>IF(F16="X",60*0.05,"")</f>
        <v>3</v>
      </c>
      <c r="H16" s="7" t="str">
        <f t="shared" si="0"/>
        <v/>
      </c>
      <c r="I16" s="7" t="str">
        <f>IF(H16="X",30*0.05,"")</f>
        <v/>
      </c>
      <c r="J16" s="7" t="str">
        <f t="shared" si="1"/>
        <v/>
      </c>
      <c r="K16" s="7" t="str">
        <f t="shared" si="2"/>
        <v/>
      </c>
    </row>
    <row r="17" spans="1:11" ht="24" outlineLevel="1" x14ac:dyDescent="0.25">
      <c r="A17" s="27"/>
      <c r="B17" s="9" t="str">
        <f>[1]RUBRICA!A8</f>
        <v>5. Expresa sus ideas con fluidez, claridad y precisión, utilizando lenguaje técnico propio de la disciplina.</v>
      </c>
      <c r="C17" s="8" t="s">
        <v>2</v>
      </c>
      <c r="D17" s="7" t="str">
        <f>IF($C17=CL,"X","")</f>
        <v>X</v>
      </c>
      <c r="E17" s="7">
        <f>IF(D17="X",100*0.05,"")</f>
        <v>5</v>
      </c>
      <c r="F17" s="7" t="str">
        <f>IF($C17=L,"X","")</f>
        <v/>
      </c>
      <c r="G17" s="7" t="str">
        <f>IF(F17="X",60*0.05,"")</f>
        <v/>
      </c>
      <c r="H17" s="7" t="str">
        <f t="shared" si="0"/>
        <v/>
      </c>
      <c r="I17" s="7" t="str">
        <f>IF(H17="X",30*0.05,"")</f>
        <v/>
      </c>
      <c r="J17" s="7" t="str">
        <f t="shared" si="1"/>
        <v/>
      </c>
      <c r="K17" s="7" t="str">
        <f t="shared" si="2"/>
        <v/>
      </c>
    </row>
    <row r="18" spans="1:11" ht="36" outlineLevel="1" x14ac:dyDescent="0.25">
      <c r="A18" s="27"/>
      <c r="B18" s="9" t="str">
        <f>[1]RUBRICA!A9</f>
        <v>6. Entrega la documentación y evidencias requerida por la asignatura de acuerdo a la estructura y nombres solicitados, guardando todas las evidencias de avances en Git</v>
      </c>
      <c r="C18" s="8" t="s">
        <v>5</v>
      </c>
      <c r="D18" s="7" t="str">
        <f>IF($C18=CL,"X","")</f>
        <v/>
      </c>
      <c r="E18" s="7" t="str">
        <f>IF(D18="X",100*0.2,"")</f>
        <v/>
      </c>
      <c r="F18" s="7" t="str">
        <f>IF($C18=L,"X","")</f>
        <v>X</v>
      </c>
      <c r="G18" s="7">
        <f>IF(F18="X",60*0.2,"")</f>
        <v>12</v>
      </c>
      <c r="H18" s="7" t="str">
        <f t="shared" si="0"/>
        <v/>
      </c>
      <c r="I18" s="7" t="str">
        <f>IF(H18="X",30*0.2,"")</f>
        <v/>
      </c>
      <c r="J18" s="7" t="str">
        <f t="shared" si="1"/>
        <v/>
      </c>
      <c r="K18" s="7" t="str">
        <f t="shared" si="2"/>
        <v/>
      </c>
    </row>
    <row r="19" spans="1:11" ht="24" outlineLevel="1" x14ac:dyDescent="0.25">
      <c r="A19" s="27"/>
      <c r="B19" s="9" t="str">
        <f>[1]RUBRICA!A10</f>
        <v xml:space="preserve">7. Expone el tema utilizando un lenguaje técnico disciplinar al presentar la propuesta y responde evidenciando un manejo de la información. </v>
      </c>
      <c r="C19" s="8" t="s">
        <v>2</v>
      </c>
      <c r="D19" s="7" t="str">
        <f>IF($C19=CL,"X","")</f>
        <v>X</v>
      </c>
      <c r="E19" s="7">
        <f>IF(D19="X",100*0.1,"")</f>
        <v>10</v>
      </c>
      <c r="F19" s="7" t="str">
        <f>IF($C19=L,"X","")</f>
        <v/>
      </c>
      <c r="G19" s="7" t="str">
        <f>IF(F19="X",60*0.1,"")</f>
        <v/>
      </c>
      <c r="H19" s="7" t="str">
        <f t="shared" si="0"/>
        <v/>
      </c>
      <c r="I19" s="7" t="str">
        <f>IF(H19="X",30*0.1,"")</f>
        <v/>
      </c>
      <c r="J19" s="7" t="str">
        <f t="shared" si="1"/>
        <v/>
      </c>
      <c r="K19" s="7" t="str">
        <f t="shared" si="2"/>
        <v/>
      </c>
    </row>
    <row r="20" spans="1:11" ht="15.75" customHeight="1" outlineLevel="1" x14ac:dyDescent="0.3">
      <c r="A20" s="26"/>
      <c r="B20" s="6" t="s">
        <v>1</v>
      </c>
      <c r="C20" s="5">
        <f>E20+G20+I20+K20</f>
        <v>84</v>
      </c>
      <c r="D20" s="4"/>
      <c r="E20" s="4">
        <f>SUM(E13:E19)</f>
        <v>60</v>
      </c>
      <c r="F20" s="4"/>
      <c r="G20" s="4">
        <f>SUM(G13:G19)</f>
        <v>24</v>
      </c>
      <c r="H20" s="4"/>
      <c r="I20" s="4">
        <f>SUM(I13:I19)</f>
        <v>0</v>
      </c>
      <c r="J20" s="4"/>
      <c r="K20" s="4">
        <f>SUM(K13:K19)</f>
        <v>0</v>
      </c>
    </row>
    <row r="21" spans="1:11" ht="15.75" customHeight="1" outlineLevel="1" x14ac:dyDescent="0.3">
      <c r="A21" s="28"/>
      <c r="B21" s="3" t="s">
        <v>0</v>
      </c>
      <c r="C21" s="2">
        <f>VLOOKUP(C20,[1]ESCALA_IEP!A2:B202,2,FALSE)</f>
        <v>5.8</v>
      </c>
    </row>
    <row r="22" spans="1:11" ht="15.75" customHeight="1" x14ac:dyDescent="0.25"/>
    <row r="23" spans="1:11" ht="15.75" customHeight="1" x14ac:dyDescent="0.25"/>
    <row r="24" spans="1:11" ht="24" customHeight="1" x14ac:dyDescent="0.25">
      <c r="A24" s="25" t="s">
        <v>13</v>
      </c>
      <c r="B24" s="11" t="str">
        <f>B5</f>
        <v xml:space="preserve">ULLOA SOTO DIEGO ALFONSO </v>
      </c>
      <c r="C24" s="29" t="s">
        <v>8</v>
      </c>
      <c r="D24" s="30" t="s">
        <v>7</v>
      </c>
      <c r="E24" s="31"/>
      <c r="F24" s="31"/>
      <c r="G24" s="31"/>
      <c r="H24" s="31"/>
      <c r="I24" s="31"/>
      <c r="J24" s="31"/>
      <c r="K24" s="32"/>
    </row>
    <row r="25" spans="1:11" ht="24" customHeight="1" x14ac:dyDescent="0.25">
      <c r="A25" s="26"/>
      <c r="B25" s="10" t="s">
        <v>6</v>
      </c>
      <c r="C25" s="28"/>
      <c r="D25" s="30" t="s">
        <v>2</v>
      </c>
      <c r="E25" s="32"/>
      <c r="F25" s="30" t="s">
        <v>5</v>
      </c>
      <c r="G25" s="32"/>
      <c r="H25" s="30" t="s">
        <v>4</v>
      </c>
      <c r="I25" s="32"/>
      <c r="J25" s="30" t="s">
        <v>3</v>
      </c>
      <c r="K25" s="32"/>
    </row>
    <row r="26" spans="1:11" ht="24" customHeight="1" x14ac:dyDescent="0.25">
      <c r="A26" s="27"/>
      <c r="B26" s="9" t="str">
        <f>[1]RUBRICA!A4</f>
        <v xml:space="preserve">1. Presenta el proyecto considerando la relevancia, objetivos, metodología y desarrollo, de acuerdo a los estándares de calidad de la disciplina. </v>
      </c>
      <c r="C26" s="8" t="s">
        <v>5</v>
      </c>
      <c r="D26" s="7"/>
      <c r="E26" s="7" t="str">
        <f>IF(D26="X",100*0.15,"")</f>
        <v/>
      </c>
      <c r="F26" s="7" t="s">
        <v>12</v>
      </c>
      <c r="G26" s="7">
        <f>IF(F26="X",60*0.15,"")</f>
        <v>9</v>
      </c>
      <c r="H26" s="7" t="str">
        <f t="shared" ref="H26:H32" si="3">IF($C26=ML,"X","")</f>
        <v/>
      </c>
      <c r="I26" s="7" t="str">
        <f>IF(H26="X",30*0.15,"")</f>
        <v/>
      </c>
      <c r="J26" s="7" t="str">
        <f t="shared" ref="J26:J32" si="4">IF($C26=NL,"X","")</f>
        <v/>
      </c>
      <c r="K26" s="7" t="str">
        <f t="shared" ref="K26:K32" si="5">IF($J26="X",0,"")</f>
        <v/>
      </c>
    </row>
    <row r="27" spans="1:11" ht="24" customHeight="1" x14ac:dyDescent="0.25">
      <c r="A27" s="27"/>
      <c r="B27" s="9" t="str">
        <f>[1]RUBRICA!A5</f>
        <v xml:space="preserve">2. Presenta las evidencias del Proyecto APT, dando cuenta del cumplimiento de los objetivos y de acuerdo a los estándares de la disciplina. </v>
      </c>
      <c r="C27" s="8" t="s">
        <v>2</v>
      </c>
      <c r="D27" s="7" t="str">
        <f>IF($C27=CL,"X","")</f>
        <v>X</v>
      </c>
      <c r="E27" s="7">
        <f>IF(D27="X",100*0.25,"")</f>
        <v>25</v>
      </c>
      <c r="F27" s="7" t="str">
        <f>IF($C27=L,"X","")</f>
        <v/>
      </c>
      <c r="G27" s="7" t="str">
        <f>IF(F27="X",60*0.25,"")</f>
        <v/>
      </c>
      <c r="H27" s="7" t="str">
        <f t="shared" si="3"/>
        <v/>
      </c>
      <c r="I27" s="7" t="str">
        <f>IF(H27="X",30*0.25,"")</f>
        <v/>
      </c>
      <c r="J27" s="7" t="str">
        <f t="shared" si="4"/>
        <v/>
      </c>
      <c r="K27" s="7" t="str">
        <f t="shared" si="5"/>
        <v/>
      </c>
    </row>
    <row r="28" spans="1:11" ht="24" customHeight="1" x14ac:dyDescent="0.25">
      <c r="A28" s="27"/>
      <c r="B28" s="9" t="str">
        <f>[1]RUBRICA!A6</f>
        <v>3. Responde las preguntas realizadas por la comisión, cumpliendo con los estándares de calidad de la disciplina.</v>
      </c>
      <c r="C28" s="8" t="s">
        <v>2</v>
      </c>
      <c r="D28" s="7" t="str">
        <f>IF($C28=CL,"X","")</f>
        <v>X</v>
      </c>
      <c r="E28" s="7">
        <f>IF(D28="X",100*0.2,"")</f>
        <v>20</v>
      </c>
      <c r="F28" s="7" t="str">
        <f>IF($C28=L,"X","")</f>
        <v/>
      </c>
      <c r="G28" s="7" t="str">
        <f>IF(F28="X",60*0.2,"")</f>
        <v/>
      </c>
      <c r="H28" s="7" t="str">
        <f t="shared" si="3"/>
        <v/>
      </c>
      <c r="I28" s="7" t="str">
        <f>IF(H28="X",30*0.2,"")</f>
        <v/>
      </c>
      <c r="J28" s="7" t="str">
        <f t="shared" si="4"/>
        <v/>
      </c>
      <c r="K28" s="7" t="str">
        <f t="shared" si="5"/>
        <v/>
      </c>
    </row>
    <row r="29" spans="1:11" ht="24" customHeight="1" x14ac:dyDescent="0.25">
      <c r="A29" s="27"/>
      <c r="B29" s="9" t="str">
        <f>[1]RUBRICA!A7</f>
        <v>4. Expone el Proyecto APT, considerando el formato y el tiempo establecido para la presentación.</v>
      </c>
      <c r="C29" s="8" t="s">
        <v>5</v>
      </c>
      <c r="D29" s="7"/>
      <c r="E29" s="7" t="str">
        <f>IF(D29="X",100*0.05,"")</f>
        <v/>
      </c>
      <c r="F29" s="7" t="s">
        <v>12</v>
      </c>
      <c r="G29" s="7">
        <f>IF(F29="X",60*0.05,"")</f>
        <v>3</v>
      </c>
      <c r="H29" s="7" t="str">
        <f t="shared" si="3"/>
        <v/>
      </c>
      <c r="I29" s="7" t="str">
        <f>IF(H29="X",30*0.05,"")</f>
        <v/>
      </c>
      <c r="J29" s="7" t="str">
        <f t="shared" si="4"/>
        <v/>
      </c>
      <c r="K29" s="7" t="str">
        <f t="shared" si="5"/>
        <v/>
      </c>
    </row>
    <row r="30" spans="1:11" ht="24" customHeight="1" x14ac:dyDescent="0.25">
      <c r="A30" s="27"/>
      <c r="B30" s="9" t="str">
        <f>[1]RUBRICA!A8</f>
        <v>5. Expresa sus ideas con fluidez, claridad y precisión, utilizando lenguaje técnico propio de la disciplina.</v>
      </c>
      <c r="C30" s="8" t="s">
        <v>2</v>
      </c>
      <c r="D30" s="7" t="str">
        <f>IF($C30=CL,"X","")</f>
        <v>X</v>
      </c>
      <c r="E30" s="7">
        <f>IF(D30="X",100*0.05,"")</f>
        <v>5</v>
      </c>
      <c r="F30" s="7" t="str">
        <f>IF($C30=L,"X","")</f>
        <v/>
      </c>
      <c r="G30" s="7" t="str">
        <f>IF(F30="X",60*0.05,"")</f>
        <v/>
      </c>
      <c r="H30" s="7" t="str">
        <f t="shared" si="3"/>
        <v/>
      </c>
      <c r="I30" s="7" t="str">
        <f>IF(H30="X",30*0.05,"")</f>
        <v/>
      </c>
      <c r="J30" s="7" t="str">
        <f t="shared" si="4"/>
        <v/>
      </c>
      <c r="K30" s="7" t="str">
        <f t="shared" si="5"/>
        <v/>
      </c>
    </row>
    <row r="31" spans="1:11" ht="24" customHeight="1" x14ac:dyDescent="0.25">
      <c r="A31" s="27"/>
      <c r="B31" s="9" t="str">
        <f>[1]RUBRICA!A9</f>
        <v>6. Entrega la documentación y evidencias requerida por la asignatura de acuerdo a la estructura y nombres solicitados, guardando todas las evidencias de avances en Git</v>
      </c>
      <c r="C31" s="8" t="s">
        <v>5</v>
      </c>
      <c r="D31" s="7" t="str">
        <f>IF($C31=CL,"X","")</f>
        <v/>
      </c>
      <c r="E31" s="7" t="str">
        <f>IF(D31="X",100*0.2,"")</f>
        <v/>
      </c>
      <c r="F31" s="7" t="str">
        <f>IF($C31=L,"X","")</f>
        <v>X</v>
      </c>
      <c r="G31" s="7">
        <f>IF(F31="X",60*0.2,"")</f>
        <v>12</v>
      </c>
      <c r="H31" s="7" t="str">
        <f t="shared" si="3"/>
        <v/>
      </c>
      <c r="I31" s="7" t="str">
        <f>IF(H31="X",30*0.2,"")</f>
        <v/>
      </c>
      <c r="J31" s="7" t="str">
        <f t="shared" si="4"/>
        <v/>
      </c>
      <c r="K31" s="7" t="str">
        <f t="shared" si="5"/>
        <v/>
      </c>
    </row>
    <row r="32" spans="1:11" ht="24" customHeight="1" x14ac:dyDescent="0.25">
      <c r="A32" s="27"/>
      <c r="B32" s="9" t="str">
        <f>[1]RUBRICA!A10</f>
        <v xml:space="preserve">7. Expone el tema utilizando un lenguaje técnico disciplinar al presentar la propuesta y responde evidenciando un manejo de la información. </v>
      </c>
      <c r="C32" s="8" t="s">
        <v>2</v>
      </c>
      <c r="D32" s="7" t="str">
        <f>IF($C32=CL,"X","")</f>
        <v>X</v>
      </c>
      <c r="E32" s="7">
        <f>IF(D32="X",100*0.1,"")</f>
        <v>10</v>
      </c>
      <c r="F32" s="7" t="str">
        <f>IF($C32=L,"X","")</f>
        <v/>
      </c>
      <c r="G32" s="7" t="str">
        <f>IF(F32="X",60*0.1,"")</f>
        <v/>
      </c>
      <c r="H32" s="7" t="str">
        <f t="shared" si="3"/>
        <v/>
      </c>
      <c r="I32" s="7" t="str">
        <f>IF(H32="X",30*0.1,"")</f>
        <v/>
      </c>
      <c r="J32" s="7" t="str">
        <f t="shared" si="4"/>
        <v/>
      </c>
      <c r="K32" s="7" t="str">
        <f t="shared" si="5"/>
        <v/>
      </c>
    </row>
    <row r="33" spans="1:11" ht="24" customHeight="1" x14ac:dyDescent="0.3">
      <c r="A33" s="26"/>
      <c r="B33" s="6" t="s">
        <v>1</v>
      </c>
      <c r="C33" s="5">
        <f>E33+G33+I33+K33</f>
        <v>84</v>
      </c>
      <c r="D33" s="4"/>
      <c r="E33" s="4">
        <f>SUM(E26:E32)</f>
        <v>60</v>
      </c>
      <c r="F33" s="4"/>
      <c r="G33" s="4">
        <f>SUM(G26:G32)</f>
        <v>24</v>
      </c>
      <c r="H33" s="4"/>
      <c r="I33" s="4">
        <f>SUM(I26:I32)</f>
        <v>0</v>
      </c>
      <c r="J33" s="4"/>
      <c r="K33" s="4">
        <f>SUM(K26:K32)</f>
        <v>0</v>
      </c>
    </row>
    <row r="34" spans="1:11" ht="24" customHeight="1" x14ac:dyDescent="0.3">
      <c r="A34" s="28"/>
      <c r="B34" s="3" t="s">
        <v>0</v>
      </c>
      <c r="C34" s="2">
        <f>VLOOKUP(C33,[1]ESCALA_IEP!A15:B215,2,FALSE)</f>
        <v>5.8</v>
      </c>
    </row>
    <row r="35" spans="1:11" ht="16.149999999999999" customHeight="1" x14ac:dyDescent="0.25"/>
    <row r="36" spans="1:11" ht="13.9" customHeight="1" x14ac:dyDescent="0.25"/>
    <row r="37" spans="1:11" ht="24" customHeight="1" x14ac:dyDescent="0.25">
      <c r="A37" s="25" t="s">
        <v>13</v>
      </c>
      <c r="B37" s="11" t="str">
        <f>B6</f>
        <v xml:space="preserve">VILLENA TORO ALONSO IGNACIO </v>
      </c>
      <c r="C37" s="29" t="s">
        <v>8</v>
      </c>
      <c r="D37" s="30" t="s">
        <v>7</v>
      </c>
      <c r="E37" s="31"/>
      <c r="F37" s="31"/>
      <c r="G37" s="31"/>
      <c r="H37" s="31"/>
      <c r="I37" s="31"/>
      <c r="J37" s="31"/>
      <c r="K37" s="32"/>
    </row>
    <row r="38" spans="1:11" ht="24" customHeight="1" x14ac:dyDescent="0.25">
      <c r="A38" s="26"/>
      <c r="B38" s="10" t="s">
        <v>6</v>
      </c>
      <c r="C38" s="28"/>
      <c r="D38" s="30" t="s">
        <v>2</v>
      </c>
      <c r="E38" s="32"/>
      <c r="F38" s="30" t="s">
        <v>5</v>
      </c>
      <c r="G38" s="32"/>
      <c r="H38" s="30" t="s">
        <v>4</v>
      </c>
      <c r="I38" s="32"/>
      <c r="J38" s="30" t="s">
        <v>3</v>
      </c>
      <c r="K38" s="32"/>
    </row>
    <row r="39" spans="1:11" ht="24" customHeight="1" x14ac:dyDescent="0.25">
      <c r="A39" s="27"/>
      <c r="B39" s="9" t="str">
        <f>[1]RUBRICA!A4</f>
        <v xml:space="preserve">1. Presenta el proyecto considerando la relevancia, objetivos, metodología y desarrollo, de acuerdo a los estándares de calidad de la disciplina. </v>
      </c>
      <c r="C39" s="8" t="s">
        <v>5</v>
      </c>
      <c r="D39" s="7"/>
      <c r="E39" s="7" t="str">
        <f>IF(D39="X",100*0.15,"")</f>
        <v/>
      </c>
      <c r="F39" s="7" t="s">
        <v>12</v>
      </c>
      <c r="G39" s="7">
        <f>IF(F39="X",60*0.15,"")</f>
        <v>9</v>
      </c>
      <c r="H39" s="7" t="str">
        <f t="shared" ref="H39:H45" si="6">IF($C39=ML,"X","")</f>
        <v/>
      </c>
      <c r="I39" s="7" t="str">
        <f>IF(H39="X",30*0.15,"")</f>
        <v/>
      </c>
      <c r="J39" s="7" t="str">
        <f t="shared" ref="J39:J45" si="7">IF($C39=NL,"X","")</f>
        <v/>
      </c>
      <c r="K39" s="7" t="str">
        <f t="shared" ref="K39:K45" si="8">IF($J39="X",0,"")</f>
        <v/>
      </c>
    </row>
    <row r="40" spans="1:11" ht="24" customHeight="1" x14ac:dyDescent="0.25">
      <c r="A40" s="27"/>
      <c r="B40" s="9" t="str">
        <f>[1]RUBRICA!A5</f>
        <v xml:space="preserve">2. Presenta las evidencias del Proyecto APT, dando cuenta del cumplimiento de los objetivos y de acuerdo a los estándares de la disciplina. </v>
      </c>
      <c r="C40" s="8" t="s">
        <v>2</v>
      </c>
      <c r="D40" s="7" t="str">
        <f>IF($C40=CL,"X","")</f>
        <v>X</v>
      </c>
      <c r="E40" s="7">
        <f>IF(D40="X",100*0.25,"")</f>
        <v>25</v>
      </c>
      <c r="F40" s="7" t="str">
        <f>IF($C40=L,"X","")</f>
        <v/>
      </c>
      <c r="G40" s="7" t="str">
        <f>IF(F40="X",60*0.25,"")</f>
        <v/>
      </c>
      <c r="H40" s="7" t="str">
        <f t="shared" si="6"/>
        <v/>
      </c>
      <c r="I40" s="7" t="str">
        <f>IF(H40="X",30*0.25,"")</f>
        <v/>
      </c>
      <c r="J40" s="7" t="str">
        <f t="shared" si="7"/>
        <v/>
      </c>
      <c r="K40" s="7" t="str">
        <f t="shared" si="8"/>
        <v/>
      </c>
    </row>
    <row r="41" spans="1:11" ht="24" customHeight="1" x14ac:dyDescent="0.25">
      <c r="A41" s="27"/>
      <c r="B41" s="9" t="str">
        <f>[1]RUBRICA!A6</f>
        <v>3. Responde las preguntas realizadas por la comisión, cumpliendo con los estándares de calidad de la disciplina.</v>
      </c>
      <c r="C41" s="8" t="s">
        <v>2</v>
      </c>
      <c r="D41" s="7" t="str">
        <f>IF($C41=CL,"X","")</f>
        <v>X</v>
      </c>
      <c r="E41" s="7">
        <f>IF(D41="X",100*0.2,"")</f>
        <v>20</v>
      </c>
      <c r="F41" s="7" t="str">
        <f>IF($C41=L,"X","")</f>
        <v/>
      </c>
      <c r="G41" s="7" t="str">
        <f>IF(F41="X",60*0.2,"")</f>
        <v/>
      </c>
      <c r="H41" s="7" t="str">
        <f t="shared" si="6"/>
        <v/>
      </c>
      <c r="I41" s="7" t="str">
        <f>IF(H41="X",30*0.2,"")</f>
        <v/>
      </c>
      <c r="J41" s="7" t="str">
        <f t="shared" si="7"/>
        <v/>
      </c>
      <c r="K41" s="7" t="str">
        <f t="shared" si="8"/>
        <v/>
      </c>
    </row>
    <row r="42" spans="1:11" ht="24" customHeight="1" x14ac:dyDescent="0.25">
      <c r="A42" s="27"/>
      <c r="B42" s="9" t="str">
        <f>[1]RUBRICA!A7</f>
        <v>4. Expone el Proyecto APT, considerando el formato y el tiempo establecido para la presentación.</v>
      </c>
      <c r="C42" s="8" t="s">
        <v>5</v>
      </c>
      <c r="D42" s="7"/>
      <c r="E42" s="7" t="str">
        <f>IF(D42="X",100*0.05,"")</f>
        <v/>
      </c>
      <c r="F42" s="7" t="s">
        <v>12</v>
      </c>
      <c r="G42" s="7">
        <f>IF(F42="X",60*0.05,"")</f>
        <v>3</v>
      </c>
      <c r="H42" s="7" t="str">
        <f t="shared" si="6"/>
        <v/>
      </c>
      <c r="I42" s="7" t="str">
        <f>IF(H42="X",30*0.05,"")</f>
        <v/>
      </c>
      <c r="J42" s="7" t="str">
        <f t="shared" si="7"/>
        <v/>
      </c>
      <c r="K42" s="7" t="str">
        <f t="shared" si="8"/>
        <v/>
      </c>
    </row>
    <row r="43" spans="1:11" ht="24" customHeight="1" x14ac:dyDescent="0.25">
      <c r="A43" s="27"/>
      <c r="B43" s="9" t="str">
        <f>[1]RUBRICA!A8</f>
        <v>5. Expresa sus ideas con fluidez, claridad y precisión, utilizando lenguaje técnico propio de la disciplina.</v>
      </c>
      <c r="C43" s="8" t="s">
        <v>2</v>
      </c>
      <c r="D43" s="7" t="str">
        <f>IF($C43=CL,"X","")</f>
        <v>X</v>
      </c>
      <c r="E43" s="7">
        <f>IF(D43="X",100*0.05,"")</f>
        <v>5</v>
      </c>
      <c r="F43" s="7" t="str">
        <f>IF($C43=L,"X","")</f>
        <v/>
      </c>
      <c r="G43" s="7" t="str">
        <f>IF(F43="X",60*0.05,"")</f>
        <v/>
      </c>
      <c r="H43" s="7" t="str">
        <f t="shared" si="6"/>
        <v/>
      </c>
      <c r="I43" s="7" t="str">
        <f>IF(H43="X",30*0.05,"")</f>
        <v/>
      </c>
      <c r="J43" s="7" t="str">
        <f t="shared" si="7"/>
        <v/>
      </c>
      <c r="K43" s="7" t="str">
        <f t="shared" si="8"/>
        <v/>
      </c>
    </row>
    <row r="44" spans="1:11" ht="24" customHeight="1" x14ac:dyDescent="0.25">
      <c r="A44" s="27"/>
      <c r="B44" s="9" t="str">
        <f>[1]RUBRICA!A9</f>
        <v>6. Entrega la documentación y evidencias requerida por la asignatura de acuerdo a la estructura y nombres solicitados, guardando todas las evidencias de avances en Git</v>
      </c>
      <c r="C44" s="8" t="s">
        <v>5</v>
      </c>
      <c r="D44" s="7" t="str">
        <f>IF($C44=CL,"X","")</f>
        <v/>
      </c>
      <c r="E44" s="7" t="str">
        <f>IF(D44="X",100*0.2,"")</f>
        <v/>
      </c>
      <c r="F44" s="7" t="str">
        <f>IF($C44=L,"X","")</f>
        <v>X</v>
      </c>
      <c r="G44" s="7">
        <f>IF(F44="X",60*0.2,"")</f>
        <v>12</v>
      </c>
      <c r="H44" s="7" t="str">
        <f t="shared" si="6"/>
        <v/>
      </c>
      <c r="I44" s="7" t="str">
        <f>IF(H44="X",30*0.2,"")</f>
        <v/>
      </c>
      <c r="J44" s="7" t="str">
        <f t="shared" si="7"/>
        <v/>
      </c>
      <c r="K44" s="7" t="str">
        <f t="shared" si="8"/>
        <v/>
      </c>
    </row>
    <row r="45" spans="1:11" ht="24" customHeight="1" x14ac:dyDescent="0.25">
      <c r="A45" s="27"/>
      <c r="B45" s="9" t="str">
        <f>[1]RUBRICA!A10</f>
        <v xml:space="preserve">7. Expone el tema utilizando un lenguaje técnico disciplinar al presentar la propuesta y responde evidenciando un manejo de la información. </v>
      </c>
      <c r="C45" s="8" t="s">
        <v>2</v>
      </c>
      <c r="D45" s="7" t="str">
        <f>IF($C45=CL,"X","")</f>
        <v>X</v>
      </c>
      <c r="E45" s="7">
        <f>IF(D45="X",100*0.1,"")</f>
        <v>10</v>
      </c>
      <c r="F45" s="7" t="str">
        <f>IF($C45=L,"X","")</f>
        <v/>
      </c>
      <c r="G45" s="7" t="str">
        <f>IF(F45="X",60*0.1,"")</f>
        <v/>
      </c>
      <c r="H45" s="7" t="str">
        <f t="shared" si="6"/>
        <v/>
      </c>
      <c r="I45" s="7" t="str">
        <f>IF(H45="X",30*0.1,"")</f>
        <v/>
      </c>
      <c r="J45" s="7" t="str">
        <f t="shared" si="7"/>
        <v/>
      </c>
      <c r="K45" s="7" t="str">
        <f t="shared" si="8"/>
        <v/>
      </c>
    </row>
    <row r="46" spans="1:11" ht="24" customHeight="1" x14ac:dyDescent="0.3">
      <c r="A46" s="26"/>
      <c r="B46" s="6" t="s">
        <v>1</v>
      </c>
      <c r="C46" s="5">
        <f>E46+G46+I46+K46</f>
        <v>84</v>
      </c>
      <c r="D46" s="4"/>
      <c r="E46" s="4">
        <f>SUM(E39:E45)</f>
        <v>60</v>
      </c>
      <c r="F46" s="4"/>
      <c r="G46" s="4">
        <f>SUM(G39:G45)</f>
        <v>24</v>
      </c>
      <c r="H46" s="4"/>
      <c r="I46" s="4">
        <f>SUM(I39:I45)</f>
        <v>0</v>
      </c>
      <c r="J46" s="4"/>
      <c r="K46" s="4">
        <f>SUM(K39:K45)</f>
        <v>0</v>
      </c>
    </row>
    <row r="47" spans="1:11" ht="24" customHeight="1" x14ac:dyDescent="0.3">
      <c r="A47" s="28"/>
      <c r="B47" s="3" t="s">
        <v>0</v>
      </c>
      <c r="C47" s="2">
        <f>VLOOKUP(C46,[1]ESCALA_IEP!A28:B228,2,FALSE)</f>
        <v>5.8</v>
      </c>
    </row>
    <row r="48" spans="1:11" ht="15.75" customHeight="1" x14ac:dyDescent="0.25"/>
    <row r="49" spans="1:11" ht="15.75" customHeight="1" x14ac:dyDescent="0.25"/>
    <row r="50" spans="1:11" ht="24" customHeight="1" x14ac:dyDescent="0.25">
      <c r="A50" s="25" t="s">
        <v>11</v>
      </c>
      <c r="B50" s="11" t="str">
        <f>B4</f>
        <v xml:space="preserve">CASTRO MUNOZ PATRICIO </v>
      </c>
      <c r="C50" s="29" t="s">
        <v>8</v>
      </c>
      <c r="D50" s="30" t="s">
        <v>7</v>
      </c>
      <c r="E50" s="31"/>
      <c r="F50" s="31"/>
      <c r="G50" s="31"/>
      <c r="H50" s="31"/>
      <c r="I50" s="31"/>
      <c r="J50" s="31"/>
      <c r="K50" s="32"/>
    </row>
    <row r="51" spans="1:11" ht="24" customHeight="1" x14ac:dyDescent="0.25">
      <c r="A51" s="26"/>
      <c r="B51" s="10" t="s">
        <v>6</v>
      </c>
      <c r="C51" s="28"/>
      <c r="D51" s="30" t="s">
        <v>2</v>
      </c>
      <c r="E51" s="32"/>
      <c r="F51" s="30" t="s">
        <v>5</v>
      </c>
      <c r="G51" s="32"/>
      <c r="H51" s="30" t="s">
        <v>4</v>
      </c>
      <c r="I51" s="32"/>
      <c r="J51" s="30" t="s">
        <v>3</v>
      </c>
      <c r="K51" s="32"/>
    </row>
    <row r="52" spans="1:11" ht="24" customHeight="1" x14ac:dyDescent="0.25">
      <c r="A52" s="27"/>
      <c r="B52" s="9" t="str">
        <f>[1]RUBRICA!A4</f>
        <v xml:space="preserve">1. Presenta el proyecto considerando la relevancia, objetivos, metodología y desarrollo, de acuerdo a los estándares de calidad de la disciplina. </v>
      </c>
      <c r="C52" s="8" t="s">
        <v>2</v>
      </c>
      <c r="D52" s="7" t="str">
        <f t="shared" ref="D52:D58" si="9">IF($C52=CL,"X","")</f>
        <v>X</v>
      </c>
      <c r="E52" s="7">
        <f>IF(D52="X",100*0.15,"")</f>
        <v>15</v>
      </c>
      <c r="F52" s="7" t="str">
        <f t="shared" ref="F52:F58" si="10">IF($C52=L,"X","")</f>
        <v/>
      </c>
      <c r="G52" s="7" t="str">
        <f>IF(F52="X",60*0.15,"")</f>
        <v/>
      </c>
      <c r="H52" s="7" t="str">
        <f t="shared" ref="H52:H58" si="11">IF($C52=ML,"X","")</f>
        <v/>
      </c>
      <c r="I52" s="7" t="str">
        <f>IF(H52="X",30*0.15,"")</f>
        <v/>
      </c>
      <c r="J52" s="7" t="str">
        <f t="shared" ref="J52:J58" si="12">IF($C52=NL,"X","")</f>
        <v/>
      </c>
      <c r="K52" s="7" t="str">
        <f t="shared" ref="K52:K58" si="13">IF($J52="X",0,"")</f>
        <v/>
      </c>
    </row>
    <row r="53" spans="1:11" ht="24" customHeight="1" x14ac:dyDescent="0.25">
      <c r="A53" s="27"/>
      <c r="B53" s="9" t="str">
        <f>[1]RUBRICA!A5</f>
        <v xml:space="preserve">2. Presenta las evidencias del Proyecto APT, dando cuenta del cumplimiento de los objetivos y de acuerdo a los estándares de la disciplina. </v>
      </c>
      <c r="C53" s="8" t="s">
        <v>2</v>
      </c>
      <c r="D53" s="7" t="str">
        <f t="shared" si="9"/>
        <v>X</v>
      </c>
      <c r="E53" s="7">
        <f>IF(D53="X",100*0.25,"")</f>
        <v>25</v>
      </c>
      <c r="F53" s="7" t="str">
        <f t="shared" si="10"/>
        <v/>
      </c>
      <c r="G53" s="7" t="str">
        <f>IF(F53="X",60*0.25,"")</f>
        <v/>
      </c>
      <c r="H53" s="7" t="str">
        <f t="shared" si="11"/>
        <v/>
      </c>
      <c r="I53" s="7" t="str">
        <f>IF(H53="X",30*0.25,"")</f>
        <v/>
      </c>
      <c r="J53" s="7" t="str">
        <f t="shared" si="12"/>
        <v/>
      </c>
      <c r="K53" s="7" t="str">
        <f t="shared" si="13"/>
        <v/>
      </c>
    </row>
    <row r="54" spans="1:11" ht="24" customHeight="1" x14ac:dyDescent="0.25">
      <c r="A54" s="27"/>
      <c r="B54" s="9" t="str">
        <f>[1]RUBRICA!A6</f>
        <v>3. Responde las preguntas realizadas por la comisión, cumpliendo con los estándares de calidad de la disciplina.</v>
      </c>
      <c r="C54" s="8" t="s">
        <v>2</v>
      </c>
      <c r="D54" s="7" t="str">
        <f t="shared" si="9"/>
        <v>X</v>
      </c>
      <c r="E54" s="7">
        <f>IF(D54="X",100*0.2,"")</f>
        <v>20</v>
      </c>
      <c r="F54" s="7" t="str">
        <f t="shared" si="10"/>
        <v/>
      </c>
      <c r="G54" s="7" t="str">
        <f>IF(F54="X",60*0.2,"")</f>
        <v/>
      </c>
      <c r="H54" s="7" t="str">
        <f t="shared" si="11"/>
        <v/>
      </c>
      <c r="I54" s="7" t="str">
        <f>IF(H54="X",30*0.2,"")</f>
        <v/>
      </c>
      <c r="J54" s="7" t="str">
        <f t="shared" si="12"/>
        <v/>
      </c>
      <c r="K54" s="7" t="str">
        <f t="shared" si="13"/>
        <v/>
      </c>
    </row>
    <row r="55" spans="1:11" ht="24" customHeight="1" x14ac:dyDescent="0.25">
      <c r="A55" s="27"/>
      <c r="B55" s="9" t="str">
        <f>[1]RUBRICA!A7</f>
        <v>4. Expone el Proyecto APT, considerando el formato y el tiempo establecido para la presentación.</v>
      </c>
      <c r="C55" s="8" t="s">
        <v>2</v>
      </c>
      <c r="D55" s="7" t="str">
        <f t="shared" si="9"/>
        <v>X</v>
      </c>
      <c r="E55" s="7">
        <f>IF(D55="X",100*0.05,"")</f>
        <v>5</v>
      </c>
      <c r="F55" s="7" t="str">
        <f t="shared" si="10"/>
        <v/>
      </c>
      <c r="G55" s="7" t="str">
        <f>IF(F55="X",60*0.05,"")</f>
        <v/>
      </c>
      <c r="H55" s="7" t="str">
        <f t="shared" si="11"/>
        <v/>
      </c>
      <c r="I55" s="7" t="str">
        <f>IF(H55="X",30*0.05,"")</f>
        <v/>
      </c>
      <c r="J55" s="7" t="str">
        <f t="shared" si="12"/>
        <v/>
      </c>
      <c r="K55" s="7" t="str">
        <f t="shared" si="13"/>
        <v/>
      </c>
    </row>
    <row r="56" spans="1:11" ht="24" customHeight="1" x14ac:dyDescent="0.25">
      <c r="A56" s="27"/>
      <c r="B56" s="9" t="str">
        <f>[1]RUBRICA!A8</f>
        <v>5. Expresa sus ideas con fluidez, claridad y precisión, utilizando lenguaje técnico propio de la disciplina.</v>
      </c>
      <c r="C56" s="8" t="s">
        <v>2</v>
      </c>
      <c r="D56" s="7" t="str">
        <f t="shared" si="9"/>
        <v>X</v>
      </c>
      <c r="E56" s="7">
        <f>IF(D56="X",100*0.05,"")</f>
        <v>5</v>
      </c>
      <c r="F56" s="7" t="str">
        <f t="shared" si="10"/>
        <v/>
      </c>
      <c r="G56" s="7" t="str">
        <f>IF(F56="X",60*0.05,"")</f>
        <v/>
      </c>
      <c r="H56" s="7" t="str">
        <f t="shared" si="11"/>
        <v/>
      </c>
      <c r="I56" s="7" t="str">
        <f>IF(H56="X",30*0.05,"")</f>
        <v/>
      </c>
      <c r="J56" s="7" t="str">
        <f t="shared" si="12"/>
        <v/>
      </c>
      <c r="K56" s="7" t="str">
        <f t="shared" si="13"/>
        <v/>
      </c>
    </row>
    <row r="57" spans="1:11" ht="24" customHeight="1" x14ac:dyDescent="0.25">
      <c r="A57" s="27"/>
      <c r="B57" s="9" t="str">
        <f>[1]RUBRICA!A9</f>
        <v>6. Entrega la documentación y evidencias requerida por la asignatura de acuerdo a la estructura y nombres solicitados, guardando todas las evidencias de avances en Git</v>
      </c>
      <c r="C57" s="8" t="s">
        <v>2</v>
      </c>
      <c r="D57" s="7" t="str">
        <f t="shared" si="9"/>
        <v>X</v>
      </c>
      <c r="E57" s="7">
        <f>IF(D57="X",100*0.2,"")</f>
        <v>20</v>
      </c>
      <c r="F57" s="7" t="str">
        <f t="shared" si="10"/>
        <v/>
      </c>
      <c r="G57" s="7" t="str">
        <f>IF(F57="X",60*0.2,"")</f>
        <v/>
      </c>
      <c r="H57" s="7" t="str">
        <f t="shared" si="11"/>
        <v/>
      </c>
      <c r="I57" s="7" t="str">
        <f>IF(H57="X",30*0.2,"")</f>
        <v/>
      </c>
      <c r="J57" s="7" t="str">
        <f t="shared" si="12"/>
        <v/>
      </c>
      <c r="K57" s="7" t="str">
        <f t="shared" si="13"/>
        <v/>
      </c>
    </row>
    <row r="58" spans="1:11" ht="24" customHeight="1" x14ac:dyDescent="0.25">
      <c r="A58" s="27"/>
      <c r="B58" s="9" t="str">
        <f>[1]RUBRICA!A10</f>
        <v xml:space="preserve">7. Expone el tema utilizando un lenguaje técnico disciplinar al presentar la propuesta y responde evidenciando un manejo de la información. </v>
      </c>
      <c r="C58" s="8" t="s">
        <v>2</v>
      </c>
      <c r="D58" s="7" t="str">
        <f t="shared" si="9"/>
        <v>X</v>
      </c>
      <c r="E58" s="7">
        <f>IF(D58="X",100*0.1,"")</f>
        <v>10</v>
      </c>
      <c r="F58" s="7" t="str">
        <f t="shared" si="10"/>
        <v/>
      </c>
      <c r="G58" s="7" t="str">
        <f>IF(F58="X",60*0.1,"")</f>
        <v/>
      </c>
      <c r="H58" s="7" t="str">
        <f t="shared" si="11"/>
        <v/>
      </c>
      <c r="I58" s="7" t="str">
        <f>IF(H58="X",30*0.1,"")</f>
        <v/>
      </c>
      <c r="J58" s="7" t="str">
        <f t="shared" si="12"/>
        <v/>
      </c>
      <c r="K58" s="7" t="str">
        <f t="shared" si="13"/>
        <v/>
      </c>
    </row>
    <row r="59" spans="1:11" ht="24" customHeight="1" x14ac:dyDescent="0.3">
      <c r="A59" s="26"/>
      <c r="B59" s="6" t="s">
        <v>1</v>
      </c>
      <c r="C59" s="5">
        <f>E59+G59+I59+K59</f>
        <v>100</v>
      </c>
      <c r="D59" s="4"/>
      <c r="E59" s="4">
        <f>SUM(E52:E58)</f>
        <v>100</v>
      </c>
      <c r="F59" s="4"/>
      <c r="G59" s="4">
        <f>SUM(G52:G58)</f>
        <v>0</v>
      </c>
      <c r="H59" s="4"/>
      <c r="I59" s="4">
        <f>SUM(I52:I58)</f>
        <v>0</v>
      </c>
      <c r="J59" s="4"/>
      <c r="K59" s="4">
        <f>SUM(K52:K58)</f>
        <v>0</v>
      </c>
    </row>
    <row r="60" spans="1:11" ht="24" customHeight="1" x14ac:dyDescent="0.3">
      <c r="A60" s="28"/>
      <c r="B60" s="3" t="s">
        <v>0</v>
      </c>
      <c r="C60" s="2">
        <f>VLOOKUP(C59,[1]ESCALA_IEP!A41:B241,2,FALSE)</f>
        <v>7</v>
      </c>
    </row>
    <row r="61" spans="1:11" ht="15.75" customHeight="1" x14ac:dyDescent="0.25"/>
    <row r="62" spans="1:11" ht="15.75" customHeight="1" x14ac:dyDescent="0.25"/>
    <row r="63" spans="1:11" ht="24" customHeight="1" x14ac:dyDescent="0.25">
      <c r="A63" s="25" t="s">
        <v>10</v>
      </c>
      <c r="B63" s="11" t="str">
        <f>B5</f>
        <v xml:space="preserve">ULLOA SOTO DIEGO ALFONSO </v>
      </c>
      <c r="C63" s="29" t="s">
        <v>8</v>
      </c>
      <c r="D63" s="30" t="s">
        <v>7</v>
      </c>
      <c r="E63" s="31"/>
      <c r="F63" s="31"/>
      <c r="G63" s="31"/>
      <c r="H63" s="31"/>
      <c r="I63" s="31"/>
      <c r="J63" s="31"/>
      <c r="K63" s="32"/>
    </row>
    <row r="64" spans="1:11" ht="24" customHeight="1" x14ac:dyDescent="0.25">
      <c r="A64" s="26"/>
      <c r="B64" s="10" t="s">
        <v>6</v>
      </c>
      <c r="C64" s="28"/>
      <c r="D64" s="30" t="s">
        <v>2</v>
      </c>
      <c r="E64" s="32"/>
      <c r="F64" s="30" t="s">
        <v>5</v>
      </c>
      <c r="G64" s="32"/>
      <c r="H64" s="30" t="s">
        <v>4</v>
      </c>
      <c r="I64" s="32"/>
      <c r="J64" s="30" t="s">
        <v>3</v>
      </c>
      <c r="K64" s="32"/>
    </row>
    <row r="65" spans="1:11" ht="24" customHeight="1" x14ac:dyDescent="0.25">
      <c r="A65" s="27"/>
      <c r="B65" s="9" t="str">
        <f>[1]RUBRICA!A4</f>
        <v xml:space="preserve">1. Presenta el proyecto considerando la relevancia, objetivos, metodología y desarrollo, de acuerdo a los estándares de calidad de la disciplina. </v>
      </c>
      <c r="C65" s="8" t="s">
        <v>2</v>
      </c>
      <c r="D65" s="7" t="str">
        <f t="shared" ref="D65:D71" si="14">IF($C65=CL,"X","")</f>
        <v>X</v>
      </c>
      <c r="E65" s="7">
        <f>IF(D65="X",100*0.15,"")</f>
        <v>15</v>
      </c>
      <c r="F65" s="7" t="str">
        <f t="shared" ref="F65:F71" si="15">IF($C65=L,"X","")</f>
        <v/>
      </c>
      <c r="G65" s="7" t="str">
        <f>IF(F65="X",60*0.15,"")</f>
        <v/>
      </c>
      <c r="H65" s="7" t="str">
        <f t="shared" ref="H65:H71" si="16">IF($C65=ML,"X","")</f>
        <v/>
      </c>
      <c r="I65" s="7" t="str">
        <f>IF(H65="X",30*0.15,"")</f>
        <v/>
      </c>
      <c r="J65" s="7" t="str">
        <f t="shared" ref="J65:J71" si="17">IF($C65=NL,"X","")</f>
        <v/>
      </c>
      <c r="K65" s="7" t="str">
        <f t="shared" ref="K65:K71" si="18">IF($J65="X",0,"")</f>
        <v/>
      </c>
    </row>
    <row r="66" spans="1:11" ht="24" customHeight="1" x14ac:dyDescent="0.25">
      <c r="A66" s="27"/>
      <c r="B66" s="9" t="str">
        <f>[1]RUBRICA!A5</f>
        <v xml:space="preserve">2. Presenta las evidencias del Proyecto APT, dando cuenta del cumplimiento de los objetivos y de acuerdo a los estándares de la disciplina. </v>
      </c>
      <c r="C66" s="8" t="s">
        <v>2</v>
      </c>
      <c r="D66" s="7" t="str">
        <f t="shared" si="14"/>
        <v>X</v>
      </c>
      <c r="E66" s="7">
        <f>IF(D66="X",100*0.25,"")</f>
        <v>25</v>
      </c>
      <c r="F66" s="7" t="str">
        <f t="shared" si="15"/>
        <v/>
      </c>
      <c r="G66" s="7" t="str">
        <f>IF(F66="X",60*0.25,"")</f>
        <v/>
      </c>
      <c r="H66" s="7" t="str">
        <f t="shared" si="16"/>
        <v/>
      </c>
      <c r="I66" s="7" t="str">
        <f>IF(H66="X",30*0.25,"")</f>
        <v/>
      </c>
      <c r="J66" s="7" t="str">
        <f t="shared" si="17"/>
        <v/>
      </c>
      <c r="K66" s="7" t="str">
        <f t="shared" si="18"/>
        <v/>
      </c>
    </row>
    <row r="67" spans="1:11" ht="24" customHeight="1" x14ac:dyDescent="0.25">
      <c r="A67" s="27"/>
      <c r="B67" s="9" t="str">
        <f>[1]RUBRICA!A6</f>
        <v>3. Responde las preguntas realizadas por la comisión, cumpliendo con los estándares de calidad de la disciplina.</v>
      </c>
      <c r="C67" s="8" t="s">
        <v>2</v>
      </c>
      <c r="D67" s="7" t="str">
        <f t="shared" si="14"/>
        <v>X</v>
      </c>
      <c r="E67" s="7">
        <f>IF(D67="X",100*0.2,"")</f>
        <v>20</v>
      </c>
      <c r="F67" s="7" t="str">
        <f t="shared" si="15"/>
        <v/>
      </c>
      <c r="G67" s="7" t="str">
        <f>IF(F67="X",60*0.2,"")</f>
        <v/>
      </c>
      <c r="H67" s="7" t="str">
        <f t="shared" si="16"/>
        <v/>
      </c>
      <c r="I67" s="7" t="str">
        <f>IF(H67="X",30*0.2,"")</f>
        <v/>
      </c>
      <c r="J67" s="7" t="str">
        <f t="shared" si="17"/>
        <v/>
      </c>
      <c r="K67" s="7" t="str">
        <f t="shared" si="18"/>
        <v/>
      </c>
    </row>
    <row r="68" spans="1:11" ht="24" customHeight="1" x14ac:dyDescent="0.25">
      <c r="A68" s="27"/>
      <c r="B68" s="9" t="str">
        <f>[1]RUBRICA!A7</f>
        <v>4. Expone el Proyecto APT, considerando el formato y el tiempo establecido para la presentación.</v>
      </c>
      <c r="C68" s="8" t="s">
        <v>2</v>
      </c>
      <c r="D68" s="7" t="str">
        <f t="shared" si="14"/>
        <v>X</v>
      </c>
      <c r="E68" s="7">
        <f>IF(D68="X",100*0.05,"")</f>
        <v>5</v>
      </c>
      <c r="F68" s="7" t="str">
        <f t="shared" si="15"/>
        <v/>
      </c>
      <c r="G68" s="7" t="str">
        <f>IF(F68="X",60*0.05,"")</f>
        <v/>
      </c>
      <c r="H68" s="7" t="str">
        <f t="shared" si="16"/>
        <v/>
      </c>
      <c r="I68" s="7" t="str">
        <f>IF(H68="X",30*0.05,"")</f>
        <v/>
      </c>
      <c r="J68" s="7" t="str">
        <f t="shared" si="17"/>
        <v/>
      </c>
      <c r="K68" s="7" t="str">
        <f t="shared" si="18"/>
        <v/>
      </c>
    </row>
    <row r="69" spans="1:11" ht="24" customHeight="1" x14ac:dyDescent="0.25">
      <c r="A69" s="27"/>
      <c r="B69" s="9" t="str">
        <f>[1]RUBRICA!A8</f>
        <v>5. Expresa sus ideas con fluidez, claridad y precisión, utilizando lenguaje técnico propio de la disciplina.</v>
      </c>
      <c r="C69" s="8" t="s">
        <v>2</v>
      </c>
      <c r="D69" s="7" t="str">
        <f t="shared" si="14"/>
        <v>X</v>
      </c>
      <c r="E69" s="7">
        <f>IF(D69="X",100*0.05,"")</f>
        <v>5</v>
      </c>
      <c r="F69" s="7" t="str">
        <f t="shared" si="15"/>
        <v/>
      </c>
      <c r="G69" s="7" t="str">
        <f>IF(F69="X",60*0.05,"")</f>
        <v/>
      </c>
      <c r="H69" s="7" t="str">
        <f t="shared" si="16"/>
        <v/>
      </c>
      <c r="I69" s="7" t="str">
        <f>IF(H69="X",30*0.05,"")</f>
        <v/>
      </c>
      <c r="J69" s="7" t="str">
        <f t="shared" si="17"/>
        <v/>
      </c>
      <c r="K69" s="7" t="str">
        <f t="shared" si="18"/>
        <v/>
      </c>
    </row>
    <row r="70" spans="1:11" ht="24" customHeight="1" x14ac:dyDescent="0.25">
      <c r="A70" s="27"/>
      <c r="B70" s="9" t="str">
        <f>[1]RUBRICA!A9</f>
        <v>6. Entrega la documentación y evidencias requerida por la asignatura de acuerdo a la estructura y nombres solicitados, guardando todas las evidencias de avances en Git</v>
      </c>
      <c r="C70" s="8" t="s">
        <v>2</v>
      </c>
      <c r="D70" s="7" t="str">
        <f t="shared" si="14"/>
        <v>X</v>
      </c>
      <c r="E70" s="7">
        <f>IF(D70="X",100*0.2,"")</f>
        <v>20</v>
      </c>
      <c r="F70" s="7" t="str">
        <f t="shared" si="15"/>
        <v/>
      </c>
      <c r="G70" s="7" t="str">
        <f>IF(F70="X",60*0.2,"")</f>
        <v/>
      </c>
      <c r="H70" s="7" t="str">
        <f t="shared" si="16"/>
        <v/>
      </c>
      <c r="I70" s="7" t="str">
        <f>IF(H70="X",30*0.2,"")</f>
        <v/>
      </c>
      <c r="J70" s="7" t="str">
        <f t="shared" si="17"/>
        <v/>
      </c>
      <c r="K70" s="7" t="str">
        <f t="shared" si="18"/>
        <v/>
      </c>
    </row>
    <row r="71" spans="1:11" ht="24" customHeight="1" x14ac:dyDescent="0.25">
      <c r="A71" s="27"/>
      <c r="B71" s="9" t="str">
        <f>[1]RUBRICA!A10</f>
        <v xml:space="preserve">7. Expone el tema utilizando un lenguaje técnico disciplinar al presentar la propuesta y responde evidenciando un manejo de la información. </v>
      </c>
      <c r="C71" s="8" t="s">
        <v>2</v>
      </c>
      <c r="D71" s="7" t="str">
        <f t="shared" si="14"/>
        <v>X</v>
      </c>
      <c r="E71" s="7">
        <f>IF(D71="X",100*0.1,"")</f>
        <v>10</v>
      </c>
      <c r="F71" s="7" t="str">
        <f t="shared" si="15"/>
        <v/>
      </c>
      <c r="G71" s="7" t="str">
        <f>IF(F71="X",60*0.1,"")</f>
        <v/>
      </c>
      <c r="H71" s="7" t="str">
        <f t="shared" si="16"/>
        <v/>
      </c>
      <c r="I71" s="7" t="str">
        <f>IF(H71="X",30*0.1,"")</f>
        <v/>
      </c>
      <c r="J71" s="7" t="str">
        <f t="shared" si="17"/>
        <v/>
      </c>
      <c r="K71" s="7" t="str">
        <f t="shared" si="18"/>
        <v/>
      </c>
    </row>
    <row r="72" spans="1:11" ht="24" customHeight="1" x14ac:dyDescent="0.3">
      <c r="A72" s="26"/>
      <c r="B72" s="6" t="s">
        <v>1</v>
      </c>
      <c r="C72" s="5">
        <f>E72+G72+I72+K72</f>
        <v>100</v>
      </c>
      <c r="D72" s="4"/>
      <c r="E72" s="4">
        <f>SUM(E65:E71)</f>
        <v>100</v>
      </c>
      <c r="F72" s="4"/>
      <c r="G72" s="4">
        <f>SUM(G65:G71)</f>
        <v>0</v>
      </c>
      <c r="H72" s="4"/>
      <c r="I72" s="4">
        <f>SUM(I65:I71)</f>
        <v>0</v>
      </c>
      <c r="J72" s="4"/>
      <c r="K72" s="4">
        <f>SUM(K65:K71)</f>
        <v>0</v>
      </c>
    </row>
    <row r="73" spans="1:11" ht="24" customHeight="1" x14ac:dyDescent="0.3">
      <c r="A73" s="28"/>
      <c r="B73" s="3" t="s">
        <v>0</v>
      </c>
      <c r="C73" s="2">
        <f>VLOOKUP(C72,[1]ESCALA_IEP!A54:B254,2,FALSE)</f>
        <v>7</v>
      </c>
    </row>
    <row r="74" spans="1:11" ht="15.75" customHeight="1" x14ac:dyDescent="0.25"/>
    <row r="75" spans="1:11" ht="15.75" customHeight="1" x14ac:dyDescent="0.25"/>
    <row r="76" spans="1:11" ht="24" customHeight="1" x14ac:dyDescent="0.25">
      <c r="A76" s="25" t="s">
        <v>9</v>
      </c>
      <c r="B76" s="11" t="str">
        <f>B6</f>
        <v xml:space="preserve">VILLENA TORO ALONSO IGNACIO </v>
      </c>
      <c r="C76" s="29" t="s">
        <v>8</v>
      </c>
      <c r="D76" s="30" t="s">
        <v>7</v>
      </c>
      <c r="E76" s="31"/>
      <c r="F76" s="31"/>
      <c r="G76" s="31"/>
      <c r="H76" s="31"/>
      <c r="I76" s="31"/>
      <c r="J76" s="31"/>
      <c r="K76" s="32"/>
    </row>
    <row r="77" spans="1:11" ht="24" customHeight="1" x14ac:dyDescent="0.25">
      <c r="A77" s="26"/>
      <c r="B77" s="10" t="s">
        <v>6</v>
      </c>
      <c r="C77" s="28"/>
      <c r="D77" s="30" t="s">
        <v>2</v>
      </c>
      <c r="E77" s="32"/>
      <c r="F77" s="30" t="s">
        <v>5</v>
      </c>
      <c r="G77" s="32"/>
      <c r="H77" s="30" t="s">
        <v>4</v>
      </c>
      <c r="I77" s="32"/>
      <c r="J77" s="30" t="s">
        <v>3</v>
      </c>
      <c r="K77" s="32"/>
    </row>
    <row r="78" spans="1:11" ht="24" customHeight="1" x14ac:dyDescent="0.25">
      <c r="A78" s="27"/>
      <c r="B78" s="9" t="str">
        <f>[1]RUBRICA!A4</f>
        <v xml:space="preserve">1. Presenta el proyecto considerando la relevancia, objetivos, metodología y desarrollo, de acuerdo a los estándares de calidad de la disciplina. </v>
      </c>
      <c r="C78" s="8" t="s">
        <v>2</v>
      </c>
      <c r="D78" s="7" t="str">
        <f t="shared" ref="D78:D84" si="19">IF($C78=CL,"X","")</f>
        <v>X</v>
      </c>
      <c r="E78" s="7">
        <f>IF(D78="X",100*0.15,"")</f>
        <v>15</v>
      </c>
      <c r="F78" s="7" t="str">
        <f t="shared" ref="F78:F84" si="20">IF($C78=L,"X","")</f>
        <v/>
      </c>
      <c r="G78" s="7" t="str">
        <f>IF(F78="X",60*0.15,"")</f>
        <v/>
      </c>
      <c r="H78" s="7" t="str">
        <f t="shared" ref="H78:H84" si="21">IF($C78=ML,"X","")</f>
        <v/>
      </c>
      <c r="I78" s="7" t="str">
        <f>IF(H78="X",30*0.15,"")</f>
        <v/>
      </c>
      <c r="J78" s="7" t="str">
        <f t="shared" ref="J78:J84" si="22">IF($C78=NL,"X","")</f>
        <v/>
      </c>
      <c r="K78" s="7" t="str">
        <f t="shared" ref="K78:K84" si="23">IF($J78="X",0,"")</f>
        <v/>
      </c>
    </row>
    <row r="79" spans="1:11" ht="24" customHeight="1" x14ac:dyDescent="0.25">
      <c r="A79" s="27"/>
      <c r="B79" s="9" t="str">
        <f>[1]RUBRICA!A5</f>
        <v xml:space="preserve">2. Presenta las evidencias del Proyecto APT, dando cuenta del cumplimiento de los objetivos y de acuerdo a los estándares de la disciplina. </v>
      </c>
      <c r="C79" s="8" t="s">
        <v>2</v>
      </c>
      <c r="D79" s="7" t="str">
        <f t="shared" si="19"/>
        <v>X</v>
      </c>
      <c r="E79" s="7">
        <f>IF(D79="X",100*0.25,"")</f>
        <v>25</v>
      </c>
      <c r="F79" s="7" t="str">
        <f t="shared" si="20"/>
        <v/>
      </c>
      <c r="G79" s="7" t="str">
        <f>IF(F79="X",60*0.25,"")</f>
        <v/>
      </c>
      <c r="H79" s="7" t="str">
        <f t="shared" si="21"/>
        <v/>
      </c>
      <c r="I79" s="7" t="str">
        <f>IF(H79="X",30*0.25,"")</f>
        <v/>
      </c>
      <c r="J79" s="7" t="str">
        <f t="shared" si="22"/>
        <v/>
      </c>
      <c r="K79" s="7" t="str">
        <f t="shared" si="23"/>
        <v/>
      </c>
    </row>
    <row r="80" spans="1:11" ht="24" customHeight="1" x14ac:dyDescent="0.25">
      <c r="A80" s="27"/>
      <c r="B80" s="9" t="str">
        <f>[1]RUBRICA!A6</f>
        <v>3. Responde las preguntas realizadas por la comisión, cumpliendo con los estándares de calidad de la disciplina.</v>
      </c>
      <c r="C80" s="8" t="s">
        <v>2</v>
      </c>
      <c r="D80" s="7" t="str">
        <f t="shared" si="19"/>
        <v>X</v>
      </c>
      <c r="E80" s="7">
        <f>IF(D80="X",100*0.2,"")</f>
        <v>20</v>
      </c>
      <c r="F80" s="7" t="str">
        <f t="shared" si="20"/>
        <v/>
      </c>
      <c r="G80" s="7" t="str">
        <f>IF(F80="X",60*0.2,"")</f>
        <v/>
      </c>
      <c r="H80" s="7" t="str">
        <f t="shared" si="21"/>
        <v/>
      </c>
      <c r="I80" s="7" t="str">
        <f>IF(H80="X",30*0.2,"")</f>
        <v/>
      </c>
      <c r="J80" s="7" t="str">
        <f t="shared" si="22"/>
        <v/>
      </c>
      <c r="K80" s="7" t="str">
        <f t="shared" si="23"/>
        <v/>
      </c>
    </row>
    <row r="81" spans="1:11" ht="24" customHeight="1" x14ac:dyDescent="0.25">
      <c r="A81" s="27"/>
      <c r="B81" s="9" t="str">
        <f>[1]RUBRICA!A7</f>
        <v>4. Expone el Proyecto APT, considerando el formato y el tiempo establecido para la presentación.</v>
      </c>
      <c r="C81" s="8" t="s">
        <v>2</v>
      </c>
      <c r="D81" s="7" t="str">
        <f t="shared" si="19"/>
        <v>X</v>
      </c>
      <c r="E81" s="7">
        <f>IF(D81="X",100*0.05,"")</f>
        <v>5</v>
      </c>
      <c r="F81" s="7" t="str">
        <f t="shared" si="20"/>
        <v/>
      </c>
      <c r="G81" s="7" t="str">
        <f>IF(F81="X",60*0.05,"")</f>
        <v/>
      </c>
      <c r="H81" s="7" t="str">
        <f t="shared" si="21"/>
        <v/>
      </c>
      <c r="I81" s="7" t="str">
        <f>IF(H81="X",30*0.05,"")</f>
        <v/>
      </c>
      <c r="J81" s="7" t="str">
        <f t="shared" si="22"/>
        <v/>
      </c>
      <c r="K81" s="7" t="str">
        <f t="shared" si="23"/>
        <v/>
      </c>
    </row>
    <row r="82" spans="1:11" ht="24" customHeight="1" x14ac:dyDescent="0.25">
      <c r="A82" s="27"/>
      <c r="B82" s="9" t="str">
        <f>[1]RUBRICA!A8</f>
        <v>5. Expresa sus ideas con fluidez, claridad y precisión, utilizando lenguaje técnico propio de la disciplina.</v>
      </c>
      <c r="C82" s="8" t="s">
        <v>2</v>
      </c>
      <c r="D82" s="7" t="str">
        <f t="shared" si="19"/>
        <v>X</v>
      </c>
      <c r="E82" s="7">
        <f>IF(D82="X",100*0.05,"")</f>
        <v>5</v>
      </c>
      <c r="F82" s="7" t="str">
        <f t="shared" si="20"/>
        <v/>
      </c>
      <c r="G82" s="7" t="str">
        <f>IF(F82="X",60*0.05,"")</f>
        <v/>
      </c>
      <c r="H82" s="7" t="str">
        <f t="shared" si="21"/>
        <v/>
      </c>
      <c r="I82" s="7" t="str">
        <f>IF(H82="X",30*0.05,"")</f>
        <v/>
      </c>
      <c r="J82" s="7" t="str">
        <f t="shared" si="22"/>
        <v/>
      </c>
      <c r="K82" s="7" t="str">
        <f t="shared" si="23"/>
        <v/>
      </c>
    </row>
    <row r="83" spans="1:11" ht="24" customHeight="1" x14ac:dyDescent="0.25">
      <c r="A83" s="27"/>
      <c r="B83" s="9" t="str">
        <f>[1]RUBRICA!A9</f>
        <v>6. Entrega la documentación y evidencias requerida por la asignatura de acuerdo a la estructura y nombres solicitados, guardando todas las evidencias de avances en Git</v>
      </c>
      <c r="C83" s="8" t="s">
        <v>2</v>
      </c>
      <c r="D83" s="7" t="str">
        <f t="shared" si="19"/>
        <v>X</v>
      </c>
      <c r="E83" s="7">
        <f>IF(D83="X",100*0.2,"")</f>
        <v>20</v>
      </c>
      <c r="F83" s="7" t="str">
        <f t="shared" si="20"/>
        <v/>
      </c>
      <c r="G83" s="7" t="str">
        <f>IF(F83="X",60*0.2,"")</f>
        <v/>
      </c>
      <c r="H83" s="7" t="str">
        <f t="shared" si="21"/>
        <v/>
      </c>
      <c r="I83" s="7" t="str">
        <f>IF(H83="X",30*0.2,"")</f>
        <v/>
      </c>
      <c r="J83" s="7" t="str">
        <f t="shared" si="22"/>
        <v/>
      </c>
      <c r="K83" s="7" t="str">
        <f t="shared" si="23"/>
        <v/>
      </c>
    </row>
    <row r="84" spans="1:11" ht="24" customHeight="1" x14ac:dyDescent="0.25">
      <c r="A84" s="27"/>
      <c r="B84" s="9" t="str">
        <f>[1]RUBRICA!A10</f>
        <v xml:space="preserve">7. Expone el tema utilizando un lenguaje técnico disciplinar al presentar la propuesta y responde evidenciando un manejo de la información. </v>
      </c>
      <c r="C84" s="8" t="s">
        <v>2</v>
      </c>
      <c r="D84" s="7" t="str">
        <f t="shared" si="19"/>
        <v>X</v>
      </c>
      <c r="E84" s="7">
        <f>IF(D84="X",100*0.1,"")</f>
        <v>10</v>
      </c>
      <c r="F84" s="7" t="str">
        <f t="shared" si="20"/>
        <v/>
      </c>
      <c r="G84" s="7" t="str">
        <f>IF(F84="X",60*0.1,"")</f>
        <v/>
      </c>
      <c r="H84" s="7" t="str">
        <f t="shared" si="21"/>
        <v/>
      </c>
      <c r="I84" s="7" t="str">
        <f>IF(H84="X",30*0.1,"")</f>
        <v/>
      </c>
      <c r="J84" s="7" t="str">
        <f t="shared" si="22"/>
        <v/>
      </c>
      <c r="K84" s="7" t="str">
        <f t="shared" si="23"/>
        <v/>
      </c>
    </row>
    <row r="85" spans="1:11" ht="24" customHeight="1" x14ac:dyDescent="0.3">
      <c r="A85" s="26"/>
      <c r="B85" s="6" t="s">
        <v>1</v>
      </c>
      <c r="C85" s="5">
        <f>E85+G85+I85+K85</f>
        <v>100</v>
      </c>
      <c r="D85" s="4"/>
      <c r="E85" s="4">
        <f>SUM(E78:E84)</f>
        <v>100</v>
      </c>
      <c r="F85" s="4"/>
      <c r="G85" s="4">
        <f>SUM(G78:G84)</f>
        <v>0</v>
      </c>
      <c r="H85" s="4"/>
      <c r="I85" s="4">
        <f>SUM(I78:I84)</f>
        <v>0</v>
      </c>
      <c r="J85" s="4"/>
      <c r="K85" s="4">
        <f>SUM(K78:K84)</f>
        <v>0</v>
      </c>
    </row>
    <row r="86" spans="1:11" ht="24" customHeight="1" x14ac:dyDescent="0.3">
      <c r="A86" s="28"/>
      <c r="B86" s="3" t="s">
        <v>0</v>
      </c>
      <c r="C86" s="2">
        <f>VLOOKUP(C85,[1]ESCALA_IEP!A67:B267,2,FALSE)</f>
        <v>7</v>
      </c>
    </row>
    <row r="87" spans="1:11" ht="15.75" customHeight="1" x14ac:dyDescent="0.25"/>
    <row r="88" spans="1:11" ht="15.75" customHeight="1" x14ac:dyDescent="0.25"/>
    <row r="89" spans="1:11" ht="15.75" customHeight="1" x14ac:dyDescent="0.25"/>
    <row r="90" spans="1:11" ht="15.75" customHeight="1" x14ac:dyDescent="0.25"/>
    <row r="91" spans="1:11" ht="15.75" customHeight="1" x14ac:dyDescent="0.25"/>
    <row r="92" spans="1:11" ht="15.75" customHeight="1" x14ac:dyDescent="0.25"/>
    <row r="93" spans="1:11" ht="15.75" customHeight="1" x14ac:dyDescent="0.25"/>
    <row r="94" spans="1:11" ht="15.75" customHeight="1" x14ac:dyDescent="0.25"/>
    <row r="95" spans="1:11" ht="15.75" customHeight="1" x14ac:dyDescent="0.25"/>
    <row r="96" spans="1:11" ht="15.75" customHeight="1" x14ac:dyDescent="0.25"/>
    <row r="97" s="1" customFormat="1" ht="15.75" customHeight="1" x14ac:dyDescent="0.25"/>
    <row r="98" s="1" customFormat="1" ht="15.75" customHeight="1" x14ac:dyDescent="0.25"/>
    <row r="99" s="1" customFormat="1" ht="15.75" customHeight="1" x14ac:dyDescent="0.25"/>
    <row r="100" s="1" customFormat="1" ht="15.75" customHeight="1" x14ac:dyDescent="0.25"/>
    <row r="101" s="1" customFormat="1" ht="15.75" customHeight="1" x14ac:dyDescent="0.25"/>
    <row r="102" s="1" customFormat="1" ht="15.75" customHeight="1" x14ac:dyDescent="0.25"/>
    <row r="103" s="1" customFormat="1" ht="15.75" customHeight="1" x14ac:dyDescent="0.25"/>
    <row r="104" s="1" customFormat="1" ht="15.75" customHeight="1" x14ac:dyDescent="0.25"/>
    <row r="105" s="1" customFormat="1" ht="15.75" customHeight="1" x14ac:dyDescent="0.25"/>
    <row r="106" s="1" customFormat="1" ht="15.75" customHeight="1" x14ac:dyDescent="0.25"/>
    <row r="107" s="1" customFormat="1" ht="15.75" customHeight="1" x14ac:dyDescent="0.25"/>
    <row r="108" s="1" customFormat="1" ht="15.75" customHeight="1" x14ac:dyDescent="0.25"/>
    <row r="109" s="1" customFormat="1" ht="15.75" customHeight="1" x14ac:dyDescent="0.25"/>
    <row r="110" s="1" customFormat="1" ht="15.75" customHeight="1" x14ac:dyDescent="0.25"/>
    <row r="111" s="1" customFormat="1" ht="15.75" customHeight="1" x14ac:dyDescent="0.25"/>
    <row r="112" s="1" customFormat="1" ht="15.75" customHeight="1" x14ac:dyDescent="0.25"/>
    <row r="113" s="1" customFormat="1" ht="15.75" customHeight="1" x14ac:dyDescent="0.25"/>
    <row r="114" s="1" customFormat="1" ht="15.75" customHeight="1" x14ac:dyDescent="0.25"/>
    <row r="115" s="1" customFormat="1" ht="15.75" customHeight="1" x14ac:dyDescent="0.25"/>
    <row r="116" s="1" customFormat="1" ht="15.75" customHeight="1" x14ac:dyDescent="0.25"/>
    <row r="117" s="1" customFormat="1" ht="15.75" customHeight="1" x14ac:dyDescent="0.25"/>
    <row r="118" s="1" customFormat="1" ht="15.75" customHeight="1" x14ac:dyDescent="0.25"/>
    <row r="119" s="1" customFormat="1" ht="15.75" customHeight="1" x14ac:dyDescent="0.25"/>
    <row r="120" s="1" customFormat="1" ht="15.75" customHeight="1" x14ac:dyDescent="0.25"/>
    <row r="121" s="1" customFormat="1" ht="15.75" customHeight="1" x14ac:dyDescent="0.25"/>
    <row r="122" s="1" customFormat="1" ht="15.75" customHeight="1" x14ac:dyDescent="0.25"/>
    <row r="123" s="1" customFormat="1" ht="15.75" customHeight="1" x14ac:dyDescent="0.25"/>
    <row r="124" s="1" customFormat="1" ht="15.75" customHeight="1" x14ac:dyDescent="0.25"/>
    <row r="125" s="1" customFormat="1" ht="15.75" customHeight="1" x14ac:dyDescent="0.25"/>
    <row r="126" s="1" customFormat="1" ht="15.75" customHeight="1" x14ac:dyDescent="0.25"/>
    <row r="127" s="1" customFormat="1" ht="15.75" customHeight="1" x14ac:dyDescent="0.25"/>
    <row r="128" s="1" customFormat="1" ht="15.75" customHeight="1" x14ac:dyDescent="0.25"/>
    <row r="129" s="1" customFormat="1" ht="15.75" customHeight="1" x14ac:dyDescent="0.25"/>
    <row r="130" s="1" customFormat="1" ht="15.75" customHeight="1" x14ac:dyDescent="0.25"/>
    <row r="131" s="1" customFormat="1" ht="15.75" customHeight="1" x14ac:dyDescent="0.25"/>
    <row r="132" s="1" customFormat="1" ht="15.75" customHeight="1" x14ac:dyDescent="0.25"/>
    <row r="133" s="1" customFormat="1" ht="15.75" customHeight="1" x14ac:dyDescent="0.25"/>
    <row r="134" s="1" customFormat="1" ht="15.75" customHeight="1" x14ac:dyDescent="0.25"/>
    <row r="135" s="1" customFormat="1" ht="15.75" customHeight="1" x14ac:dyDescent="0.25"/>
    <row r="136" s="1" customFormat="1" ht="15.75" customHeight="1" x14ac:dyDescent="0.25"/>
    <row r="137" s="1" customFormat="1" ht="15.75" customHeight="1" x14ac:dyDescent="0.25"/>
    <row r="138" s="1" customFormat="1" ht="15.75" customHeight="1" x14ac:dyDescent="0.25"/>
    <row r="139" s="1" customFormat="1" ht="15.75" customHeight="1" x14ac:dyDescent="0.25"/>
    <row r="140" s="1" customFormat="1" ht="15.75" customHeight="1" x14ac:dyDescent="0.25"/>
    <row r="141" s="1" customFormat="1" ht="15.75" customHeight="1" x14ac:dyDescent="0.25"/>
    <row r="142" s="1" customFormat="1" ht="15.75" customHeight="1" x14ac:dyDescent="0.25"/>
    <row r="143" s="1" customFormat="1" ht="15.75" customHeight="1" x14ac:dyDescent="0.25"/>
    <row r="144" s="1" customFormat="1" ht="15.75" customHeight="1" x14ac:dyDescent="0.25"/>
    <row r="145" s="1" customFormat="1" ht="15.75" customHeight="1" x14ac:dyDescent="0.25"/>
    <row r="146" s="1" customFormat="1" ht="15.75" customHeight="1" x14ac:dyDescent="0.25"/>
    <row r="147" s="1" customFormat="1" ht="15.75" customHeight="1" x14ac:dyDescent="0.25"/>
    <row r="148" s="1" customFormat="1" ht="15.75" customHeight="1" x14ac:dyDescent="0.25"/>
    <row r="149" s="1" customFormat="1" ht="15.75" customHeight="1" x14ac:dyDescent="0.25"/>
    <row r="150" s="1" customFormat="1" ht="15.75" customHeight="1" x14ac:dyDescent="0.25"/>
    <row r="151" s="1" customFormat="1" ht="15.75" customHeight="1" x14ac:dyDescent="0.25"/>
    <row r="152" s="1" customFormat="1" ht="15.75" customHeight="1" x14ac:dyDescent="0.25"/>
    <row r="153" s="1" customFormat="1" ht="15.75" customHeight="1" x14ac:dyDescent="0.25"/>
    <row r="154" s="1" customFormat="1" ht="15.75" customHeight="1" x14ac:dyDescent="0.25"/>
    <row r="155" s="1" customFormat="1" ht="15.75" customHeight="1" x14ac:dyDescent="0.25"/>
    <row r="156" s="1" customFormat="1" ht="15.75" customHeight="1" x14ac:dyDescent="0.25"/>
    <row r="157" s="1" customFormat="1" ht="15.75" customHeight="1" x14ac:dyDescent="0.25"/>
    <row r="158" s="1" customFormat="1" ht="15.75" customHeight="1" x14ac:dyDescent="0.25"/>
    <row r="159" s="1" customFormat="1" ht="15.75" customHeight="1" x14ac:dyDescent="0.25"/>
    <row r="160" s="1" customFormat="1" ht="15.75" customHeight="1" x14ac:dyDescent="0.25"/>
    <row r="161" s="1" customFormat="1" ht="15.75" customHeight="1" x14ac:dyDescent="0.25"/>
    <row r="162" s="1" customFormat="1" ht="15.75" customHeight="1" x14ac:dyDescent="0.25"/>
    <row r="163" s="1" customFormat="1" ht="15.75" customHeight="1" x14ac:dyDescent="0.25"/>
    <row r="164" s="1" customFormat="1" ht="15.75" customHeight="1" x14ac:dyDescent="0.25"/>
    <row r="165" s="1" customFormat="1" ht="15.75" customHeight="1" x14ac:dyDescent="0.25"/>
    <row r="166" s="1" customFormat="1" ht="15.75" customHeight="1" x14ac:dyDescent="0.25"/>
    <row r="167" s="1" customFormat="1" ht="15.75" customHeight="1" x14ac:dyDescent="0.25"/>
    <row r="168" s="1" customFormat="1" ht="15.75" customHeight="1" x14ac:dyDescent="0.25"/>
    <row r="169" s="1" customFormat="1" ht="15.75" customHeight="1" x14ac:dyDescent="0.25"/>
    <row r="170" s="1" customFormat="1" ht="15.75" customHeight="1" x14ac:dyDescent="0.25"/>
    <row r="171" s="1" customFormat="1" ht="15.75" customHeight="1" x14ac:dyDescent="0.25"/>
    <row r="172" s="1" customFormat="1" ht="15.75" customHeight="1" x14ac:dyDescent="0.25"/>
    <row r="173" s="1" customFormat="1" ht="15.75" customHeight="1" x14ac:dyDescent="0.25"/>
    <row r="174" s="1" customFormat="1" ht="15.75" customHeight="1" x14ac:dyDescent="0.25"/>
    <row r="175" s="1" customFormat="1" ht="15.75" customHeight="1" x14ac:dyDescent="0.25"/>
    <row r="176" s="1" customFormat="1" ht="15.75" customHeight="1" x14ac:dyDescent="0.25"/>
    <row r="177" s="1" customFormat="1" ht="15.75" customHeight="1" x14ac:dyDescent="0.25"/>
    <row r="178" s="1" customFormat="1" ht="15.75" customHeight="1" x14ac:dyDescent="0.25"/>
    <row r="179" s="1" customFormat="1" ht="15.75" customHeight="1" x14ac:dyDescent="0.25"/>
    <row r="180" s="1" customFormat="1" ht="15.75" customHeight="1" x14ac:dyDescent="0.25"/>
    <row r="181" s="1" customFormat="1" ht="15.75" customHeight="1" x14ac:dyDescent="0.25"/>
    <row r="182" s="1" customFormat="1" ht="15.75" customHeight="1" x14ac:dyDescent="0.25"/>
    <row r="183" s="1" customFormat="1" ht="15.75" customHeight="1" x14ac:dyDescent="0.25"/>
    <row r="184" s="1" customFormat="1" ht="15.75" customHeight="1" x14ac:dyDescent="0.25"/>
    <row r="185" s="1" customFormat="1" ht="15.75" customHeight="1" x14ac:dyDescent="0.25"/>
    <row r="186" s="1" customFormat="1" ht="15.75" customHeight="1" x14ac:dyDescent="0.25"/>
    <row r="187" s="1" customFormat="1" ht="15.75" customHeight="1" x14ac:dyDescent="0.25"/>
    <row r="188" s="1" customFormat="1" ht="15.75" customHeight="1" x14ac:dyDescent="0.25"/>
    <row r="189" s="1" customFormat="1" ht="15.75" customHeight="1" x14ac:dyDescent="0.25"/>
    <row r="190" s="1" customFormat="1" ht="15.75" customHeight="1" x14ac:dyDescent="0.25"/>
    <row r="191" s="1" customFormat="1" ht="15.75" customHeight="1" x14ac:dyDescent="0.25"/>
    <row r="192" s="1" customFormat="1" ht="15.75" customHeight="1" x14ac:dyDescent="0.25"/>
    <row r="193" s="1" customFormat="1" ht="15.75" customHeight="1" x14ac:dyDescent="0.25"/>
    <row r="194" s="1" customFormat="1" ht="15.75" customHeight="1" x14ac:dyDescent="0.25"/>
    <row r="195" s="1" customFormat="1" ht="15.75" customHeight="1" x14ac:dyDescent="0.25"/>
    <row r="196" s="1" customFormat="1" ht="15.75" customHeight="1" x14ac:dyDescent="0.25"/>
    <row r="197" s="1" customFormat="1" ht="15.75" customHeight="1" x14ac:dyDescent="0.25"/>
    <row r="198" s="1" customFormat="1" ht="15.75" customHeight="1" x14ac:dyDescent="0.25"/>
    <row r="199" s="1" customFormat="1" ht="15.75" customHeight="1" x14ac:dyDescent="0.25"/>
    <row r="200" s="1" customFormat="1" ht="15.75" customHeight="1" x14ac:dyDescent="0.25"/>
    <row r="201" s="1" customFormat="1" ht="15.75" customHeight="1" x14ac:dyDescent="0.25"/>
    <row r="202" s="1" customFormat="1" ht="15.75" customHeight="1" x14ac:dyDescent="0.25"/>
    <row r="203" s="1" customFormat="1" ht="15.75" customHeight="1" x14ac:dyDescent="0.25"/>
    <row r="204" s="1" customFormat="1" ht="15.75" customHeight="1" x14ac:dyDescent="0.25"/>
    <row r="205" s="1" customFormat="1" ht="15.75" customHeight="1" x14ac:dyDescent="0.25"/>
    <row r="206" s="1" customFormat="1" ht="15.75" customHeight="1" x14ac:dyDescent="0.25"/>
    <row r="207" s="1" customFormat="1" ht="15.75" customHeight="1" x14ac:dyDescent="0.25"/>
    <row r="208" s="1" customFormat="1" ht="15.75" customHeight="1" x14ac:dyDescent="0.25"/>
    <row r="209" s="1" customFormat="1" ht="15.75" customHeight="1" x14ac:dyDescent="0.25"/>
    <row r="210" s="1" customFormat="1" ht="15.75" customHeight="1" x14ac:dyDescent="0.25"/>
    <row r="211" s="1" customFormat="1" ht="15.75" customHeight="1" x14ac:dyDescent="0.25"/>
    <row r="212" s="1" customFormat="1" ht="15.75" customHeight="1" x14ac:dyDescent="0.25"/>
    <row r="213" s="1" customFormat="1" ht="15.75" customHeight="1" x14ac:dyDescent="0.25"/>
    <row r="214" s="1" customFormat="1" ht="15.75" customHeight="1" x14ac:dyDescent="0.25"/>
    <row r="215" s="1" customFormat="1" ht="15.75" customHeight="1" x14ac:dyDescent="0.25"/>
    <row r="216" s="1" customFormat="1" ht="15.75" customHeight="1" x14ac:dyDescent="0.25"/>
    <row r="217" s="1" customFormat="1" ht="15.75" customHeight="1" x14ac:dyDescent="0.25"/>
    <row r="218" s="1" customFormat="1" ht="15.75" customHeight="1" x14ac:dyDescent="0.25"/>
    <row r="219" s="1" customFormat="1" ht="15.75" customHeight="1" x14ac:dyDescent="0.25"/>
    <row r="220" s="1" customFormat="1" ht="15.75" customHeight="1" x14ac:dyDescent="0.25"/>
    <row r="221" s="1" customFormat="1" ht="15.75" customHeight="1" x14ac:dyDescent="0.25"/>
    <row r="222" s="1" customFormat="1" ht="15.75" customHeight="1" x14ac:dyDescent="0.25"/>
    <row r="223" s="1" customFormat="1" ht="15.75" customHeight="1" x14ac:dyDescent="0.25"/>
    <row r="224" s="1" customFormat="1" ht="15.75" customHeight="1" x14ac:dyDescent="0.25"/>
    <row r="225" s="1" customFormat="1" ht="15.75" customHeight="1" x14ac:dyDescent="0.25"/>
    <row r="226" s="1" customFormat="1" ht="15.75" customHeight="1" x14ac:dyDescent="0.25"/>
    <row r="227" s="1" customFormat="1" ht="15.75" customHeight="1" x14ac:dyDescent="0.25"/>
    <row r="228" s="1" customFormat="1" ht="15.75" customHeight="1" x14ac:dyDescent="0.25"/>
    <row r="229" s="1" customFormat="1" ht="15.75" customHeight="1" x14ac:dyDescent="0.25"/>
    <row r="230" s="1" customFormat="1" ht="15.75" customHeight="1" x14ac:dyDescent="0.25"/>
    <row r="231" s="1" customFormat="1" ht="15.75" customHeight="1" x14ac:dyDescent="0.25"/>
    <row r="232" s="1" customFormat="1" ht="15.75" customHeight="1" x14ac:dyDescent="0.25"/>
    <row r="233" s="1" customFormat="1" ht="15.75" customHeight="1" x14ac:dyDescent="0.25"/>
    <row r="234" s="1" customFormat="1" ht="15.75" customHeight="1" x14ac:dyDescent="0.25"/>
    <row r="235" s="1" customFormat="1" ht="15.75" customHeight="1" x14ac:dyDescent="0.25"/>
    <row r="236" s="1" customFormat="1" ht="15.75" customHeight="1" x14ac:dyDescent="0.25"/>
    <row r="237" s="1" customFormat="1" ht="15.75" customHeight="1" x14ac:dyDescent="0.25"/>
    <row r="238" s="1" customFormat="1" ht="15.75" customHeight="1" x14ac:dyDescent="0.25"/>
    <row r="239" s="1" customFormat="1" ht="15.75" customHeight="1" x14ac:dyDescent="0.25"/>
    <row r="240" s="1" customFormat="1" ht="15.75" customHeight="1" x14ac:dyDescent="0.25"/>
    <row r="241" s="1" customFormat="1" ht="15.75" customHeight="1" x14ac:dyDescent="0.25"/>
    <row r="242" s="1" customFormat="1" ht="15.75" customHeight="1" x14ac:dyDescent="0.25"/>
    <row r="243" s="1" customFormat="1" ht="15.75" customHeight="1" x14ac:dyDescent="0.25"/>
    <row r="244" s="1" customFormat="1" ht="15.75" customHeight="1" x14ac:dyDescent="0.25"/>
    <row r="245" s="1" customFormat="1" ht="15.75" customHeight="1" x14ac:dyDescent="0.25"/>
    <row r="246" s="1" customFormat="1" ht="15.75" customHeight="1" x14ac:dyDescent="0.25"/>
    <row r="247" s="1" customFormat="1" ht="15.75" customHeight="1" x14ac:dyDescent="0.25"/>
    <row r="248" s="1" customFormat="1" ht="15.75" customHeight="1" x14ac:dyDescent="0.25"/>
    <row r="249" s="1" customFormat="1" ht="15.75" customHeight="1" x14ac:dyDescent="0.25"/>
    <row r="250" s="1" customFormat="1" ht="15.75" customHeight="1" x14ac:dyDescent="0.25"/>
    <row r="251" s="1" customFormat="1" ht="15.75" customHeight="1" x14ac:dyDescent="0.25"/>
    <row r="252" s="1" customFormat="1" ht="15.75" customHeight="1" x14ac:dyDescent="0.25"/>
    <row r="253" s="1" customFormat="1" ht="15.75" customHeight="1" x14ac:dyDescent="0.25"/>
    <row r="254" s="1" customFormat="1" ht="15.75" customHeight="1" x14ac:dyDescent="0.25"/>
    <row r="255" s="1" customFormat="1" ht="15.75" customHeight="1" x14ac:dyDescent="0.25"/>
    <row r="256" s="1" customFormat="1" ht="15.75" customHeight="1" x14ac:dyDescent="0.25"/>
    <row r="257" s="1" customFormat="1" ht="15.75" customHeight="1" x14ac:dyDescent="0.25"/>
    <row r="258" s="1" customFormat="1" ht="15.75" customHeight="1" x14ac:dyDescent="0.25"/>
    <row r="259" s="1" customFormat="1" ht="15.75" customHeight="1" x14ac:dyDescent="0.25"/>
    <row r="260" s="1" customFormat="1" ht="15.75" customHeight="1" x14ac:dyDescent="0.25"/>
    <row r="261" s="1" customFormat="1" ht="15.75" customHeight="1" x14ac:dyDescent="0.25"/>
    <row r="262" s="1" customFormat="1" ht="15.75" customHeight="1" x14ac:dyDescent="0.25"/>
    <row r="263" s="1" customFormat="1" ht="15.75" customHeight="1" x14ac:dyDescent="0.25"/>
    <row r="264" s="1" customFormat="1" ht="15.75" customHeight="1" x14ac:dyDescent="0.25"/>
    <row r="265" s="1" customFormat="1" ht="15.75" customHeight="1" x14ac:dyDescent="0.25"/>
    <row r="266" s="1" customFormat="1" ht="15.75" customHeight="1" x14ac:dyDescent="0.25"/>
    <row r="267" s="1" customFormat="1" ht="15.75" customHeight="1" x14ac:dyDescent="0.25"/>
    <row r="268" s="1" customFormat="1" ht="15.75" customHeight="1" x14ac:dyDescent="0.25"/>
    <row r="269" s="1" customFormat="1" ht="15.75" customHeight="1" x14ac:dyDescent="0.25"/>
    <row r="270" s="1" customFormat="1" ht="15.75" customHeight="1" x14ac:dyDescent="0.25"/>
    <row r="271" s="1" customFormat="1" ht="15.75" customHeight="1" x14ac:dyDescent="0.25"/>
    <row r="272" s="1" customFormat="1" ht="15.75" customHeight="1" x14ac:dyDescent="0.25"/>
    <row r="273" s="1" customFormat="1" ht="15.75" customHeight="1" x14ac:dyDescent="0.25"/>
    <row r="274" s="1" customFormat="1" ht="15.75" customHeight="1" x14ac:dyDescent="0.25"/>
    <row r="275" s="1" customFormat="1" ht="15.75" customHeight="1" x14ac:dyDescent="0.25"/>
    <row r="276" s="1" customFormat="1" ht="15.75" customHeight="1" x14ac:dyDescent="0.25"/>
    <row r="277" s="1" customFormat="1" ht="15.75" customHeight="1" x14ac:dyDescent="0.25"/>
    <row r="278" s="1" customFormat="1" ht="15.75" customHeight="1" x14ac:dyDescent="0.25"/>
    <row r="279" s="1" customFormat="1" ht="15.75" customHeight="1" x14ac:dyDescent="0.25"/>
    <row r="280" s="1" customFormat="1" ht="15.75" customHeight="1" x14ac:dyDescent="0.25"/>
    <row r="281" s="1" customFormat="1" ht="15.75" customHeight="1" x14ac:dyDescent="0.25"/>
    <row r="282" s="1" customFormat="1" ht="15.75" customHeight="1" x14ac:dyDescent="0.25"/>
    <row r="283" s="1" customFormat="1" ht="15.75" customHeight="1" x14ac:dyDescent="0.25"/>
    <row r="284" s="1" customFormat="1" ht="15.75" customHeight="1" x14ac:dyDescent="0.25"/>
    <row r="285" s="1" customFormat="1" ht="15.75" customHeight="1" x14ac:dyDescent="0.25"/>
    <row r="286" s="1" customFormat="1" ht="15.75" customHeight="1" x14ac:dyDescent="0.25"/>
    <row r="287" s="1" customFormat="1" ht="15.75" customHeight="1" x14ac:dyDescent="0.25"/>
    <row r="288" s="1" customFormat="1" ht="15.75" customHeight="1" x14ac:dyDescent="0.25"/>
    <row r="289" s="1" customFormat="1" ht="15.75" customHeight="1" x14ac:dyDescent="0.25"/>
    <row r="290" s="1" customFormat="1" ht="15.75" customHeight="1" x14ac:dyDescent="0.25"/>
    <row r="291" s="1" customFormat="1" ht="15.75" customHeight="1" x14ac:dyDescent="0.25"/>
    <row r="292" s="1" customFormat="1" ht="15.75" customHeight="1" x14ac:dyDescent="0.25"/>
    <row r="293" s="1" customFormat="1" ht="15.75" customHeight="1" x14ac:dyDescent="0.25"/>
    <row r="294" s="1" customFormat="1" ht="15.75" customHeight="1" x14ac:dyDescent="0.25"/>
    <row r="295" s="1" customFormat="1" ht="15.75" customHeight="1" x14ac:dyDescent="0.25"/>
    <row r="296" s="1" customFormat="1" ht="15.75" customHeight="1" x14ac:dyDescent="0.25"/>
    <row r="297" s="1" customFormat="1" ht="15.75" customHeight="1" x14ac:dyDescent="0.25"/>
    <row r="298" s="1" customFormat="1" ht="15.75" customHeight="1" x14ac:dyDescent="0.25"/>
    <row r="299" s="1" customFormat="1" ht="15.75" customHeight="1" x14ac:dyDescent="0.25"/>
    <row r="300" s="1" customFormat="1" ht="15.75" customHeight="1" x14ac:dyDescent="0.25"/>
    <row r="301" s="1" customFormat="1" ht="15.75" customHeight="1" x14ac:dyDescent="0.25"/>
    <row r="302" s="1" customFormat="1" ht="15.75" customHeight="1" x14ac:dyDescent="0.25"/>
    <row r="303" s="1" customFormat="1" ht="15.75" customHeight="1" x14ac:dyDescent="0.25"/>
    <row r="304" s="1" customFormat="1" ht="15.75" customHeight="1" x14ac:dyDescent="0.25"/>
    <row r="305" s="1" customFormat="1" ht="15.75" customHeight="1" x14ac:dyDescent="0.25"/>
    <row r="306" s="1" customFormat="1" ht="15.75" customHeight="1" x14ac:dyDescent="0.25"/>
    <row r="307" s="1" customFormat="1" ht="15.75" customHeight="1" x14ac:dyDescent="0.25"/>
    <row r="308" s="1" customFormat="1" ht="15.75" customHeight="1" x14ac:dyDescent="0.25"/>
    <row r="309" s="1" customFormat="1" ht="15.75" customHeight="1" x14ac:dyDescent="0.25"/>
    <row r="310" s="1" customFormat="1" ht="15.75" customHeight="1" x14ac:dyDescent="0.25"/>
    <row r="311" s="1" customFormat="1" ht="15.75" customHeight="1" x14ac:dyDescent="0.25"/>
    <row r="312" s="1" customFormat="1" ht="15.75" customHeight="1" x14ac:dyDescent="0.25"/>
    <row r="313" s="1" customFormat="1" ht="15.75" customHeight="1" x14ac:dyDescent="0.25"/>
    <row r="314" s="1" customFormat="1" ht="15.75" customHeight="1" x14ac:dyDescent="0.25"/>
    <row r="315" s="1" customFormat="1" ht="15.75" customHeight="1" x14ac:dyDescent="0.25"/>
    <row r="316" s="1" customFormat="1" ht="15.75" customHeight="1" x14ac:dyDescent="0.25"/>
    <row r="317" s="1" customFormat="1" ht="15.75" customHeight="1" x14ac:dyDescent="0.25"/>
    <row r="318" s="1" customFormat="1" ht="15.75" customHeight="1" x14ac:dyDescent="0.25"/>
    <row r="319" s="1" customFormat="1" ht="15.75" customHeight="1" x14ac:dyDescent="0.25"/>
    <row r="320" s="1" customFormat="1" ht="15.75" customHeight="1" x14ac:dyDescent="0.25"/>
    <row r="321" s="1" customFormat="1" ht="15.75" customHeight="1" x14ac:dyDescent="0.25"/>
    <row r="322" s="1" customFormat="1" ht="15.75" customHeight="1" x14ac:dyDescent="0.25"/>
    <row r="323" s="1" customFormat="1" ht="15.75" customHeight="1" x14ac:dyDescent="0.25"/>
    <row r="324" s="1" customFormat="1" ht="15.75" customHeight="1" x14ac:dyDescent="0.25"/>
    <row r="325" s="1" customFormat="1" ht="15.75" customHeight="1" x14ac:dyDescent="0.25"/>
    <row r="326" s="1" customFormat="1" ht="15.75" customHeight="1" x14ac:dyDescent="0.25"/>
    <row r="327" s="1" customFormat="1" ht="15.75" customHeight="1" x14ac:dyDescent="0.25"/>
    <row r="328" s="1" customFormat="1" ht="15.75" customHeight="1" x14ac:dyDescent="0.25"/>
    <row r="329" s="1" customFormat="1" ht="15.75" customHeight="1" x14ac:dyDescent="0.25"/>
    <row r="330" s="1" customFormat="1" ht="15.75" customHeight="1" x14ac:dyDescent="0.25"/>
    <row r="331" s="1" customFormat="1" ht="15.75" customHeight="1" x14ac:dyDescent="0.25"/>
    <row r="332" s="1" customFormat="1" ht="15.75" customHeight="1" x14ac:dyDescent="0.25"/>
    <row r="333" s="1" customFormat="1" ht="15.75" customHeight="1" x14ac:dyDescent="0.25"/>
    <row r="334" s="1" customFormat="1" ht="15.75" customHeight="1" x14ac:dyDescent="0.25"/>
    <row r="335" s="1" customFormat="1" ht="15.75" customHeight="1" x14ac:dyDescent="0.25"/>
    <row r="336" s="1" customFormat="1" ht="15.75" customHeight="1" x14ac:dyDescent="0.25"/>
    <row r="337" s="1" customFormat="1" ht="15.75" customHeight="1" x14ac:dyDescent="0.25"/>
    <row r="338" s="1" customFormat="1" ht="15.75" customHeight="1" x14ac:dyDescent="0.25"/>
    <row r="339" s="1" customFormat="1" ht="15.75" customHeight="1" x14ac:dyDescent="0.25"/>
    <row r="340" s="1" customFormat="1" ht="15.75" customHeight="1" x14ac:dyDescent="0.25"/>
    <row r="341" s="1" customFormat="1" ht="15.75" customHeight="1" x14ac:dyDescent="0.25"/>
    <row r="342" s="1" customFormat="1" ht="15.75" customHeight="1" x14ac:dyDescent="0.25"/>
    <row r="343" s="1" customFormat="1" ht="15.75" customHeight="1" x14ac:dyDescent="0.25"/>
    <row r="344" s="1" customFormat="1" ht="15.75" customHeight="1" x14ac:dyDescent="0.25"/>
    <row r="345" s="1" customFormat="1" ht="15.75" customHeight="1" x14ac:dyDescent="0.25"/>
    <row r="346" s="1" customFormat="1" ht="15.75" customHeight="1" x14ac:dyDescent="0.25"/>
    <row r="347" s="1" customFormat="1" ht="15.75" customHeight="1" x14ac:dyDescent="0.25"/>
    <row r="348" s="1" customFormat="1" ht="15.75" customHeight="1" x14ac:dyDescent="0.25"/>
    <row r="349" s="1" customFormat="1" ht="15.75" customHeight="1" x14ac:dyDescent="0.25"/>
    <row r="350" s="1" customFormat="1" ht="15.75" customHeight="1" x14ac:dyDescent="0.25"/>
    <row r="351" s="1" customFormat="1" ht="15.75" customHeight="1" x14ac:dyDescent="0.25"/>
    <row r="352" s="1" customFormat="1" ht="15.75" customHeight="1" x14ac:dyDescent="0.25"/>
    <row r="353" s="1" customFormat="1" ht="15.75" customHeight="1" x14ac:dyDescent="0.25"/>
    <row r="354" s="1" customFormat="1" ht="15.75" customHeight="1" x14ac:dyDescent="0.25"/>
    <row r="355" s="1" customFormat="1" ht="15.75" customHeight="1" x14ac:dyDescent="0.25"/>
    <row r="356" s="1" customFormat="1" ht="15.75" customHeight="1" x14ac:dyDescent="0.25"/>
    <row r="357" s="1" customFormat="1" ht="15.75" customHeight="1" x14ac:dyDescent="0.25"/>
    <row r="358" s="1" customFormat="1" ht="15.75" customHeight="1" x14ac:dyDescent="0.25"/>
    <row r="359" s="1" customFormat="1" ht="15.75" customHeight="1" x14ac:dyDescent="0.25"/>
    <row r="360" s="1" customFormat="1" ht="15.75" customHeight="1" x14ac:dyDescent="0.25"/>
    <row r="361" s="1" customFormat="1" ht="15.75" customHeight="1" x14ac:dyDescent="0.25"/>
    <row r="362" s="1" customFormat="1" ht="15.75" customHeight="1" x14ac:dyDescent="0.25"/>
    <row r="363" s="1" customFormat="1" ht="15.75" customHeight="1" x14ac:dyDescent="0.25"/>
    <row r="364" s="1" customFormat="1" ht="15.75" customHeight="1" x14ac:dyDescent="0.25"/>
    <row r="365" s="1" customFormat="1" ht="15.75" customHeight="1" x14ac:dyDescent="0.25"/>
    <row r="366" s="1" customFormat="1" ht="15.75" customHeight="1" x14ac:dyDescent="0.25"/>
    <row r="367" s="1" customFormat="1" ht="15.75" customHeight="1" x14ac:dyDescent="0.25"/>
    <row r="368" s="1" customFormat="1" ht="15.75" customHeight="1" x14ac:dyDescent="0.25"/>
    <row r="369" s="1" customFormat="1" ht="15.75" customHeight="1" x14ac:dyDescent="0.25"/>
    <row r="370" s="1" customFormat="1" ht="15.75" customHeight="1" x14ac:dyDescent="0.25"/>
    <row r="371" s="1" customFormat="1" ht="15.75" customHeight="1" x14ac:dyDescent="0.25"/>
    <row r="372" s="1" customFormat="1" ht="15.75" customHeight="1" x14ac:dyDescent="0.25"/>
    <row r="373" s="1" customFormat="1" ht="15.75" customHeight="1" x14ac:dyDescent="0.25"/>
    <row r="374" s="1" customFormat="1" ht="15.75" customHeight="1" x14ac:dyDescent="0.25"/>
    <row r="375" s="1" customFormat="1" ht="15.75" customHeight="1" x14ac:dyDescent="0.25"/>
    <row r="376" s="1" customFormat="1" ht="15.75" customHeight="1" x14ac:dyDescent="0.25"/>
    <row r="377" s="1" customFormat="1" ht="15.75" customHeight="1" x14ac:dyDescent="0.25"/>
    <row r="378" s="1" customFormat="1" ht="15.75" customHeight="1" x14ac:dyDescent="0.25"/>
    <row r="379" s="1" customFormat="1" ht="15.75" customHeight="1" x14ac:dyDescent="0.25"/>
    <row r="380" s="1" customFormat="1" ht="15.75" customHeight="1" x14ac:dyDescent="0.25"/>
    <row r="381" s="1" customFormat="1" ht="15.75" customHeight="1" x14ac:dyDescent="0.25"/>
    <row r="382" s="1" customFormat="1" ht="15.75" customHeight="1" x14ac:dyDescent="0.25"/>
    <row r="383" s="1" customFormat="1" ht="15.75" customHeight="1" x14ac:dyDescent="0.25"/>
    <row r="384" s="1" customFormat="1" ht="15.75" customHeight="1" x14ac:dyDescent="0.25"/>
    <row r="385" s="1" customFormat="1" ht="15.75" customHeight="1" x14ac:dyDescent="0.25"/>
    <row r="386" s="1" customFormat="1" ht="15.75" customHeight="1" x14ac:dyDescent="0.25"/>
    <row r="387" s="1" customFormat="1" ht="15.75" customHeight="1" x14ac:dyDescent="0.25"/>
    <row r="388" s="1" customFormat="1" ht="15.75" customHeight="1" x14ac:dyDescent="0.25"/>
    <row r="389" s="1" customFormat="1" ht="15.75" customHeight="1" x14ac:dyDescent="0.25"/>
    <row r="390" s="1" customFormat="1" ht="15.75" customHeight="1" x14ac:dyDescent="0.25"/>
    <row r="391" s="1" customFormat="1" ht="15.75" customHeight="1" x14ac:dyDescent="0.25"/>
    <row r="392" s="1" customFormat="1" ht="15.75" customHeight="1" x14ac:dyDescent="0.25"/>
    <row r="393" s="1" customFormat="1" ht="15.75" customHeight="1" x14ac:dyDescent="0.25"/>
    <row r="394" s="1" customFormat="1" ht="15.75" customHeight="1" x14ac:dyDescent="0.25"/>
    <row r="395" s="1" customFormat="1" ht="15.75" customHeight="1" x14ac:dyDescent="0.25"/>
    <row r="396" s="1" customFormat="1" ht="15.75" customHeight="1" x14ac:dyDescent="0.25"/>
    <row r="397" s="1" customFormat="1" ht="15.75" customHeight="1" x14ac:dyDescent="0.25"/>
    <row r="398" s="1" customFormat="1" ht="15.75" customHeight="1" x14ac:dyDescent="0.25"/>
    <row r="399" s="1" customFormat="1" ht="15.75" customHeight="1" x14ac:dyDescent="0.25"/>
    <row r="400" s="1" customFormat="1" ht="15.75" customHeight="1" x14ac:dyDescent="0.25"/>
    <row r="401" s="1" customFormat="1" ht="15.75" customHeight="1" x14ac:dyDescent="0.25"/>
    <row r="402" s="1" customFormat="1" ht="15.75" customHeight="1" x14ac:dyDescent="0.25"/>
    <row r="403" s="1" customFormat="1" ht="15.75" customHeight="1" x14ac:dyDescent="0.25"/>
    <row r="404" s="1" customFormat="1" ht="15.75" customHeight="1" x14ac:dyDescent="0.25"/>
    <row r="405" s="1" customFormat="1" ht="15.75" customHeight="1" x14ac:dyDescent="0.25"/>
    <row r="406" s="1" customFormat="1" ht="15.75" customHeight="1" x14ac:dyDescent="0.25"/>
    <row r="407" s="1" customFormat="1" ht="15.75" customHeight="1" x14ac:dyDescent="0.25"/>
    <row r="408" s="1" customFormat="1" ht="15.75" customHeight="1" x14ac:dyDescent="0.25"/>
    <row r="409" s="1" customFormat="1" ht="15.75" customHeight="1" x14ac:dyDescent="0.25"/>
    <row r="410" s="1" customFormat="1" ht="15.75" customHeight="1" x14ac:dyDescent="0.25"/>
    <row r="411" s="1" customFormat="1" ht="15.75" customHeight="1" x14ac:dyDescent="0.25"/>
    <row r="412" s="1" customFormat="1" ht="15.75" customHeight="1" x14ac:dyDescent="0.25"/>
    <row r="413" s="1" customFormat="1" ht="15.75" customHeight="1" x14ac:dyDescent="0.25"/>
    <row r="414" s="1" customFormat="1" ht="15.75" customHeight="1" x14ac:dyDescent="0.25"/>
    <row r="415" s="1" customFormat="1" ht="15.75" customHeight="1" x14ac:dyDescent="0.25"/>
    <row r="416" s="1" customFormat="1" ht="15.75" customHeight="1" x14ac:dyDescent="0.25"/>
    <row r="417" s="1" customFormat="1" ht="15.75" customHeight="1" x14ac:dyDescent="0.25"/>
    <row r="418" s="1" customFormat="1" ht="15.75" customHeight="1" x14ac:dyDescent="0.25"/>
    <row r="419" s="1" customFormat="1" ht="15.75" customHeight="1" x14ac:dyDescent="0.25"/>
    <row r="420" s="1" customFormat="1" ht="15.75" customHeight="1" x14ac:dyDescent="0.25"/>
    <row r="421" s="1" customFormat="1" ht="15.75" customHeight="1" x14ac:dyDescent="0.25"/>
    <row r="422" s="1" customFormat="1" ht="15.75" customHeight="1" x14ac:dyDescent="0.25"/>
    <row r="423" s="1" customFormat="1" ht="15.75" customHeight="1" x14ac:dyDescent="0.25"/>
    <row r="424" s="1" customFormat="1" ht="15.75" customHeight="1" x14ac:dyDescent="0.25"/>
    <row r="425" s="1" customFormat="1" ht="15.75" customHeight="1" x14ac:dyDescent="0.25"/>
    <row r="426" s="1" customFormat="1" ht="15.75" customHeight="1" x14ac:dyDescent="0.25"/>
    <row r="427" s="1" customFormat="1" ht="15.75" customHeight="1" x14ac:dyDescent="0.25"/>
    <row r="428" s="1" customFormat="1" ht="15.75" customHeight="1" x14ac:dyDescent="0.25"/>
    <row r="429" s="1" customFormat="1" ht="15.75" customHeight="1" x14ac:dyDescent="0.25"/>
    <row r="430" s="1" customFormat="1" ht="15.75" customHeight="1" x14ac:dyDescent="0.25"/>
    <row r="431" s="1" customFormat="1" ht="15.75" customHeight="1" x14ac:dyDescent="0.25"/>
    <row r="432" s="1" customFormat="1" ht="15.75" customHeight="1" x14ac:dyDescent="0.25"/>
    <row r="433" s="1" customFormat="1" ht="15.75" customHeight="1" x14ac:dyDescent="0.25"/>
    <row r="434" s="1" customFormat="1" ht="15.75" customHeight="1" x14ac:dyDescent="0.25"/>
    <row r="435" s="1" customFormat="1" ht="15.75" customHeight="1" x14ac:dyDescent="0.25"/>
    <row r="436" s="1" customFormat="1" ht="15.75" customHeight="1" x14ac:dyDescent="0.25"/>
    <row r="437" s="1" customFormat="1" ht="15.75" customHeight="1" x14ac:dyDescent="0.25"/>
    <row r="438" s="1" customFormat="1" ht="15.75" customHeight="1" x14ac:dyDescent="0.25"/>
    <row r="439" s="1" customFormat="1" ht="15.75" customHeight="1" x14ac:dyDescent="0.25"/>
    <row r="440" s="1" customFormat="1" ht="15.75" customHeight="1" x14ac:dyDescent="0.25"/>
    <row r="441" s="1" customFormat="1" ht="15.75" customHeight="1" x14ac:dyDescent="0.25"/>
    <row r="442" s="1" customFormat="1" ht="15.75" customHeight="1" x14ac:dyDescent="0.25"/>
    <row r="443" s="1" customFormat="1" ht="15.75" customHeight="1" x14ac:dyDescent="0.25"/>
    <row r="444" s="1" customFormat="1" ht="15.75" customHeight="1" x14ac:dyDescent="0.25"/>
    <row r="445" s="1" customFormat="1" ht="15.75" customHeight="1" x14ac:dyDescent="0.25"/>
    <row r="446" s="1" customFormat="1" ht="15.75" customHeight="1" x14ac:dyDescent="0.25"/>
    <row r="447" s="1" customFormat="1" ht="15.75" customHeight="1" x14ac:dyDescent="0.25"/>
    <row r="448" s="1" customFormat="1" ht="15.75" customHeight="1" x14ac:dyDescent="0.25"/>
    <row r="449" s="1" customFormat="1" ht="15.75" customHeight="1" x14ac:dyDescent="0.25"/>
    <row r="450" s="1" customFormat="1" ht="15.75" customHeight="1" x14ac:dyDescent="0.25"/>
    <row r="451" s="1" customFormat="1" ht="15.75" customHeight="1" x14ac:dyDescent="0.25"/>
    <row r="452" s="1" customFormat="1" ht="15.75" customHeight="1" x14ac:dyDescent="0.25"/>
    <row r="453" s="1" customFormat="1" ht="15.75" customHeight="1" x14ac:dyDescent="0.25"/>
    <row r="454" s="1" customFormat="1" ht="15.75" customHeight="1" x14ac:dyDescent="0.25"/>
    <row r="455" s="1" customFormat="1" ht="15.75" customHeight="1" x14ac:dyDescent="0.25"/>
    <row r="456" s="1" customFormat="1" ht="15.75" customHeight="1" x14ac:dyDescent="0.25"/>
    <row r="457" s="1" customFormat="1" ht="15.75" customHeight="1" x14ac:dyDescent="0.25"/>
    <row r="458" s="1" customFormat="1" ht="15.75" customHeight="1" x14ac:dyDescent="0.25"/>
    <row r="459" s="1" customFormat="1" ht="15.75" customHeight="1" x14ac:dyDescent="0.25"/>
    <row r="460" s="1" customFormat="1" ht="15.75" customHeight="1" x14ac:dyDescent="0.25"/>
    <row r="461" s="1" customFormat="1" ht="15.75" customHeight="1" x14ac:dyDescent="0.25"/>
    <row r="462" s="1" customFormat="1" ht="15.75" customHeight="1" x14ac:dyDescent="0.25"/>
    <row r="463" s="1" customFormat="1" ht="15.75" customHeight="1" x14ac:dyDescent="0.25"/>
    <row r="464" s="1" customFormat="1" ht="15.75" customHeight="1" x14ac:dyDescent="0.25"/>
    <row r="465" s="1" customFormat="1" ht="15.75" customHeight="1" x14ac:dyDescent="0.25"/>
    <row r="466" s="1" customFormat="1" ht="15.75" customHeight="1" x14ac:dyDescent="0.25"/>
    <row r="467" s="1" customFormat="1" ht="15.75" customHeight="1" x14ac:dyDescent="0.25"/>
    <row r="468" s="1" customFormat="1" ht="15.75" customHeight="1" x14ac:dyDescent="0.25"/>
    <row r="469" s="1" customFormat="1" ht="15.75" customHeight="1" x14ac:dyDescent="0.25"/>
    <row r="470" s="1" customFormat="1" ht="15.75" customHeight="1" x14ac:dyDescent="0.25"/>
    <row r="471" s="1" customFormat="1" ht="15.75" customHeight="1" x14ac:dyDescent="0.25"/>
    <row r="472" s="1" customFormat="1" ht="15.75" customHeight="1" x14ac:dyDescent="0.25"/>
    <row r="473" s="1" customFormat="1" ht="15.75" customHeight="1" x14ac:dyDescent="0.25"/>
    <row r="474" s="1" customFormat="1" ht="15.75" customHeight="1" x14ac:dyDescent="0.25"/>
    <row r="475" s="1" customFormat="1" ht="15.75" customHeight="1" x14ac:dyDescent="0.25"/>
    <row r="476" s="1" customFormat="1" ht="15.75" customHeight="1" x14ac:dyDescent="0.25"/>
    <row r="477" s="1" customFormat="1" ht="15.75" customHeight="1" x14ac:dyDescent="0.25"/>
    <row r="478" s="1" customFormat="1" ht="15.75" customHeight="1" x14ac:dyDescent="0.25"/>
    <row r="479" s="1" customFormat="1" ht="15.75" customHeight="1" x14ac:dyDescent="0.25"/>
    <row r="480" s="1" customFormat="1" ht="15.75" customHeight="1" x14ac:dyDescent="0.25"/>
    <row r="481" s="1" customFormat="1" ht="15.75" customHeight="1" x14ac:dyDescent="0.25"/>
    <row r="482" s="1" customFormat="1" ht="15.75" customHeight="1" x14ac:dyDescent="0.25"/>
    <row r="483" s="1" customFormat="1" ht="15.75" customHeight="1" x14ac:dyDescent="0.25"/>
    <row r="484" s="1" customFormat="1" ht="15.75" customHeight="1" x14ac:dyDescent="0.25"/>
    <row r="485" s="1" customFormat="1" ht="15.75" customHeight="1" x14ac:dyDescent="0.25"/>
    <row r="486" s="1" customFormat="1" ht="15.75" customHeight="1" x14ac:dyDescent="0.25"/>
    <row r="487" s="1" customFormat="1" ht="15.75" customHeight="1" x14ac:dyDescent="0.25"/>
    <row r="488" s="1" customFormat="1" ht="15.75" customHeight="1" x14ac:dyDescent="0.25"/>
    <row r="489" s="1" customFormat="1" ht="15.75" customHeight="1" x14ac:dyDescent="0.25"/>
    <row r="490" s="1" customFormat="1" ht="15.75" customHeight="1" x14ac:dyDescent="0.25"/>
    <row r="491" s="1" customFormat="1" ht="15.75" customHeight="1" x14ac:dyDescent="0.25"/>
    <row r="492" s="1" customFormat="1" ht="15.75" customHeight="1" x14ac:dyDescent="0.25"/>
    <row r="493" s="1" customFormat="1" ht="15.75" customHeight="1" x14ac:dyDescent="0.25"/>
    <row r="494" s="1" customFormat="1" ht="15.75" customHeight="1" x14ac:dyDescent="0.25"/>
    <row r="495" s="1" customFormat="1" ht="15.75" customHeight="1" x14ac:dyDescent="0.25"/>
    <row r="496" s="1" customFormat="1" ht="15.75" customHeight="1" x14ac:dyDescent="0.25"/>
    <row r="497" s="1" customFormat="1" ht="15.75" customHeight="1" x14ac:dyDescent="0.25"/>
    <row r="498" s="1" customFormat="1" ht="15.75" customHeight="1" x14ac:dyDescent="0.25"/>
    <row r="499" s="1" customFormat="1" ht="15.75" customHeight="1" x14ac:dyDescent="0.25"/>
    <row r="500" s="1" customFormat="1" ht="15.75" customHeight="1" x14ac:dyDescent="0.25"/>
    <row r="501" s="1" customFormat="1" ht="15.75" customHeight="1" x14ac:dyDescent="0.25"/>
    <row r="502" s="1" customFormat="1" ht="15.75" customHeight="1" x14ac:dyDescent="0.25"/>
    <row r="503" s="1" customFormat="1" ht="15.75" customHeight="1" x14ac:dyDescent="0.25"/>
    <row r="504" s="1" customFormat="1" ht="15.75" customHeight="1" x14ac:dyDescent="0.25"/>
    <row r="505" s="1" customFormat="1" ht="15.75" customHeight="1" x14ac:dyDescent="0.25"/>
    <row r="506" s="1" customFormat="1" ht="15.75" customHeight="1" x14ac:dyDescent="0.25"/>
    <row r="507" s="1" customFormat="1" ht="15.75" customHeight="1" x14ac:dyDescent="0.25"/>
    <row r="508" s="1" customFormat="1" ht="15.75" customHeight="1" x14ac:dyDescent="0.25"/>
    <row r="509" s="1" customFormat="1" ht="15.75" customHeight="1" x14ac:dyDescent="0.25"/>
    <row r="510" s="1" customFormat="1" ht="15.75" customHeight="1" x14ac:dyDescent="0.25"/>
    <row r="511" s="1" customFormat="1" ht="15.75" customHeight="1" x14ac:dyDescent="0.25"/>
    <row r="512" s="1" customFormat="1" ht="15.75" customHeight="1" x14ac:dyDescent="0.25"/>
    <row r="513" s="1" customFormat="1" ht="15.75" customHeight="1" x14ac:dyDescent="0.25"/>
    <row r="514" s="1" customFormat="1" ht="15.75" customHeight="1" x14ac:dyDescent="0.25"/>
    <row r="515" s="1" customFormat="1" ht="15.75" customHeight="1" x14ac:dyDescent="0.25"/>
    <row r="516" s="1" customFormat="1" ht="15.75" customHeight="1" x14ac:dyDescent="0.25"/>
    <row r="517" s="1" customFormat="1" ht="15.75" customHeight="1" x14ac:dyDescent="0.25"/>
    <row r="518" s="1" customFormat="1" ht="15.75" customHeight="1" x14ac:dyDescent="0.25"/>
    <row r="519" s="1" customFormat="1" ht="15.75" customHeight="1" x14ac:dyDescent="0.25"/>
    <row r="520" s="1" customFormat="1" ht="15.75" customHeight="1" x14ac:dyDescent="0.25"/>
    <row r="521" s="1" customFormat="1" ht="15.75" customHeight="1" x14ac:dyDescent="0.25"/>
    <row r="522" s="1" customFormat="1" ht="15.75" customHeight="1" x14ac:dyDescent="0.25"/>
    <row r="523" s="1" customFormat="1" ht="15.75" customHeight="1" x14ac:dyDescent="0.25"/>
    <row r="524" s="1" customFormat="1" ht="15.75" customHeight="1" x14ac:dyDescent="0.25"/>
    <row r="525" s="1" customFormat="1" ht="15.75" customHeight="1" x14ac:dyDescent="0.25"/>
    <row r="526" s="1" customFormat="1" ht="15.75" customHeight="1" x14ac:dyDescent="0.25"/>
    <row r="527" s="1" customFormat="1" ht="15.75" customHeight="1" x14ac:dyDescent="0.25"/>
    <row r="528" s="1" customFormat="1" ht="15.75" customHeight="1" x14ac:dyDescent="0.25"/>
    <row r="529" s="1" customFormat="1" ht="15.75" customHeight="1" x14ac:dyDescent="0.25"/>
    <row r="530" s="1" customFormat="1" ht="15.75" customHeight="1" x14ac:dyDescent="0.25"/>
    <row r="531" s="1" customFormat="1" ht="15.75" customHeight="1" x14ac:dyDescent="0.25"/>
    <row r="532" s="1" customFormat="1" ht="15.75" customHeight="1" x14ac:dyDescent="0.25"/>
    <row r="533" s="1" customFormat="1" ht="15.75" customHeight="1" x14ac:dyDescent="0.25"/>
    <row r="534" s="1" customFormat="1" ht="15.75" customHeight="1" x14ac:dyDescent="0.25"/>
    <row r="535" s="1" customFormat="1" ht="15.75" customHeight="1" x14ac:dyDescent="0.25"/>
    <row r="536" s="1" customFormat="1" ht="15.75" customHeight="1" x14ac:dyDescent="0.25"/>
    <row r="537" s="1" customFormat="1" ht="15.75" customHeight="1" x14ac:dyDescent="0.25"/>
    <row r="538" s="1" customFormat="1" ht="15.75" customHeight="1" x14ac:dyDescent="0.25"/>
    <row r="539" s="1" customFormat="1" ht="15.75" customHeight="1" x14ac:dyDescent="0.25"/>
    <row r="540" s="1" customFormat="1" ht="15.75" customHeight="1" x14ac:dyDescent="0.25"/>
    <row r="541" s="1" customFormat="1" ht="15.75" customHeight="1" x14ac:dyDescent="0.25"/>
    <row r="542" s="1" customFormat="1" ht="15.75" customHeight="1" x14ac:dyDescent="0.25"/>
    <row r="543" s="1" customFormat="1" ht="15.75" customHeight="1" x14ac:dyDescent="0.25"/>
    <row r="544" s="1" customFormat="1" ht="15.75" customHeight="1" x14ac:dyDescent="0.25"/>
    <row r="545" s="1" customFormat="1" ht="15.75" customHeight="1" x14ac:dyDescent="0.25"/>
    <row r="546" s="1" customFormat="1" ht="15.75" customHeight="1" x14ac:dyDescent="0.25"/>
    <row r="547" s="1" customFormat="1" ht="15.75" customHeight="1" x14ac:dyDescent="0.25"/>
    <row r="548" s="1" customFormat="1" ht="15.75" customHeight="1" x14ac:dyDescent="0.25"/>
    <row r="549" s="1" customFormat="1" ht="15.75" customHeight="1" x14ac:dyDescent="0.25"/>
    <row r="550" s="1" customFormat="1" ht="15.75" customHeight="1" x14ac:dyDescent="0.25"/>
    <row r="551" s="1" customFormat="1" ht="15.75" customHeight="1" x14ac:dyDescent="0.25"/>
    <row r="552" s="1" customFormat="1" ht="15.75" customHeight="1" x14ac:dyDescent="0.25"/>
    <row r="553" s="1" customFormat="1" ht="15.75" customHeight="1" x14ac:dyDescent="0.25"/>
    <row r="554" s="1" customFormat="1" ht="15.75" customHeight="1" x14ac:dyDescent="0.25"/>
    <row r="555" s="1" customFormat="1" ht="15.75" customHeight="1" x14ac:dyDescent="0.25"/>
    <row r="556" s="1" customFormat="1" ht="15.75" customHeight="1" x14ac:dyDescent="0.25"/>
    <row r="557" s="1" customFormat="1" ht="15.75" customHeight="1" x14ac:dyDescent="0.25"/>
    <row r="558" s="1" customFormat="1" ht="15.75" customHeight="1" x14ac:dyDescent="0.25"/>
    <row r="559" s="1" customFormat="1" ht="15.75" customHeight="1" x14ac:dyDescent="0.25"/>
    <row r="560" s="1" customFormat="1" ht="15.75" customHeight="1" x14ac:dyDescent="0.25"/>
    <row r="561" s="1" customFormat="1" ht="15.75" customHeight="1" x14ac:dyDescent="0.25"/>
    <row r="562" s="1" customFormat="1" ht="15.75" customHeight="1" x14ac:dyDescent="0.25"/>
    <row r="563" s="1" customFormat="1" ht="15.75" customHeight="1" x14ac:dyDescent="0.25"/>
    <row r="564" s="1" customFormat="1" ht="15.75" customHeight="1" x14ac:dyDescent="0.25"/>
    <row r="565" s="1" customFormat="1" ht="15.75" customHeight="1" x14ac:dyDescent="0.25"/>
    <row r="566" s="1" customFormat="1" ht="15.75" customHeight="1" x14ac:dyDescent="0.25"/>
    <row r="567" s="1" customFormat="1" ht="15.75" customHeight="1" x14ac:dyDescent="0.25"/>
    <row r="568" s="1" customFormat="1" ht="15.75" customHeight="1" x14ac:dyDescent="0.25"/>
    <row r="569" s="1" customFormat="1" ht="15.75" customHeight="1" x14ac:dyDescent="0.25"/>
    <row r="570" s="1" customFormat="1" ht="15.75" customHeight="1" x14ac:dyDescent="0.25"/>
    <row r="571" s="1" customFormat="1" ht="15.75" customHeight="1" x14ac:dyDescent="0.25"/>
    <row r="572" s="1" customFormat="1" ht="15.75" customHeight="1" x14ac:dyDescent="0.25"/>
    <row r="573" s="1" customFormat="1" ht="15.75" customHeight="1" x14ac:dyDescent="0.25"/>
    <row r="574" s="1" customFormat="1" ht="15.75" customHeight="1" x14ac:dyDescent="0.25"/>
    <row r="575" s="1" customFormat="1" ht="15.75" customHeight="1" x14ac:dyDescent="0.25"/>
    <row r="576" s="1" customFormat="1" ht="15.75" customHeight="1" x14ac:dyDescent="0.25"/>
    <row r="577" s="1" customFormat="1" ht="15.75" customHeight="1" x14ac:dyDescent="0.25"/>
    <row r="578" s="1" customFormat="1" ht="15.75" customHeight="1" x14ac:dyDescent="0.25"/>
    <row r="579" s="1" customFormat="1" ht="15.75" customHeight="1" x14ac:dyDescent="0.25"/>
    <row r="580" s="1" customFormat="1" ht="15.75" customHeight="1" x14ac:dyDescent="0.25"/>
    <row r="581" s="1" customFormat="1" ht="15.75" customHeight="1" x14ac:dyDescent="0.25"/>
    <row r="582" s="1" customFormat="1" ht="15.75" customHeight="1" x14ac:dyDescent="0.25"/>
    <row r="583" s="1" customFormat="1" ht="15.75" customHeight="1" x14ac:dyDescent="0.25"/>
    <row r="584" s="1" customFormat="1" ht="15.75" customHeight="1" x14ac:dyDescent="0.25"/>
    <row r="585" s="1" customFormat="1" ht="15.75" customHeight="1" x14ac:dyDescent="0.25"/>
    <row r="586" s="1" customFormat="1" ht="15.75" customHeight="1" x14ac:dyDescent="0.25"/>
    <row r="587" s="1" customFormat="1" ht="15.75" customHeight="1" x14ac:dyDescent="0.25"/>
    <row r="588" s="1" customFormat="1" ht="15.75" customHeight="1" x14ac:dyDescent="0.25"/>
    <row r="589" s="1" customFormat="1" ht="15.75" customHeight="1" x14ac:dyDescent="0.25"/>
    <row r="590" s="1" customFormat="1" ht="15.75" customHeight="1" x14ac:dyDescent="0.25"/>
    <row r="591" s="1" customFormat="1" ht="15.75" customHeight="1" x14ac:dyDescent="0.25"/>
    <row r="592" s="1" customFormat="1" ht="15.75" customHeight="1" x14ac:dyDescent="0.25"/>
    <row r="593" s="1" customFormat="1" ht="15.75" customHeight="1" x14ac:dyDescent="0.25"/>
    <row r="594" s="1" customFormat="1" ht="15.75" customHeight="1" x14ac:dyDescent="0.25"/>
    <row r="595" s="1" customFormat="1" ht="15.75" customHeight="1" x14ac:dyDescent="0.25"/>
    <row r="596" s="1" customFormat="1" ht="15.75" customHeight="1" x14ac:dyDescent="0.25"/>
    <row r="597" s="1" customFormat="1" ht="15.75" customHeight="1" x14ac:dyDescent="0.25"/>
    <row r="598" s="1" customFormat="1" ht="15.75" customHeight="1" x14ac:dyDescent="0.25"/>
    <row r="599" s="1" customFormat="1" ht="15.75" customHeight="1" x14ac:dyDescent="0.25"/>
    <row r="600" s="1" customFormat="1" ht="15.75" customHeight="1" x14ac:dyDescent="0.25"/>
    <row r="601" s="1" customFormat="1" ht="15.75" customHeight="1" x14ac:dyDescent="0.25"/>
    <row r="602" s="1" customFormat="1" ht="15.75" customHeight="1" x14ac:dyDescent="0.25"/>
    <row r="603" s="1" customFormat="1" ht="15.75" customHeight="1" x14ac:dyDescent="0.25"/>
    <row r="604" s="1" customFormat="1" ht="15.75" customHeight="1" x14ac:dyDescent="0.25"/>
    <row r="605" s="1" customFormat="1" ht="15.75" customHeight="1" x14ac:dyDescent="0.25"/>
    <row r="606" s="1" customFormat="1" ht="15.75" customHeight="1" x14ac:dyDescent="0.25"/>
    <row r="607" s="1" customFormat="1" ht="15.75" customHeight="1" x14ac:dyDescent="0.25"/>
    <row r="608" s="1" customFormat="1" ht="15.75" customHeight="1" x14ac:dyDescent="0.25"/>
    <row r="609" s="1" customFormat="1" ht="15.75" customHeight="1" x14ac:dyDescent="0.25"/>
    <row r="610" s="1" customFormat="1" ht="15.75" customHeight="1" x14ac:dyDescent="0.25"/>
    <row r="611" s="1" customFormat="1" ht="15.75" customHeight="1" x14ac:dyDescent="0.25"/>
    <row r="612" s="1" customFormat="1" ht="15.75" customHeight="1" x14ac:dyDescent="0.25"/>
    <row r="613" s="1" customFormat="1" ht="15.75" customHeight="1" x14ac:dyDescent="0.25"/>
    <row r="614" s="1" customFormat="1" ht="15.75" customHeight="1" x14ac:dyDescent="0.25"/>
    <row r="615" s="1" customFormat="1" ht="15.75" customHeight="1" x14ac:dyDescent="0.25"/>
    <row r="616" s="1" customFormat="1" ht="15.75" customHeight="1" x14ac:dyDescent="0.25"/>
    <row r="617" s="1" customFormat="1" ht="15.75" customHeight="1" x14ac:dyDescent="0.25"/>
    <row r="618" s="1" customFormat="1" ht="15.75" customHeight="1" x14ac:dyDescent="0.25"/>
    <row r="619" s="1" customFormat="1" ht="15.75" customHeight="1" x14ac:dyDescent="0.25"/>
    <row r="620" s="1" customFormat="1" ht="15.75" customHeight="1" x14ac:dyDescent="0.25"/>
    <row r="621" s="1" customFormat="1" ht="15.75" customHeight="1" x14ac:dyDescent="0.25"/>
    <row r="622" s="1" customFormat="1" ht="15.75" customHeight="1" x14ac:dyDescent="0.25"/>
    <row r="623" s="1" customFormat="1" ht="15.75" customHeight="1" x14ac:dyDescent="0.25"/>
    <row r="624" s="1" customFormat="1" ht="15.75" customHeight="1" x14ac:dyDescent="0.25"/>
    <row r="625" s="1" customFormat="1" ht="15.75" customHeight="1" x14ac:dyDescent="0.25"/>
    <row r="626" s="1" customFormat="1" ht="15.75" customHeight="1" x14ac:dyDescent="0.25"/>
    <row r="627" s="1" customFormat="1" ht="15.75" customHeight="1" x14ac:dyDescent="0.25"/>
    <row r="628" s="1" customFormat="1" ht="15.75" customHeight="1" x14ac:dyDescent="0.25"/>
    <row r="629" s="1" customFormat="1" ht="15.75" customHeight="1" x14ac:dyDescent="0.25"/>
    <row r="630" s="1" customFormat="1" ht="15.75" customHeight="1" x14ac:dyDescent="0.25"/>
    <row r="631" s="1" customFormat="1" ht="15.75" customHeight="1" x14ac:dyDescent="0.25"/>
    <row r="632" s="1" customFormat="1" ht="15.75" customHeight="1" x14ac:dyDescent="0.25"/>
    <row r="633" s="1" customFormat="1" ht="15.75" customHeight="1" x14ac:dyDescent="0.25"/>
    <row r="634" s="1" customFormat="1" ht="15.75" customHeight="1" x14ac:dyDescent="0.25"/>
    <row r="635" s="1" customFormat="1" ht="15.75" customHeight="1" x14ac:dyDescent="0.25"/>
    <row r="636" s="1" customFormat="1" ht="15.75" customHeight="1" x14ac:dyDescent="0.25"/>
    <row r="637" s="1" customFormat="1" ht="15.75" customHeight="1" x14ac:dyDescent="0.25"/>
    <row r="638" s="1" customFormat="1" ht="15.75" customHeight="1" x14ac:dyDescent="0.25"/>
    <row r="639" s="1" customFormat="1" ht="15.75" customHeight="1" x14ac:dyDescent="0.25"/>
    <row r="640" s="1" customFormat="1" ht="15.75" customHeight="1" x14ac:dyDescent="0.25"/>
    <row r="641" s="1" customFormat="1" ht="15.75" customHeight="1" x14ac:dyDescent="0.25"/>
    <row r="642" s="1" customFormat="1" ht="15.75" customHeight="1" x14ac:dyDescent="0.25"/>
    <row r="643" s="1" customFormat="1" ht="15.75" customHeight="1" x14ac:dyDescent="0.25"/>
    <row r="644" s="1" customFormat="1" ht="15.75" customHeight="1" x14ac:dyDescent="0.25"/>
    <row r="645" s="1" customFormat="1" ht="15.75" customHeight="1" x14ac:dyDescent="0.25"/>
    <row r="646" s="1" customFormat="1" ht="15.75" customHeight="1" x14ac:dyDescent="0.25"/>
    <row r="647" s="1" customFormat="1" ht="15.75" customHeight="1" x14ac:dyDescent="0.25"/>
    <row r="648" s="1" customFormat="1" ht="15.75" customHeight="1" x14ac:dyDescent="0.25"/>
    <row r="649" s="1" customFormat="1" ht="15.75" customHeight="1" x14ac:dyDescent="0.25"/>
    <row r="650" s="1" customFormat="1" ht="15.75" customHeight="1" x14ac:dyDescent="0.25"/>
    <row r="651" s="1" customFormat="1" ht="15.75" customHeight="1" x14ac:dyDescent="0.25"/>
    <row r="652" s="1" customFormat="1" ht="15.75" customHeight="1" x14ac:dyDescent="0.25"/>
    <row r="653" s="1" customFormat="1" ht="15.75" customHeight="1" x14ac:dyDescent="0.25"/>
    <row r="654" s="1" customFormat="1" ht="15.75" customHeight="1" x14ac:dyDescent="0.25"/>
    <row r="655" s="1" customFormat="1" ht="15.75" customHeight="1" x14ac:dyDescent="0.25"/>
    <row r="656" s="1" customFormat="1" ht="15.75" customHeight="1" x14ac:dyDescent="0.25"/>
    <row r="657" s="1" customFormat="1" ht="15.75" customHeight="1" x14ac:dyDescent="0.25"/>
    <row r="658" s="1" customFormat="1" ht="15.75" customHeight="1" x14ac:dyDescent="0.25"/>
    <row r="659" s="1" customFormat="1" ht="15.75" customHeight="1" x14ac:dyDescent="0.25"/>
    <row r="660" s="1" customFormat="1" ht="15.75" customHeight="1" x14ac:dyDescent="0.25"/>
    <row r="661" s="1" customFormat="1" ht="15.75" customHeight="1" x14ac:dyDescent="0.25"/>
    <row r="662" s="1" customFormat="1" ht="15.75" customHeight="1" x14ac:dyDescent="0.25"/>
    <row r="663" s="1" customFormat="1" ht="15.75" customHeight="1" x14ac:dyDescent="0.25"/>
    <row r="664" s="1" customFormat="1" ht="15.75" customHeight="1" x14ac:dyDescent="0.25"/>
    <row r="665" s="1" customFormat="1" ht="15.75" customHeight="1" x14ac:dyDescent="0.25"/>
    <row r="666" s="1" customFormat="1" ht="15.75" customHeight="1" x14ac:dyDescent="0.25"/>
    <row r="667" s="1" customFormat="1" ht="15.75" customHeight="1" x14ac:dyDescent="0.25"/>
    <row r="668" s="1" customFormat="1" ht="15.75" customHeight="1" x14ac:dyDescent="0.25"/>
    <row r="669" s="1" customFormat="1" ht="15.75" customHeight="1" x14ac:dyDescent="0.25"/>
    <row r="670" s="1" customFormat="1" ht="15.75" customHeight="1" x14ac:dyDescent="0.25"/>
    <row r="671" s="1" customFormat="1" ht="15.75" customHeight="1" x14ac:dyDescent="0.25"/>
    <row r="672" s="1" customFormat="1" ht="15.75" customHeight="1" x14ac:dyDescent="0.25"/>
    <row r="673" s="1" customFormat="1" ht="15.75" customHeight="1" x14ac:dyDescent="0.25"/>
    <row r="674" s="1" customFormat="1" ht="15.75" customHeight="1" x14ac:dyDescent="0.25"/>
    <row r="675" s="1" customFormat="1" ht="15.75" customHeight="1" x14ac:dyDescent="0.25"/>
    <row r="676" s="1" customFormat="1" ht="15.75" customHeight="1" x14ac:dyDescent="0.25"/>
    <row r="677" s="1" customFormat="1" ht="15.75" customHeight="1" x14ac:dyDescent="0.25"/>
    <row r="678" s="1" customFormat="1" ht="15.75" customHeight="1" x14ac:dyDescent="0.25"/>
    <row r="679" s="1" customFormat="1" ht="15.75" customHeight="1" x14ac:dyDescent="0.25"/>
    <row r="680" s="1" customFormat="1" ht="15.75" customHeight="1" x14ac:dyDescent="0.25"/>
    <row r="681" s="1" customFormat="1" ht="15.75" customHeight="1" x14ac:dyDescent="0.25"/>
    <row r="682" s="1" customFormat="1" ht="15.75" customHeight="1" x14ac:dyDescent="0.25"/>
    <row r="683" s="1" customFormat="1" ht="15.75" customHeight="1" x14ac:dyDescent="0.25"/>
    <row r="684" s="1" customFormat="1" ht="15.75" customHeight="1" x14ac:dyDescent="0.25"/>
    <row r="685" s="1" customFormat="1" ht="15.75" customHeight="1" x14ac:dyDescent="0.25"/>
    <row r="686" s="1" customFormat="1" ht="15.75" customHeight="1" x14ac:dyDescent="0.25"/>
    <row r="687" s="1" customFormat="1" ht="15.75" customHeight="1" x14ac:dyDescent="0.25"/>
    <row r="688" s="1" customFormat="1" ht="15.75" customHeight="1" x14ac:dyDescent="0.25"/>
    <row r="689" s="1" customFormat="1" ht="15.75" customHeight="1" x14ac:dyDescent="0.25"/>
    <row r="690" s="1" customFormat="1" ht="15.75" customHeight="1" x14ac:dyDescent="0.25"/>
    <row r="691" s="1" customFormat="1" ht="15.75" customHeight="1" x14ac:dyDescent="0.25"/>
    <row r="692" s="1" customFormat="1" ht="15.75" customHeight="1" x14ac:dyDescent="0.25"/>
    <row r="693" s="1" customFormat="1" ht="15.75" customHeight="1" x14ac:dyDescent="0.25"/>
    <row r="694" s="1" customFormat="1" ht="15.75" customHeight="1" x14ac:dyDescent="0.25"/>
    <row r="695" s="1" customFormat="1" ht="15.75" customHeight="1" x14ac:dyDescent="0.25"/>
    <row r="696" s="1" customFormat="1" ht="15.75" customHeight="1" x14ac:dyDescent="0.25"/>
    <row r="697" s="1" customFormat="1" ht="15.75" customHeight="1" x14ac:dyDescent="0.25"/>
    <row r="698" s="1" customFormat="1" ht="15.75" customHeight="1" x14ac:dyDescent="0.25"/>
    <row r="699" s="1" customFormat="1" ht="15.75" customHeight="1" x14ac:dyDescent="0.25"/>
    <row r="700" s="1" customFormat="1" ht="15.75" customHeight="1" x14ac:dyDescent="0.25"/>
    <row r="701" s="1" customFormat="1" ht="15.75" customHeight="1" x14ac:dyDescent="0.25"/>
    <row r="702" s="1" customFormat="1" ht="15.75" customHeight="1" x14ac:dyDescent="0.25"/>
    <row r="703" s="1" customFormat="1" ht="15.75" customHeight="1" x14ac:dyDescent="0.25"/>
    <row r="704" s="1" customFormat="1" ht="15.75" customHeight="1" x14ac:dyDescent="0.25"/>
    <row r="705" s="1" customFormat="1" ht="15.75" customHeight="1" x14ac:dyDescent="0.25"/>
    <row r="706" s="1" customFormat="1" ht="15.75" customHeight="1" x14ac:dyDescent="0.25"/>
    <row r="707" s="1" customFormat="1" ht="15.75" customHeight="1" x14ac:dyDescent="0.25"/>
    <row r="708" s="1" customFormat="1" ht="15.75" customHeight="1" x14ac:dyDescent="0.25"/>
    <row r="709" s="1" customFormat="1" ht="15.75" customHeight="1" x14ac:dyDescent="0.25"/>
    <row r="710" s="1" customFormat="1" ht="15.75" customHeight="1" x14ac:dyDescent="0.25"/>
    <row r="711" s="1" customFormat="1" ht="15.75" customHeight="1" x14ac:dyDescent="0.25"/>
    <row r="712" s="1" customFormat="1" ht="15.75" customHeight="1" x14ac:dyDescent="0.25"/>
    <row r="713" s="1" customFormat="1" ht="15.75" customHeight="1" x14ac:dyDescent="0.25"/>
    <row r="714" s="1" customFormat="1" ht="15.75" customHeight="1" x14ac:dyDescent="0.25"/>
    <row r="715" s="1" customFormat="1" ht="15.75" customHeight="1" x14ac:dyDescent="0.25"/>
    <row r="716" s="1" customFormat="1" ht="15.75" customHeight="1" x14ac:dyDescent="0.25"/>
    <row r="717" s="1" customFormat="1" ht="15.75" customHeight="1" x14ac:dyDescent="0.25"/>
    <row r="718" s="1" customFormat="1" ht="15.75" customHeight="1" x14ac:dyDescent="0.25"/>
    <row r="719" s="1" customFormat="1" ht="15.75" customHeight="1" x14ac:dyDescent="0.25"/>
    <row r="720" s="1" customFormat="1" ht="15.75" customHeight="1" x14ac:dyDescent="0.25"/>
    <row r="721" s="1" customFormat="1" ht="15.75" customHeight="1" x14ac:dyDescent="0.25"/>
    <row r="722" s="1" customFormat="1" ht="15.75" customHeight="1" x14ac:dyDescent="0.25"/>
    <row r="723" s="1" customFormat="1" ht="15.75" customHeight="1" x14ac:dyDescent="0.25"/>
    <row r="724" s="1" customFormat="1" ht="15.75" customHeight="1" x14ac:dyDescent="0.25"/>
    <row r="725" s="1" customFormat="1" ht="15.75" customHeight="1" x14ac:dyDescent="0.25"/>
    <row r="726" s="1" customFormat="1" ht="15.75" customHeight="1" x14ac:dyDescent="0.25"/>
    <row r="727" s="1" customFormat="1" ht="15.75" customHeight="1" x14ac:dyDescent="0.25"/>
    <row r="728" s="1" customFormat="1" ht="15.75" customHeight="1" x14ac:dyDescent="0.25"/>
    <row r="729" s="1" customFormat="1" ht="15.75" customHeight="1" x14ac:dyDescent="0.25"/>
    <row r="730" s="1" customFormat="1" ht="15.75" customHeight="1" x14ac:dyDescent="0.25"/>
    <row r="731" s="1" customFormat="1" ht="15.75" customHeight="1" x14ac:dyDescent="0.25"/>
    <row r="732" s="1" customFormat="1" ht="15.75" customHeight="1" x14ac:dyDescent="0.25"/>
    <row r="733" s="1" customFormat="1" ht="15.75" customHeight="1" x14ac:dyDescent="0.25"/>
    <row r="734" s="1" customFormat="1" ht="15.75" customHeight="1" x14ac:dyDescent="0.25"/>
    <row r="735" s="1" customFormat="1" ht="15.75" customHeight="1" x14ac:dyDescent="0.25"/>
    <row r="736" s="1" customFormat="1" ht="15.75" customHeight="1" x14ac:dyDescent="0.25"/>
    <row r="737" s="1" customFormat="1" ht="15.75" customHeight="1" x14ac:dyDescent="0.25"/>
    <row r="738" s="1" customFormat="1" ht="15.75" customHeight="1" x14ac:dyDescent="0.25"/>
    <row r="739" s="1" customFormat="1" ht="15.75" customHeight="1" x14ac:dyDescent="0.25"/>
    <row r="740" s="1" customFormat="1" ht="15.75" customHeight="1" x14ac:dyDescent="0.25"/>
    <row r="741" s="1" customFormat="1" ht="15.75" customHeight="1" x14ac:dyDescent="0.25"/>
    <row r="742" s="1" customFormat="1" ht="15.75" customHeight="1" x14ac:dyDescent="0.25"/>
    <row r="743" s="1" customFormat="1" ht="15.75" customHeight="1" x14ac:dyDescent="0.25"/>
    <row r="744" s="1" customFormat="1" ht="15.75" customHeight="1" x14ac:dyDescent="0.25"/>
    <row r="745" s="1" customFormat="1" ht="15.75" customHeight="1" x14ac:dyDescent="0.25"/>
    <row r="746" s="1" customFormat="1" ht="15.75" customHeight="1" x14ac:dyDescent="0.25"/>
    <row r="747" s="1" customFormat="1" ht="15.75" customHeight="1" x14ac:dyDescent="0.25"/>
    <row r="748" s="1" customFormat="1" ht="15.75" customHeight="1" x14ac:dyDescent="0.25"/>
    <row r="749" s="1" customFormat="1" ht="15.75" customHeight="1" x14ac:dyDescent="0.25"/>
    <row r="750" s="1" customFormat="1" ht="15.75" customHeight="1" x14ac:dyDescent="0.25"/>
    <row r="751" s="1" customFormat="1" ht="15.75" customHeight="1" x14ac:dyDescent="0.25"/>
    <row r="752" s="1" customFormat="1" ht="15.75" customHeight="1" x14ac:dyDescent="0.25"/>
    <row r="753" s="1" customFormat="1" ht="15.75" customHeight="1" x14ac:dyDescent="0.25"/>
    <row r="754" s="1" customFormat="1" ht="15.75" customHeight="1" x14ac:dyDescent="0.25"/>
    <row r="755" s="1" customFormat="1" ht="15.75" customHeight="1" x14ac:dyDescent="0.25"/>
    <row r="756" s="1" customFormat="1" ht="15.75" customHeight="1" x14ac:dyDescent="0.25"/>
    <row r="757" s="1" customFormat="1" ht="15.75" customHeight="1" x14ac:dyDescent="0.25"/>
    <row r="758" s="1" customFormat="1" ht="15.75" customHeight="1" x14ac:dyDescent="0.25"/>
    <row r="759" s="1" customFormat="1" ht="15.75" customHeight="1" x14ac:dyDescent="0.25"/>
    <row r="760" s="1" customFormat="1" ht="15.75" customHeight="1" x14ac:dyDescent="0.25"/>
    <row r="761" s="1" customFormat="1" ht="15.75" customHeight="1" x14ac:dyDescent="0.25"/>
    <row r="762" s="1" customFormat="1" ht="15.75" customHeight="1" x14ac:dyDescent="0.25"/>
    <row r="763" s="1" customFormat="1" ht="15.75" customHeight="1" x14ac:dyDescent="0.25"/>
    <row r="764" s="1" customFormat="1" ht="15.75" customHeight="1" x14ac:dyDescent="0.25"/>
    <row r="765" s="1" customFormat="1" ht="15.75" customHeight="1" x14ac:dyDescent="0.25"/>
    <row r="766" s="1" customFormat="1" ht="15.75" customHeight="1" x14ac:dyDescent="0.25"/>
    <row r="767" s="1" customFormat="1" ht="15.75" customHeight="1" x14ac:dyDescent="0.25"/>
    <row r="768" s="1" customFormat="1" ht="15.75" customHeight="1" x14ac:dyDescent="0.25"/>
    <row r="769" s="1" customFormat="1" ht="15.75" customHeight="1" x14ac:dyDescent="0.25"/>
    <row r="770" s="1" customFormat="1" ht="15.75" customHeight="1" x14ac:dyDescent="0.25"/>
    <row r="771" s="1" customFormat="1" ht="15.75" customHeight="1" x14ac:dyDescent="0.25"/>
    <row r="772" s="1" customFormat="1" ht="15.75" customHeight="1" x14ac:dyDescent="0.25"/>
    <row r="773" s="1" customFormat="1" ht="15.75" customHeight="1" x14ac:dyDescent="0.25"/>
    <row r="774" s="1" customFormat="1" ht="15.75" customHeight="1" x14ac:dyDescent="0.25"/>
    <row r="775" s="1" customFormat="1" ht="15.75" customHeight="1" x14ac:dyDescent="0.25"/>
    <row r="776" s="1" customFormat="1" ht="15.75" customHeight="1" x14ac:dyDescent="0.25"/>
    <row r="777" s="1" customFormat="1" ht="15.75" customHeight="1" x14ac:dyDescent="0.25"/>
    <row r="778" s="1" customFormat="1" ht="15.75" customHeight="1" x14ac:dyDescent="0.25"/>
    <row r="779" s="1" customFormat="1" ht="15.75" customHeight="1" x14ac:dyDescent="0.25"/>
    <row r="780" s="1" customFormat="1" ht="15.75" customHeight="1" x14ac:dyDescent="0.25"/>
    <row r="781" s="1" customFormat="1" ht="15.75" customHeight="1" x14ac:dyDescent="0.25"/>
    <row r="782" s="1" customFormat="1" ht="15.75" customHeight="1" x14ac:dyDescent="0.25"/>
    <row r="783" s="1" customFormat="1" ht="15.75" customHeight="1" x14ac:dyDescent="0.25"/>
    <row r="784" s="1" customFormat="1" ht="15.75" customHeight="1" x14ac:dyDescent="0.25"/>
    <row r="785" s="1" customFormat="1" ht="15.75" customHeight="1" x14ac:dyDescent="0.25"/>
    <row r="786" s="1" customFormat="1" ht="15.75" customHeight="1" x14ac:dyDescent="0.25"/>
    <row r="787" s="1" customFormat="1" ht="15.75" customHeight="1" x14ac:dyDescent="0.25"/>
    <row r="788" s="1" customFormat="1" ht="15.75" customHeight="1" x14ac:dyDescent="0.25"/>
    <row r="789" s="1" customFormat="1" ht="15.75" customHeight="1" x14ac:dyDescent="0.25"/>
    <row r="790" s="1" customFormat="1" ht="15.75" customHeight="1" x14ac:dyDescent="0.25"/>
    <row r="791" s="1" customFormat="1" ht="15.75" customHeight="1" x14ac:dyDescent="0.25"/>
    <row r="792" s="1" customFormat="1" ht="15.75" customHeight="1" x14ac:dyDescent="0.25"/>
    <row r="793" s="1" customFormat="1" ht="15.75" customHeight="1" x14ac:dyDescent="0.25"/>
    <row r="794" s="1" customFormat="1" ht="15.75" customHeight="1" x14ac:dyDescent="0.25"/>
    <row r="795" s="1" customFormat="1" ht="15.75" customHeight="1" x14ac:dyDescent="0.25"/>
    <row r="796" s="1" customFormat="1" ht="15.75" customHeight="1" x14ac:dyDescent="0.25"/>
    <row r="797" s="1" customFormat="1" ht="15.75" customHeight="1" x14ac:dyDescent="0.25"/>
  </sheetData>
  <mergeCells count="42">
    <mergeCell ref="A11:A21"/>
    <mergeCell ref="C11:C12"/>
    <mergeCell ref="D11:K11"/>
    <mergeCell ref="D12:E12"/>
    <mergeCell ref="F12:G12"/>
    <mergeCell ref="H12:I12"/>
    <mergeCell ref="J12:K12"/>
    <mergeCell ref="A24:A34"/>
    <mergeCell ref="C24:C25"/>
    <mergeCell ref="D24:K24"/>
    <mergeCell ref="D25:E25"/>
    <mergeCell ref="F25:G25"/>
    <mergeCell ref="H25:I25"/>
    <mergeCell ref="J25:K25"/>
    <mergeCell ref="A37:A47"/>
    <mergeCell ref="C37:C38"/>
    <mergeCell ref="D37:K37"/>
    <mergeCell ref="D38:E38"/>
    <mergeCell ref="F38:G38"/>
    <mergeCell ref="H38:I38"/>
    <mergeCell ref="J38:K38"/>
    <mergeCell ref="A50:A60"/>
    <mergeCell ref="C50:C51"/>
    <mergeCell ref="D50:K50"/>
    <mergeCell ref="D51:E51"/>
    <mergeCell ref="F51:G51"/>
    <mergeCell ref="H51:I51"/>
    <mergeCell ref="J51:K51"/>
    <mergeCell ref="A63:A73"/>
    <mergeCell ref="C63:C64"/>
    <mergeCell ref="D63:K63"/>
    <mergeCell ref="D64:E64"/>
    <mergeCell ref="F64:G64"/>
    <mergeCell ref="H64:I64"/>
    <mergeCell ref="J64:K64"/>
    <mergeCell ref="A76:A86"/>
    <mergeCell ref="C76:C77"/>
    <mergeCell ref="D76:K76"/>
    <mergeCell ref="D77:E77"/>
    <mergeCell ref="F77:G77"/>
    <mergeCell ref="H77:I77"/>
    <mergeCell ref="J77:K77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B00A8D6C-5BD2-4AE0-9ACD-8DEC428B60C0}">
      <formula1>1</formula1>
      <formula2>7</formula2>
    </dataValidation>
  </dataValidations>
  <pageMargins left="0.7" right="0.7" top="0.75" bottom="0.75" header="0" footer="0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ECEAD85B01C7F40A02717BA9EC5A5ED" ma:contentTypeVersion="5" ma:contentTypeDescription="Crear nuevo documento." ma:contentTypeScope="" ma:versionID="ab8c5c606f322600d9971a7e29cb510e">
  <xsd:schema xmlns:xsd="http://www.w3.org/2001/XMLSchema" xmlns:xs="http://www.w3.org/2001/XMLSchema" xmlns:p="http://schemas.microsoft.com/office/2006/metadata/properties" xmlns:ns3="b45b625c-c26a-47f6-b683-8d6b2db36159" targetNamespace="http://schemas.microsoft.com/office/2006/metadata/properties" ma:root="true" ma:fieldsID="542c2b5d508cf70760bba434f05b76f1" ns3:_="">
    <xsd:import namespace="b45b625c-c26a-47f6-b683-8d6b2db361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5b625c-c26a-47f6-b683-8d6b2db361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23F978-A4B0-4850-915A-7A0BC41289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5b625c-c26a-47f6-b683-8d6b2db361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AA94C8D-99BC-4F32-A020-C0B8AFB90D32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b45b625c-c26a-47f6-b683-8d6b2db36159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19763BF-72ED-4DAD-A0A3-8B983E68D1C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ALONSO IGNACIO VILLENA TORO</dc:creator>
  <cp:lastModifiedBy>ALONSO IGNACIO VILLENA TORO</cp:lastModifiedBy>
  <dcterms:created xsi:type="dcterms:W3CDTF">2024-12-16T23:51:57Z</dcterms:created>
  <dcterms:modified xsi:type="dcterms:W3CDTF">2024-12-16T23:54:51Z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0x010100BECEAD85B01C7F40A02717BA9EC5A5ED</vt:lpwstr>
  </property>
</Properties>
</file>