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bie\dom\"/>
    </mc:Choice>
  </mc:AlternateContent>
  <xr:revisionPtr revIDLastSave="0" documentId="13_ncr:1_{DD3298B7-6212-43A4-AB90-4DDEAE82C93C}" xr6:coauthVersionLast="36" xr6:coauthVersionMax="36" xr10:uidLastSave="{00000000-0000-0000-0000-000000000000}"/>
  <bookViews>
    <workbookView xWindow="0" yWindow="0" windowWidth="23040" windowHeight="9060" activeTab="2" xr2:uid="{A6838A02-CC27-4809-8A62-D8459CCFCD20}"/>
  </bookViews>
  <sheets>
    <sheet name="Blad1" sheetId="1" r:id="rId1"/>
    <sheet name="diff" sheetId="2" r:id="rId2"/>
    <sheet name="Blad3" sheetId="3" r:id="rId3"/>
  </sheets>
  <definedNames>
    <definedName name="base">Blad3!$T$1</definedName>
    <definedName name="clamp_high">Blad3!$T$6</definedName>
    <definedName name="clamp_low">Blad3!$T$7</definedName>
    <definedName name="diff_divide">Blad3!$T$2</definedName>
    <definedName name="diff_factor">Blad3!$T$3</definedName>
    <definedName name="drop_off_ratio">Blad3!$T$5</definedName>
    <definedName name="ratio_factor">Blad3!$T$4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3" l="1"/>
  <c r="AT17" i="2"/>
  <c r="AT16" i="2"/>
  <c r="AT10" i="2"/>
  <c r="AT9" i="2"/>
  <c r="AT11" i="2" s="1"/>
  <c r="AT19" i="2"/>
  <c r="AT18" i="2"/>
  <c r="V8" i="2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7" i="2"/>
  <c r="V6" i="2"/>
  <c r="AC8" i="2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7" i="2"/>
  <c r="AC6" i="2"/>
  <c r="AE5" i="2"/>
  <c r="AD6" i="2"/>
  <c r="AD7" i="2" s="1"/>
  <c r="AD8" i="2" s="1"/>
  <c r="AF5" i="2"/>
  <c r="AH5" i="2" s="1"/>
  <c r="AJ6" i="2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7" i="2"/>
  <c r="O6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7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H6" i="2"/>
  <c r="A6" i="2"/>
  <c r="P31" i="2"/>
  <c r="P32" i="2" s="1"/>
  <c r="P30" i="2"/>
  <c r="I30" i="2"/>
  <c r="B30" i="2"/>
  <c r="B31" i="2" s="1"/>
  <c r="AF6" i="2" l="1"/>
  <c r="AE6" i="2"/>
  <c r="AD9" i="2"/>
  <c r="P33" i="2"/>
  <c r="I31" i="2"/>
  <c r="B32" i="2"/>
  <c r="S5" i="2"/>
  <c r="D30" i="2"/>
  <c r="F30" i="2" s="1"/>
  <c r="R30" i="2"/>
  <c r="T30" i="2" s="1"/>
  <c r="AA5" i="2"/>
  <c r="T5" i="2"/>
  <c r="M5" i="2"/>
  <c r="F5" i="2"/>
  <c r="AR17" i="2"/>
  <c r="AR18" i="2" s="1"/>
  <c r="AR16" i="2"/>
  <c r="AR19" i="2" s="1"/>
  <c r="AR10" i="2"/>
  <c r="AR11" i="2" s="1"/>
  <c r="AR9" i="2"/>
  <c r="AG5" i="2"/>
  <c r="AK6" i="2"/>
  <c r="AK7" i="2" s="1"/>
  <c r="AM5" i="2"/>
  <c r="AO5" i="2" s="1"/>
  <c r="AL5" i="2"/>
  <c r="W6" i="2"/>
  <c r="W7" i="2" s="1"/>
  <c r="Y5" i="2"/>
  <c r="Z5" i="2" s="1"/>
  <c r="X5" i="2"/>
  <c r="P6" i="2"/>
  <c r="P7" i="2" s="1"/>
  <c r="R5" i="2"/>
  <c r="Q5" i="2"/>
  <c r="I6" i="2"/>
  <c r="I7" i="2" s="1"/>
  <c r="K5" i="2"/>
  <c r="J5" i="2"/>
  <c r="D5" i="2"/>
  <c r="C5" i="2"/>
  <c r="B6" i="2"/>
  <c r="B7" i="2" s="1"/>
  <c r="B8" i="2" s="1"/>
  <c r="B9" i="2" s="1"/>
  <c r="AN5" i="2" l="1"/>
  <c r="E5" i="2"/>
  <c r="AH6" i="2"/>
  <c r="AG6" i="2"/>
  <c r="AF7" i="2"/>
  <c r="AE7" i="2"/>
  <c r="L5" i="2"/>
  <c r="AD10" i="2"/>
  <c r="Q30" i="2"/>
  <c r="S30" i="2" s="1"/>
  <c r="C31" i="2"/>
  <c r="C30" i="2"/>
  <c r="E30" i="2" s="1"/>
  <c r="J30" i="2"/>
  <c r="K30" i="2"/>
  <c r="M30" i="2" s="1"/>
  <c r="P34" i="2"/>
  <c r="R31" i="2"/>
  <c r="Q31" i="2"/>
  <c r="K32" i="2"/>
  <c r="J31" i="2"/>
  <c r="I32" i="2"/>
  <c r="K31" i="2"/>
  <c r="B33" i="2"/>
  <c r="D31" i="2"/>
  <c r="K6" i="2"/>
  <c r="L6" i="2" s="1"/>
  <c r="R6" i="2"/>
  <c r="S6" i="2" s="1"/>
  <c r="AM6" i="2"/>
  <c r="AK8" i="2"/>
  <c r="AL6" i="2"/>
  <c r="Y6" i="2"/>
  <c r="D6" i="2"/>
  <c r="E6" i="2" s="1"/>
  <c r="C6" i="2"/>
  <c r="W8" i="2"/>
  <c r="X6" i="2"/>
  <c r="P8" i="2"/>
  <c r="Q6" i="2"/>
  <c r="I8" i="2"/>
  <c r="J6" i="2"/>
  <c r="B10" i="2"/>
  <c r="A7" i="1"/>
  <c r="AD11" i="2" l="1"/>
  <c r="AH7" i="2"/>
  <c r="AG7" i="2"/>
  <c r="AF8" i="2"/>
  <c r="AE8" i="2"/>
  <c r="Z6" i="2"/>
  <c r="AA6" i="2"/>
  <c r="L30" i="2"/>
  <c r="AN6" i="2"/>
  <c r="AO6" i="2"/>
  <c r="T31" i="2"/>
  <c r="S31" i="2"/>
  <c r="R32" i="2"/>
  <c r="Q32" i="2"/>
  <c r="P35" i="2"/>
  <c r="M32" i="2"/>
  <c r="L31" i="2"/>
  <c r="M31" i="2"/>
  <c r="J32" i="2"/>
  <c r="L32" i="2" s="1"/>
  <c r="I33" i="2"/>
  <c r="F31" i="2"/>
  <c r="E31" i="2"/>
  <c r="D32" i="2"/>
  <c r="C32" i="2"/>
  <c r="B34" i="2"/>
  <c r="F6" i="2"/>
  <c r="T6" i="2"/>
  <c r="M6" i="2"/>
  <c r="AM7" i="2"/>
  <c r="AL7" i="2"/>
  <c r="AK9" i="2"/>
  <c r="D10" i="2"/>
  <c r="D8" i="2"/>
  <c r="C9" i="2"/>
  <c r="D7" i="2"/>
  <c r="E7" i="2" s="1"/>
  <c r="C7" i="2"/>
  <c r="D9" i="2"/>
  <c r="E9" i="2" s="1"/>
  <c r="Y7" i="2"/>
  <c r="W9" i="2"/>
  <c r="X8" i="2"/>
  <c r="X7" i="2"/>
  <c r="R7" i="2"/>
  <c r="Q7" i="2"/>
  <c r="P9" i="2"/>
  <c r="K7" i="2"/>
  <c r="J7" i="2"/>
  <c r="I9" i="2"/>
  <c r="J8" i="2"/>
  <c r="C8" i="2"/>
  <c r="B11" i="2"/>
  <c r="D11" i="2" s="1"/>
  <c r="C10" i="2"/>
  <c r="D5" i="1"/>
  <c r="D4" i="1"/>
  <c r="AF9" i="2" l="1"/>
  <c r="AE9" i="2"/>
  <c r="AH8" i="2"/>
  <c r="AG8" i="2"/>
  <c r="AD12" i="2"/>
  <c r="Z7" i="2"/>
  <c r="AA7" i="2"/>
  <c r="S7" i="2"/>
  <c r="E8" i="2"/>
  <c r="E10" i="2"/>
  <c r="L7" i="2"/>
  <c r="AO7" i="2"/>
  <c r="AN7" i="2"/>
  <c r="P36" i="2"/>
  <c r="R33" i="2"/>
  <c r="Q33" i="2"/>
  <c r="S32" i="2"/>
  <c r="T32" i="2"/>
  <c r="I34" i="2"/>
  <c r="J33" i="2"/>
  <c r="K33" i="2"/>
  <c r="C34" i="2"/>
  <c r="D33" i="2"/>
  <c r="B35" i="2"/>
  <c r="E32" i="2"/>
  <c r="F32" i="2"/>
  <c r="C33" i="2"/>
  <c r="F7" i="2"/>
  <c r="F11" i="2"/>
  <c r="F9" i="2"/>
  <c r="F8" i="2"/>
  <c r="F10" i="2"/>
  <c r="T7" i="2"/>
  <c r="M7" i="2"/>
  <c r="AK10" i="2"/>
  <c r="AM8" i="2"/>
  <c r="AL8" i="2"/>
  <c r="W10" i="2"/>
  <c r="Y8" i="2"/>
  <c r="X9" i="2"/>
  <c r="R8" i="2"/>
  <c r="S8" i="2" s="1"/>
  <c r="Q9" i="2"/>
  <c r="P10" i="2"/>
  <c r="Q8" i="2"/>
  <c r="I10" i="2"/>
  <c r="J9" i="2"/>
  <c r="K8" i="2"/>
  <c r="L8" i="2" s="1"/>
  <c r="B12" i="2"/>
  <c r="D12" i="2" s="1"/>
  <c r="C11" i="2"/>
  <c r="E11" i="2" s="1"/>
  <c r="B5" i="1"/>
  <c r="C5" i="1"/>
  <c r="A6" i="1"/>
  <c r="D7" i="1"/>
  <c r="C4" i="1"/>
  <c r="B4" i="1"/>
  <c r="AD13" i="2" l="1"/>
  <c r="AF10" i="2"/>
  <c r="AE10" i="2"/>
  <c r="AH9" i="2"/>
  <c r="AG9" i="2"/>
  <c r="AA8" i="2"/>
  <c r="Z8" i="2"/>
  <c r="AO8" i="2"/>
  <c r="AN8" i="2"/>
  <c r="R34" i="2"/>
  <c r="Q34" i="2"/>
  <c r="T33" i="2"/>
  <c r="S33" i="2"/>
  <c r="P37" i="2"/>
  <c r="J34" i="2"/>
  <c r="I35" i="2"/>
  <c r="K34" i="2"/>
  <c r="L33" i="2"/>
  <c r="M33" i="2"/>
  <c r="K35" i="2"/>
  <c r="B36" i="2"/>
  <c r="F33" i="2"/>
  <c r="E33" i="2"/>
  <c r="D34" i="2"/>
  <c r="F12" i="2"/>
  <c r="T8" i="2"/>
  <c r="M8" i="2"/>
  <c r="AM9" i="2"/>
  <c r="AL10" i="2"/>
  <c r="AL9" i="2"/>
  <c r="AK11" i="2"/>
  <c r="W11" i="2"/>
  <c r="X10" i="2"/>
  <c r="Y9" i="2"/>
  <c r="P11" i="2"/>
  <c r="Q10" i="2"/>
  <c r="R9" i="2"/>
  <c r="S9" i="2" s="1"/>
  <c r="K9" i="2"/>
  <c r="L9" i="2" s="1"/>
  <c r="I11" i="2"/>
  <c r="C12" i="2"/>
  <c r="E12" i="2" s="1"/>
  <c r="B13" i="2"/>
  <c r="D13" i="2" s="1"/>
  <c r="B6" i="1"/>
  <c r="D6" i="1"/>
  <c r="B7" i="1"/>
  <c r="A8" i="1"/>
  <c r="D8" i="1" s="1"/>
  <c r="C7" i="1"/>
  <c r="C6" i="1"/>
  <c r="AF11" i="2" l="1"/>
  <c r="AE11" i="2"/>
  <c r="AH10" i="2"/>
  <c r="AG10" i="2"/>
  <c r="AD14" i="2"/>
  <c r="AA9" i="2"/>
  <c r="Z9" i="2"/>
  <c r="AO9" i="2"/>
  <c r="AN9" i="2"/>
  <c r="P38" i="2"/>
  <c r="R35" i="2"/>
  <c r="Q35" i="2"/>
  <c r="S34" i="2"/>
  <c r="T34" i="2"/>
  <c r="M34" i="2"/>
  <c r="L34" i="2"/>
  <c r="M35" i="2"/>
  <c r="I36" i="2"/>
  <c r="K36" i="2" s="1"/>
  <c r="J35" i="2"/>
  <c r="L35" i="2" s="1"/>
  <c r="D35" i="2"/>
  <c r="B37" i="2"/>
  <c r="C36" i="2"/>
  <c r="E34" i="2"/>
  <c r="F34" i="2"/>
  <c r="C35" i="2"/>
  <c r="F13" i="2"/>
  <c r="T9" i="2"/>
  <c r="M9" i="2"/>
  <c r="AM10" i="2"/>
  <c r="AK12" i="2"/>
  <c r="W12" i="2"/>
  <c r="Y10" i="2"/>
  <c r="X11" i="2"/>
  <c r="P12" i="2"/>
  <c r="R10" i="2"/>
  <c r="S10" i="2" s="1"/>
  <c r="Q11" i="2"/>
  <c r="I12" i="2"/>
  <c r="K10" i="2"/>
  <c r="J10" i="2"/>
  <c r="C13" i="2"/>
  <c r="E13" i="2" s="1"/>
  <c r="B14" i="2"/>
  <c r="D14" i="2" s="1"/>
  <c r="B8" i="1"/>
  <c r="A9" i="1"/>
  <c r="D9" i="1" s="1"/>
  <c r="C8" i="1"/>
  <c r="AD15" i="2" l="1"/>
  <c r="AF12" i="2"/>
  <c r="AE12" i="2"/>
  <c r="AH11" i="2"/>
  <c r="AG11" i="2"/>
  <c r="Z10" i="2"/>
  <c r="AA10" i="2"/>
  <c r="L10" i="2"/>
  <c r="AN10" i="2"/>
  <c r="AO10" i="2"/>
  <c r="T35" i="2"/>
  <c r="S35" i="2"/>
  <c r="R36" i="2"/>
  <c r="Q36" i="2"/>
  <c r="P39" i="2"/>
  <c r="M36" i="2"/>
  <c r="J36" i="2"/>
  <c r="L36" i="2" s="1"/>
  <c r="I37" i="2"/>
  <c r="B38" i="2"/>
  <c r="F35" i="2"/>
  <c r="E35" i="2"/>
  <c r="D36" i="2"/>
  <c r="F14" i="2"/>
  <c r="T10" i="2"/>
  <c r="M10" i="2"/>
  <c r="AM11" i="2"/>
  <c r="AK13" i="2"/>
  <c r="AL12" i="2"/>
  <c r="AL11" i="2"/>
  <c r="W13" i="2"/>
  <c r="Y11" i="2"/>
  <c r="X12" i="2"/>
  <c r="P13" i="2"/>
  <c r="R11" i="2"/>
  <c r="S11" i="2" s="1"/>
  <c r="Q12" i="2"/>
  <c r="I13" i="2"/>
  <c r="K11" i="2"/>
  <c r="J11" i="2"/>
  <c r="B15" i="2"/>
  <c r="D15" i="2" s="1"/>
  <c r="C14" i="2"/>
  <c r="E14" i="2" s="1"/>
  <c r="C9" i="1"/>
  <c r="B9" i="1"/>
  <c r="A10" i="1"/>
  <c r="D10" i="1" s="1"/>
  <c r="AF13" i="2" l="1"/>
  <c r="AE13" i="2"/>
  <c r="AH12" i="2"/>
  <c r="AG12" i="2"/>
  <c r="AD16" i="2"/>
  <c r="AA11" i="2"/>
  <c r="Z11" i="2"/>
  <c r="L11" i="2"/>
  <c r="AO11" i="2"/>
  <c r="AN11" i="2"/>
  <c r="P40" i="2"/>
  <c r="R37" i="2"/>
  <c r="Q37" i="2"/>
  <c r="S36" i="2"/>
  <c r="T36" i="2"/>
  <c r="I38" i="2"/>
  <c r="J37" i="2"/>
  <c r="K38" i="2"/>
  <c r="K37" i="2"/>
  <c r="C38" i="2"/>
  <c r="D37" i="2"/>
  <c r="B39" i="2"/>
  <c r="E36" i="2"/>
  <c r="F36" i="2"/>
  <c r="C37" i="2"/>
  <c r="F15" i="2"/>
  <c r="T11" i="2"/>
  <c r="M11" i="2"/>
  <c r="AK14" i="2"/>
  <c r="AM12" i="2"/>
  <c r="AL13" i="2"/>
  <c r="W14" i="2"/>
  <c r="Y12" i="2"/>
  <c r="X13" i="2"/>
  <c r="P14" i="2"/>
  <c r="R12" i="2"/>
  <c r="S12" i="2" s="1"/>
  <c r="Q13" i="2"/>
  <c r="K12" i="2"/>
  <c r="J13" i="2"/>
  <c r="J12" i="2"/>
  <c r="I14" i="2"/>
  <c r="B16" i="2"/>
  <c r="D16" i="2" s="1"/>
  <c r="C15" i="2"/>
  <c r="E15" i="2" s="1"/>
  <c r="C10" i="1"/>
  <c r="B10" i="1"/>
  <c r="A11" i="1"/>
  <c r="D11" i="1" s="1"/>
  <c r="AD17" i="2" l="1"/>
  <c r="AF14" i="2"/>
  <c r="AE14" i="2"/>
  <c r="AH13" i="2"/>
  <c r="AG13" i="2"/>
  <c r="AA12" i="2"/>
  <c r="Z12" i="2"/>
  <c r="L12" i="2"/>
  <c r="AO12" i="2"/>
  <c r="AN12" i="2"/>
  <c r="T37" i="2"/>
  <c r="S37" i="2"/>
  <c r="P41" i="2"/>
  <c r="R38" i="2"/>
  <c r="Q38" i="2"/>
  <c r="M38" i="2"/>
  <c r="L37" i="2"/>
  <c r="M37" i="2"/>
  <c r="J38" i="2"/>
  <c r="L38" i="2" s="1"/>
  <c r="I39" i="2"/>
  <c r="B40" i="2"/>
  <c r="F37" i="2"/>
  <c r="E37" i="2"/>
  <c r="D38" i="2"/>
  <c r="F16" i="2"/>
  <c r="T12" i="2"/>
  <c r="M12" i="2"/>
  <c r="AK15" i="2"/>
  <c r="AM13" i="2"/>
  <c r="AL14" i="2"/>
  <c r="W15" i="2"/>
  <c r="Y13" i="2"/>
  <c r="X14" i="2"/>
  <c r="P15" i="2"/>
  <c r="R13" i="2"/>
  <c r="S13" i="2" s="1"/>
  <c r="Q14" i="2"/>
  <c r="K13" i="2"/>
  <c r="L13" i="2" s="1"/>
  <c r="I15" i="2"/>
  <c r="C16" i="2"/>
  <c r="E16" i="2" s="1"/>
  <c r="B17" i="2"/>
  <c r="D17" i="2" s="1"/>
  <c r="B11" i="1"/>
  <c r="A12" i="1"/>
  <c r="D12" i="1" s="1"/>
  <c r="C11" i="1"/>
  <c r="AF15" i="2" l="1"/>
  <c r="AE15" i="2"/>
  <c r="AH14" i="2"/>
  <c r="AG14" i="2"/>
  <c r="AD18" i="2"/>
  <c r="AA13" i="2"/>
  <c r="Z13" i="2"/>
  <c r="AO13" i="2"/>
  <c r="AN13" i="2"/>
  <c r="R39" i="2"/>
  <c r="Q39" i="2"/>
  <c r="S38" i="2"/>
  <c r="T38" i="2"/>
  <c r="P42" i="2"/>
  <c r="I40" i="2"/>
  <c r="J39" i="2"/>
  <c r="K40" i="2"/>
  <c r="K39" i="2"/>
  <c r="C40" i="2"/>
  <c r="D39" i="2"/>
  <c r="B41" i="2"/>
  <c r="E38" i="2"/>
  <c r="F38" i="2"/>
  <c r="C39" i="2"/>
  <c r="F17" i="2"/>
  <c r="T13" i="2"/>
  <c r="M13" i="2"/>
  <c r="AK16" i="2"/>
  <c r="AM14" i="2"/>
  <c r="AL15" i="2"/>
  <c r="W16" i="2"/>
  <c r="Y14" i="2"/>
  <c r="X15" i="2"/>
  <c r="P16" i="2"/>
  <c r="R14" i="2"/>
  <c r="S14" i="2" s="1"/>
  <c r="Q15" i="2"/>
  <c r="I16" i="2"/>
  <c r="K14" i="2"/>
  <c r="J14" i="2"/>
  <c r="C17" i="2"/>
  <c r="E17" i="2" s="1"/>
  <c r="B18" i="2"/>
  <c r="D18" i="2" s="1"/>
  <c r="B12" i="1"/>
  <c r="A13" i="1"/>
  <c r="D13" i="1" s="1"/>
  <c r="C12" i="1"/>
  <c r="AD19" i="2" l="1"/>
  <c r="AF16" i="2"/>
  <c r="AE16" i="2"/>
  <c r="AH15" i="2"/>
  <c r="AG15" i="2"/>
  <c r="Z14" i="2"/>
  <c r="AA14" i="2"/>
  <c r="L14" i="2"/>
  <c r="AN14" i="2"/>
  <c r="AO14" i="2"/>
  <c r="P43" i="2"/>
  <c r="T39" i="2"/>
  <c r="S39" i="2"/>
  <c r="R40" i="2"/>
  <c r="Q40" i="2"/>
  <c r="M40" i="2"/>
  <c r="L39" i="2"/>
  <c r="M39" i="2"/>
  <c r="J40" i="2"/>
  <c r="L40" i="2" s="1"/>
  <c r="I41" i="2"/>
  <c r="B42" i="2"/>
  <c r="F39" i="2"/>
  <c r="E39" i="2"/>
  <c r="D40" i="2"/>
  <c r="F18" i="2"/>
  <c r="T14" i="2"/>
  <c r="M14" i="2"/>
  <c r="AM15" i="2"/>
  <c r="AK17" i="2"/>
  <c r="W17" i="2"/>
  <c r="Y15" i="2"/>
  <c r="X16" i="2"/>
  <c r="P17" i="2"/>
  <c r="R15" i="2"/>
  <c r="S15" i="2" s="1"/>
  <c r="Q16" i="2"/>
  <c r="J16" i="2"/>
  <c r="K15" i="2"/>
  <c r="I17" i="2"/>
  <c r="J15" i="2"/>
  <c r="B19" i="2"/>
  <c r="D19" i="2" s="1"/>
  <c r="C18" i="2"/>
  <c r="E18" i="2" s="1"/>
  <c r="C13" i="1"/>
  <c r="A14" i="1"/>
  <c r="D14" i="1" s="1"/>
  <c r="B13" i="1"/>
  <c r="AF17" i="2" l="1"/>
  <c r="AE17" i="2"/>
  <c r="AH16" i="2"/>
  <c r="AG16" i="2"/>
  <c r="AD20" i="2"/>
  <c r="Z15" i="2"/>
  <c r="AA15" i="2"/>
  <c r="L15" i="2"/>
  <c r="AN15" i="2"/>
  <c r="AO15" i="2"/>
  <c r="R41" i="2"/>
  <c r="Q41" i="2"/>
  <c r="T40" i="2"/>
  <c r="S40" i="2"/>
  <c r="P44" i="2"/>
  <c r="I42" i="2"/>
  <c r="J41" i="2"/>
  <c r="K42" i="2"/>
  <c r="K41" i="2"/>
  <c r="C42" i="2"/>
  <c r="D41" i="2"/>
  <c r="B43" i="2"/>
  <c r="E40" i="2"/>
  <c r="F40" i="2"/>
  <c r="C41" i="2"/>
  <c r="F19" i="2"/>
  <c r="T15" i="2"/>
  <c r="M15" i="2"/>
  <c r="AM16" i="2"/>
  <c r="AK18" i="2"/>
  <c r="AL17" i="2"/>
  <c r="AL16" i="2"/>
  <c r="W18" i="2"/>
  <c r="Y16" i="2"/>
  <c r="X17" i="2"/>
  <c r="P18" i="2"/>
  <c r="R16" i="2"/>
  <c r="S16" i="2" s="1"/>
  <c r="Q17" i="2"/>
  <c r="I18" i="2"/>
  <c r="K16" i="2"/>
  <c r="L16" i="2" s="1"/>
  <c r="J17" i="2"/>
  <c r="B20" i="2"/>
  <c r="D20" i="2" s="1"/>
  <c r="C19" i="2"/>
  <c r="E19" i="2" s="1"/>
  <c r="C14" i="1"/>
  <c r="B14" i="1"/>
  <c r="A15" i="1"/>
  <c r="D15" i="1" s="1"/>
  <c r="AD21" i="2" l="1"/>
  <c r="AF18" i="2"/>
  <c r="AE18" i="2"/>
  <c r="AH17" i="2"/>
  <c r="AG17" i="2"/>
  <c r="AA16" i="2"/>
  <c r="Z16" i="2"/>
  <c r="AO16" i="2"/>
  <c r="AN16" i="2"/>
  <c r="P45" i="2"/>
  <c r="T41" i="2"/>
  <c r="S41" i="2"/>
  <c r="R42" i="2"/>
  <c r="Q42" i="2"/>
  <c r="M42" i="2"/>
  <c r="L41" i="2"/>
  <c r="M41" i="2"/>
  <c r="J42" i="2"/>
  <c r="L42" i="2" s="1"/>
  <c r="I43" i="2"/>
  <c r="B44" i="2"/>
  <c r="F41" i="2"/>
  <c r="E41" i="2"/>
  <c r="D42" i="2"/>
  <c r="F20" i="2"/>
  <c r="T16" i="2"/>
  <c r="M16" i="2"/>
  <c r="AK19" i="2"/>
  <c r="AM17" i="2"/>
  <c r="AL18" i="2"/>
  <c r="W19" i="2"/>
  <c r="Y17" i="2"/>
  <c r="X18" i="2"/>
  <c r="P19" i="2"/>
  <c r="R17" i="2"/>
  <c r="S17" i="2" s="1"/>
  <c r="Q18" i="2"/>
  <c r="I19" i="2"/>
  <c r="K17" i="2"/>
  <c r="L17" i="2" s="1"/>
  <c r="J18" i="2"/>
  <c r="C20" i="2"/>
  <c r="E20" i="2" s="1"/>
  <c r="B21" i="2"/>
  <c r="D21" i="2" s="1"/>
  <c r="B15" i="1"/>
  <c r="A16" i="1"/>
  <c r="D16" i="1" s="1"/>
  <c r="C15" i="1"/>
  <c r="AF19" i="2" l="1"/>
  <c r="AE19" i="2"/>
  <c r="AH18" i="2"/>
  <c r="AG18" i="2"/>
  <c r="AD22" i="2"/>
  <c r="AA17" i="2"/>
  <c r="Z17" i="2"/>
  <c r="AO17" i="2"/>
  <c r="AN17" i="2"/>
  <c r="R43" i="2"/>
  <c r="Q43" i="2"/>
  <c r="S42" i="2"/>
  <c r="T42" i="2"/>
  <c r="P46" i="2"/>
  <c r="I44" i="2"/>
  <c r="J43" i="2"/>
  <c r="K43" i="2"/>
  <c r="C44" i="2"/>
  <c r="D43" i="2"/>
  <c r="B45" i="2"/>
  <c r="E42" i="2"/>
  <c r="F42" i="2"/>
  <c r="C43" i="2"/>
  <c r="F21" i="2"/>
  <c r="T17" i="2"/>
  <c r="M17" i="2"/>
  <c r="AK20" i="2"/>
  <c r="AM18" i="2"/>
  <c r="AL19" i="2"/>
  <c r="W20" i="2"/>
  <c r="Y18" i="2"/>
  <c r="X19" i="2"/>
  <c r="P20" i="2"/>
  <c r="R18" i="2"/>
  <c r="S18" i="2" s="1"/>
  <c r="Q19" i="2"/>
  <c r="I20" i="2"/>
  <c r="K18" i="2"/>
  <c r="L18" i="2" s="1"/>
  <c r="J19" i="2"/>
  <c r="C21" i="2"/>
  <c r="E21" i="2" s="1"/>
  <c r="B22" i="2"/>
  <c r="D22" i="2" s="1"/>
  <c r="B16" i="1"/>
  <c r="A17" i="1"/>
  <c r="D17" i="1" s="1"/>
  <c r="C16" i="1"/>
  <c r="AD23" i="2" l="1"/>
  <c r="AF20" i="2"/>
  <c r="AE20" i="2"/>
  <c r="AH19" i="2"/>
  <c r="AG19" i="2"/>
  <c r="Z18" i="2"/>
  <c r="AA18" i="2"/>
  <c r="AN18" i="2"/>
  <c r="AO18" i="2"/>
  <c r="P47" i="2"/>
  <c r="T43" i="2"/>
  <c r="S43" i="2"/>
  <c r="R44" i="2"/>
  <c r="Q44" i="2"/>
  <c r="J44" i="2"/>
  <c r="I45" i="2"/>
  <c r="K44" i="2"/>
  <c r="L43" i="2"/>
  <c r="M43" i="2"/>
  <c r="K45" i="2"/>
  <c r="B46" i="2"/>
  <c r="F43" i="2"/>
  <c r="E43" i="2"/>
  <c r="D44" i="2"/>
  <c r="F22" i="2"/>
  <c r="T18" i="2"/>
  <c r="M18" i="2"/>
  <c r="AK21" i="2"/>
  <c r="AM19" i="2"/>
  <c r="AL20" i="2"/>
  <c r="W21" i="2"/>
  <c r="Y19" i="2"/>
  <c r="X20" i="2"/>
  <c r="P21" i="2"/>
  <c r="R19" i="2"/>
  <c r="S19" i="2" s="1"/>
  <c r="Q20" i="2"/>
  <c r="I21" i="2"/>
  <c r="K19" i="2"/>
  <c r="L19" i="2" s="1"/>
  <c r="B23" i="2"/>
  <c r="D23" i="2" s="1"/>
  <c r="C22" i="2"/>
  <c r="E22" i="2" s="1"/>
  <c r="C17" i="1"/>
  <c r="B17" i="1"/>
  <c r="A18" i="1"/>
  <c r="D18" i="1" s="1"/>
  <c r="AF21" i="2" l="1"/>
  <c r="AE21" i="2"/>
  <c r="AH20" i="2"/>
  <c r="AG20" i="2"/>
  <c r="AD24" i="2"/>
  <c r="Z19" i="2"/>
  <c r="AA19" i="2"/>
  <c r="AO19" i="2"/>
  <c r="AN19" i="2"/>
  <c r="R45" i="2"/>
  <c r="Q45" i="2"/>
  <c r="S44" i="2"/>
  <c r="T44" i="2"/>
  <c r="P48" i="2"/>
  <c r="M44" i="2"/>
  <c r="L44" i="2"/>
  <c r="K46" i="2"/>
  <c r="M45" i="2"/>
  <c r="I46" i="2"/>
  <c r="J45" i="2"/>
  <c r="L45" i="2" s="1"/>
  <c r="C46" i="2"/>
  <c r="D45" i="2"/>
  <c r="B47" i="2"/>
  <c r="E44" i="2"/>
  <c r="F44" i="2"/>
  <c r="C45" i="2"/>
  <c r="F23" i="2"/>
  <c r="T19" i="2"/>
  <c r="M19" i="2"/>
  <c r="AK22" i="2"/>
  <c r="AM20" i="2"/>
  <c r="AL21" i="2"/>
  <c r="W22" i="2"/>
  <c r="Y20" i="2"/>
  <c r="X21" i="2"/>
  <c r="R20" i="2"/>
  <c r="S20" i="2" s="1"/>
  <c r="P22" i="2"/>
  <c r="Q21" i="2"/>
  <c r="K20" i="2"/>
  <c r="J20" i="2"/>
  <c r="J21" i="2"/>
  <c r="I22" i="2"/>
  <c r="B24" i="2"/>
  <c r="D24" i="2" s="1"/>
  <c r="C23" i="2"/>
  <c r="E23" i="2" s="1"/>
  <c r="C18" i="1"/>
  <c r="A19" i="1"/>
  <c r="D19" i="1" s="1"/>
  <c r="B18" i="1"/>
  <c r="AD25" i="2" l="1"/>
  <c r="AF22" i="2"/>
  <c r="AE22" i="2"/>
  <c r="AH21" i="2"/>
  <c r="AG21" i="2"/>
  <c r="AA20" i="2"/>
  <c r="Z20" i="2"/>
  <c r="L20" i="2"/>
  <c r="AO20" i="2"/>
  <c r="AN20" i="2"/>
  <c r="P49" i="2"/>
  <c r="R46" i="2"/>
  <c r="Q46" i="2"/>
  <c r="T45" i="2"/>
  <c r="S45" i="2"/>
  <c r="M46" i="2"/>
  <c r="J46" i="2"/>
  <c r="L46" i="2" s="1"/>
  <c r="I47" i="2"/>
  <c r="B48" i="2"/>
  <c r="F45" i="2"/>
  <c r="E45" i="2"/>
  <c r="D46" i="2"/>
  <c r="F24" i="2"/>
  <c r="T20" i="2"/>
  <c r="M20" i="2"/>
  <c r="AK23" i="2"/>
  <c r="AM21" i="2"/>
  <c r="AL22" i="2"/>
  <c r="W23" i="2"/>
  <c r="Y21" i="2"/>
  <c r="X22" i="2"/>
  <c r="P23" i="2"/>
  <c r="R21" i="2"/>
  <c r="S21" i="2" s="1"/>
  <c r="K21" i="2"/>
  <c r="L21" i="2" s="1"/>
  <c r="I23" i="2"/>
  <c r="B25" i="2"/>
  <c r="D25" i="2" s="1"/>
  <c r="C24" i="2"/>
  <c r="E24" i="2" s="1"/>
  <c r="B19" i="1"/>
  <c r="A20" i="1"/>
  <c r="D20" i="1" s="1"/>
  <c r="C19" i="1"/>
  <c r="AF23" i="2" l="1"/>
  <c r="AE23" i="2"/>
  <c r="AH22" i="2"/>
  <c r="AG22" i="2"/>
  <c r="AD26" i="2"/>
  <c r="AA21" i="2"/>
  <c r="Z21" i="2"/>
  <c r="AO21" i="2"/>
  <c r="AN21" i="2"/>
  <c r="R47" i="2"/>
  <c r="Q47" i="2"/>
  <c r="S46" i="2"/>
  <c r="T46" i="2"/>
  <c r="P50" i="2"/>
  <c r="I48" i="2"/>
  <c r="J47" i="2"/>
  <c r="K48" i="2"/>
  <c r="K47" i="2"/>
  <c r="C48" i="2"/>
  <c r="D47" i="2"/>
  <c r="B49" i="2"/>
  <c r="E46" i="2"/>
  <c r="F46" i="2"/>
  <c r="C47" i="2"/>
  <c r="F25" i="2"/>
  <c r="T21" i="2"/>
  <c r="M21" i="2"/>
  <c r="AK24" i="2"/>
  <c r="AM22" i="2"/>
  <c r="AL23" i="2"/>
  <c r="W24" i="2"/>
  <c r="Y22" i="2"/>
  <c r="X23" i="2"/>
  <c r="R22" i="2"/>
  <c r="Q22" i="2"/>
  <c r="P24" i="2"/>
  <c r="K22" i="2"/>
  <c r="I24" i="2"/>
  <c r="J23" i="2"/>
  <c r="J22" i="2"/>
  <c r="C25" i="2"/>
  <c r="E25" i="2" s="1"/>
  <c r="B26" i="2"/>
  <c r="D26" i="2" s="1"/>
  <c r="B20" i="1"/>
  <c r="A21" i="1"/>
  <c r="D21" i="1" s="1"/>
  <c r="C20" i="1"/>
  <c r="AD27" i="2" l="1"/>
  <c r="AF24" i="2"/>
  <c r="AE24" i="2"/>
  <c r="AH23" i="2"/>
  <c r="AG23" i="2"/>
  <c r="Z22" i="2"/>
  <c r="AA22" i="2"/>
  <c r="S22" i="2"/>
  <c r="L22" i="2"/>
  <c r="AN22" i="2"/>
  <c r="AO22" i="2"/>
  <c r="P51" i="2"/>
  <c r="T47" i="2"/>
  <c r="S47" i="2"/>
  <c r="R48" i="2"/>
  <c r="Q48" i="2"/>
  <c r="M48" i="2"/>
  <c r="M47" i="2"/>
  <c r="L47" i="2"/>
  <c r="I49" i="2"/>
  <c r="J48" i="2"/>
  <c r="L48" i="2" s="1"/>
  <c r="B50" i="2"/>
  <c r="F47" i="2"/>
  <c r="E47" i="2"/>
  <c r="D48" i="2"/>
  <c r="F26" i="2"/>
  <c r="T22" i="2"/>
  <c r="M22" i="2"/>
  <c r="AK25" i="2"/>
  <c r="AM23" i="2"/>
  <c r="AL24" i="2"/>
  <c r="W25" i="2"/>
  <c r="Y23" i="2"/>
  <c r="X24" i="2"/>
  <c r="P25" i="2"/>
  <c r="R23" i="2"/>
  <c r="Q24" i="2"/>
  <c r="Q23" i="2"/>
  <c r="I25" i="2"/>
  <c r="K23" i="2"/>
  <c r="L23" i="2" s="1"/>
  <c r="B27" i="2"/>
  <c r="D27" i="2" s="1"/>
  <c r="C26" i="2"/>
  <c r="E26" i="2" s="1"/>
  <c r="C21" i="1"/>
  <c r="A22" i="1"/>
  <c r="D22" i="1" s="1"/>
  <c r="B21" i="1"/>
  <c r="AF25" i="2" l="1"/>
  <c r="AE25" i="2"/>
  <c r="AH24" i="2"/>
  <c r="AG24" i="2"/>
  <c r="AD28" i="2"/>
  <c r="AA23" i="2"/>
  <c r="Z23" i="2"/>
  <c r="S23" i="2"/>
  <c r="AN23" i="2"/>
  <c r="AO23" i="2"/>
  <c r="R49" i="2"/>
  <c r="Q49" i="2"/>
  <c r="S48" i="2"/>
  <c r="T48" i="2"/>
  <c r="P52" i="2"/>
  <c r="I50" i="2"/>
  <c r="J49" i="2"/>
  <c r="K49" i="2"/>
  <c r="C50" i="2"/>
  <c r="D49" i="2"/>
  <c r="B51" i="2"/>
  <c r="E48" i="2"/>
  <c r="F48" i="2"/>
  <c r="C49" i="2"/>
  <c r="F27" i="2"/>
  <c r="T23" i="2"/>
  <c r="M23" i="2"/>
  <c r="AK26" i="2"/>
  <c r="AM24" i="2"/>
  <c r="AL25" i="2"/>
  <c r="W26" i="2"/>
  <c r="X25" i="2"/>
  <c r="Y24" i="2"/>
  <c r="P26" i="2"/>
  <c r="R24" i="2"/>
  <c r="S24" i="2" s="1"/>
  <c r="Q25" i="2"/>
  <c r="I26" i="2"/>
  <c r="K24" i="2"/>
  <c r="J24" i="2"/>
  <c r="B28" i="2"/>
  <c r="D28" i="2" s="1"/>
  <c r="C27" i="2"/>
  <c r="E27" i="2" s="1"/>
  <c r="C22" i="1"/>
  <c r="A23" i="1"/>
  <c r="D23" i="1" s="1"/>
  <c r="B22" i="1"/>
  <c r="AD29" i="2" l="1"/>
  <c r="AF26" i="2"/>
  <c r="AE26" i="2"/>
  <c r="AH25" i="2"/>
  <c r="AG25" i="2"/>
  <c r="AA24" i="2"/>
  <c r="Z24" i="2"/>
  <c r="L24" i="2"/>
  <c r="AO24" i="2"/>
  <c r="AN24" i="2"/>
  <c r="P53" i="2"/>
  <c r="T49" i="2"/>
  <c r="S49" i="2"/>
  <c r="R50" i="2"/>
  <c r="Q50" i="2"/>
  <c r="I51" i="2"/>
  <c r="J50" i="2"/>
  <c r="K51" i="2"/>
  <c r="M49" i="2"/>
  <c r="L49" i="2"/>
  <c r="K50" i="2"/>
  <c r="B52" i="2"/>
  <c r="F49" i="2"/>
  <c r="E49" i="2"/>
  <c r="D50" i="2"/>
  <c r="F28" i="2"/>
  <c r="T24" i="2"/>
  <c r="M24" i="2"/>
  <c r="AK27" i="2"/>
  <c r="AM25" i="2"/>
  <c r="AL26" i="2"/>
  <c r="W27" i="2"/>
  <c r="Y25" i="2"/>
  <c r="X26" i="2"/>
  <c r="P27" i="2"/>
  <c r="R25" i="2"/>
  <c r="S25" i="2" s="1"/>
  <c r="Q26" i="2"/>
  <c r="K25" i="2"/>
  <c r="I27" i="2"/>
  <c r="J26" i="2"/>
  <c r="J25" i="2"/>
  <c r="C28" i="2"/>
  <c r="E28" i="2" s="1"/>
  <c r="B29" i="2"/>
  <c r="B23" i="1"/>
  <c r="A24" i="1"/>
  <c r="D24" i="1" s="1"/>
  <c r="C23" i="1"/>
  <c r="AF27" i="2" l="1"/>
  <c r="AE27" i="2"/>
  <c r="AH26" i="2"/>
  <c r="AG26" i="2"/>
  <c r="AD30" i="2"/>
  <c r="AA25" i="2"/>
  <c r="Z25" i="2"/>
  <c r="L25" i="2"/>
  <c r="AO25" i="2"/>
  <c r="AN25" i="2"/>
  <c r="R51" i="2"/>
  <c r="Q51" i="2"/>
  <c r="S50" i="2"/>
  <c r="T50" i="2"/>
  <c r="P54" i="2"/>
  <c r="M50" i="2"/>
  <c r="L50" i="2"/>
  <c r="M51" i="2"/>
  <c r="I52" i="2"/>
  <c r="J51" i="2"/>
  <c r="L51" i="2" s="1"/>
  <c r="B53" i="2"/>
  <c r="D51" i="2"/>
  <c r="E50" i="2"/>
  <c r="F50" i="2"/>
  <c r="C51" i="2"/>
  <c r="T25" i="2"/>
  <c r="M25" i="2"/>
  <c r="AK28" i="2"/>
  <c r="AM26" i="2"/>
  <c r="AL27" i="2"/>
  <c r="C29" i="2"/>
  <c r="D29" i="2"/>
  <c r="W28" i="2"/>
  <c r="Y26" i="2"/>
  <c r="X27" i="2"/>
  <c r="P28" i="2"/>
  <c r="R26" i="2"/>
  <c r="S26" i="2" s="1"/>
  <c r="Q27" i="2"/>
  <c r="I28" i="2"/>
  <c r="K26" i="2"/>
  <c r="L26" i="2" s="1"/>
  <c r="J27" i="2"/>
  <c r="B24" i="1"/>
  <c r="A25" i="1"/>
  <c r="D25" i="1" s="1"/>
  <c r="C24" i="1"/>
  <c r="AD31" i="2" l="1"/>
  <c r="AF28" i="2"/>
  <c r="AE28" i="2"/>
  <c r="AH27" i="2"/>
  <c r="AG27" i="2"/>
  <c r="Z26" i="2"/>
  <c r="AA26" i="2"/>
  <c r="E29" i="2"/>
  <c r="AN26" i="2"/>
  <c r="AO26" i="2"/>
  <c r="P55" i="2"/>
  <c r="T51" i="2"/>
  <c r="S51" i="2"/>
  <c r="R52" i="2"/>
  <c r="Q52" i="2"/>
  <c r="I53" i="2"/>
  <c r="J52" i="2"/>
  <c r="K52" i="2"/>
  <c r="F51" i="2"/>
  <c r="E51" i="2"/>
  <c r="D52" i="2"/>
  <c r="C53" i="2"/>
  <c r="C52" i="2"/>
  <c r="B54" i="2"/>
  <c r="F29" i="2"/>
  <c r="T26" i="2"/>
  <c r="M26" i="2"/>
  <c r="AK29" i="2"/>
  <c r="AK30" i="2" s="1"/>
  <c r="AM27" i="2"/>
  <c r="AL28" i="2"/>
  <c r="W29" i="2"/>
  <c r="W30" i="2" s="1"/>
  <c r="Y27" i="2"/>
  <c r="X28" i="2"/>
  <c r="P29" i="2"/>
  <c r="Q28" i="2"/>
  <c r="R27" i="2"/>
  <c r="S27" i="2" s="1"/>
  <c r="K27" i="2"/>
  <c r="L27" i="2" s="1"/>
  <c r="I29" i="2"/>
  <c r="C25" i="1"/>
  <c r="B25" i="1"/>
  <c r="A26" i="1"/>
  <c r="D26" i="1" s="1"/>
  <c r="AK31" i="2" l="1"/>
  <c r="AM30" i="2"/>
  <c r="AL30" i="2"/>
  <c r="AH28" i="2"/>
  <c r="AG28" i="2"/>
  <c r="AF29" i="2"/>
  <c r="AE29" i="2"/>
  <c r="AD32" i="2"/>
  <c r="W31" i="2"/>
  <c r="Y30" i="2"/>
  <c r="AA30" i="2" s="1"/>
  <c r="X30" i="2"/>
  <c r="Z30" i="2" s="1"/>
  <c r="Z27" i="2"/>
  <c r="AA27" i="2"/>
  <c r="AN27" i="2"/>
  <c r="AO27" i="2"/>
  <c r="R53" i="2"/>
  <c r="Q53" i="2"/>
  <c r="S52" i="2"/>
  <c r="T52" i="2"/>
  <c r="P56" i="2"/>
  <c r="I54" i="2"/>
  <c r="J53" i="2"/>
  <c r="K54" i="2"/>
  <c r="M52" i="2"/>
  <c r="L52" i="2"/>
  <c r="K53" i="2"/>
  <c r="C54" i="2"/>
  <c r="D53" i="2"/>
  <c r="B55" i="2"/>
  <c r="E52" i="2"/>
  <c r="F52" i="2"/>
  <c r="T27" i="2"/>
  <c r="M27" i="2"/>
  <c r="AM28" i="2"/>
  <c r="AM29" i="2"/>
  <c r="Y28" i="2"/>
  <c r="Y29" i="2"/>
  <c r="R28" i="2"/>
  <c r="S28" i="2" s="1"/>
  <c r="R29" i="2"/>
  <c r="K28" i="2"/>
  <c r="K29" i="2"/>
  <c r="J28" i="2"/>
  <c r="B26" i="1"/>
  <c r="C26" i="1"/>
  <c r="A27" i="1"/>
  <c r="D27" i="1" s="1"/>
  <c r="AO30" i="2" l="1"/>
  <c r="AN30" i="2"/>
  <c r="AK32" i="2"/>
  <c r="AM31" i="2"/>
  <c r="AL31" i="2"/>
  <c r="AF30" i="2"/>
  <c r="AE30" i="2"/>
  <c r="AH29" i="2"/>
  <c r="AG29" i="2"/>
  <c r="AD33" i="2"/>
  <c r="W32" i="2"/>
  <c r="X31" i="2"/>
  <c r="Y31" i="2"/>
  <c r="AA29" i="2"/>
  <c r="AA28" i="2"/>
  <c r="Z28" i="2"/>
  <c r="L28" i="2"/>
  <c r="AO28" i="2"/>
  <c r="AN28" i="2"/>
  <c r="AO29" i="2"/>
  <c r="P57" i="2"/>
  <c r="T53" i="2"/>
  <c r="S53" i="2"/>
  <c r="R54" i="2"/>
  <c r="Q54" i="2"/>
  <c r="M53" i="2"/>
  <c r="L53" i="2"/>
  <c r="M54" i="2"/>
  <c r="I55" i="2"/>
  <c r="J54" i="2"/>
  <c r="L54" i="2" s="1"/>
  <c r="B56" i="2"/>
  <c r="F53" i="2"/>
  <c r="E53" i="2"/>
  <c r="D54" i="2"/>
  <c r="T29" i="2"/>
  <c r="T28" i="2"/>
  <c r="M29" i="2"/>
  <c r="M28" i="2"/>
  <c r="AL29" i="2"/>
  <c r="AN29" i="2" s="1"/>
  <c r="X29" i="2"/>
  <c r="Z29" i="2" s="1"/>
  <c r="Q29" i="2"/>
  <c r="S29" i="2" s="1"/>
  <c r="J29" i="2"/>
  <c r="L29" i="2" s="1"/>
  <c r="B27" i="1"/>
  <c r="A28" i="1"/>
  <c r="D28" i="1" s="1"/>
  <c r="C27" i="1"/>
  <c r="AO31" i="2" l="1"/>
  <c r="AN31" i="2"/>
  <c r="AK33" i="2"/>
  <c r="AL32" i="2"/>
  <c r="AM32" i="2"/>
  <c r="AD34" i="2"/>
  <c r="AF31" i="2"/>
  <c r="AE31" i="2"/>
  <c r="AH30" i="2"/>
  <c r="AG30" i="2"/>
  <c r="AA31" i="2"/>
  <c r="Z31" i="2"/>
  <c r="W33" i="2"/>
  <c r="Y32" i="2"/>
  <c r="X32" i="2"/>
  <c r="R55" i="2"/>
  <c r="Q55" i="2"/>
  <c r="S54" i="2"/>
  <c r="T54" i="2"/>
  <c r="P58" i="2"/>
  <c r="I56" i="2"/>
  <c r="J55" i="2"/>
  <c r="K56" i="2"/>
  <c r="K55" i="2"/>
  <c r="C56" i="2"/>
  <c r="D55" i="2"/>
  <c r="B57" i="2"/>
  <c r="E54" i="2"/>
  <c r="F54" i="2"/>
  <c r="C55" i="2"/>
  <c r="B28" i="1"/>
  <c r="C28" i="1"/>
  <c r="A29" i="1"/>
  <c r="D29" i="1" s="1"/>
  <c r="AK34" i="2" l="1"/>
  <c r="AL33" i="2"/>
  <c r="AM33" i="2"/>
  <c r="AN32" i="2"/>
  <c r="AO32" i="2"/>
  <c r="AH31" i="2"/>
  <c r="AG31" i="2"/>
  <c r="AF32" i="2"/>
  <c r="AE32" i="2"/>
  <c r="AD35" i="2"/>
  <c r="W34" i="2"/>
  <c r="X33" i="2"/>
  <c r="Y33" i="2"/>
  <c r="AA32" i="2"/>
  <c r="Z32" i="2"/>
  <c r="P59" i="2"/>
  <c r="T55" i="2"/>
  <c r="S55" i="2"/>
  <c r="R56" i="2"/>
  <c r="Q56" i="2"/>
  <c r="M56" i="2"/>
  <c r="M55" i="2"/>
  <c r="L55" i="2"/>
  <c r="I57" i="2"/>
  <c r="J56" i="2"/>
  <c r="L56" i="2" s="1"/>
  <c r="B58" i="2"/>
  <c r="F55" i="2"/>
  <c r="E55" i="2"/>
  <c r="D56" i="2"/>
  <c r="C29" i="1"/>
  <c r="A30" i="1"/>
  <c r="D30" i="1" s="1"/>
  <c r="B29" i="1"/>
  <c r="AN33" i="2" l="1"/>
  <c r="AO33" i="2"/>
  <c r="AK35" i="2"/>
  <c r="AM34" i="2"/>
  <c r="AL34" i="2"/>
  <c r="AF33" i="2"/>
  <c r="AE33" i="2"/>
  <c r="AH32" i="2"/>
  <c r="AG32" i="2"/>
  <c r="AD36" i="2"/>
  <c r="AA33" i="2"/>
  <c r="Z33" i="2"/>
  <c r="X34" i="2"/>
  <c r="W35" i="2"/>
  <c r="Y34" i="2"/>
  <c r="R57" i="2"/>
  <c r="Q57" i="2"/>
  <c r="T56" i="2"/>
  <c r="S56" i="2"/>
  <c r="I58" i="2"/>
  <c r="J57" i="2"/>
  <c r="K57" i="2"/>
  <c r="C58" i="2"/>
  <c r="D57" i="2"/>
  <c r="B59" i="2"/>
  <c r="E56" i="2"/>
  <c r="F56" i="2"/>
  <c r="C57" i="2"/>
  <c r="C30" i="1"/>
  <c r="B30" i="1"/>
  <c r="A31" i="1"/>
  <c r="D31" i="1" s="1"/>
  <c r="AK36" i="2" l="1"/>
  <c r="AL35" i="2"/>
  <c r="AM35" i="2"/>
  <c r="AO34" i="2"/>
  <c r="AN34" i="2"/>
  <c r="AD37" i="2"/>
  <c r="AF34" i="2"/>
  <c r="AE34" i="2"/>
  <c r="AH33" i="2"/>
  <c r="AG33" i="2"/>
  <c r="W36" i="2"/>
  <c r="X35" i="2"/>
  <c r="Y35" i="2"/>
  <c r="AA34" i="2"/>
  <c r="Z34" i="2"/>
  <c r="T57" i="2"/>
  <c r="S57" i="2"/>
  <c r="R58" i="2"/>
  <c r="Q58" i="2"/>
  <c r="I59" i="2"/>
  <c r="J59" i="2" s="1"/>
  <c r="J58" i="2"/>
  <c r="K59" i="2"/>
  <c r="M57" i="2"/>
  <c r="L57" i="2"/>
  <c r="K58" i="2"/>
  <c r="F57" i="2"/>
  <c r="E57" i="2"/>
  <c r="D58" i="2"/>
  <c r="D59" i="2"/>
  <c r="B31" i="1"/>
  <c r="A32" i="1"/>
  <c r="D32" i="1" s="1"/>
  <c r="C31" i="1"/>
  <c r="AO35" i="2" l="1"/>
  <c r="AN35" i="2"/>
  <c r="AK37" i="2"/>
  <c r="AM36" i="2"/>
  <c r="AL36" i="2"/>
  <c r="AF35" i="2"/>
  <c r="AE35" i="2"/>
  <c r="AH34" i="2"/>
  <c r="AG34" i="2"/>
  <c r="AD38" i="2"/>
  <c r="Z35" i="2"/>
  <c r="AA35" i="2"/>
  <c r="W37" i="2"/>
  <c r="X36" i="2"/>
  <c r="Y36" i="2"/>
  <c r="R59" i="2"/>
  <c r="Q59" i="2"/>
  <c r="S58" i="2"/>
  <c r="T58" i="2"/>
  <c r="M59" i="2"/>
  <c r="L59" i="2"/>
  <c r="M58" i="2"/>
  <c r="L58" i="2"/>
  <c r="E58" i="2"/>
  <c r="F58" i="2"/>
  <c r="F59" i="2"/>
  <c r="C59" i="2"/>
  <c r="E59" i="2" s="1"/>
  <c r="C32" i="1"/>
  <c r="A33" i="1"/>
  <c r="D33" i="1" s="1"/>
  <c r="B32" i="1"/>
  <c r="AO36" i="2" l="1"/>
  <c r="AN36" i="2"/>
  <c r="AK38" i="2"/>
  <c r="AL37" i="2"/>
  <c r="AM37" i="2"/>
  <c r="AD39" i="2"/>
  <c r="AF36" i="2"/>
  <c r="AE36" i="2"/>
  <c r="AH35" i="2"/>
  <c r="AG35" i="2"/>
  <c r="W38" i="2"/>
  <c r="X37" i="2"/>
  <c r="Y37" i="2"/>
  <c r="AA36" i="2"/>
  <c r="Z36" i="2"/>
  <c r="T59" i="2"/>
  <c r="S59" i="2"/>
  <c r="C33" i="1"/>
  <c r="A34" i="1"/>
  <c r="D34" i="1" s="1"/>
  <c r="B33" i="1"/>
  <c r="AK39" i="2" l="1"/>
  <c r="AM38" i="2"/>
  <c r="AL38" i="2"/>
  <c r="AO37" i="2"/>
  <c r="AN37" i="2"/>
  <c r="AH36" i="2"/>
  <c r="AG36" i="2"/>
  <c r="AF37" i="2"/>
  <c r="AE37" i="2"/>
  <c r="AD40" i="2"/>
  <c r="AA37" i="2"/>
  <c r="Z37" i="2"/>
  <c r="W39" i="2"/>
  <c r="X38" i="2"/>
  <c r="Y38" i="2"/>
  <c r="C34" i="1"/>
  <c r="A35" i="1"/>
  <c r="D35" i="1" s="1"/>
  <c r="B34" i="1"/>
  <c r="AO38" i="2" l="1"/>
  <c r="AN38" i="2"/>
  <c r="AK40" i="2"/>
  <c r="AM39" i="2"/>
  <c r="AL39" i="2"/>
  <c r="AF38" i="2"/>
  <c r="AE38" i="2"/>
  <c r="AH37" i="2"/>
  <c r="AG37" i="2"/>
  <c r="AD41" i="2"/>
  <c r="W40" i="2"/>
  <c r="Y39" i="2"/>
  <c r="X39" i="2"/>
  <c r="Z38" i="2"/>
  <c r="AA38" i="2"/>
  <c r="B35" i="1"/>
  <c r="A36" i="1"/>
  <c r="D36" i="1" s="1"/>
  <c r="C35" i="1"/>
  <c r="AO39" i="2" l="1"/>
  <c r="AN39" i="2"/>
  <c r="AK41" i="2"/>
  <c r="AM40" i="2"/>
  <c r="AL40" i="2"/>
  <c r="AD42" i="2"/>
  <c r="AF39" i="2"/>
  <c r="AE39" i="2"/>
  <c r="AH38" i="2"/>
  <c r="AG38" i="2"/>
  <c r="AA39" i="2"/>
  <c r="Z39" i="2"/>
  <c r="X40" i="2"/>
  <c r="W41" i="2"/>
  <c r="Y40" i="2"/>
  <c r="A37" i="1"/>
  <c r="D37" i="1" s="1"/>
  <c r="C36" i="1"/>
  <c r="B36" i="1"/>
  <c r="AO40" i="2" l="1"/>
  <c r="AN40" i="2"/>
  <c r="AK42" i="2"/>
  <c r="AM41" i="2"/>
  <c r="AL41" i="2"/>
  <c r="AF40" i="2"/>
  <c r="AE40" i="2"/>
  <c r="AH39" i="2"/>
  <c r="AG39" i="2"/>
  <c r="AD43" i="2"/>
  <c r="W42" i="2"/>
  <c r="Y41" i="2"/>
  <c r="X41" i="2"/>
  <c r="AA40" i="2"/>
  <c r="Z40" i="2"/>
  <c r="C37" i="1"/>
  <c r="A38" i="1"/>
  <c r="D38" i="1" s="1"/>
  <c r="B37" i="1"/>
  <c r="AN41" i="2" l="1"/>
  <c r="AO41" i="2"/>
  <c r="AK43" i="2"/>
  <c r="AM42" i="2"/>
  <c r="AL42" i="2"/>
  <c r="AD44" i="2"/>
  <c r="AF41" i="2"/>
  <c r="AE41" i="2"/>
  <c r="AH40" i="2"/>
  <c r="AG40" i="2"/>
  <c r="Z41" i="2"/>
  <c r="AA41" i="2"/>
  <c r="W43" i="2"/>
  <c r="X42" i="2"/>
  <c r="Y42" i="2"/>
  <c r="A39" i="1"/>
  <c r="D39" i="1" s="1"/>
  <c r="B38" i="1"/>
  <c r="C38" i="1"/>
  <c r="AN42" i="2" l="1"/>
  <c r="AO42" i="2"/>
  <c r="AK44" i="2"/>
  <c r="AM43" i="2"/>
  <c r="AL43" i="2"/>
  <c r="AF42" i="2"/>
  <c r="AE42" i="2"/>
  <c r="AH41" i="2"/>
  <c r="AG41" i="2"/>
  <c r="AD45" i="2"/>
  <c r="W44" i="2"/>
  <c r="Y43" i="2"/>
  <c r="X43" i="2"/>
  <c r="Z42" i="2"/>
  <c r="AA42" i="2"/>
  <c r="B39" i="1"/>
  <c r="A40" i="1"/>
  <c r="D40" i="1" s="1"/>
  <c r="C39" i="1"/>
  <c r="AN43" i="2" l="1"/>
  <c r="AO43" i="2"/>
  <c r="AK45" i="2"/>
  <c r="AM44" i="2"/>
  <c r="AL44" i="2"/>
  <c r="AD46" i="2"/>
  <c r="AF43" i="2"/>
  <c r="AE43" i="2"/>
  <c r="AH42" i="2"/>
  <c r="AG42" i="2"/>
  <c r="Z43" i="2"/>
  <c r="AA43" i="2"/>
  <c r="X44" i="2"/>
  <c r="W45" i="2"/>
  <c r="Y44" i="2"/>
  <c r="B40" i="1"/>
  <c r="C40" i="1"/>
  <c r="A41" i="1"/>
  <c r="D41" i="1" s="1"/>
  <c r="AN44" i="2" l="1"/>
  <c r="AO44" i="2"/>
  <c r="AK46" i="2"/>
  <c r="AL45" i="2"/>
  <c r="AM45" i="2"/>
  <c r="AF44" i="2"/>
  <c r="AE44" i="2"/>
  <c r="AH43" i="2"/>
  <c r="AG43" i="2"/>
  <c r="AD47" i="2"/>
  <c r="W46" i="2"/>
  <c r="X45" i="2"/>
  <c r="Y45" i="2"/>
  <c r="AA44" i="2"/>
  <c r="Z44" i="2"/>
  <c r="C41" i="1"/>
  <c r="B41" i="1"/>
  <c r="A42" i="1"/>
  <c r="D42" i="1" s="1"/>
  <c r="AK47" i="2" l="1"/>
  <c r="AM46" i="2"/>
  <c r="AL46" i="2"/>
  <c r="AO45" i="2"/>
  <c r="AN45" i="2"/>
  <c r="AD48" i="2"/>
  <c r="AF45" i="2"/>
  <c r="AE45" i="2"/>
  <c r="AH44" i="2"/>
  <c r="AG44" i="2"/>
  <c r="AA45" i="2"/>
  <c r="Z45" i="2"/>
  <c r="W47" i="2"/>
  <c r="X46" i="2"/>
  <c r="Y46" i="2"/>
  <c r="B42" i="1"/>
  <c r="A43" i="1"/>
  <c r="D43" i="1" s="1"/>
  <c r="C42" i="1"/>
  <c r="AN46" i="2" l="1"/>
  <c r="AO46" i="2"/>
  <c r="AK48" i="2"/>
  <c r="AL47" i="2"/>
  <c r="AM47" i="2"/>
  <c r="AH45" i="2"/>
  <c r="AG45" i="2"/>
  <c r="AF46" i="2"/>
  <c r="AE46" i="2"/>
  <c r="AD49" i="2"/>
  <c r="W48" i="2"/>
  <c r="X47" i="2"/>
  <c r="Y47" i="2"/>
  <c r="AA46" i="2"/>
  <c r="Z46" i="2"/>
  <c r="B43" i="1"/>
  <c r="A44" i="1"/>
  <c r="D44" i="1" s="1"/>
  <c r="C43" i="1"/>
  <c r="AK49" i="2" l="1"/>
  <c r="AL48" i="2"/>
  <c r="AM48" i="2"/>
  <c r="AO47" i="2"/>
  <c r="AN47" i="2"/>
  <c r="AH46" i="2"/>
  <c r="AG46" i="2"/>
  <c r="AF47" i="2"/>
  <c r="AE47" i="2"/>
  <c r="AD50" i="2"/>
  <c r="AA47" i="2"/>
  <c r="Z47" i="2"/>
  <c r="W49" i="2"/>
  <c r="X48" i="2"/>
  <c r="Y48" i="2"/>
  <c r="C44" i="1"/>
  <c r="A45" i="1"/>
  <c r="D45" i="1" s="1"/>
  <c r="B44" i="1"/>
  <c r="AO48" i="2" l="1"/>
  <c r="AN48" i="2"/>
  <c r="AK50" i="2"/>
  <c r="AM49" i="2"/>
  <c r="AL49" i="2"/>
  <c r="AF48" i="2"/>
  <c r="AE48" i="2"/>
  <c r="AH47" i="2"/>
  <c r="AG47" i="2"/>
  <c r="AD51" i="2"/>
  <c r="W50" i="2"/>
  <c r="Y49" i="2"/>
  <c r="X49" i="2"/>
  <c r="AA48" i="2"/>
  <c r="Z48" i="2"/>
  <c r="C45" i="1"/>
  <c r="A46" i="1"/>
  <c r="D46" i="1" s="1"/>
  <c r="B45" i="1"/>
  <c r="AN49" i="2" l="1"/>
  <c r="AO49" i="2"/>
  <c r="AK51" i="2"/>
  <c r="AM50" i="2"/>
  <c r="AL50" i="2"/>
  <c r="AD52" i="2"/>
  <c r="AF49" i="2"/>
  <c r="AE49" i="2"/>
  <c r="AH48" i="2"/>
  <c r="AG48" i="2"/>
  <c r="AA49" i="2"/>
  <c r="Z49" i="2"/>
  <c r="X50" i="2"/>
  <c r="W51" i="2"/>
  <c r="Y50" i="2"/>
  <c r="C46" i="1"/>
  <c r="A47" i="1"/>
  <c r="D47" i="1" s="1"/>
  <c r="B46" i="1"/>
  <c r="AO50" i="2" l="1"/>
  <c r="AN50" i="2"/>
  <c r="AK52" i="2"/>
  <c r="AL51" i="2"/>
  <c r="AM51" i="2"/>
  <c r="AH49" i="2"/>
  <c r="AG49" i="2"/>
  <c r="AF50" i="2"/>
  <c r="AE50" i="2"/>
  <c r="AD53" i="2"/>
  <c r="W52" i="2"/>
  <c r="X51" i="2"/>
  <c r="Y51" i="2"/>
  <c r="Z50" i="2"/>
  <c r="AA50" i="2"/>
  <c r="B47" i="1"/>
  <c r="A48" i="1"/>
  <c r="D48" i="1" s="1"/>
  <c r="C47" i="1"/>
  <c r="AK53" i="2" l="1"/>
  <c r="AL52" i="2"/>
  <c r="AM52" i="2"/>
  <c r="AO51" i="2"/>
  <c r="AN51" i="2"/>
  <c r="AF51" i="2"/>
  <c r="AE51" i="2"/>
  <c r="AH50" i="2"/>
  <c r="AG50" i="2"/>
  <c r="AD54" i="2"/>
  <c r="AA51" i="2"/>
  <c r="Z51" i="2"/>
  <c r="W53" i="2"/>
  <c r="X52" i="2"/>
  <c r="Y52" i="2"/>
  <c r="C48" i="1"/>
  <c r="B48" i="1"/>
  <c r="A49" i="1"/>
  <c r="D49" i="1" s="1"/>
  <c r="AO52" i="2" l="1"/>
  <c r="AN52" i="2"/>
  <c r="AK54" i="2"/>
  <c r="AL53" i="2"/>
  <c r="AM53" i="2"/>
  <c r="AD55" i="2"/>
  <c r="AF52" i="2"/>
  <c r="AE52" i="2"/>
  <c r="AH51" i="2"/>
  <c r="AG51" i="2"/>
  <c r="W54" i="2"/>
  <c r="X53" i="2"/>
  <c r="Y53" i="2"/>
  <c r="AA52" i="2"/>
  <c r="Z52" i="2"/>
  <c r="C49" i="1"/>
  <c r="A50" i="1"/>
  <c r="D50" i="1" s="1"/>
  <c r="B49" i="1"/>
  <c r="AK55" i="2" l="1"/>
  <c r="AM54" i="2"/>
  <c r="AL54" i="2"/>
  <c r="AN53" i="2"/>
  <c r="AO53" i="2"/>
  <c r="AF53" i="2"/>
  <c r="AE53" i="2"/>
  <c r="AH52" i="2"/>
  <c r="AG52" i="2"/>
  <c r="AD56" i="2"/>
  <c r="AA53" i="2"/>
  <c r="Z53" i="2"/>
  <c r="W55" i="2"/>
  <c r="Y54" i="2"/>
  <c r="X54" i="2"/>
  <c r="B50" i="1"/>
  <c r="A51" i="1"/>
  <c r="D51" i="1" s="1"/>
  <c r="C50" i="1"/>
  <c r="AO54" i="2" l="1"/>
  <c r="AN54" i="2"/>
  <c r="AK56" i="2"/>
  <c r="AL55" i="2"/>
  <c r="AM55" i="2"/>
  <c r="AD57" i="2"/>
  <c r="AH53" i="2"/>
  <c r="AG53" i="2"/>
  <c r="AF54" i="2"/>
  <c r="AE54" i="2"/>
  <c r="AA54" i="2"/>
  <c r="Z54" i="2"/>
  <c r="X55" i="2"/>
  <c r="W56" i="2"/>
  <c r="Y55" i="2"/>
  <c r="B51" i="1"/>
  <c r="A52" i="1"/>
  <c r="D52" i="1" s="1"/>
  <c r="C51" i="1"/>
  <c r="AK57" i="2" l="1"/>
  <c r="AM56" i="2"/>
  <c r="AL56" i="2"/>
  <c r="AN55" i="2"/>
  <c r="AO55" i="2"/>
  <c r="AF55" i="2"/>
  <c r="AE55" i="2"/>
  <c r="AH54" i="2"/>
  <c r="AG54" i="2"/>
  <c r="AD58" i="2"/>
  <c r="X56" i="2"/>
  <c r="W57" i="2"/>
  <c r="Y56" i="2"/>
  <c r="AA55" i="2"/>
  <c r="Z55" i="2"/>
  <c r="A53" i="1"/>
  <c r="D53" i="1" s="1"/>
  <c r="B52" i="1"/>
  <c r="C52" i="1"/>
  <c r="AO56" i="2" l="1"/>
  <c r="AN56" i="2"/>
  <c r="AK58" i="2"/>
  <c r="AL57" i="2"/>
  <c r="AM57" i="2"/>
  <c r="AD59" i="2"/>
  <c r="AH55" i="2"/>
  <c r="AG55" i="2"/>
  <c r="AF56" i="2"/>
  <c r="AE56" i="2"/>
  <c r="Z56" i="2"/>
  <c r="AA56" i="2"/>
  <c r="X57" i="2"/>
  <c r="W58" i="2"/>
  <c r="Y57" i="2"/>
  <c r="C53" i="1"/>
  <c r="A54" i="1"/>
  <c r="D54" i="1" s="1"/>
  <c r="B53" i="1"/>
  <c r="AK59" i="2" l="1"/>
  <c r="AM58" i="2"/>
  <c r="AL58" i="2"/>
  <c r="AO57" i="2"/>
  <c r="AN57" i="2"/>
  <c r="AF57" i="2"/>
  <c r="AE57" i="2"/>
  <c r="AH56" i="2"/>
  <c r="AG56" i="2"/>
  <c r="Z57" i="2"/>
  <c r="AA57" i="2"/>
  <c r="W59" i="2"/>
  <c r="Y58" i="2"/>
  <c r="X58" i="2"/>
  <c r="C54" i="1"/>
  <c r="B54" i="1"/>
  <c r="AN58" i="2" l="1"/>
  <c r="AO58" i="2"/>
  <c r="AL59" i="2"/>
  <c r="AM59" i="2"/>
  <c r="AF58" i="2"/>
  <c r="AE58" i="2"/>
  <c r="AH57" i="2"/>
  <c r="AG57" i="2"/>
  <c r="AA58" i="2"/>
  <c r="Z58" i="2"/>
  <c r="Y59" i="2"/>
  <c r="X59" i="2"/>
  <c r="AN59" i="2" l="1"/>
  <c r="AO59" i="2"/>
  <c r="AF59" i="2"/>
  <c r="AE59" i="2"/>
  <c r="AG58" i="2"/>
  <c r="AH58" i="2"/>
  <c r="AA59" i="2"/>
  <c r="Z59" i="2"/>
  <c r="AH59" i="2" l="1"/>
  <c r="AG59" i="2"/>
</calcChain>
</file>

<file path=xl/sharedStrings.xml><?xml version="1.0" encoding="utf-8"?>
<sst xmlns="http://schemas.openxmlformats.org/spreadsheetml/2006/main" count="56" uniqueCount="22">
  <si>
    <t>mean</t>
  </si>
  <si>
    <t>sd</t>
  </si>
  <si>
    <t>1-exp(-(x-a)/b)</t>
  </si>
  <si>
    <t>bell1</t>
  </si>
  <si>
    <t>current</t>
  </si>
  <si>
    <t>diff</t>
  </si>
  <si>
    <t>value</t>
  </si>
  <si>
    <t>your</t>
  </si>
  <si>
    <t>target</t>
  </si>
  <si>
    <t>ratio</t>
  </si>
  <si>
    <t>base</t>
  </si>
  <si>
    <t>halfer</t>
  </si>
  <si>
    <t>liz</t>
  </si>
  <si>
    <t>def</t>
  </si>
  <si>
    <t>op</t>
  </si>
  <si>
    <t>def/op</t>
  </si>
  <si>
    <t>drop off ratio</t>
  </si>
  <si>
    <t>diff divide</t>
  </si>
  <si>
    <t>diff factor</t>
  </si>
  <si>
    <t>ratio factor</t>
  </si>
  <si>
    <t>clamp high</t>
  </si>
  <si>
    <t>clamp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</si>
</sst>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1" applyNumberFormat="1" applyFont="1"/>
    <xf numFmtId="0" fontId="0" fillId="0" borderId="0" xfId="0" quotePrefix="1"/>
    <xf numFmtId="166" fontId="0" fillId="0" borderId="0" xfId="0" applyNumberFormat="1"/>
    <xf numFmtId="9" fontId="0" fillId="0" borderId="0" xfId="1" applyNumberFormat="1" applyFont="1"/>
    <xf numFmtId="2" fontId="0" fillId="0" borderId="0" xfId="1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Ops success rate functions</a:t>
            </a:r>
          </a:p>
        </c:rich>
      </c:tx>
      <c:layout>
        <c:manualLayout>
          <c:xMode val="edge"/>
          <c:yMode val="edge"/>
          <c:x val="0.36723529411764705"/>
          <c:y val="2.782415136338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bell1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Blad1!$A$4:$A$54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Blad1!$B$4:$B$54</c:f>
              <c:numCache>
                <c:formatCode>0.0%</c:formatCode>
                <c:ptCount val="51"/>
                <c:pt idx="0">
                  <c:v>2.2750131948179191E-2</c:v>
                </c:pt>
                <c:pt idx="1">
                  <c:v>3.5930319112925789E-2</c:v>
                </c:pt>
                <c:pt idx="2">
                  <c:v>5.4799291699557967E-2</c:v>
                </c:pt>
                <c:pt idx="3">
                  <c:v>8.0756659233771053E-2</c:v>
                </c:pt>
                <c:pt idx="4">
                  <c:v>0.11506967022170828</c:v>
                </c:pt>
                <c:pt idx="5">
                  <c:v>0.15865525393145699</c:v>
                </c:pt>
                <c:pt idx="6">
                  <c:v>0.21185539858339661</c:v>
                </c:pt>
                <c:pt idx="7">
                  <c:v>0.27425311775007355</c:v>
                </c:pt>
                <c:pt idx="8">
                  <c:v>0.34457825838967571</c:v>
                </c:pt>
                <c:pt idx="9">
                  <c:v>0.4207402905608969</c:v>
                </c:pt>
                <c:pt idx="10">
                  <c:v>0.49999999999999989</c:v>
                </c:pt>
                <c:pt idx="11">
                  <c:v>0.57925970943910299</c:v>
                </c:pt>
                <c:pt idx="12">
                  <c:v>0.65542174161032418</c:v>
                </c:pt>
                <c:pt idx="13">
                  <c:v>0.72574688224992645</c:v>
                </c:pt>
                <c:pt idx="14">
                  <c:v>0.78814460141660336</c:v>
                </c:pt>
                <c:pt idx="15">
                  <c:v>0.84134474606854304</c:v>
                </c:pt>
                <c:pt idx="16">
                  <c:v>0.88493032977829189</c:v>
                </c:pt>
                <c:pt idx="17">
                  <c:v>0.91924334076622904</c:v>
                </c:pt>
                <c:pt idx="18">
                  <c:v>0.94520070830044212</c:v>
                </c:pt>
                <c:pt idx="19">
                  <c:v>0.96406968088707434</c:v>
                </c:pt>
                <c:pt idx="20">
                  <c:v>0.9772498680518209</c:v>
                </c:pt>
                <c:pt idx="21">
                  <c:v>0.98609655248650141</c:v>
                </c:pt>
                <c:pt idx="22">
                  <c:v>0.99180246407540396</c:v>
                </c:pt>
                <c:pt idx="23">
                  <c:v>0.99533881197628127</c:v>
                </c:pt>
                <c:pt idx="24">
                  <c:v>0.99744486966957213</c:v>
                </c:pt>
                <c:pt idx="25">
                  <c:v>0.9986501019683699</c:v>
                </c:pt>
                <c:pt idx="26">
                  <c:v>0.99931286206208414</c:v>
                </c:pt>
                <c:pt idx="27">
                  <c:v>0.99966307073432314</c:v>
                </c:pt>
                <c:pt idx="28">
                  <c:v>0.99984089140984245</c:v>
                </c:pt>
                <c:pt idx="29">
                  <c:v>0.99992765195607491</c:v>
                </c:pt>
                <c:pt idx="30">
                  <c:v>0.99996832875816688</c:v>
                </c:pt>
                <c:pt idx="31">
                  <c:v>0.9999866542509841</c:v>
                </c:pt>
                <c:pt idx="32">
                  <c:v>0.99999458745609227</c:v>
                </c:pt>
                <c:pt idx="33">
                  <c:v>0.9999978875452975</c:v>
                </c:pt>
                <c:pt idx="34">
                  <c:v>0.99999920667184805</c:v>
                </c:pt>
                <c:pt idx="35">
                  <c:v>0.99999971334842808</c:v>
                </c:pt>
                <c:pt idx="36">
                  <c:v>0.99999990035573683</c:v>
                </c:pt>
                <c:pt idx="37">
                  <c:v>0.99999996667955149</c:v>
                </c:pt>
                <c:pt idx="38">
                  <c:v>0.99999998928240974</c:v>
                </c:pt>
                <c:pt idx="39">
                  <c:v>0.99999999668425399</c:v>
                </c:pt>
                <c:pt idx="40">
                  <c:v>0.9999999990134123</c:v>
                </c:pt>
                <c:pt idx="41">
                  <c:v>0.99999999971768416</c:v>
                </c:pt>
                <c:pt idx="42">
                  <c:v>0.99999999992231148</c:v>
                </c:pt>
                <c:pt idx="43">
                  <c:v>0.99999999997944211</c:v>
                </c:pt>
                <c:pt idx="44">
                  <c:v>0.99999999999476907</c:v>
                </c:pt>
                <c:pt idx="45">
                  <c:v>0.99999999999872013</c:v>
                </c:pt>
                <c:pt idx="46">
                  <c:v>0.99999999999969891</c:v>
                </c:pt>
                <c:pt idx="47">
                  <c:v>0.99999999999993194</c:v>
                </c:pt>
                <c:pt idx="48">
                  <c:v>0.99999999999998523</c:v>
                </c:pt>
                <c:pt idx="49">
                  <c:v>0.99999999999999689</c:v>
                </c:pt>
                <c:pt idx="50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8-40DD-9683-4F4123EC68F7}"/>
            </c:ext>
          </c:extLst>
        </c:ser>
        <c:ser>
          <c:idx val="2"/>
          <c:order val="1"/>
          <c:tx>
            <c:v>exp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Blad1!$A$4:$A$54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Blad1!$C$4:$C$54</c:f>
              <c:numCache>
                <c:formatCode>0.0%</c:formatCode>
                <c:ptCount val="51"/>
                <c:pt idx="0">
                  <c:v>0</c:v>
                </c:pt>
                <c:pt idx="1">
                  <c:v>6.695782184652499E-2</c:v>
                </c:pt>
                <c:pt idx="2">
                  <c:v>0.12943229378661891</c:v>
                </c:pt>
                <c:pt idx="3">
                  <c:v>0.18772361116459235</c:v>
                </c:pt>
                <c:pt idx="4">
                  <c:v>0.24211186889837222</c:v>
                </c:pt>
                <c:pt idx="5">
                  <c:v>0.29285840736027069</c:v>
                </c:pt>
                <c:pt idx="6">
                  <c:v>0.34020706814050961</c:v>
                </c:pt>
                <c:pt idx="7">
                  <c:v>0.38438536572755366</c:v>
                </c:pt>
                <c:pt idx="8">
                  <c:v>0.42560558073528176</c:v>
                </c:pt>
                <c:pt idx="9">
                  <c:v>0.46406577993004694</c:v>
                </c:pt>
                <c:pt idx="10">
                  <c:v>0.49995076795894711</c:v>
                </c:pt>
                <c:pt idx="11">
                  <c:v>0.53343297535244361</c:v>
                </c:pt>
                <c:pt idx="12">
                  <c:v>0.56467328706825781</c:v>
                </c:pt>
                <c:pt idx="13">
                  <c:v>0.5938218155577748</c:v>
                </c:pt>
                <c:pt idx="14">
                  <c:v>0.62101862206960223</c:v>
                </c:pt>
                <c:pt idx="15">
                  <c:v>0.64639438965621632</c:v>
                </c:pt>
                <c:pt idx="16">
                  <c:v>0.67007105111754717</c:v>
                </c:pt>
                <c:pt idx="17">
                  <c:v>0.6921623748988297</c:v>
                </c:pt>
                <c:pt idx="18">
                  <c:v>0.71277451175801121</c:v>
                </c:pt>
                <c:pt idx="19">
                  <c:v>0.73200650482949947</c:v>
                </c:pt>
                <c:pt idx="20">
                  <c:v>0.74995076553515339</c:v>
                </c:pt>
                <c:pt idx="21">
                  <c:v>0.76669351762931048</c:v>
                </c:pt>
                <c:pt idx="22">
                  <c:v>0.7823152115115265</c:v>
                </c:pt>
                <c:pt idx="23">
                  <c:v>0.79689091079783625</c:v>
                </c:pt>
                <c:pt idx="24">
                  <c:v>0.81049065300804468</c:v>
                </c:pt>
                <c:pt idx="25">
                  <c:v>0.82317978610218323</c:v>
                </c:pt>
                <c:pt idx="26">
                  <c:v>0.83501928248321777</c:v>
                </c:pt>
                <c:pt idx="27">
                  <c:v>0.84606603197481833</c:v>
                </c:pt>
                <c:pt idx="28">
                  <c:v>0.85637311518197712</c:v>
                </c:pt>
                <c:pt idx="29">
                  <c:v>0.8659900585479936</c:v>
                </c:pt>
                <c:pt idx="30">
                  <c:v>0.87496307233340032</c:v>
                </c:pt>
                <c:pt idx="31">
                  <c:v>0.88333527266033729</c:v>
                </c:pt>
                <c:pt idx="32">
                  <c:v>0.8911468886893199</c:v>
                </c:pt>
                <c:pt idx="33">
                  <c:v>0.89843545592390039</c:v>
                </c:pt>
                <c:pt idx="34">
                  <c:v>0.90523599657207143</c:v>
                </c:pt>
                <c:pt idx="35">
                  <c:v>0.91158118783106212</c:v>
                </c:pt>
                <c:pt idx="36">
                  <c:v>0.91750151890415121</c:v>
                </c:pt>
                <c:pt idx="37">
                  <c:v>0.92302543750397592</c:v>
                </c:pt>
                <c:pt idx="38">
                  <c:v>0.92817948654629889</c:v>
                </c:pt>
                <c:pt idx="39">
                  <c:v>0.93298843169105783</c:v>
                </c:pt>
                <c:pt idx="40">
                  <c:v>0.93747538034354416</c:v>
                </c:pt>
                <c:pt idx="41">
                  <c:v>0.94166189268752287</c:v>
                </c:pt>
                <c:pt idx="42">
                  <c:v>0.9455680852838152</c:v>
                </c:pt>
                <c:pt idx="43">
                  <c:v>0.94921272773214671</c:v>
                </c:pt>
                <c:pt idx="44">
                  <c:v>0.95261333286072858</c:v>
                </c:pt>
                <c:pt idx="45">
                  <c:v>0.95578624087694042</c:v>
                </c:pt>
                <c:pt idx="46">
                  <c:v>0.95874669788346745</c:v>
                </c:pt>
                <c:pt idx="47">
                  <c:v>0.96150892913716712</c:v>
                </c:pt>
                <c:pt idx="48">
                  <c:v>0.96408620740268258</c:v>
                </c:pt>
                <c:pt idx="49">
                  <c:v>0.96649091672924681</c:v>
                </c:pt>
                <c:pt idx="50">
                  <c:v>0.96873461195713029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8-40DD-9683-4F4123EC68F7}"/>
            </c:ext>
          </c:extLst>
        </c:ser>
        <c:ser>
          <c:idx val="4"/>
          <c:order val="2"/>
          <c:tx>
            <c:v>current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Blad1!$A$4:$A$54</c:f>
              <c:numCache>
                <c:formatCode>0.0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cat>
          <c:val>
            <c:numRef>
              <c:f>Blad1!$D$4:$D$54</c:f>
              <c:numCache>
                <c:formatCode>0.0%</c:formatCode>
                <c:ptCount val="51"/>
                <c:pt idx="0">
                  <c:v>0</c:v>
                </c:pt>
                <c:pt idx="1">
                  <c:v>6.2578200000000014E-2</c:v>
                </c:pt>
                <c:pt idx="2">
                  <c:v>0.13504160000000001</c:v>
                </c:pt>
                <c:pt idx="3">
                  <c:v>0.20409340000000001</c:v>
                </c:pt>
                <c:pt idx="4">
                  <c:v>0.26983679999999999</c:v>
                </c:pt>
                <c:pt idx="5">
                  <c:v>0.33237499999999992</c:v>
                </c:pt>
                <c:pt idx="6">
                  <c:v>0.39181119999999992</c:v>
                </c:pt>
                <c:pt idx="7">
                  <c:v>0.44824859999999994</c:v>
                </c:pt>
                <c:pt idx="8">
                  <c:v>0.50179039999999997</c:v>
                </c:pt>
                <c:pt idx="9">
                  <c:v>0.55253979999999991</c:v>
                </c:pt>
                <c:pt idx="10">
                  <c:v>0.60059999999999991</c:v>
                </c:pt>
                <c:pt idx="11">
                  <c:v>0.64607419999999993</c:v>
                </c:pt>
                <c:pt idx="12">
                  <c:v>0.68906559999999983</c:v>
                </c:pt>
                <c:pt idx="13">
                  <c:v>0.72967740000000003</c:v>
                </c:pt>
                <c:pt idx="14">
                  <c:v>0.76801280000000005</c:v>
                </c:pt>
                <c:pt idx="15">
                  <c:v>0.80417500000000008</c:v>
                </c:pt>
                <c:pt idx="16">
                  <c:v>0.83826719999999999</c:v>
                </c:pt>
                <c:pt idx="17">
                  <c:v>0.87039260000000007</c:v>
                </c:pt>
                <c:pt idx="18">
                  <c:v>0.90065440000000019</c:v>
                </c:pt>
                <c:pt idx="19">
                  <c:v>0.92915580000000009</c:v>
                </c:pt>
                <c:pt idx="20">
                  <c:v>0.95600000000000007</c:v>
                </c:pt>
                <c:pt idx="21">
                  <c:v>0.9812902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8-40DD-9683-4F4123EC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83112"/>
        <c:axId val="550685408"/>
      </c:lineChart>
      <c:catAx>
        <c:axId val="5506831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685408"/>
        <c:crosses val="autoZero"/>
        <c:auto val="1"/>
        <c:lblAlgn val="ctr"/>
        <c:lblOffset val="100"/>
        <c:noMultiLvlLbl val="0"/>
      </c:catAx>
      <c:valAx>
        <c:axId val="550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068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0.5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diff!$A$5:$A$59</c:f>
              <c:numCache>
                <c:formatCode>0.00</c:formatCode>
                <c:ptCount val="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</c:numCache>
            </c:numRef>
          </c:cat>
          <c:val>
            <c:numRef>
              <c:f>diff!$E$5:$E$59</c:f>
              <c:numCache>
                <c:formatCode>0%</c:formatCode>
                <c:ptCount val="55"/>
                <c:pt idx="0">
                  <c:v>0</c:v>
                </c:pt>
                <c:pt idx="1">
                  <c:v>2.3160000000000004E-2</c:v>
                </c:pt>
                <c:pt idx="2">
                  <c:v>4.8640000000000003E-2</c:v>
                </c:pt>
                <c:pt idx="3">
                  <c:v>7.6440000000000008E-2</c:v>
                </c:pt>
                <c:pt idx="4">
                  <c:v>0.10656</c:v>
                </c:pt>
                <c:pt idx="5">
                  <c:v>0.13900000000000001</c:v>
                </c:pt>
                <c:pt idx="6">
                  <c:v>0.17376</c:v>
                </c:pt>
                <c:pt idx="7">
                  <c:v>0.21084000000000003</c:v>
                </c:pt>
                <c:pt idx="8">
                  <c:v>0.25024000000000002</c:v>
                </c:pt>
                <c:pt idx="9">
                  <c:v>0.29195999999999994</c:v>
                </c:pt>
                <c:pt idx="10">
                  <c:v>0.33600000000000008</c:v>
                </c:pt>
                <c:pt idx="11">
                  <c:v>0.34760000000000002</c:v>
                </c:pt>
                <c:pt idx="12">
                  <c:v>0.35919999999999996</c:v>
                </c:pt>
                <c:pt idx="13">
                  <c:v>0.37079999999999996</c:v>
                </c:pt>
                <c:pt idx="14">
                  <c:v>0.38240000000000002</c:v>
                </c:pt>
                <c:pt idx="15">
                  <c:v>0.39399999999999996</c:v>
                </c:pt>
                <c:pt idx="16">
                  <c:v>0.40560000000000002</c:v>
                </c:pt>
                <c:pt idx="17">
                  <c:v>0.41720000000000007</c:v>
                </c:pt>
                <c:pt idx="18">
                  <c:v>0.42880000000000007</c:v>
                </c:pt>
                <c:pt idx="19">
                  <c:v>0.44040000000000001</c:v>
                </c:pt>
                <c:pt idx="20">
                  <c:v>0.45200000000000007</c:v>
                </c:pt>
                <c:pt idx="21">
                  <c:v>0.46360000000000012</c:v>
                </c:pt>
                <c:pt idx="22">
                  <c:v>0.47520000000000007</c:v>
                </c:pt>
                <c:pt idx="23">
                  <c:v>0.48680000000000007</c:v>
                </c:pt>
                <c:pt idx="24">
                  <c:v>0.49840000000000001</c:v>
                </c:pt>
                <c:pt idx="25">
                  <c:v>0.51000000000000012</c:v>
                </c:pt>
                <c:pt idx="26">
                  <c:v>0.52160000000000017</c:v>
                </c:pt>
                <c:pt idx="27">
                  <c:v>0.53320000000000012</c:v>
                </c:pt>
                <c:pt idx="28">
                  <c:v>0.54480000000000006</c:v>
                </c:pt>
                <c:pt idx="29">
                  <c:v>0.55640000000000001</c:v>
                </c:pt>
                <c:pt idx="30">
                  <c:v>0.56800000000000006</c:v>
                </c:pt>
                <c:pt idx="31">
                  <c:v>0.57960000000000012</c:v>
                </c:pt>
                <c:pt idx="32">
                  <c:v>0.59120000000000006</c:v>
                </c:pt>
                <c:pt idx="33">
                  <c:v>0.60280000000000022</c:v>
                </c:pt>
                <c:pt idx="34">
                  <c:v>0.61440000000000028</c:v>
                </c:pt>
                <c:pt idx="35">
                  <c:v>0.62600000000000022</c:v>
                </c:pt>
                <c:pt idx="36">
                  <c:v>0.63760000000000017</c:v>
                </c:pt>
                <c:pt idx="37">
                  <c:v>0.64920000000000022</c:v>
                </c:pt>
                <c:pt idx="38">
                  <c:v>0.66080000000000028</c:v>
                </c:pt>
                <c:pt idx="39">
                  <c:v>0.67240000000000022</c:v>
                </c:pt>
                <c:pt idx="40">
                  <c:v>0.68400000000000016</c:v>
                </c:pt>
                <c:pt idx="41">
                  <c:v>0.69560000000000022</c:v>
                </c:pt>
                <c:pt idx="42">
                  <c:v>0.70720000000000027</c:v>
                </c:pt>
                <c:pt idx="43">
                  <c:v>0.71880000000000033</c:v>
                </c:pt>
                <c:pt idx="44">
                  <c:v>0.73040000000000027</c:v>
                </c:pt>
                <c:pt idx="45">
                  <c:v>0.74200000000000021</c:v>
                </c:pt>
                <c:pt idx="46">
                  <c:v>0.75360000000000038</c:v>
                </c:pt>
                <c:pt idx="47">
                  <c:v>0.76520000000000032</c:v>
                </c:pt>
                <c:pt idx="48">
                  <c:v>0.77680000000000027</c:v>
                </c:pt>
                <c:pt idx="49">
                  <c:v>0.78840000000000032</c:v>
                </c:pt>
                <c:pt idx="50">
                  <c:v>0.80000000000000027</c:v>
                </c:pt>
                <c:pt idx="51">
                  <c:v>0.81160000000000032</c:v>
                </c:pt>
                <c:pt idx="52">
                  <c:v>0.82320000000000038</c:v>
                </c:pt>
                <c:pt idx="53">
                  <c:v>0.83480000000000032</c:v>
                </c:pt>
                <c:pt idx="54">
                  <c:v>0.84640000000000026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95-4DC5-9BBC-989AEB8F99F4}"/>
            </c:ext>
          </c:extLst>
        </c:ser>
        <c:ser>
          <c:idx val="1"/>
          <c:order val="1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diff!$A$5:$A$59</c:f>
              <c:numCache>
                <c:formatCode>0.00</c:formatCode>
                <c:ptCount val="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</c:numCache>
            </c:numRef>
          </c:cat>
          <c:val>
            <c:numRef>
              <c:f>diff!$F$5:$F$59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0.16306593279999995</c:v>
                </c:pt>
                <c:pt idx="13">
                  <c:v>0.17687546719999994</c:v>
                </c:pt>
                <c:pt idx="14">
                  <c:v>0.19055101439999997</c:v>
                </c:pt>
                <c:pt idx="15">
                  <c:v>0.20409339999999995</c:v>
                </c:pt>
                <c:pt idx="16">
                  <c:v>0.21750344960000001</c:v>
                </c:pt>
                <c:pt idx="17">
                  <c:v>0.23078198879999998</c:v>
                </c:pt>
                <c:pt idx="18">
                  <c:v>0.24392984320000002</c:v>
                </c:pt>
                <c:pt idx="19">
                  <c:v>0.25694783839999996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0.33237500000000003</c:v>
                </c:pt>
                <c:pt idx="26">
                  <c:v>0.34450709760000003</c:v>
                </c:pt>
                <c:pt idx="27">
                  <c:v>0.35651594080000004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0.39181120000000008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0.42602689120000004</c:v>
                </c:pt>
                <c:pt idx="34">
                  <c:v>0.43719607040000014</c:v>
                </c:pt>
                <c:pt idx="35">
                  <c:v>0.44824860000000005</c:v>
                </c:pt>
                <c:pt idx="36">
                  <c:v>0.45918530560000009</c:v>
                </c:pt>
                <c:pt idx="37">
                  <c:v>0.47000701280000007</c:v>
                </c:pt>
                <c:pt idx="38">
                  <c:v>0.48071454720000012</c:v>
                </c:pt>
                <c:pt idx="39">
                  <c:v>0.49130873440000006</c:v>
                </c:pt>
                <c:pt idx="40">
                  <c:v>0.50179040000000019</c:v>
                </c:pt>
                <c:pt idx="41">
                  <c:v>0.51216036960000011</c:v>
                </c:pt>
                <c:pt idx="42">
                  <c:v>0.52241946880000023</c:v>
                </c:pt>
                <c:pt idx="43">
                  <c:v>0.53256852320000014</c:v>
                </c:pt>
                <c:pt idx="44">
                  <c:v>0.54260835840000021</c:v>
                </c:pt>
                <c:pt idx="45">
                  <c:v>0.55253980000000014</c:v>
                </c:pt>
                <c:pt idx="46">
                  <c:v>0.56236367360000028</c:v>
                </c:pt>
                <c:pt idx="47">
                  <c:v>0.57208080480000023</c:v>
                </c:pt>
                <c:pt idx="48">
                  <c:v>0.58169201920000024</c:v>
                </c:pt>
                <c:pt idx="49">
                  <c:v>0.59119814240000024</c:v>
                </c:pt>
                <c:pt idx="50">
                  <c:v>0.60060000000000013</c:v>
                </c:pt>
                <c:pt idx="51">
                  <c:v>0.6098984176000003</c:v>
                </c:pt>
                <c:pt idx="52">
                  <c:v>0.61909422080000021</c:v>
                </c:pt>
                <c:pt idx="53">
                  <c:v>0.62818823520000022</c:v>
                </c:pt>
                <c:pt idx="54">
                  <c:v>0.63718128640000016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95-4DC5-9BBC-989AEB8F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1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diff!$H$5:$H$59</c:f>
              <c:numCache>
                <c:formatCode>0.00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</c:numCache>
            </c:numRef>
          </c:cat>
          <c:val>
            <c:numRef>
              <c:f>diff!$L$5:$L$59</c:f>
              <c:numCache>
                <c:formatCode>0%</c:formatCode>
                <c:ptCount val="55"/>
                <c:pt idx="0">
                  <c:v>0</c:v>
                </c:pt>
                <c:pt idx="1">
                  <c:v>1.8848E-2</c:v>
                </c:pt>
                <c:pt idx="2">
                  <c:v>4.0191999999999999E-2</c:v>
                </c:pt>
                <c:pt idx="3">
                  <c:v>6.4032000000000006E-2</c:v>
                </c:pt>
                <c:pt idx="4">
                  <c:v>9.0368000000000018E-2</c:v>
                </c:pt>
                <c:pt idx="5">
                  <c:v>0.1192</c:v>
                </c:pt>
                <c:pt idx="6">
                  <c:v>0.150528</c:v>
                </c:pt>
                <c:pt idx="7">
                  <c:v>0.18435200000000004</c:v>
                </c:pt>
                <c:pt idx="8">
                  <c:v>0.22067200000000001</c:v>
                </c:pt>
                <c:pt idx="9">
                  <c:v>0.25948799999999994</c:v>
                </c:pt>
                <c:pt idx="10">
                  <c:v>0.30080000000000001</c:v>
                </c:pt>
                <c:pt idx="11">
                  <c:v>0.31328</c:v>
                </c:pt>
                <c:pt idx="12">
                  <c:v>0.32575999999999999</c:v>
                </c:pt>
                <c:pt idx="13">
                  <c:v>0.33823999999999999</c:v>
                </c:pt>
                <c:pt idx="14">
                  <c:v>0.35072000000000003</c:v>
                </c:pt>
                <c:pt idx="15">
                  <c:v>0.36319999999999997</c:v>
                </c:pt>
                <c:pt idx="16">
                  <c:v>0.37568000000000001</c:v>
                </c:pt>
                <c:pt idx="17">
                  <c:v>0.38816000000000006</c:v>
                </c:pt>
                <c:pt idx="18">
                  <c:v>0.40064000000000005</c:v>
                </c:pt>
                <c:pt idx="19">
                  <c:v>0.41311999999999999</c:v>
                </c:pt>
                <c:pt idx="20">
                  <c:v>0.42560000000000003</c:v>
                </c:pt>
                <c:pt idx="21">
                  <c:v>0.43808000000000008</c:v>
                </c:pt>
                <c:pt idx="22">
                  <c:v>0.45056000000000013</c:v>
                </c:pt>
                <c:pt idx="23">
                  <c:v>0.46304000000000001</c:v>
                </c:pt>
                <c:pt idx="24">
                  <c:v>0.47552000000000005</c:v>
                </c:pt>
                <c:pt idx="25">
                  <c:v>0.4880000000000001</c:v>
                </c:pt>
                <c:pt idx="26">
                  <c:v>0.50048000000000015</c:v>
                </c:pt>
                <c:pt idx="27">
                  <c:v>0.51296000000000008</c:v>
                </c:pt>
                <c:pt idx="28">
                  <c:v>0.52544000000000002</c:v>
                </c:pt>
                <c:pt idx="29">
                  <c:v>0.53792000000000006</c:v>
                </c:pt>
                <c:pt idx="30">
                  <c:v>0.55040000000000011</c:v>
                </c:pt>
                <c:pt idx="31">
                  <c:v>0.56288000000000016</c:v>
                </c:pt>
                <c:pt idx="32">
                  <c:v>0.5753600000000002</c:v>
                </c:pt>
                <c:pt idx="33">
                  <c:v>0.58784000000000014</c:v>
                </c:pt>
                <c:pt idx="34">
                  <c:v>0.60032000000000019</c:v>
                </c:pt>
                <c:pt idx="35">
                  <c:v>0.61280000000000023</c:v>
                </c:pt>
                <c:pt idx="36">
                  <c:v>0.62528000000000017</c:v>
                </c:pt>
                <c:pt idx="37">
                  <c:v>0.63776000000000022</c:v>
                </c:pt>
                <c:pt idx="38">
                  <c:v>0.65024000000000015</c:v>
                </c:pt>
                <c:pt idx="39">
                  <c:v>0.6627200000000002</c:v>
                </c:pt>
                <c:pt idx="40">
                  <c:v>0.67520000000000024</c:v>
                </c:pt>
                <c:pt idx="41">
                  <c:v>0.68768000000000029</c:v>
                </c:pt>
                <c:pt idx="42">
                  <c:v>0.70016000000000023</c:v>
                </c:pt>
                <c:pt idx="43">
                  <c:v>0.71264000000000027</c:v>
                </c:pt>
                <c:pt idx="44">
                  <c:v>0.72512000000000032</c:v>
                </c:pt>
                <c:pt idx="45">
                  <c:v>0.73760000000000026</c:v>
                </c:pt>
                <c:pt idx="46">
                  <c:v>0.7500800000000003</c:v>
                </c:pt>
                <c:pt idx="47">
                  <c:v>0.76256000000000024</c:v>
                </c:pt>
                <c:pt idx="48">
                  <c:v>0.77504000000000028</c:v>
                </c:pt>
                <c:pt idx="49">
                  <c:v>0.78752000000000033</c:v>
                </c:pt>
                <c:pt idx="50">
                  <c:v>0.80000000000000027</c:v>
                </c:pt>
                <c:pt idx="51">
                  <c:v>0.81248000000000031</c:v>
                </c:pt>
                <c:pt idx="52">
                  <c:v>0.82496000000000014</c:v>
                </c:pt>
                <c:pt idx="53">
                  <c:v>0.83744000000000041</c:v>
                </c:pt>
                <c:pt idx="54">
                  <c:v>0.84992000000000023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83-48D8-8528-00F7747F3BDA}"/>
            </c:ext>
          </c:extLst>
        </c:ser>
        <c:ser>
          <c:idx val="1"/>
          <c:order val="1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diff!$H$5:$H$59</c:f>
              <c:numCache>
                <c:formatCode>0.00</c:formatCode>
                <c:ptCount val="5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</c:numCache>
            </c:numRef>
          </c:cat>
          <c:val>
            <c:numRef>
              <c:f>diff!$M$5:$M$59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0.16306593279999995</c:v>
                </c:pt>
                <c:pt idx="13">
                  <c:v>0.17687546719999994</c:v>
                </c:pt>
                <c:pt idx="14">
                  <c:v>0.19055101439999997</c:v>
                </c:pt>
                <c:pt idx="15">
                  <c:v>0.20409339999999995</c:v>
                </c:pt>
                <c:pt idx="16">
                  <c:v>0.21750344960000001</c:v>
                </c:pt>
                <c:pt idx="17">
                  <c:v>0.23078198879999998</c:v>
                </c:pt>
                <c:pt idx="18">
                  <c:v>0.24392984320000002</c:v>
                </c:pt>
                <c:pt idx="19">
                  <c:v>0.25694783839999996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0.33237500000000003</c:v>
                </c:pt>
                <c:pt idx="26">
                  <c:v>0.34450709760000003</c:v>
                </c:pt>
                <c:pt idx="27">
                  <c:v>0.35651594080000004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0.39181120000000008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0.42602689120000004</c:v>
                </c:pt>
                <c:pt idx="34">
                  <c:v>0.43719607040000014</c:v>
                </c:pt>
                <c:pt idx="35">
                  <c:v>0.44824860000000005</c:v>
                </c:pt>
                <c:pt idx="36">
                  <c:v>0.45918530560000009</c:v>
                </c:pt>
                <c:pt idx="37">
                  <c:v>0.47000701280000007</c:v>
                </c:pt>
                <c:pt idx="38">
                  <c:v>0.48071454720000012</c:v>
                </c:pt>
                <c:pt idx="39">
                  <c:v>0.49130873440000006</c:v>
                </c:pt>
                <c:pt idx="40">
                  <c:v>0.50179040000000019</c:v>
                </c:pt>
                <c:pt idx="41">
                  <c:v>0.51216036960000011</c:v>
                </c:pt>
                <c:pt idx="42">
                  <c:v>0.52241946880000023</c:v>
                </c:pt>
                <c:pt idx="43">
                  <c:v>0.53256852320000014</c:v>
                </c:pt>
                <c:pt idx="44">
                  <c:v>0.54260835840000021</c:v>
                </c:pt>
                <c:pt idx="45">
                  <c:v>0.55253980000000014</c:v>
                </c:pt>
                <c:pt idx="46">
                  <c:v>0.56236367360000028</c:v>
                </c:pt>
                <c:pt idx="47">
                  <c:v>0.57208080480000023</c:v>
                </c:pt>
                <c:pt idx="48">
                  <c:v>0.58169201920000024</c:v>
                </c:pt>
                <c:pt idx="49">
                  <c:v>0.59119814240000024</c:v>
                </c:pt>
                <c:pt idx="50">
                  <c:v>0.60060000000000013</c:v>
                </c:pt>
                <c:pt idx="51">
                  <c:v>0.6098984176000003</c:v>
                </c:pt>
                <c:pt idx="52">
                  <c:v>0.61909422080000021</c:v>
                </c:pt>
                <c:pt idx="53">
                  <c:v>0.62818823520000022</c:v>
                </c:pt>
                <c:pt idx="54">
                  <c:v>0.63718128640000016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3-48D8-8528-00F7747F3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3.5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diff!$AC$5:$AC$59</c:f>
              <c:numCache>
                <c:formatCode>0.00</c:formatCode>
                <c:ptCount val="55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0.21000000000000002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0.42000000000000004</c:v>
                </c:pt>
                <c:pt idx="7">
                  <c:v>0.49000000000000005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0.70000000000000018</c:v>
                </c:pt>
                <c:pt idx="11">
                  <c:v>0.77000000000000024</c:v>
                </c:pt>
                <c:pt idx="12">
                  <c:v>0.8400000000000003</c:v>
                </c:pt>
                <c:pt idx="13">
                  <c:v>0.91000000000000036</c:v>
                </c:pt>
                <c:pt idx="14">
                  <c:v>0.98000000000000043</c:v>
                </c:pt>
                <c:pt idx="15">
                  <c:v>1.0500000000000005</c:v>
                </c:pt>
                <c:pt idx="16">
                  <c:v>1.1200000000000006</c:v>
                </c:pt>
                <c:pt idx="17">
                  <c:v>1.1900000000000006</c:v>
                </c:pt>
                <c:pt idx="18">
                  <c:v>1.2600000000000007</c:v>
                </c:pt>
                <c:pt idx="19">
                  <c:v>1.3300000000000007</c:v>
                </c:pt>
                <c:pt idx="20">
                  <c:v>1.4000000000000008</c:v>
                </c:pt>
                <c:pt idx="21">
                  <c:v>1.4700000000000009</c:v>
                </c:pt>
                <c:pt idx="22">
                  <c:v>1.5400000000000009</c:v>
                </c:pt>
                <c:pt idx="23">
                  <c:v>1.610000000000001</c:v>
                </c:pt>
                <c:pt idx="24">
                  <c:v>1.680000000000001</c:v>
                </c:pt>
                <c:pt idx="25">
                  <c:v>1.7500000000000011</c:v>
                </c:pt>
                <c:pt idx="26">
                  <c:v>1.8200000000000012</c:v>
                </c:pt>
                <c:pt idx="27">
                  <c:v>1.8900000000000012</c:v>
                </c:pt>
                <c:pt idx="28">
                  <c:v>1.9600000000000013</c:v>
                </c:pt>
                <c:pt idx="29">
                  <c:v>2.0300000000000011</c:v>
                </c:pt>
                <c:pt idx="30">
                  <c:v>2.100000000000001</c:v>
                </c:pt>
                <c:pt idx="31">
                  <c:v>2.1700000000000008</c:v>
                </c:pt>
                <c:pt idx="32">
                  <c:v>2.2400000000000007</c:v>
                </c:pt>
                <c:pt idx="33">
                  <c:v>2.3100000000000005</c:v>
                </c:pt>
                <c:pt idx="34">
                  <c:v>2.3800000000000003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2.6599999999999997</c:v>
                </c:pt>
                <c:pt idx="39">
                  <c:v>2.7299999999999995</c:v>
                </c:pt>
                <c:pt idx="40">
                  <c:v>2.7999999999999994</c:v>
                </c:pt>
                <c:pt idx="41">
                  <c:v>2.8699999999999992</c:v>
                </c:pt>
                <c:pt idx="42">
                  <c:v>2.9399999999999991</c:v>
                </c:pt>
                <c:pt idx="43">
                  <c:v>3.0099999999999989</c:v>
                </c:pt>
                <c:pt idx="44">
                  <c:v>3.0799999999999987</c:v>
                </c:pt>
                <c:pt idx="45">
                  <c:v>3.1499999999999986</c:v>
                </c:pt>
                <c:pt idx="46">
                  <c:v>3.2199999999999984</c:v>
                </c:pt>
                <c:pt idx="47">
                  <c:v>3.2899999999999983</c:v>
                </c:pt>
                <c:pt idx="48">
                  <c:v>3.3599999999999981</c:v>
                </c:pt>
                <c:pt idx="49">
                  <c:v>3.4299999999999979</c:v>
                </c:pt>
                <c:pt idx="50">
                  <c:v>3.4999999999999978</c:v>
                </c:pt>
                <c:pt idx="51">
                  <c:v>3.5699999999999976</c:v>
                </c:pt>
                <c:pt idx="52">
                  <c:v>3.6399999999999975</c:v>
                </c:pt>
                <c:pt idx="53">
                  <c:v>3.7099999999999973</c:v>
                </c:pt>
                <c:pt idx="54">
                  <c:v>3.7799999999999971</c:v>
                </c:pt>
              </c:numCache>
            </c:numRef>
          </c:cat>
          <c:val>
            <c:numRef>
              <c:f>diff!$AG$5:$AG$59</c:f>
              <c:numCache>
                <c:formatCode>0%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1.9919999999999985E-3</c:v>
                </c:pt>
                <c:pt idx="4">
                  <c:v>9.4080000000000066E-3</c:v>
                </c:pt>
                <c:pt idx="5">
                  <c:v>2.0199999999999992E-2</c:v>
                </c:pt>
                <c:pt idx="6">
                  <c:v>3.4368000000000003E-2</c:v>
                </c:pt>
                <c:pt idx="7">
                  <c:v>5.1912000000000028E-2</c:v>
                </c:pt>
                <c:pt idx="8">
                  <c:v>7.2831999999999994E-2</c:v>
                </c:pt>
                <c:pt idx="9">
                  <c:v>9.7128000000000006E-2</c:v>
                </c:pt>
                <c:pt idx="10">
                  <c:v>0.12480000000000002</c:v>
                </c:pt>
                <c:pt idx="11">
                  <c:v>0.14168000000000008</c:v>
                </c:pt>
                <c:pt idx="12">
                  <c:v>0.15856000000000003</c:v>
                </c:pt>
                <c:pt idx="13">
                  <c:v>0.17544000000000004</c:v>
                </c:pt>
                <c:pt idx="14">
                  <c:v>0.1923200000000001</c:v>
                </c:pt>
                <c:pt idx="15">
                  <c:v>0.20920000000000016</c:v>
                </c:pt>
                <c:pt idx="16">
                  <c:v>0.22608000000000017</c:v>
                </c:pt>
                <c:pt idx="17">
                  <c:v>0.24296000000000012</c:v>
                </c:pt>
                <c:pt idx="18">
                  <c:v>0.25984000000000018</c:v>
                </c:pt>
                <c:pt idx="19">
                  <c:v>0.27672000000000019</c:v>
                </c:pt>
                <c:pt idx="20">
                  <c:v>0.29360000000000019</c:v>
                </c:pt>
                <c:pt idx="21">
                  <c:v>0.3104800000000002</c:v>
                </c:pt>
                <c:pt idx="22">
                  <c:v>0.32736000000000026</c:v>
                </c:pt>
                <c:pt idx="23">
                  <c:v>0.34424000000000021</c:v>
                </c:pt>
                <c:pt idx="24">
                  <c:v>0.36112000000000022</c:v>
                </c:pt>
                <c:pt idx="25">
                  <c:v>0.37800000000000034</c:v>
                </c:pt>
                <c:pt idx="26">
                  <c:v>0.39488000000000034</c:v>
                </c:pt>
                <c:pt idx="27">
                  <c:v>0.41176000000000035</c:v>
                </c:pt>
                <c:pt idx="28">
                  <c:v>0.42864000000000035</c:v>
                </c:pt>
                <c:pt idx="29">
                  <c:v>0.44552000000000025</c:v>
                </c:pt>
                <c:pt idx="30">
                  <c:v>0.46240000000000026</c:v>
                </c:pt>
                <c:pt idx="31">
                  <c:v>0.47928000000000015</c:v>
                </c:pt>
                <c:pt idx="32">
                  <c:v>0.49616000000000016</c:v>
                </c:pt>
                <c:pt idx="33">
                  <c:v>0.51304000000000005</c:v>
                </c:pt>
                <c:pt idx="34">
                  <c:v>0.52992000000000006</c:v>
                </c:pt>
                <c:pt idx="35">
                  <c:v>0.54680000000000006</c:v>
                </c:pt>
                <c:pt idx="36">
                  <c:v>0.56367999999999996</c:v>
                </c:pt>
                <c:pt idx="37">
                  <c:v>0.58055999999999996</c:v>
                </c:pt>
                <c:pt idx="38">
                  <c:v>0.59743999999999997</c:v>
                </c:pt>
                <c:pt idx="39">
                  <c:v>0.61431999999999987</c:v>
                </c:pt>
                <c:pt idx="40">
                  <c:v>0.63119999999999976</c:v>
                </c:pt>
                <c:pt idx="41">
                  <c:v>0.64807999999999977</c:v>
                </c:pt>
                <c:pt idx="42">
                  <c:v>0.66495999999999977</c:v>
                </c:pt>
                <c:pt idx="43">
                  <c:v>0.68183999999999978</c:v>
                </c:pt>
                <c:pt idx="44">
                  <c:v>0.69871999999999967</c:v>
                </c:pt>
                <c:pt idx="45">
                  <c:v>0.71559999999999968</c:v>
                </c:pt>
                <c:pt idx="46">
                  <c:v>0.73247999999999969</c:v>
                </c:pt>
                <c:pt idx="47">
                  <c:v>0.74935999999999958</c:v>
                </c:pt>
                <c:pt idx="48">
                  <c:v>0.76623999999999948</c:v>
                </c:pt>
                <c:pt idx="49">
                  <c:v>0.78311999999999948</c:v>
                </c:pt>
                <c:pt idx="50">
                  <c:v>0.79999999999999971</c:v>
                </c:pt>
                <c:pt idx="51">
                  <c:v>0.81687999999999938</c:v>
                </c:pt>
                <c:pt idx="52">
                  <c:v>0.8337599999999995</c:v>
                </c:pt>
                <c:pt idx="53">
                  <c:v>0.85063999999999929</c:v>
                </c:pt>
                <c:pt idx="54">
                  <c:v>0.8675199999999994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B-429C-AD40-1F2F3FDBF6E9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diff!$AC$5:$AC$59</c:f>
              <c:numCache>
                <c:formatCode>0.00</c:formatCode>
                <c:ptCount val="55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0.21000000000000002</c:v>
                </c:pt>
                <c:pt idx="4">
                  <c:v>0.28000000000000003</c:v>
                </c:pt>
                <c:pt idx="5">
                  <c:v>0.35000000000000003</c:v>
                </c:pt>
                <c:pt idx="6">
                  <c:v>0.42000000000000004</c:v>
                </c:pt>
                <c:pt idx="7">
                  <c:v>0.49000000000000005</c:v>
                </c:pt>
                <c:pt idx="8">
                  <c:v>0.56000000000000005</c:v>
                </c:pt>
                <c:pt idx="9">
                  <c:v>0.63000000000000012</c:v>
                </c:pt>
                <c:pt idx="10">
                  <c:v>0.70000000000000018</c:v>
                </c:pt>
                <c:pt idx="11">
                  <c:v>0.77000000000000024</c:v>
                </c:pt>
                <c:pt idx="12">
                  <c:v>0.8400000000000003</c:v>
                </c:pt>
                <c:pt idx="13">
                  <c:v>0.91000000000000036</c:v>
                </c:pt>
                <c:pt idx="14">
                  <c:v>0.98000000000000043</c:v>
                </c:pt>
                <c:pt idx="15">
                  <c:v>1.0500000000000005</c:v>
                </c:pt>
                <c:pt idx="16">
                  <c:v>1.1200000000000006</c:v>
                </c:pt>
                <c:pt idx="17">
                  <c:v>1.1900000000000006</c:v>
                </c:pt>
                <c:pt idx="18">
                  <c:v>1.2600000000000007</c:v>
                </c:pt>
                <c:pt idx="19">
                  <c:v>1.3300000000000007</c:v>
                </c:pt>
                <c:pt idx="20">
                  <c:v>1.4000000000000008</c:v>
                </c:pt>
                <c:pt idx="21">
                  <c:v>1.4700000000000009</c:v>
                </c:pt>
                <c:pt idx="22">
                  <c:v>1.5400000000000009</c:v>
                </c:pt>
                <c:pt idx="23">
                  <c:v>1.610000000000001</c:v>
                </c:pt>
                <c:pt idx="24">
                  <c:v>1.680000000000001</c:v>
                </c:pt>
                <c:pt idx="25">
                  <c:v>1.7500000000000011</c:v>
                </c:pt>
                <c:pt idx="26">
                  <c:v>1.8200000000000012</c:v>
                </c:pt>
                <c:pt idx="27">
                  <c:v>1.8900000000000012</c:v>
                </c:pt>
                <c:pt idx="28">
                  <c:v>1.9600000000000013</c:v>
                </c:pt>
                <c:pt idx="29">
                  <c:v>2.0300000000000011</c:v>
                </c:pt>
                <c:pt idx="30">
                  <c:v>2.100000000000001</c:v>
                </c:pt>
                <c:pt idx="31">
                  <c:v>2.1700000000000008</c:v>
                </c:pt>
                <c:pt idx="32">
                  <c:v>2.2400000000000007</c:v>
                </c:pt>
                <c:pt idx="33">
                  <c:v>2.3100000000000005</c:v>
                </c:pt>
                <c:pt idx="34">
                  <c:v>2.3800000000000003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2.6599999999999997</c:v>
                </c:pt>
                <c:pt idx="39">
                  <c:v>2.7299999999999995</c:v>
                </c:pt>
                <c:pt idx="40">
                  <c:v>2.7999999999999994</c:v>
                </c:pt>
                <c:pt idx="41">
                  <c:v>2.8699999999999992</c:v>
                </c:pt>
                <c:pt idx="42">
                  <c:v>2.9399999999999991</c:v>
                </c:pt>
                <c:pt idx="43">
                  <c:v>3.0099999999999989</c:v>
                </c:pt>
                <c:pt idx="44">
                  <c:v>3.0799999999999987</c:v>
                </c:pt>
                <c:pt idx="45">
                  <c:v>3.1499999999999986</c:v>
                </c:pt>
                <c:pt idx="46">
                  <c:v>3.2199999999999984</c:v>
                </c:pt>
                <c:pt idx="47">
                  <c:v>3.2899999999999983</c:v>
                </c:pt>
                <c:pt idx="48">
                  <c:v>3.3599999999999981</c:v>
                </c:pt>
                <c:pt idx="49">
                  <c:v>3.4299999999999979</c:v>
                </c:pt>
                <c:pt idx="50">
                  <c:v>3.4999999999999978</c:v>
                </c:pt>
                <c:pt idx="51">
                  <c:v>3.5699999999999976</c:v>
                </c:pt>
                <c:pt idx="52">
                  <c:v>3.6399999999999975</c:v>
                </c:pt>
                <c:pt idx="53">
                  <c:v>3.7099999999999973</c:v>
                </c:pt>
                <c:pt idx="54">
                  <c:v>3.7799999999999971</c:v>
                </c:pt>
              </c:numCache>
            </c:numRef>
          </c:cat>
          <c:val>
            <c:numRef>
              <c:f>diff!$AH$5:$AH$59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7.734876160000001E-2</c:v>
                </c:pt>
                <c:pt idx="7">
                  <c:v>9.1979556800000001E-2</c:v>
                </c:pt>
                <c:pt idx="8">
                  <c:v>0.1064714112</c:v>
                </c:pt>
                <c:pt idx="9">
                  <c:v>0.1208251504</c:v>
                </c:pt>
                <c:pt idx="10">
                  <c:v>0.13504160000000001</c:v>
                </c:pt>
                <c:pt idx="11">
                  <c:v>0.14912158560000002</c:v>
                </c:pt>
                <c:pt idx="12">
                  <c:v>0.16306593280000004</c:v>
                </c:pt>
                <c:pt idx="13">
                  <c:v>0.17687546720000008</c:v>
                </c:pt>
                <c:pt idx="14">
                  <c:v>0.19055101440000008</c:v>
                </c:pt>
                <c:pt idx="15">
                  <c:v>0.20409340000000009</c:v>
                </c:pt>
                <c:pt idx="16">
                  <c:v>0.21750344960000009</c:v>
                </c:pt>
                <c:pt idx="17">
                  <c:v>0.23078198880000014</c:v>
                </c:pt>
                <c:pt idx="18">
                  <c:v>0.24392984320000013</c:v>
                </c:pt>
                <c:pt idx="19">
                  <c:v>0.25694783840000013</c:v>
                </c:pt>
                <c:pt idx="20">
                  <c:v>0.26983680000000015</c:v>
                </c:pt>
                <c:pt idx="21">
                  <c:v>0.28259755360000016</c:v>
                </c:pt>
                <c:pt idx="22">
                  <c:v>0.29523092480000013</c:v>
                </c:pt>
                <c:pt idx="23">
                  <c:v>0.30773773920000014</c:v>
                </c:pt>
                <c:pt idx="24">
                  <c:v>0.32011882240000017</c:v>
                </c:pt>
                <c:pt idx="25">
                  <c:v>0.33237500000000014</c:v>
                </c:pt>
                <c:pt idx="26">
                  <c:v>0.3445070976000002</c:v>
                </c:pt>
                <c:pt idx="27">
                  <c:v>0.35651594080000021</c:v>
                </c:pt>
                <c:pt idx="28">
                  <c:v>0.3684023552000002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</c:v>
                </c:pt>
                <c:pt idx="32">
                  <c:v>0.41474023680000011</c:v>
                </c:pt>
                <c:pt idx="33">
                  <c:v>0.42602689120000009</c:v>
                </c:pt>
                <c:pt idx="34">
                  <c:v>0.43719607039999991</c:v>
                </c:pt>
                <c:pt idx="35">
                  <c:v>0.4482486</c:v>
                </c:pt>
                <c:pt idx="36">
                  <c:v>0.45918530559999987</c:v>
                </c:pt>
                <c:pt idx="37">
                  <c:v>0.47000701279999996</c:v>
                </c:pt>
                <c:pt idx="38">
                  <c:v>0.4807145471999999</c:v>
                </c:pt>
                <c:pt idx="39">
                  <c:v>0.49130873439999984</c:v>
                </c:pt>
                <c:pt idx="40">
                  <c:v>0.50179039999999986</c:v>
                </c:pt>
                <c:pt idx="41">
                  <c:v>0.51216036959999989</c:v>
                </c:pt>
                <c:pt idx="42">
                  <c:v>0.52241946879999979</c:v>
                </c:pt>
                <c:pt idx="43">
                  <c:v>0.53256852319999981</c:v>
                </c:pt>
                <c:pt idx="44">
                  <c:v>0.54260835839999977</c:v>
                </c:pt>
                <c:pt idx="45">
                  <c:v>0.5525397999999998</c:v>
                </c:pt>
                <c:pt idx="46">
                  <c:v>0.56236367359999984</c:v>
                </c:pt>
                <c:pt idx="47">
                  <c:v>0.57208080479999968</c:v>
                </c:pt>
                <c:pt idx="48">
                  <c:v>0.58169201919999969</c:v>
                </c:pt>
                <c:pt idx="49">
                  <c:v>0.59119814239999979</c:v>
                </c:pt>
                <c:pt idx="50">
                  <c:v>0.60059999999999969</c:v>
                </c:pt>
                <c:pt idx="51">
                  <c:v>0.60989841759999963</c:v>
                </c:pt>
                <c:pt idx="52">
                  <c:v>0.61909422079999965</c:v>
                </c:pt>
                <c:pt idx="53">
                  <c:v>0.62818823519999956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B-429C-AD40-1F2F3FDB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1.5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diff!$O$5:$O$59</c:f>
              <c:numCache>
                <c:formatCode>0.00</c:formatCode>
                <c:ptCount val="5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</c:numCache>
            </c:numRef>
          </c:cat>
          <c:val>
            <c:numRef>
              <c:f>diff!$S$5:$S$59</c:f>
              <c:numCache>
                <c:formatCode>0%</c:formatCode>
                <c:ptCount val="55"/>
                <c:pt idx="0">
                  <c:v>0</c:v>
                </c:pt>
                <c:pt idx="1">
                  <c:v>1.4536E-2</c:v>
                </c:pt>
                <c:pt idx="2">
                  <c:v>3.1744000000000001E-2</c:v>
                </c:pt>
                <c:pt idx="3">
                  <c:v>5.1624000000000003E-2</c:v>
                </c:pt>
                <c:pt idx="4">
                  <c:v>7.4176000000000006E-2</c:v>
                </c:pt>
                <c:pt idx="5">
                  <c:v>9.9399999999999988E-2</c:v>
                </c:pt>
                <c:pt idx="6">
                  <c:v>0.12729599999999999</c:v>
                </c:pt>
                <c:pt idx="7">
                  <c:v>0.15786399999999998</c:v>
                </c:pt>
                <c:pt idx="8">
                  <c:v>0.19110400000000002</c:v>
                </c:pt>
                <c:pt idx="9">
                  <c:v>0.22701600000000005</c:v>
                </c:pt>
                <c:pt idx="10">
                  <c:v>0.26560000000000006</c:v>
                </c:pt>
                <c:pt idx="11">
                  <c:v>0.27896000000000004</c:v>
                </c:pt>
                <c:pt idx="12">
                  <c:v>0.29232000000000008</c:v>
                </c:pt>
                <c:pt idx="13">
                  <c:v>0.30568000000000012</c:v>
                </c:pt>
                <c:pt idx="14">
                  <c:v>0.3190400000000001</c:v>
                </c:pt>
                <c:pt idx="15">
                  <c:v>0.33240000000000008</c:v>
                </c:pt>
                <c:pt idx="16">
                  <c:v>0.34576000000000012</c:v>
                </c:pt>
                <c:pt idx="17">
                  <c:v>0.35912000000000011</c:v>
                </c:pt>
                <c:pt idx="18">
                  <c:v>0.37248000000000014</c:v>
                </c:pt>
                <c:pt idx="19">
                  <c:v>0.38584000000000018</c:v>
                </c:pt>
                <c:pt idx="20">
                  <c:v>0.39920000000000011</c:v>
                </c:pt>
                <c:pt idx="21">
                  <c:v>0.41256000000000015</c:v>
                </c:pt>
                <c:pt idx="22">
                  <c:v>0.42592000000000019</c:v>
                </c:pt>
                <c:pt idx="23">
                  <c:v>0.43928000000000023</c:v>
                </c:pt>
                <c:pt idx="24">
                  <c:v>0.45264000000000026</c:v>
                </c:pt>
                <c:pt idx="25">
                  <c:v>0.46600000000000019</c:v>
                </c:pt>
                <c:pt idx="26">
                  <c:v>0.47936000000000023</c:v>
                </c:pt>
                <c:pt idx="27">
                  <c:v>0.49272000000000027</c:v>
                </c:pt>
                <c:pt idx="28">
                  <c:v>0.5060800000000002</c:v>
                </c:pt>
                <c:pt idx="29">
                  <c:v>0.51944000000000023</c:v>
                </c:pt>
                <c:pt idx="30">
                  <c:v>0.53280000000000027</c:v>
                </c:pt>
                <c:pt idx="31">
                  <c:v>0.54616000000000031</c:v>
                </c:pt>
                <c:pt idx="32">
                  <c:v>0.55952000000000024</c:v>
                </c:pt>
                <c:pt idx="33">
                  <c:v>0.57288000000000039</c:v>
                </c:pt>
                <c:pt idx="34">
                  <c:v>0.58624000000000032</c:v>
                </c:pt>
                <c:pt idx="35">
                  <c:v>0.59960000000000035</c:v>
                </c:pt>
                <c:pt idx="36">
                  <c:v>0.61296000000000039</c:v>
                </c:pt>
                <c:pt idx="37">
                  <c:v>0.62632000000000032</c:v>
                </c:pt>
                <c:pt idx="38">
                  <c:v>0.63968000000000036</c:v>
                </c:pt>
                <c:pt idx="39">
                  <c:v>0.65304000000000029</c:v>
                </c:pt>
                <c:pt idx="40">
                  <c:v>0.66640000000000033</c:v>
                </c:pt>
                <c:pt idx="41">
                  <c:v>0.67976000000000036</c:v>
                </c:pt>
                <c:pt idx="42">
                  <c:v>0.6931200000000004</c:v>
                </c:pt>
                <c:pt idx="43">
                  <c:v>0.70648000000000044</c:v>
                </c:pt>
                <c:pt idx="44">
                  <c:v>0.71984000000000037</c:v>
                </c:pt>
                <c:pt idx="45">
                  <c:v>0.73320000000000052</c:v>
                </c:pt>
                <c:pt idx="46">
                  <c:v>0.74656000000000045</c:v>
                </c:pt>
                <c:pt idx="47">
                  <c:v>0.7599200000000006</c:v>
                </c:pt>
                <c:pt idx="48">
                  <c:v>0.77328000000000052</c:v>
                </c:pt>
                <c:pt idx="49">
                  <c:v>0.78664000000000045</c:v>
                </c:pt>
                <c:pt idx="50">
                  <c:v>0.80000000000000038</c:v>
                </c:pt>
                <c:pt idx="51">
                  <c:v>0.81336000000000053</c:v>
                </c:pt>
                <c:pt idx="52">
                  <c:v>0.82672000000000045</c:v>
                </c:pt>
                <c:pt idx="53">
                  <c:v>0.84008000000000038</c:v>
                </c:pt>
                <c:pt idx="54">
                  <c:v>0.85344000000000053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5-4AD2-973E-0BA95B25DC42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diff!$O$5:$O$59</c:f>
              <c:numCache>
                <c:formatCode>0.00</c:formatCode>
                <c:ptCount val="55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</c:numCache>
            </c:numRef>
          </c:cat>
          <c:val>
            <c:numRef>
              <c:f>diff!$T$5:$T$59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3.2614475199999993E-2</c:v>
                </c:pt>
                <c:pt idx="4">
                  <c:v>4.7667046399999996E-2</c:v>
                </c:pt>
                <c:pt idx="5">
                  <c:v>6.25782E-2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0.1064714112</c:v>
                </c:pt>
                <c:pt idx="9">
                  <c:v>0.1208251504</c:v>
                </c:pt>
                <c:pt idx="10">
                  <c:v>0.13504160000000001</c:v>
                </c:pt>
                <c:pt idx="11">
                  <c:v>0.14912158560000002</c:v>
                </c:pt>
                <c:pt idx="12">
                  <c:v>0.16306593280000004</c:v>
                </c:pt>
                <c:pt idx="13">
                  <c:v>0.17687546720000005</c:v>
                </c:pt>
                <c:pt idx="14">
                  <c:v>0.19055101440000005</c:v>
                </c:pt>
                <c:pt idx="15">
                  <c:v>0.20409340000000006</c:v>
                </c:pt>
                <c:pt idx="16">
                  <c:v>0.21750344960000007</c:v>
                </c:pt>
                <c:pt idx="17">
                  <c:v>0.23078198880000009</c:v>
                </c:pt>
                <c:pt idx="18">
                  <c:v>0.24392984320000008</c:v>
                </c:pt>
                <c:pt idx="19">
                  <c:v>0.25694783840000007</c:v>
                </c:pt>
                <c:pt idx="20">
                  <c:v>0.2698368000000001</c:v>
                </c:pt>
                <c:pt idx="21">
                  <c:v>0.28259755360000011</c:v>
                </c:pt>
                <c:pt idx="22">
                  <c:v>0.29523092480000007</c:v>
                </c:pt>
                <c:pt idx="23">
                  <c:v>0.30773773920000008</c:v>
                </c:pt>
                <c:pt idx="24">
                  <c:v>0.32011882240000011</c:v>
                </c:pt>
                <c:pt idx="25">
                  <c:v>0.33237500000000014</c:v>
                </c:pt>
                <c:pt idx="26">
                  <c:v>0.3445070976000002</c:v>
                </c:pt>
                <c:pt idx="27">
                  <c:v>0.35651594080000021</c:v>
                </c:pt>
                <c:pt idx="28">
                  <c:v>0.3684023552000002</c:v>
                </c:pt>
                <c:pt idx="29">
                  <c:v>0.3801671664000002</c:v>
                </c:pt>
                <c:pt idx="30">
                  <c:v>0.39181120000000019</c:v>
                </c:pt>
                <c:pt idx="31">
                  <c:v>0.40333528160000021</c:v>
                </c:pt>
                <c:pt idx="32">
                  <c:v>0.41474023680000022</c:v>
                </c:pt>
                <c:pt idx="33">
                  <c:v>0.4260268912000002</c:v>
                </c:pt>
                <c:pt idx="34">
                  <c:v>0.43719607040000014</c:v>
                </c:pt>
                <c:pt idx="35">
                  <c:v>0.44824860000000022</c:v>
                </c:pt>
                <c:pt idx="36">
                  <c:v>0.4591853056000002</c:v>
                </c:pt>
                <c:pt idx="37">
                  <c:v>0.47000701280000023</c:v>
                </c:pt>
                <c:pt idx="38">
                  <c:v>0.48071454720000018</c:v>
                </c:pt>
                <c:pt idx="39">
                  <c:v>0.49130873440000028</c:v>
                </c:pt>
                <c:pt idx="40">
                  <c:v>0.5017904000000003</c:v>
                </c:pt>
                <c:pt idx="41">
                  <c:v>0.51216036960000033</c:v>
                </c:pt>
                <c:pt idx="42">
                  <c:v>0.52241946880000023</c:v>
                </c:pt>
                <c:pt idx="43">
                  <c:v>0.53256852320000025</c:v>
                </c:pt>
                <c:pt idx="44">
                  <c:v>0.54260835840000021</c:v>
                </c:pt>
                <c:pt idx="45">
                  <c:v>0.55253980000000025</c:v>
                </c:pt>
                <c:pt idx="46">
                  <c:v>0.56236367360000028</c:v>
                </c:pt>
                <c:pt idx="47">
                  <c:v>0.57208080480000034</c:v>
                </c:pt>
                <c:pt idx="48">
                  <c:v>0.58169201920000024</c:v>
                </c:pt>
                <c:pt idx="49">
                  <c:v>0.59119814240000035</c:v>
                </c:pt>
                <c:pt idx="50">
                  <c:v>0.60060000000000036</c:v>
                </c:pt>
                <c:pt idx="51">
                  <c:v>0.6098984176000003</c:v>
                </c:pt>
                <c:pt idx="52">
                  <c:v>0.61909422080000032</c:v>
                </c:pt>
                <c:pt idx="53">
                  <c:v>0.62818823520000022</c:v>
                </c:pt>
                <c:pt idx="54">
                  <c:v>0.63718128640000027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5-4AD2-973E-0BA95B25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diff!$AJ$5:$AJ$59</c:f>
              <c:numCache>
                <c:formatCode>0.00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diff!$AN$5:$AN$59</c:f>
              <c:numCache>
                <c:formatCode>0%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1.9199999999999995E-2</c:v>
                </c:pt>
                <c:pt idx="11">
                  <c:v>3.871999999999997E-2</c:v>
                </c:pt>
                <c:pt idx="12">
                  <c:v>5.8239999999999993E-2</c:v>
                </c:pt>
                <c:pt idx="13">
                  <c:v>7.7759999999999982E-2</c:v>
                </c:pt>
                <c:pt idx="14">
                  <c:v>9.7280000000000005E-2</c:v>
                </c:pt>
                <c:pt idx="15">
                  <c:v>0.1168</c:v>
                </c:pt>
                <c:pt idx="16">
                  <c:v>0.13632000000000008</c:v>
                </c:pt>
                <c:pt idx="17">
                  <c:v>0.15584000000000009</c:v>
                </c:pt>
                <c:pt idx="18">
                  <c:v>0.1753600000000001</c:v>
                </c:pt>
                <c:pt idx="19">
                  <c:v>0.19488000000000008</c:v>
                </c:pt>
                <c:pt idx="20">
                  <c:v>0.21440000000000006</c:v>
                </c:pt>
                <c:pt idx="21">
                  <c:v>0.2339200000000001</c:v>
                </c:pt>
                <c:pt idx="22">
                  <c:v>0.25344000000000011</c:v>
                </c:pt>
                <c:pt idx="23">
                  <c:v>0.27296000000000009</c:v>
                </c:pt>
                <c:pt idx="24">
                  <c:v>0.29248000000000013</c:v>
                </c:pt>
                <c:pt idx="25">
                  <c:v>0.31200000000000022</c:v>
                </c:pt>
                <c:pt idx="26">
                  <c:v>0.3315200000000002</c:v>
                </c:pt>
                <c:pt idx="27">
                  <c:v>0.35104000000000024</c:v>
                </c:pt>
                <c:pt idx="28">
                  <c:v>0.37056000000000022</c:v>
                </c:pt>
                <c:pt idx="29">
                  <c:v>0.39008000000000026</c:v>
                </c:pt>
                <c:pt idx="30">
                  <c:v>0.4096000000000003</c:v>
                </c:pt>
                <c:pt idx="31">
                  <c:v>0.42912000000000028</c:v>
                </c:pt>
                <c:pt idx="32">
                  <c:v>0.44864000000000037</c:v>
                </c:pt>
                <c:pt idx="33">
                  <c:v>0.46816000000000035</c:v>
                </c:pt>
                <c:pt idx="34">
                  <c:v>0.48768000000000034</c:v>
                </c:pt>
                <c:pt idx="35">
                  <c:v>0.50720000000000043</c:v>
                </c:pt>
                <c:pt idx="36">
                  <c:v>0.52672000000000041</c:v>
                </c:pt>
                <c:pt idx="37">
                  <c:v>0.54624000000000039</c:v>
                </c:pt>
                <c:pt idx="38">
                  <c:v>0.56576000000000037</c:v>
                </c:pt>
                <c:pt idx="39">
                  <c:v>0.58528000000000036</c:v>
                </c:pt>
                <c:pt idx="40">
                  <c:v>0.60480000000000034</c:v>
                </c:pt>
                <c:pt idx="41">
                  <c:v>0.62432000000000021</c:v>
                </c:pt>
                <c:pt idx="42">
                  <c:v>0.64384000000000019</c:v>
                </c:pt>
                <c:pt idx="43">
                  <c:v>0.66336000000000017</c:v>
                </c:pt>
                <c:pt idx="44">
                  <c:v>0.68288000000000015</c:v>
                </c:pt>
                <c:pt idx="45">
                  <c:v>0.70240000000000002</c:v>
                </c:pt>
                <c:pt idx="46">
                  <c:v>0.7219199999999999</c:v>
                </c:pt>
                <c:pt idx="47">
                  <c:v>0.74143999999999988</c:v>
                </c:pt>
                <c:pt idx="48">
                  <c:v>0.76095999999999975</c:v>
                </c:pt>
                <c:pt idx="49">
                  <c:v>0.78047999999999973</c:v>
                </c:pt>
                <c:pt idx="50">
                  <c:v>0.79999999999999982</c:v>
                </c:pt>
                <c:pt idx="51">
                  <c:v>0.81951999999999969</c:v>
                </c:pt>
                <c:pt idx="52">
                  <c:v>0.83903999999999945</c:v>
                </c:pt>
                <c:pt idx="53">
                  <c:v>0.85855999999999932</c:v>
                </c:pt>
                <c:pt idx="54">
                  <c:v>0.87807999999999942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6-4C37-A249-B9E6D835B891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diff!$AJ$5:$AJ$59</c:f>
              <c:numCache>
                <c:formatCode>0.00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diff!$AO$5:$AO$59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3.2614475200000007E-2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0.10647141119999998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0.16306593279999998</c:v>
                </c:pt>
                <c:pt idx="13">
                  <c:v>0.1768754672</c:v>
                </c:pt>
                <c:pt idx="14">
                  <c:v>0.1905510144</c:v>
                </c:pt>
                <c:pt idx="15">
                  <c:v>0.20409340000000001</c:v>
                </c:pt>
                <c:pt idx="16">
                  <c:v>0.21750344960000004</c:v>
                </c:pt>
                <c:pt idx="17">
                  <c:v>0.23078198880000003</c:v>
                </c:pt>
                <c:pt idx="18">
                  <c:v>0.24392984320000002</c:v>
                </c:pt>
                <c:pt idx="19">
                  <c:v>0.25694783840000002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0.33237500000000009</c:v>
                </c:pt>
                <c:pt idx="26">
                  <c:v>0.34450709760000009</c:v>
                </c:pt>
                <c:pt idx="27">
                  <c:v>0.3565159408000001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0.40333528160000015</c:v>
                </c:pt>
                <c:pt idx="32">
                  <c:v>0.41474023680000011</c:v>
                </c:pt>
                <c:pt idx="33">
                  <c:v>0.42602689120000015</c:v>
                </c:pt>
                <c:pt idx="34">
                  <c:v>0.43719607040000019</c:v>
                </c:pt>
                <c:pt idx="35">
                  <c:v>0.44824860000000016</c:v>
                </c:pt>
                <c:pt idx="36">
                  <c:v>0.4591853056000002</c:v>
                </c:pt>
                <c:pt idx="37">
                  <c:v>0.47000701280000018</c:v>
                </c:pt>
                <c:pt idx="38">
                  <c:v>0.48071454720000023</c:v>
                </c:pt>
                <c:pt idx="39">
                  <c:v>0.49130873440000017</c:v>
                </c:pt>
                <c:pt idx="40">
                  <c:v>0.50179040000000019</c:v>
                </c:pt>
                <c:pt idx="41">
                  <c:v>0.51216036960000022</c:v>
                </c:pt>
                <c:pt idx="42">
                  <c:v>0.52241946880000001</c:v>
                </c:pt>
                <c:pt idx="43">
                  <c:v>0.53256852320000003</c:v>
                </c:pt>
                <c:pt idx="44">
                  <c:v>0.5426083584000001</c:v>
                </c:pt>
                <c:pt idx="45">
                  <c:v>0.55253979999999991</c:v>
                </c:pt>
                <c:pt idx="46">
                  <c:v>0.56236367359999995</c:v>
                </c:pt>
                <c:pt idx="47">
                  <c:v>0.5720808047999999</c:v>
                </c:pt>
                <c:pt idx="48">
                  <c:v>0.5816920191999998</c:v>
                </c:pt>
                <c:pt idx="49">
                  <c:v>0.5911981423999999</c:v>
                </c:pt>
                <c:pt idx="50">
                  <c:v>0.60059999999999991</c:v>
                </c:pt>
                <c:pt idx="51">
                  <c:v>0.60989841759999974</c:v>
                </c:pt>
                <c:pt idx="52">
                  <c:v>0.61909422079999976</c:v>
                </c:pt>
                <c:pt idx="53">
                  <c:v>0.62818823519999978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6-4C37-A249-B9E6D835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2.5 spa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</c:v>
          </c:tx>
          <c:marker>
            <c:symbol val="none"/>
          </c:marker>
          <c:cat>
            <c:numRef>
              <c:f>diff!$V$5:$V$59</c:f>
              <c:numCache>
                <c:formatCode>0.00</c:formatCode>
                <c:ptCount val="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</c:numCache>
            </c:numRef>
          </c:cat>
          <c:val>
            <c:numRef>
              <c:f>diff!$Z$5:$Z$59</c:f>
              <c:numCache>
                <c:formatCode>0%</c:formatCode>
                <c:ptCount val="55"/>
                <c:pt idx="0">
                  <c:v>0</c:v>
                </c:pt>
                <c:pt idx="1">
                  <c:v>5.9119999999999971E-3</c:v>
                </c:pt>
                <c:pt idx="2">
                  <c:v>1.4848000000000004E-2</c:v>
                </c:pt>
                <c:pt idx="3">
                  <c:v>2.6808000000000009E-2</c:v>
                </c:pt>
                <c:pt idx="4">
                  <c:v>4.179200000000001E-2</c:v>
                </c:pt>
                <c:pt idx="5">
                  <c:v>5.9799999999999999E-2</c:v>
                </c:pt>
                <c:pt idx="6">
                  <c:v>8.0831999999999987E-2</c:v>
                </c:pt>
                <c:pt idx="7">
                  <c:v>0.10488799999999997</c:v>
                </c:pt>
                <c:pt idx="8">
                  <c:v>0.13196799999999995</c:v>
                </c:pt>
                <c:pt idx="9">
                  <c:v>0.16207200000000002</c:v>
                </c:pt>
                <c:pt idx="10">
                  <c:v>0.19520000000000001</c:v>
                </c:pt>
                <c:pt idx="11">
                  <c:v>0.21031999999999998</c:v>
                </c:pt>
                <c:pt idx="12">
                  <c:v>0.22544</c:v>
                </c:pt>
                <c:pt idx="13">
                  <c:v>0.24056</c:v>
                </c:pt>
                <c:pt idx="14">
                  <c:v>0.25568000000000002</c:v>
                </c:pt>
                <c:pt idx="15">
                  <c:v>0.27080000000000004</c:v>
                </c:pt>
                <c:pt idx="16">
                  <c:v>0.28592000000000006</c:v>
                </c:pt>
                <c:pt idx="17">
                  <c:v>0.30104000000000009</c:v>
                </c:pt>
                <c:pt idx="18">
                  <c:v>0.31616000000000011</c:v>
                </c:pt>
                <c:pt idx="19">
                  <c:v>0.33128000000000007</c:v>
                </c:pt>
                <c:pt idx="20">
                  <c:v>0.34640000000000004</c:v>
                </c:pt>
                <c:pt idx="21">
                  <c:v>0.36152000000000006</c:v>
                </c:pt>
                <c:pt idx="22">
                  <c:v>0.37664000000000009</c:v>
                </c:pt>
                <c:pt idx="23">
                  <c:v>0.39176000000000005</c:v>
                </c:pt>
                <c:pt idx="24">
                  <c:v>0.40688000000000013</c:v>
                </c:pt>
                <c:pt idx="25">
                  <c:v>0.42200000000000015</c:v>
                </c:pt>
                <c:pt idx="26">
                  <c:v>0.43712000000000012</c:v>
                </c:pt>
                <c:pt idx="27">
                  <c:v>0.4522400000000002</c:v>
                </c:pt>
                <c:pt idx="28">
                  <c:v>0.46736000000000022</c:v>
                </c:pt>
                <c:pt idx="29">
                  <c:v>0.48248000000000019</c:v>
                </c:pt>
                <c:pt idx="30">
                  <c:v>0.49760000000000026</c:v>
                </c:pt>
                <c:pt idx="31">
                  <c:v>0.51272000000000018</c:v>
                </c:pt>
                <c:pt idx="32">
                  <c:v>0.5278400000000002</c:v>
                </c:pt>
                <c:pt idx="33">
                  <c:v>0.54296000000000022</c:v>
                </c:pt>
                <c:pt idx="34">
                  <c:v>0.55808000000000024</c:v>
                </c:pt>
                <c:pt idx="35">
                  <c:v>0.57320000000000026</c:v>
                </c:pt>
                <c:pt idx="36">
                  <c:v>0.58832000000000029</c:v>
                </c:pt>
                <c:pt idx="37">
                  <c:v>0.60344000000000042</c:v>
                </c:pt>
                <c:pt idx="38">
                  <c:v>0.61856000000000033</c:v>
                </c:pt>
                <c:pt idx="39">
                  <c:v>0.63368000000000047</c:v>
                </c:pt>
                <c:pt idx="40">
                  <c:v>0.64880000000000015</c:v>
                </c:pt>
                <c:pt idx="41">
                  <c:v>0.66392000000000018</c:v>
                </c:pt>
                <c:pt idx="42">
                  <c:v>0.6790400000000002</c:v>
                </c:pt>
                <c:pt idx="43">
                  <c:v>0.69416000000000011</c:v>
                </c:pt>
                <c:pt idx="44">
                  <c:v>0.70928000000000013</c:v>
                </c:pt>
                <c:pt idx="45">
                  <c:v>0.72440000000000004</c:v>
                </c:pt>
                <c:pt idx="46">
                  <c:v>0.73951999999999996</c:v>
                </c:pt>
                <c:pt idx="47">
                  <c:v>0.75463999999999987</c:v>
                </c:pt>
                <c:pt idx="48">
                  <c:v>0.76975999999999978</c:v>
                </c:pt>
                <c:pt idx="49">
                  <c:v>0.7848799999999998</c:v>
                </c:pt>
                <c:pt idx="50">
                  <c:v>0.79999999999999982</c:v>
                </c:pt>
                <c:pt idx="51">
                  <c:v>0.81511999999999962</c:v>
                </c:pt>
                <c:pt idx="52">
                  <c:v>0.83023999999999976</c:v>
                </c:pt>
                <c:pt idx="53">
                  <c:v>0.84535999999999945</c:v>
                </c:pt>
                <c:pt idx="54">
                  <c:v>0.86047999999999958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1-4B1F-A587-20CFE286BA19}"/>
            </c:ext>
          </c:extLst>
        </c:ser>
        <c:ser>
          <c:idx val="1"/>
          <c:order val="1"/>
          <c:tx>
            <c:v>current</c:v>
          </c:tx>
          <c:marker>
            <c:symbol val="none"/>
          </c:marker>
          <c:cat>
            <c:numRef>
              <c:f>diff!$V$5:$V$59</c:f>
              <c:numCache>
                <c:formatCode>0.00</c:formatCode>
                <c:ptCount val="5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</c:numCache>
            </c:numRef>
          </c:cat>
          <c:val>
            <c:numRef>
              <c:f>diff!$AA$5:$AA$59</c:f>
              <c:numCache>
                <c:formatCode>0.0%</c:formatCode>
                <c:ptCount val="55"/>
                <c:pt idx="0">
                  <c:v>0</c:v>
                </c:pt>
                <c:pt idx="1">
                  <c:v>2.0817775999999993E-3</c:v>
                </c:pt>
                <c:pt idx="2">
                  <c:v>1.74196608E-2</c:v>
                </c:pt>
                <c:pt idx="3">
                  <c:v>3.2614475200000007E-2</c:v>
                </c:pt>
                <c:pt idx="4">
                  <c:v>4.7667046399999996E-2</c:v>
                </c:pt>
                <c:pt idx="5">
                  <c:v>6.2578200000000014E-2</c:v>
                </c:pt>
                <c:pt idx="6">
                  <c:v>7.7348761599999996E-2</c:v>
                </c:pt>
                <c:pt idx="7">
                  <c:v>9.1979556799999987E-2</c:v>
                </c:pt>
                <c:pt idx="8">
                  <c:v>0.10647141119999998</c:v>
                </c:pt>
                <c:pt idx="9">
                  <c:v>0.12082515039999997</c:v>
                </c:pt>
                <c:pt idx="10">
                  <c:v>0.13504159999999998</c:v>
                </c:pt>
                <c:pt idx="11">
                  <c:v>0.14912158559999997</c:v>
                </c:pt>
                <c:pt idx="12">
                  <c:v>0.16306593279999998</c:v>
                </c:pt>
                <c:pt idx="13">
                  <c:v>0.1768754672</c:v>
                </c:pt>
                <c:pt idx="14">
                  <c:v>0.1905510144</c:v>
                </c:pt>
                <c:pt idx="15">
                  <c:v>0.20409340000000001</c:v>
                </c:pt>
                <c:pt idx="16">
                  <c:v>0.21750344960000004</c:v>
                </c:pt>
                <c:pt idx="17">
                  <c:v>0.23078198880000003</c:v>
                </c:pt>
                <c:pt idx="18">
                  <c:v>0.24392984320000002</c:v>
                </c:pt>
                <c:pt idx="19">
                  <c:v>0.25694783840000002</c:v>
                </c:pt>
                <c:pt idx="20">
                  <c:v>0.26983679999999999</c:v>
                </c:pt>
                <c:pt idx="21">
                  <c:v>0.2825975536</c:v>
                </c:pt>
                <c:pt idx="22">
                  <c:v>0.29523092480000002</c:v>
                </c:pt>
                <c:pt idx="23">
                  <c:v>0.30773773920000003</c:v>
                </c:pt>
                <c:pt idx="24">
                  <c:v>0.3201188224</c:v>
                </c:pt>
                <c:pt idx="25">
                  <c:v>0.33237500000000009</c:v>
                </c:pt>
                <c:pt idx="26">
                  <c:v>0.34450709760000009</c:v>
                </c:pt>
                <c:pt idx="27">
                  <c:v>0.3565159408000001</c:v>
                </c:pt>
                <c:pt idx="28">
                  <c:v>0.36840235520000009</c:v>
                </c:pt>
                <c:pt idx="29">
                  <c:v>0.38016716640000009</c:v>
                </c:pt>
                <c:pt idx="30">
                  <c:v>0.39181120000000014</c:v>
                </c:pt>
                <c:pt idx="31">
                  <c:v>0.40333528160000015</c:v>
                </c:pt>
                <c:pt idx="32">
                  <c:v>0.41474023680000011</c:v>
                </c:pt>
                <c:pt idx="33">
                  <c:v>0.42602689120000015</c:v>
                </c:pt>
                <c:pt idx="34">
                  <c:v>0.43719607040000019</c:v>
                </c:pt>
                <c:pt idx="35">
                  <c:v>0.44824860000000016</c:v>
                </c:pt>
                <c:pt idx="36">
                  <c:v>0.4591853056000002</c:v>
                </c:pt>
                <c:pt idx="37">
                  <c:v>0.47000701280000018</c:v>
                </c:pt>
                <c:pt idx="38">
                  <c:v>0.48071454720000023</c:v>
                </c:pt>
                <c:pt idx="39">
                  <c:v>0.49130873440000017</c:v>
                </c:pt>
                <c:pt idx="40">
                  <c:v>0.50179040000000019</c:v>
                </c:pt>
                <c:pt idx="41">
                  <c:v>0.51216036960000022</c:v>
                </c:pt>
                <c:pt idx="42">
                  <c:v>0.52241946880000001</c:v>
                </c:pt>
                <c:pt idx="43">
                  <c:v>0.53256852320000003</c:v>
                </c:pt>
                <c:pt idx="44">
                  <c:v>0.5426083584000001</c:v>
                </c:pt>
                <c:pt idx="45">
                  <c:v>0.55253979999999991</c:v>
                </c:pt>
                <c:pt idx="46">
                  <c:v>0.56236367359999995</c:v>
                </c:pt>
                <c:pt idx="47">
                  <c:v>0.5720808047999999</c:v>
                </c:pt>
                <c:pt idx="48">
                  <c:v>0.5816920191999998</c:v>
                </c:pt>
                <c:pt idx="49">
                  <c:v>0.5911981423999999</c:v>
                </c:pt>
                <c:pt idx="50">
                  <c:v>0.60059999999999991</c:v>
                </c:pt>
                <c:pt idx="51">
                  <c:v>0.60989841759999974</c:v>
                </c:pt>
                <c:pt idx="52">
                  <c:v>0.61909422079999976</c:v>
                </c:pt>
                <c:pt idx="53">
                  <c:v>0.62818823519999978</c:v>
                </c:pt>
                <c:pt idx="54">
                  <c:v>0.6371812863999996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1-4B1F-A587-20CFE286B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792"/>
        <c:axId val="553834136"/>
      </c:lineChart>
      <c:catAx>
        <c:axId val="55383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136"/>
        <c:crosses val="autoZero"/>
        <c:auto val="1"/>
        <c:lblAlgn val="ctr"/>
        <c:lblOffset val="100"/>
        <c:noMultiLvlLbl val="0"/>
      </c:catAx>
      <c:valAx>
        <c:axId val="5538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834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53340</xdr:rowOff>
    </xdr:from>
    <xdr:to>
      <xdr:col>13</xdr:col>
      <xdr:colOff>15240</xdr:colOff>
      <xdr:row>29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080976-48C6-4FAB-AF1E-2AD4E567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D3C42CC-C3DD-4B27-84D7-1CDE2AA7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88C57B6-BE29-4FD8-BD38-BE95CEA6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96A93A5-C197-4D41-81C0-F6CB869D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0</xdr:colOff>
      <xdr:row>14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53EC5F0-97E9-4C8B-9EB0-859D3E71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4628AFE-9B98-4982-8445-6AA90A314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446F8CB-E485-4E6D-8893-7E06B74B9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36B4-8BBE-4211-B335-491053605C8C}">
  <dimension ref="A1:D203"/>
  <sheetViews>
    <sheetView workbookViewId="0">
      <selection activeCell="D4" sqref="D4"/>
    </sheetView>
  </sheetViews>
  <sheetFormatPr defaultRowHeight="14.4" x14ac:dyDescent="0.3"/>
  <cols>
    <col min="2" max="2" width="12" style="2" bestFit="1" customWidth="1"/>
    <col min="3" max="3" width="12.77734375" bestFit="1" customWidth="1"/>
  </cols>
  <sheetData>
    <row r="1" spans="1:4" x14ac:dyDescent="0.3">
      <c r="B1" s="2" t="s">
        <v>3</v>
      </c>
      <c r="C1" s="6" t="s">
        <v>2</v>
      </c>
      <c r="D1" t="s">
        <v>4</v>
      </c>
    </row>
    <row r="2" spans="1:4" x14ac:dyDescent="0.3">
      <c r="A2" s="4" t="s">
        <v>0</v>
      </c>
      <c r="B2" s="5">
        <v>1</v>
      </c>
      <c r="C2">
        <v>0</v>
      </c>
    </row>
    <row r="3" spans="1:4" x14ac:dyDescent="0.3">
      <c r="A3" s="4" t="s">
        <v>1</v>
      </c>
      <c r="B3" s="5">
        <v>0.5</v>
      </c>
      <c r="C3">
        <v>1.4429000000000001</v>
      </c>
    </row>
    <row r="4" spans="1:4" x14ac:dyDescent="0.3">
      <c r="A4" s="7">
        <v>0</v>
      </c>
      <c r="B4" s="1">
        <f>_xlfn.NORM.DIST($A4,B$2,B$3,TRUE)</f>
        <v>2.2750131948179191E-2</v>
      </c>
      <c r="C4" s="1">
        <f>1-EXP(-($A4-C$2)/C$3)</f>
        <v>0</v>
      </c>
      <c r="D4" s="1">
        <f>MIN(1,MAX(0,A4^3*0.0172 - A4^2*0.1809 + A4*0.7777 - 0.0134))</f>
        <v>0</v>
      </c>
    </row>
    <row r="5" spans="1:4" x14ac:dyDescent="0.3">
      <c r="A5" s="7">
        <v>0.1</v>
      </c>
      <c r="B5" s="1">
        <f>_xlfn.NORM.DIST($A5,B$2,B$3,TRUE)</f>
        <v>3.5930319112925789E-2</v>
      </c>
      <c r="C5" s="1">
        <f>1-EXP(-($A5-C$2)/C$3)</f>
        <v>6.695782184652499E-2</v>
      </c>
      <c r="D5" s="1">
        <f t="shared" ref="D5:D54" si="0">MIN(1,MAX(0,A5^3*0.0172 - A5^2*0.1809 + A5*0.7777 - 0.0134))</f>
        <v>6.2578200000000014E-2</v>
      </c>
    </row>
    <row r="6" spans="1:4" x14ac:dyDescent="0.3">
      <c r="A6" s="7">
        <f>A5+0.1</f>
        <v>0.2</v>
      </c>
      <c r="B6" s="1">
        <f t="shared" ref="B6:B54" si="1">_xlfn.NORM.DIST($A6,B$2,B$3,TRUE)</f>
        <v>5.4799291699557967E-2</v>
      </c>
      <c r="C6" s="1">
        <f t="shared" ref="C6:C54" si="2">1-EXP(-($A6-C$2)/C$3)</f>
        <v>0.12943229378661891</v>
      </c>
      <c r="D6" s="1">
        <f t="shared" si="0"/>
        <v>0.13504160000000001</v>
      </c>
    </row>
    <row r="7" spans="1:4" x14ac:dyDescent="0.3">
      <c r="A7" s="7">
        <f t="shared" ref="A7:A54" si="3">A6+0.1</f>
        <v>0.30000000000000004</v>
      </c>
      <c r="B7" s="1">
        <f t="shared" si="1"/>
        <v>8.0756659233771053E-2</v>
      </c>
      <c r="C7" s="1">
        <f t="shared" si="2"/>
        <v>0.18772361116459235</v>
      </c>
      <c r="D7" s="1">
        <f t="shared" si="0"/>
        <v>0.20409340000000001</v>
      </c>
    </row>
    <row r="8" spans="1:4" x14ac:dyDescent="0.3">
      <c r="A8" s="7">
        <f t="shared" si="3"/>
        <v>0.4</v>
      </c>
      <c r="B8" s="1">
        <f t="shared" si="1"/>
        <v>0.11506967022170828</v>
      </c>
      <c r="C8" s="1">
        <f t="shared" si="2"/>
        <v>0.24211186889837222</v>
      </c>
      <c r="D8" s="1">
        <f t="shared" si="0"/>
        <v>0.26983679999999999</v>
      </c>
    </row>
    <row r="9" spans="1:4" x14ac:dyDescent="0.3">
      <c r="A9" s="7">
        <f t="shared" si="3"/>
        <v>0.5</v>
      </c>
      <c r="B9" s="1">
        <f t="shared" si="1"/>
        <v>0.15865525393145699</v>
      </c>
      <c r="C9" s="1">
        <f t="shared" si="2"/>
        <v>0.29285840736027069</v>
      </c>
      <c r="D9" s="1">
        <f t="shared" si="0"/>
        <v>0.33237499999999992</v>
      </c>
    </row>
    <row r="10" spans="1:4" x14ac:dyDescent="0.3">
      <c r="A10" s="7">
        <f t="shared" si="3"/>
        <v>0.6</v>
      </c>
      <c r="B10" s="1">
        <f t="shared" si="1"/>
        <v>0.21185539858339661</v>
      </c>
      <c r="C10" s="1">
        <f t="shared" si="2"/>
        <v>0.34020706814050961</v>
      </c>
      <c r="D10" s="1">
        <f t="shared" si="0"/>
        <v>0.39181119999999992</v>
      </c>
    </row>
    <row r="11" spans="1:4" x14ac:dyDescent="0.3">
      <c r="A11" s="7">
        <f t="shared" si="3"/>
        <v>0.7</v>
      </c>
      <c r="B11" s="1">
        <f t="shared" si="1"/>
        <v>0.27425311775007355</v>
      </c>
      <c r="C11" s="1">
        <f t="shared" si="2"/>
        <v>0.38438536572755366</v>
      </c>
      <c r="D11" s="1">
        <f t="shared" si="0"/>
        <v>0.44824859999999994</v>
      </c>
    </row>
    <row r="12" spans="1:4" x14ac:dyDescent="0.3">
      <c r="A12" s="7">
        <f t="shared" si="3"/>
        <v>0.79999999999999993</v>
      </c>
      <c r="B12" s="1">
        <f t="shared" si="1"/>
        <v>0.34457825838967571</v>
      </c>
      <c r="C12" s="1">
        <f t="shared" si="2"/>
        <v>0.42560558073528176</v>
      </c>
      <c r="D12" s="1">
        <f t="shared" si="0"/>
        <v>0.50179039999999997</v>
      </c>
    </row>
    <row r="13" spans="1:4" x14ac:dyDescent="0.3">
      <c r="A13" s="7">
        <f t="shared" si="3"/>
        <v>0.89999999999999991</v>
      </c>
      <c r="B13" s="1">
        <f t="shared" si="1"/>
        <v>0.4207402905608969</v>
      </c>
      <c r="C13" s="1">
        <f t="shared" si="2"/>
        <v>0.46406577993004694</v>
      </c>
      <c r="D13" s="1">
        <f t="shared" si="0"/>
        <v>0.55253979999999991</v>
      </c>
    </row>
    <row r="14" spans="1:4" x14ac:dyDescent="0.3">
      <c r="A14" s="7">
        <f t="shared" si="3"/>
        <v>0.99999999999999989</v>
      </c>
      <c r="B14" s="1">
        <f t="shared" si="1"/>
        <v>0.49999999999999989</v>
      </c>
      <c r="C14" s="1">
        <f t="shared" si="2"/>
        <v>0.49995076795894711</v>
      </c>
      <c r="D14" s="1">
        <f t="shared" si="0"/>
        <v>0.60059999999999991</v>
      </c>
    </row>
    <row r="15" spans="1:4" x14ac:dyDescent="0.3">
      <c r="A15" s="7">
        <f t="shared" si="3"/>
        <v>1.0999999999999999</v>
      </c>
      <c r="B15" s="1">
        <f t="shared" si="1"/>
        <v>0.57925970943910299</v>
      </c>
      <c r="C15" s="1">
        <f t="shared" si="2"/>
        <v>0.53343297535244361</v>
      </c>
      <c r="D15" s="1">
        <f t="shared" si="0"/>
        <v>0.64607419999999993</v>
      </c>
    </row>
    <row r="16" spans="1:4" x14ac:dyDescent="0.3">
      <c r="A16" s="7">
        <f t="shared" si="3"/>
        <v>1.2</v>
      </c>
      <c r="B16" s="1">
        <f t="shared" si="1"/>
        <v>0.65542174161032418</v>
      </c>
      <c r="C16" s="1">
        <f t="shared" si="2"/>
        <v>0.56467328706825781</v>
      </c>
      <c r="D16" s="1">
        <f t="shared" si="0"/>
        <v>0.68906559999999983</v>
      </c>
    </row>
    <row r="17" spans="1:4" x14ac:dyDescent="0.3">
      <c r="A17" s="7">
        <f t="shared" si="3"/>
        <v>1.3</v>
      </c>
      <c r="B17" s="1">
        <f t="shared" si="1"/>
        <v>0.72574688224992645</v>
      </c>
      <c r="C17" s="1">
        <f t="shared" si="2"/>
        <v>0.5938218155577748</v>
      </c>
      <c r="D17" s="1">
        <f t="shared" si="0"/>
        <v>0.72967740000000003</v>
      </c>
    </row>
    <row r="18" spans="1:4" x14ac:dyDescent="0.3">
      <c r="A18" s="7">
        <f t="shared" si="3"/>
        <v>1.4000000000000001</v>
      </c>
      <c r="B18" s="1">
        <f t="shared" si="1"/>
        <v>0.78814460141660336</v>
      </c>
      <c r="C18" s="1">
        <f t="shared" si="2"/>
        <v>0.62101862206960223</v>
      </c>
      <c r="D18" s="1">
        <f t="shared" si="0"/>
        <v>0.76801280000000005</v>
      </c>
    </row>
    <row r="19" spans="1:4" x14ac:dyDescent="0.3">
      <c r="A19" s="7">
        <f t="shared" si="3"/>
        <v>1.5000000000000002</v>
      </c>
      <c r="B19" s="1">
        <f t="shared" si="1"/>
        <v>0.84134474606854304</v>
      </c>
      <c r="C19" s="1">
        <f t="shared" si="2"/>
        <v>0.64639438965621632</v>
      </c>
      <c r="D19" s="1">
        <f t="shared" si="0"/>
        <v>0.80417500000000008</v>
      </c>
    </row>
    <row r="20" spans="1:4" x14ac:dyDescent="0.3">
      <c r="A20" s="7">
        <f t="shared" si="3"/>
        <v>1.6000000000000003</v>
      </c>
      <c r="B20" s="1">
        <f t="shared" si="1"/>
        <v>0.88493032977829189</v>
      </c>
      <c r="C20" s="1">
        <f t="shared" si="2"/>
        <v>0.67007105111754717</v>
      </c>
      <c r="D20" s="1">
        <f t="shared" si="0"/>
        <v>0.83826719999999999</v>
      </c>
    </row>
    <row r="21" spans="1:4" x14ac:dyDescent="0.3">
      <c r="A21" s="7">
        <f t="shared" si="3"/>
        <v>1.7000000000000004</v>
      </c>
      <c r="B21" s="1">
        <f t="shared" si="1"/>
        <v>0.91924334076622904</v>
      </c>
      <c r="C21" s="1">
        <f t="shared" si="2"/>
        <v>0.6921623748988297</v>
      </c>
      <c r="D21" s="1">
        <f t="shared" si="0"/>
        <v>0.87039260000000007</v>
      </c>
    </row>
    <row r="22" spans="1:4" x14ac:dyDescent="0.3">
      <c r="A22" s="7">
        <f t="shared" si="3"/>
        <v>1.8000000000000005</v>
      </c>
      <c r="B22" s="1">
        <f t="shared" si="1"/>
        <v>0.94520070830044212</v>
      </c>
      <c r="C22" s="1">
        <f t="shared" si="2"/>
        <v>0.71277451175801121</v>
      </c>
      <c r="D22" s="1">
        <f t="shared" si="0"/>
        <v>0.90065440000000019</v>
      </c>
    </row>
    <row r="23" spans="1:4" x14ac:dyDescent="0.3">
      <c r="A23" s="7">
        <f t="shared" si="3"/>
        <v>1.9000000000000006</v>
      </c>
      <c r="B23" s="1">
        <f t="shared" si="1"/>
        <v>0.96406968088707434</v>
      </c>
      <c r="C23" s="1">
        <f t="shared" si="2"/>
        <v>0.73200650482949947</v>
      </c>
      <c r="D23" s="1">
        <f t="shared" si="0"/>
        <v>0.92915580000000009</v>
      </c>
    </row>
    <row r="24" spans="1:4" x14ac:dyDescent="0.3">
      <c r="A24" s="7">
        <f t="shared" si="3"/>
        <v>2.0000000000000004</v>
      </c>
      <c r="B24" s="1">
        <f t="shared" si="1"/>
        <v>0.9772498680518209</v>
      </c>
      <c r="C24" s="1">
        <f t="shared" si="2"/>
        <v>0.74995076553515339</v>
      </c>
      <c r="D24" s="1">
        <f t="shared" si="0"/>
        <v>0.95600000000000007</v>
      </c>
    </row>
    <row r="25" spans="1:4" x14ac:dyDescent="0.3">
      <c r="A25" s="7">
        <f t="shared" si="3"/>
        <v>2.1000000000000005</v>
      </c>
      <c r="B25" s="1">
        <f t="shared" si="1"/>
        <v>0.98609655248650141</v>
      </c>
      <c r="C25" s="1">
        <f t="shared" si="2"/>
        <v>0.76669351762931048</v>
      </c>
      <c r="D25" s="1">
        <f t="shared" si="0"/>
        <v>0.9812902</v>
      </c>
    </row>
    <row r="26" spans="1:4" x14ac:dyDescent="0.3">
      <c r="A26" s="7">
        <f t="shared" si="3"/>
        <v>2.2000000000000006</v>
      </c>
      <c r="B26" s="1">
        <f t="shared" si="1"/>
        <v>0.99180246407540396</v>
      </c>
      <c r="C26" s="1">
        <f t="shared" si="2"/>
        <v>0.7823152115115265</v>
      </c>
      <c r="D26" s="1">
        <f t="shared" si="0"/>
        <v>1</v>
      </c>
    </row>
    <row r="27" spans="1:4" x14ac:dyDescent="0.3">
      <c r="A27" s="7">
        <f t="shared" si="3"/>
        <v>2.3000000000000007</v>
      </c>
      <c r="B27" s="1">
        <f t="shared" si="1"/>
        <v>0.99533881197628127</v>
      </c>
      <c r="C27" s="1">
        <f t="shared" si="2"/>
        <v>0.79689091079783625</v>
      </c>
      <c r="D27" s="1">
        <f t="shared" si="0"/>
        <v>1</v>
      </c>
    </row>
    <row r="28" spans="1:4" x14ac:dyDescent="0.3">
      <c r="A28" s="7">
        <f t="shared" si="3"/>
        <v>2.4000000000000008</v>
      </c>
      <c r="B28" s="1">
        <f t="shared" si="1"/>
        <v>0.99744486966957213</v>
      </c>
      <c r="C28" s="1">
        <f t="shared" si="2"/>
        <v>0.81049065300804468</v>
      </c>
      <c r="D28" s="1">
        <f t="shared" si="0"/>
        <v>1</v>
      </c>
    </row>
    <row r="29" spans="1:4" x14ac:dyDescent="0.3">
      <c r="A29" s="7">
        <f t="shared" si="3"/>
        <v>2.5000000000000009</v>
      </c>
      <c r="B29" s="1">
        <f t="shared" si="1"/>
        <v>0.9986501019683699</v>
      </c>
      <c r="C29" s="1">
        <f t="shared" si="2"/>
        <v>0.82317978610218323</v>
      </c>
      <c r="D29" s="1">
        <f t="shared" si="0"/>
        <v>1</v>
      </c>
    </row>
    <row r="30" spans="1:4" x14ac:dyDescent="0.3">
      <c r="A30" s="7">
        <f t="shared" si="3"/>
        <v>2.600000000000001</v>
      </c>
      <c r="B30" s="1">
        <f t="shared" si="1"/>
        <v>0.99931286206208414</v>
      </c>
      <c r="C30" s="1">
        <f t="shared" si="2"/>
        <v>0.83501928248321777</v>
      </c>
      <c r="D30" s="1">
        <f t="shared" si="0"/>
        <v>1</v>
      </c>
    </row>
    <row r="31" spans="1:4" x14ac:dyDescent="0.3">
      <c r="A31" s="7">
        <f t="shared" si="3"/>
        <v>2.7000000000000011</v>
      </c>
      <c r="B31" s="1">
        <f t="shared" si="1"/>
        <v>0.99966307073432314</v>
      </c>
      <c r="C31" s="1">
        <f t="shared" si="2"/>
        <v>0.84606603197481833</v>
      </c>
      <c r="D31" s="1">
        <f t="shared" si="0"/>
        <v>1</v>
      </c>
    </row>
    <row r="32" spans="1:4" x14ac:dyDescent="0.3">
      <c r="A32" s="7">
        <f t="shared" si="3"/>
        <v>2.8000000000000012</v>
      </c>
      <c r="B32" s="1">
        <f t="shared" si="1"/>
        <v>0.99984089140984245</v>
      </c>
      <c r="C32" s="1">
        <f t="shared" si="2"/>
        <v>0.85637311518197712</v>
      </c>
      <c r="D32" s="1">
        <f t="shared" si="0"/>
        <v>1</v>
      </c>
    </row>
    <row r="33" spans="1:4" x14ac:dyDescent="0.3">
      <c r="A33" s="7">
        <f t="shared" si="3"/>
        <v>2.9000000000000012</v>
      </c>
      <c r="B33" s="1">
        <f t="shared" si="1"/>
        <v>0.99992765195607491</v>
      </c>
      <c r="C33" s="1">
        <f t="shared" si="2"/>
        <v>0.8659900585479936</v>
      </c>
      <c r="D33" s="1">
        <f t="shared" si="0"/>
        <v>1</v>
      </c>
    </row>
    <row r="34" spans="1:4" x14ac:dyDescent="0.3">
      <c r="A34" s="7">
        <f t="shared" si="3"/>
        <v>3.0000000000000013</v>
      </c>
      <c r="B34" s="1">
        <f t="shared" si="1"/>
        <v>0.99996832875816688</v>
      </c>
      <c r="C34" s="1">
        <f t="shared" si="2"/>
        <v>0.87496307233340032</v>
      </c>
      <c r="D34" s="1">
        <f t="shared" si="0"/>
        <v>1</v>
      </c>
    </row>
    <row r="35" spans="1:4" x14ac:dyDescent="0.3">
      <c r="A35" s="7">
        <f t="shared" si="3"/>
        <v>3.1000000000000014</v>
      </c>
      <c r="B35" s="1">
        <f t="shared" si="1"/>
        <v>0.9999866542509841</v>
      </c>
      <c r="C35" s="1">
        <f t="shared" si="2"/>
        <v>0.88333527266033729</v>
      </c>
      <c r="D35" s="1">
        <f t="shared" si="0"/>
        <v>1</v>
      </c>
    </row>
    <row r="36" spans="1:4" x14ac:dyDescent="0.3">
      <c r="A36" s="7">
        <f t="shared" si="3"/>
        <v>3.2000000000000015</v>
      </c>
      <c r="B36" s="1">
        <f t="shared" si="1"/>
        <v>0.99999458745609227</v>
      </c>
      <c r="C36" s="1">
        <f t="shared" si="2"/>
        <v>0.8911468886893199</v>
      </c>
      <c r="D36" s="1">
        <f t="shared" si="0"/>
        <v>1</v>
      </c>
    </row>
    <row r="37" spans="1:4" x14ac:dyDescent="0.3">
      <c r="A37" s="7">
        <f t="shared" si="3"/>
        <v>3.3000000000000016</v>
      </c>
      <c r="B37" s="1">
        <f t="shared" si="1"/>
        <v>0.9999978875452975</v>
      </c>
      <c r="C37" s="1">
        <f t="shared" si="2"/>
        <v>0.89843545592390039</v>
      </c>
      <c r="D37" s="1">
        <f t="shared" si="0"/>
        <v>1</v>
      </c>
    </row>
    <row r="38" spans="1:4" x14ac:dyDescent="0.3">
      <c r="A38" s="7">
        <f t="shared" si="3"/>
        <v>3.4000000000000017</v>
      </c>
      <c r="B38" s="1">
        <f t="shared" si="1"/>
        <v>0.99999920667184805</v>
      </c>
      <c r="C38" s="1">
        <f t="shared" si="2"/>
        <v>0.90523599657207143</v>
      </c>
      <c r="D38" s="1">
        <f t="shared" si="0"/>
        <v>1</v>
      </c>
    </row>
    <row r="39" spans="1:4" x14ac:dyDescent="0.3">
      <c r="A39" s="7">
        <f t="shared" si="3"/>
        <v>3.5000000000000018</v>
      </c>
      <c r="B39" s="1">
        <f t="shared" si="1"/>
        <v>0.99999971334842808</v>
      </c>
      <c r="C39" s="1">
        <f t="shared" si="2"/>
        <v>0.91158118783106212</v>
      </c>
      <c r="D39" s="1">
        <f t="shared" si="0"/>
        <v>1</v>
      </c>
    </row>
    <row r="40" spans="1:4" x14ac:dyDescent="0.3">
      <c r="A40" s="7">
        <f t="shared" si="3"/>
        <v>3.6000000000000019</v>
      </c>
      <c r="B40" s="1">
        <f t="shared" si="1"/>
        <v>0.99999990035573683</v>
      </c>
      <c r="C40" s="1">
        <f t="shared" si="2"/>
        <v>0.91750151890415121</v>
      </c>
      <c r="D40" s="1">
        <f t="shared" si="0"/>
        <v>1</v>
      </c>
    </row>
    <row r="41" spans="1:4" x14ac:dyDescent="0.3">
      <c r="A41" s="7">
        <f t="shared" si="3"/>
        <v>3.700000000000002</v>
      </c>
      <c r="B41" s="1">
        <f t="shared" si="1"/>
        <v>0.99999996667955149</v>
      </c>
      <c r="C41" s="1">
        <f t="shared" si="2"/>
        <v>0.92302543750397592</v>
      </c>
      <c r="D41" s="1">
        <f t="shared" si="0"/>
        <v>1</v>
      </c>
    </row>
    <row r="42" spans="1:4" x14ac:dyDescent="0.3">
      <c r="A42" s="7">
        <f t="shared" si="3"/>
        <v>3.800000000000002</v>
      </c>
      <c r="B42" s="1">
        <f t="shared" si="1"/>
        <v>0.99999998928240974</v>
      </c>
      <c r="C42" s="1">
        <f t="shared" si="2"/>
        <v>0.92817948654629889</v>
      </c>
      <c r="D42" s="1">
        <f t="shared" si="0"/>
        <v>1</v>
      </c>
    </row>
    <row r="43" spans="1:4" x14ac:dyDescent="0.3">
      <c r="A43" s="7">
        <f t="shared" si="3"/>
        <v>3.9000000000000021</v>
      </c>
      <c r="B43" s="1">
        <f t="shared" si="1"/>
        <v>0.99999999668425399</v>
      </c>
      <c r="C43" s="1">
        <f t="shared" si="2"/>
        <v>0.93298843169105783</v>
      </c>
      <c r="D43" s="1">
        <f t="shared" si="0"/>
        <v>1</v>
      </c>
    </row>
    <row r="44" spans="1:4" x14ac:dyDescent="0.3">
      <c r="A44" s="7">
        <f t="shared" si="3"/>
        <v>4.0000000000000018</v>
      </c>
      <c r="B44" s="1">
        <f t="shared" si="1"/>
        <v>0.9999999990134123</v>
      </c>
      <c r="C44" s="1">
        <f t="shared" si="2"/>
        <v>0.93747538034354416</v>
      </c>
      <c r="D44" s="1">
        <f t="shared" si="0"/>
        <v>1</v>
      </c>
    </row>
    <row r="45" spans="1:4" x14ac:dyDescent="0.3">
      <c r="A45" s="7">
        <f t="shared" si="3"/>
        <v>4.1000000000000014</v>
      </c>
      <c r="B45" s="1">
        <f t="shared" si="1"/>
        <v>0.99999999971768416</v>
      </c>
      <c r="C45" s="1">
        <f t="shared" si="2"/>
        <v>0.94166189268752287</v>
      </c>
      <c r="D45" s="1">
        <f t="shared" si="0"/>
        <v>1</v>
      </c>
    </row>
    <row r="46" spans="1:4" x14ac:dyDescent="0.3">
      <c r="A46" s="7">
        <f t="shared" si="3"/>
        <v>4.2000000000000011</v>
      </c>
      <c r="B46" s="1">
        <f t="shared" si="1"/>
        <v>0.99999999992231148</v>
      </c>
      <c r="C46" s="1">
        <f t="shared" si="2"/>
        <v>0.9455680852838152</v>
      </c>
      <c r="D46" s="1">
        <f t="shared" si="0"/>
        <v>1</v>
      </c>
    </row>
    <row r="47" spans="1:4" x14ac:dyDescent="0.3">
      <c r="A47" s="7">
        <f t="shared" si="3"/>
        <v>4.3000000000000007</v>
      </c>
      <c r="B47" s="1">
        <f t="shared" si="1"/>
        <v>0.99999999997944211</v>
      </c>
      <c r="C47" s="1">
        <f t="shared" si="2"/>
        <v>0.94921272773214671</v>
      </c>
      <c r="D47" s="1">
        <f t="shared" si="0"/>
        <v>1</v>
      </c>
    </row>
    <row r="48" spans="1:4" x14ac:dyDescent="0.3">
      <c r="A48" s="7">
        <f t="shared" si="3"/>
        <v>4.4000000000000004</v>
      </c>
      <c r="B48" s="1">
        <f t="shared" si="1"/>
        <v>0.99999999999476907</v>
      </c>
      <c r="C48" s="1">
        <f t="shared" si="2"/>
        <v>0.95261333286072858</v>
      </c>
      <c r="D48" s="1">
        <f t="shared" si="0"/>
        <v>1</v>
      </c>
    </row>
    <row r="49" spans="1:4" x14ac:dyDescent="0.3">
      <c r="A49" s="7">
        <f t="shared" si="3"/>
        <v>4.5</v>
      </c>
      <c r="B49" s="1">
        <f t="shared" si="1"/>
        <v>0.99999999999872013</v>
      </c>
      <c r="C49" s="1">
        <f t="shared" si="2"/>
        <v>0.95578624087694042</v>
      </c>
      <c r="D49" s="1">
        <f t="shared" si="0"/>
        <v>1</v>
      </c>
    </row>
    <row r="50" spans="1:4" x14ac:dyDescent="0.3">
      <c r="A50" s="7">
        <f t="shared" si="3"/>
        <v>4.5999999999999996</v>
      </c>
      <c r="B50" s="1">
        <f t="shared" si="1"/>
        <v>0.99999999999969891</v>
      </c>
      <c r="C50" s="1">
        <f t="shared" si="2"/>
        <v>0.95874669788346745</v>
      </c>
      <c r="D50" s="1">
        <f t="shared" si="0"/>
        <v>1</v>
      </c>
    </row>
    <row r="51" spans="1:4" x14ac:dyDescent="0.3">
      <c r="A51" s="7">
        <f t="shared" si="3"/>
        <v>4.6999999999999993</v>
      </c>
      <c r="B51" s="1">
        <f t="shared" si="1"/>
        <v>0.99999999999993194</v>
      </c>
      <c r="C51" s="1">
        <f t="shared" si="2"/>
        <v>0.96150892913716712</v>
      </c>
      <c r="D51" s="1">
        <f t="shared" si="0"/>
        <v>1</v>
      </c>
    </row>
    <row r="52" spans="1:4" x14ac:dyDescent="0.3">
      <c r="A52" s="7">
        <f t="shared" si="3"/>
        <v>4.7999999999999989</v>
      </c>
      <c r="B52" s="1">
        <f t="shared" si="1"/>
        <v>0.99999999999998523</v>
      </c>
      <c r="C52" s="1">
        <f t="shared" si="2"/>
        <v>0.96408620740268258</v>
      </c>
      <c r="D52" s="1">
        <f t="shared" si="0"/>
        <v>1</v>
      </c>
    </row>
    <row r="53" spans="1:4" x14ac:dyDescent="0.3">
      <c r="A53" s="7">
        <f t="shared" si="3"/>
        <v>4.8999999999999986</v>
      </c>
      <c r="B53" s="1">
        <f t="shared" si="1"/>
        <v>0.99999999999999689</v>
      </c>
      <c r="C53" s="1">
        <f t="shared" si="2"/>
        <v>0.96649091672924681</v>
      </c>
      <c r="D53" s="1">
        <f t="shared" si="0"/>
        <v>1</v>
      </c>
    </row>
    <row r="54" spans="1:4" x14ac:dyDescent="0.3">
      <c r="A54" s="7">
        <f t="shared" si="3"/>
        <v>4.9999999999999982</v>
      </c>
      <c r="B54" s="1">
        <f t="shared" si="1"/>
        <v>0.99999999999999933</v>
      </c>
      <c r="C54" s="1">
        <f t="shared" si="2"/>
        <v>0.96873461195713029</v>
      </c>
      <c r="D54" s="1">
        <f t="shared" si="0"/>
        <v>1</v>
      </c>
    </row>
    <row r="55" spans="1:4" x14ac:dyDescent="0.3">
      <c r="A55" s="3"/>
    </row>
    <row r="56" spans="1:4" x14ac:dyDescent="0.3">
      <c r="A56" s="3"/>
    </row>
    <row r="57" spans="1:4" x14ac:dyDescent="0.3">
      <c r="A57" s="3"/>
    </row>
    <row r="58" spans="1:4" x14ac:dyDescent="0.3">
      <c r="A58" s="3"/>
    </row>
    <row r="59" spans="1:4" x14ac:dyDescent="0.3">
      <c r="A59" s="3"/>
    </row>
    <row r="60" spans="1:4" x14ac:dyDescent="0.3">
      <c r="A60" s="3"/>
    </row>
    <row r="61" spans="1:4" x14ac:dyDescent="0.3">
      <c r="A61" s="3"/>
    </row>
    <row r="62" spans="1:4" x14ac:dyDescent="0.3">
      <c r="A62" s="3"/>
    </row>
    <row r="63" spans="1:4" x14ac:dyDescent="0.3">
      <c r="A63" s="3"/>
    </row>
    <row r="64" spans="1:4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EC9D-DD4F-4990-B0A8-0C1DAB2C7710}">
  <dimension ref="A4:AU59"/>
  <sheetViews>
    <sheetView workbookViewId="0">
      <selection activeCell="F2" sqref="F2"/>
    </sheetView>
  </sheetViews>
  <sheetFormatPr defaultRowHeight="14.4" x14ac:dyDescent="0.3"/>
  <cols>
    <col min="1" max="1" width="4.6640625" bestFit="1" customWidth="1"/>
    <col min="2" max="2" width="6" bestFit="1" customWidth="1"/>
    <col min="3" max="3" width="5.21875" bestFit="1" customWidth="1"/>
    <col min="4" max="4" width="4.88671875" bestFit="1" customWidth="1"/>
    <col min="5" max="5" width="5.33203125" bestFit="1" customWidth="1"/>
    <col min="6" max="6" width="7" bestFit="1" customWidth="1"/>
    <col min="7" max="7" width="5.88671875" bestFit="1" customWidth="1"/>
    <col min="8" max="8" width="4.6640625" bestFit="1" customWidth="1"/>
    <col min="9" max="10" width="5.88671875" bestFit="1" customWidth="1"/>
    <col min="11" max="11" width="6" customWidth="1"/>
    <col min="12" max="12" width="5.44140625" bestFit="1" customWidth="1"/>
    <col min="13" max="13" width="7" bestFit="1" customWidth="1"/>
    <col min="14" max="14" width="5.88671875" bestFit="1" customWidth="1"/>
    <col min="15" max="15" width="4.6640625" bestFit="1" customWidth="1"/>
    <col min="16" max="16" width="5.88671875" bestFit="1" customWidth="1"/>
    <col min="17" max="17" width="5.21875" bestFit="1" customWidth="1"/>
    <col min="18" max="18" width="4.88671875" bestFit="1" customWidth="1"/>
    <col min="19" max="19" width="5.44140625" bestFit="1" customWidth="1"/>
    <col min="20" max="20" width="6.88671875" bestFit="1" customWidth="1"/>
    <col min="21" max="21" width="5.88671875" bestFit="1" customWidth="1"/>
    <col min="22" max="22" width="4.6640625" bestFit="1" customWidth="1"/>
    <col min="23" max="23" width="5.88671875" bestFit="1" customWidth="1"/>
    <col min="24" max="24" width="4.5546875" bestFit="1" customWidth="1"/>
    <col min="25" max="25" width="4.88671875" bestFit="1" customWidth="1"/>
    <col min="26" max="26" width="5.33203125" bestFit="1" customWidth="1"/>
    <col min="27" max="27" width="6.88671875" bestFit="1" customWidth="1"/>
    <col min="28" max="28" width="5.88671875" bestFit="1" customWidth="1"/>
    <col min="29" max="29" width="5.5546875" bestFit="1" customWidth="1"/>
    <col min="30" max="30" width="5.88671875" bestFit="1" customWidth="1"/>
    <col min="31" max="31" width="5.21875" bestFit="1" customWidth="1"/>
    <col min="32" max="32" width="4.88671875" bestFit="1" customWidth="1"/>
    <col min="33" max="33" width="5.44140625" bestFit="1" customWidth="1"/>
    <col min="34" max="34" width="7" bestFit="1" customWidth="1"/>
    <col min="35" max="35" width="5.88671875" bestFit="1" customWidth="1"/>
    <col min="36" max="36" width="5.5546875" bestFit="1" customWidth="1"/>
    <col min="37" max="37" width="5.88671875" bestFit="1" customWidth="1"/>
    <col min="38" max="38" width="5.21875" bestFit="1" customWidth="1"/>
    <col min="39" max="39" width="4.88671875" bestFit="1" customWidth="1"/>
    <col min="40" max="40" width="5.44140625" bestFit="1" customWidth="1"/>
    <col min="41" max="41" width="7" bestFit="1" customWidth="1"/>
    <col min="42" max="42" width="5.88671875" bestFit="1" customWidth="1"/>
  </cols>
  <sheetData>
    <row r="4" spans="1:47" x14ac:dyDescent="0.3">
      <c r="A4" t="s">
        <v>7</v>
      </c>
      <c r="B4" t="s">
        <v>8</v>
      </c>
      <c r="C4" t="s">
        <v>5</v>
      </c>
      <c r="D4" t="s">
        <v>9</v>
      </c>
      <c r="E4" t="s">
        <v>6</v>
      </c>
      <c r="F4" t="s">
        <v>4</v>
      </c>
      <c r="H4" t="s">
        <v>7</v>
      </c>
      <c r="I4" t="s">
        <v>8</v>
      </c>
      <c r="J4" t="s">
        <v>5</v>
      </c>
      <c r="K4" t="s">
        <v>9</v>
      </c>
      <c r="L4" t="s">
        <v>6</v>
      </c>
      <c r="M4" t="s">
        <v>4</v>
      </c>
      <c r="O4" t="s">
        <v>7</v>
      </c>
      <c r="P4" t="s">
        <v>8</v>
      </c>
      <c r="Q4" t="s">
        <v>5</v>
      </c>
      <c r="R4" t="s">
        <v>9</v>
      </c>
      <c r="S4" t="s">
        <v>6</v>
      </c>
      <c r="T4" t="s">
        <v>4</v>
      </c>
      <c r="V4" t="s">
        <v>7</v>
      </c>
      <c r="W4" t="s">
        <v>8</v>
      </c>
      <c r="X4" t="s">
        <v>5</v>
      </c>
      <c r="Y4" t="s">
        <v>9</v>
      </c>
      <c r="Z4" t="s">
        <v>6</v>
      </c>
      <c r="AA4" t="s">
        <v>4</v>
      </c>
      <c r="AC4" t="s">
        <v>7</v>
      </c>
      <c r="AD4" t="s">
        <v>8</v>
      </c>
      <c r="AE4" t="s">
        <v>5</v>
      </c>
      <c r="AF4" t="s">
        <v>9</v>
      </c>
      <c r="AG4" t="s">
        <v>6</v>
      </c>
      <c r="AH4" t="s">
        <v>4</v>
      </c>
      <c r="AJ4" t="s">
        <v>7</v>
      </c>
      <c r="AK4" t="s">
        <v>8</v>
      </c>
      <c r="AL4" t="s">
        <v>5</v>
      </c>
      <c r="AM4" t="s">
        <v>9</v>
      </c>
      <c r="AN4" t="s">
        <v>6</v>
      </c>
      <c r="AO4" t="s">
        <v>4</v>
      </c>
    </row>
    <row r="5" spans="1:47" x14ac:dyDescent="0.3">
      <c r="A5" s="3">
        <v>0</v>
      </c>
      <c r="B5" s="3">
        <v>0.5</v>
      </c>
      <c r="C5" s="3">
        <f>B5-A5</f>
        <v>0.5</v>
      </c>
      <c r="D5" s="9">
        <f>A5/B5</f>
        <v>0</v>
      </c>
      <c r="E5" s="8">
        <f>MIN(clamp_high,MAX(clamp_low,IF(D5&lt;drop_off_ratio,D5/drop_off_ratio,1)*base*((1-C5/diff_divide)*diff_factor+D5*ratio_factor)))</f>
        <v>0</v>
      </c>
      <c r="F5" s="1">
        <f>MIN(1,MAX(0,D5^3*0.0172 - D5^2*0.1809 + D5*0.7777 - 0.0134))</f>
        <v>0</v>
      </c>
      <c r="H5" s="3">
        <v>0</v>
      </c>
      <c r="I5" s="3">
        <v>1</v>
      </c>
      <c r="J5" s="3">
        <f>I5-H5</f>
        <v>1</v>
      </c>
      <c r="K5" s="9">
        <f>H5/I5</f>
        <v>0</v>
      </c>
      <c r="L5" s="8">
        <f>MIN(clamp_high,MAX(clamp_low,IF(K5&lt;drop_off_ratio,K5/drop_off_ratio,1)*base*((1-J5/diff_divide)*diff_factor+K5*ratio_factor)))</f>
        <v>0</v>
      </c>
      <c r="M5" s="1">
        <f>MIN(1,MAX(0,K5^3*0.0172 - K5^2*0.1809 + K5*0.7777 - 0.0134))</f>
        <v>0</v>
      </c>
      <c r="O5" s="3">
        <v>0</v>
      </c>
      <c r="P5" s="3">
        <v>1.5</v>
      </c>
      <c r="Q5" s="3">
        <f>P5-O5</f>
        <v>1.5</v>
      </c>
      <c r="R5" s="9">
        <f>O5/P5</f>
        <v>0</v>
      </c>
      <c r="S5" s="8">
        <f>MIN(clamp_high,MAX(clamp_low,IF(R5&lt;drop_off_ratio,R5/drop_off_ratio,1)*base*((1-Q5/diff_divide)*diff_factor+R5*ratio_factor)))</f>
        <v>0</v>
      </c>
      <c r="T5" s="1">
        <f>MIN(1,MAX(0,R5^3*0.0172 - R5^2*0.1809 + R5*0.7777 - 0.0134))</f>
        <v>0</v>
      </c>
      <c r="V5" s="3">
        <v>0</v>
      </c>
      <c r="W5" s="3">
        <v>2.5</v>
      </c>
      <c r="X5" s="3">
        <f>W5-V5</f>
        <v>2.5</v>
      </c>
      <c r="Y5" s="9">
        <f>V5/W5</f>
        <v>0</v>
      </c>
      <c r="Z5" s="8">
        <f>MIN(clamp_high,MAX(clamp_low,IF(Y5&lt;drop_off_ratio,Y5/drop_off_ratio,1)*base*((1-X5/diff_divide)*diff_factor+Y5*ratio_factor)))</f>
        <v>0</v>
      </c>
      <c r="AA5" s="1">
        <f>MIN(1,MAX(0,Y5^3*0.0172 - Y5^2*0.1809 + Y5*0.7777 - 0.0134))</f>
        <v>0</v>
      </c>
      <c r="AC5" s="3">
        <v>0</v>
      </c>
      <c r="AD5" s="3">
        <v>3.5</v>
      </c>
      <c r="AE5" s="3">
        <f>AD5-AC5</f>
        <v>3.5</v>
      </c>
      <c r="AF5" s="9">
        <f>AC5/AD5</f>
        <v>0</v>
      </c>
      <c r="AG5" s="8">
        <f>MIN(clamp_high,MAX(clamp_low,IF(AF5&lt;drop_off_ratio,AF5/drop_off_ratio,1)*base*((1-AE5/diff_divide)*diff_factor+AF5*ratio_factor)))</f>
        <v>0</v>
      </c>
      <c r="AH5" s="1">
        <f>MIN(1,MAX(0,AF5^3*0.0172 - AF5^2*0.1809 + AF5*0.7777 - 0.0134))</f>
        <v>0</v>
      </c>
      <c r="AJ5" s="3">
        <v>0</v>
      </c>
      <c r="AK5" s="3">
        <v>5</v>
      </c>
      <c r="AL5" s="3">
        <f>AK5-AJ5</f>
        <v>5</v>
      </c>
      <c r="AM5" s="9">
        <f>AJ5/AK5</f>
        <v>0</v>
      </c>
      <c r="AN5" s="8">
        <f>MIN(clamp_high,MAX(clamp_low,IF(AM5&lt;drop_off_ratio,AM5/drop_off_ratio,1)*base*((1-AL5/diff_divide)*diff_factor+AM5*ratio_factor)))</f>
        <v>0</v>
      </c>
      <c r="AO5" s="1">
        <f>MIN(1,MAX(0,AM5^3*0.0172 - AM5^2*0.1809 + AM5*0.7777 - 0.0134))</f>
        <v>0</v>
      </c>
    </row>
    <row r="6" spans="1:47" x14ac:dyDescent="0.3">
      <c r="A6" s="3">
        <f>A5+0.01</f>
        <v>0.01</v>
      </c>
      <c r="B6" s="3">
        <f>B5</f>
        <v>0.5</v>
      </c>
      <c r="C6" s="3">
        <f>B6-A6</f>
        <v>0.49</v>
      </c>
      <c r="D6" s="9">
        <f t="shared" ref="D6:D29" si="0">A6/B6</f>
        <v>0.02</v>
      </c>
      <c r="E6" s="8">
        <f>MIN(clamp_high,MAX(clamp_low,IF(D6&lt;drop_off_ratio,D6/drop_off_ratio,1)*base*((1-C6/diff_divide)*diff_factor+D6*ratio_factor)))</f>
        <v>2.3160000000000004E-2</v>
      </c>
      <c r="F6" s="1">
        <f t="shared" ref="F6:F29" si="1">MIN(1,MAX(0,D6^3*0.0172 - D6^2*0.1809 + D6*0.7777 - 0.0134))</f>
        <v>2.0817775999999993E-3</v>
      </c>
      <c r="H6" s="3">
        <f>H5+0.02</f>
        <v>0.02</v>
      </c>
      <c r="I6" s="3">
        <f>I5</f>
        <v>1</v>
      </c>
      <c r="J6" s="3">
        <f>I6-H6</f>
        <v>0.98</v>
      </c>
      <c r="K6" s="9">
        <f t="shared" ref="K6:K29" si="2">H6/I6</f>
        <v>0.02</v>
      </c>
      <c r="L6" s="8">
        <f>MIN(clamp_high,MAX(clamp_low,IF(K6&lt;drop_off_ratio,K6/drop_off_ratio,1)*base*((1-J6/diff_divide)*diff_factor+K6*ratio_factor)))</f>
        <v>1.8848E-2</v>
      </c>
      <c r="M6" s="1">
        <f t="shared" ref="M6:M29" si="3">MIN(1,MAX(0,K6^3*0.0172 - K6^2*0.1809 + K6*0.7777 - 0.0134))</f>
        <v>2.0817775999999993E-3</v>
      </c>
      <c r="O6" s="3">
        <f>O5+0.03</f>
        <v>0.03</v>
      </c>
      <c r="P6" s="3">
        <f>P5</f>
        <v>1.5</v>
      </c>
      <c r="Q6" s="3">
        <f>P6-O6</f>
        <v>1.47</v>
      </c>
      <c r="R6" s="9">
        <f t="shared" ref="R6:R29" si="4">O6/P6</f>
        <v>0.02</v>
      </c>
      <c r="S6" s="8">
        <f>MIN(clamp_high,MAX(clamp_low,IF(R6&lt;drop_off_ratio,R6/drop_off_ratio,1)*base*((1-Q6/diff_divide)*diff_factor+R6*ratio_factor)))</f>
        <v>1.4536E-2</v>
      </c>
      <c r="T6" s="1">
        <f t="shared" ref="T6:T29" si="5">MIN(1,MAX(0,R6^3*0.0172 - R6^2*0.1809 + R6*0.7777 - 0.0134))</f>
        <v>2.0817775999999993E-3</v>
      </c>
      <c r="V6" s="3">
        <f>V5+0.05</f>
        <v>0.05</v>
      </c>
      <c r="W6" s="3">
        <f>W5</f>
        <v>2.5</v>
      </c>
      <c r="X6" s="3">
        <f>W6-V6</f>
        <v>2.4500000000000002</v>
      </c>
      <c r="Y6" s="9">
        <f t="shared" ref="Y6:Y29" si="6">V6/W6</f>
        <v>0.02</v>
      </c>
      <c r="Z6" s="8">
        <f>MIN(clamp_high,MAX(clamp_low,IF(Y6&lt;drop_off_ratio,Y6/drop_off_ratio,1)*base*((1-X6/diff_divide)*diff_factor+Y6*ratio_factor)))</f>
        <v>5.9119999999999971E-3</v>
      </c>
      <c r="AA6" s="1">
        <f t="shared" ref="AA6:AA29" si="7">MIN(1,MAX(0,Y6^3*0.0172 - Y6^2*0.1809 + Y6*0.7777 - 0.0134))</f>
        <v>2.0817775999999993E-3</v>
      </c>
      <c r="AC6" s="3">
        <f>AC5+0.07</f>
        <v>7.0000000000000007E-2</v>
      </c>
      <c r="AD6" s="3">
        <f>AD5</f>
        <v>3.5</v>
      </c>
      <c r="AE6" s="3">
        <f>AD6-AC6</f>
        <v>3.43</v>
      </c>
      <c r="AF6" s="9">
        <f t="shared" ref="AF6:AF59" si="8">AC6/AD6</f>
        <v>0.02</v>
      </c>
      <c r="AG6" s="8">
        <f>MIN(clamp_high,MAX(clamp_low,IF(AF6&lt;drop_off_ratio,AF6/drop_off_ratio,1)*base*((1-AE6/diff_divide)*diff_factor+AF6*ratio_factor)))</f>
        <v>0</v>
      </c>
      <c r="AH6" s="1">
        <f t="shared" ref="AH6:AH59" si="9">MIN(1,MAX(0,AF6^3*0.0172 - AF6^2*0.1809 + AF6*0.7777 - 0.0134))</f>
        <v>2.0817775999999993E-3</v>
      </c>
      <c r="AJ6" s="3">
        <f>AJ5+0.1</f>
        <v>0.1</v>
      </c>
      <c r="AK6" s="3">
        <f>AK5</f>
        <v>5</v>
      </c>
      <c r="AL6" s="3">
        <f>AK6-AJ6</f>
        <v>4.9000000000000004</v>
      </c>
      <c r="AM6" s="9">
        <f t="shared" ref="AM6:AM29" si="10">AJ6/AK6</f>
        <v>0.02</v>
      </c>
      <c r="AN6" s="8">
        <f>MIN(clamp_high,MAX(clamp_low,IF(AM6&lt;drop_off_ratio,AM6/drop_off_ratio,1)*base*((1-AL6/diff_divide)*diff_factor+AM6*ratio_factor)))</f>
        <v>0</v>
      </c>
      <c r="AO6" s="1">
        <f t="shared" ref="AO6:AO29" si="11">MIN(1,MAX(0,AM6^3*0.0172 - AM6^2*0.1809 + AM6*0.7777 - 0.0134))</f>
        <v>2.0817775999999993E-3</v>
      </c>
      <c r="AR6" t="s">
        <v>12</v>
      </c>
    </row>
    <row r="7" spans="1:47" x14ac:dyDescent="0.3">
      <c r="A7" s="3">
        <f t="shared" ref="A7:A59" si="12">A6+0.01</f>
        <v>0.02</v>
      </c>
      <c r="B7" s="3">
        <f t="shared" ref="B7:B59" si="13">B6</f>
        <v>0.5</v>
      </c>
      <c r="C7" s="3">
        <f t="shared" ref="C7:C29" si="14">B7-A7</f>
        <v>0.48</v>
      </c>
      <c r="D7" s="9">
        <f t="shared" si="0"/>
        <v>0.04</v>
      </c>
      <c r="E7" s="8">
        <f>MIN(clamp_high,MAX(clamp_low,IF(D7&lt;drop_off_ratio,D7/drop_off_ratio,1)*base*((1-C7/diff_divide)*diff_factor+D7*ratio_factor)))</f>
        <v>4.8640000000000003E-2</v>
      </c>
      <c r="F7" s="1">
        <f t="shared" si="1"/>
        <v>1.74196608E-2</v>
      </c>
      <c r="H7" s="3">
        <f t="shared" ref="H7:H59" si="15">H6+0.02</f>
        <v>0.04</v>
      </c>
      <c r="I7" s="3">
        <f t="shared" ref="I7:I59" si="16">I6</f>
        <v>1</v>
      </c>
      <c r="J7" s="3">
        <f t="shared" ref="J7:J29" si="17">I7-H7</f>
        <v>0.96</v>
      </c>
      <c r="K7" s="9">
        <f t="shared" si="2"/>
        <v>0.04</v>
      </c>
      <c r="L7" s="8">
        <f>MIN(clamp_high,MAX(clamp_low,IF(K7&lt;drop_off_ratio,K7/drop_off_ratio,1)*base*((1-J7/diff_divide)*diff_factor+K7*ratio_factor)))</f>
        <v>4.0191999999999999E-2</v>
      </c>
      <c r="M7" s="1">
        <f t="shared" si="3"/>
        <v>1.74196608E-2</v>
      </c>
      <c r="O7" s="3">
        <f t="shared" ref="O7:O59" si="18">O6+0.03</f>
        <v>0.06</v>
      </c>
      <c r="P7" s="3">
        <f t="shared" ref="P7:P59" si="19">P6</f>
        <v>1.5</v>
      </c>
      <c r="Q7" s="3">
        <f t="shared" ref="Q7:Q29" si="20">P7-O7</f>
        <v>1.44</v>
      </c>
      <c r="R7" s="9">
        <f t="shared" si="4"/>
        <v>0.04</v>
      </c>
      <c r="S7" s="8">
        <f>MIN(clamp_high,MAX(clamp_low,IF(R7&lt;drop_off_ratio,R7/drop_off_ratio,1)*base*((1-Q7/diff_divide)*diff_factor+R7*ratio_factor)))</f>
        <v>3.1744000000000001E-2</v>
      </c>
      <c r="T7" s="1">
        <f t="shared" si="5"/>
        <v>1.74196608E-2</v>
      </c>
      <c r="V7" s="3">
        <f t="shared" ref="V7:V59" si="21">V6+0.05</f>
        <v>0.1</v>
      </c>
      <c r="W7" s="3">
        <f t="shared" ref="W7:W59" si="22">W6</f>
        <v>2.5</v>
      </c>
      <c r="X7" s="3">
        <f t="shared" ref="X7:X29" si="23">W7-V7</f>
        <v>2.4</v>
      </c>
      <c r="Y7" s="9">
        <f t="shared" si="6"/>
        <v>0.04</v>
      </c>
      <c r="Z7" s="8">
        <f>MIN(clamp_high,MAX(clamp_low,IF(Y7&lt;drop_off_ratio,Y7/drop_off_ratio,1)*base*((1-X7/diff_divide)*diff_factor+Y7*ratio_factor)))</f>
        <v>1.4848000000000004E-2</v>
      </c>
      <c r="AA7" s="1">
        <f t="shared" si="7"/>
        <v>1.74196608E-2</v>
      </c>
      <c r="AC7" s="3">
        <f t="shared" ref="AC7:AC59" si="24">AC6+0.07</f>
        <v>0.14000000000000001</v>
      </c>
      <c r="AD7" s="3">
        <f t="shared" ref="AD7:AD59" si="25">AD6</f>
        <v>3.5</v>
      </c>
      <c r="AE7" s="3">
        <f t="shared" ref="AE7:AE59" si="26">AD7-AC7</f>
        <v>3.36</v>
      </c>
      <c r="AF7" s="9">
        <f t="shared" si="8"/>
        <v>0.04</v>
      </c>
      <c r="AG7" s="8">
        <f>MIN(clamp_high,MAX(clamp_low,IF(AF7&lt;drop_off_ratio,AF7/drop_off_ratio,1)*base*((1-AE7/diff_divide)*diff_factor+AF7*ratio_factor)))</f>
        <v>0</v>
      </c>
      <c r="AH7" s="1">
        <f t="shared" si="9"/>
        <v>1.74196608E-2</v>
      </c>
      <c r="AJ7" s="3">
        <f t="shared" ref="AJ7:AJ59" si="27">AJ6+0.1</f>
        <v>0.2</v>
      </c>
      <c r="AK7" s="3">
        <f t="shared" ref="AK7:AK59" si="28">AK6</f>
        <v>5</v>
      </c>
      <c r="AL7" s="3">
        <f t="shared" ref="AL7:AL29" si="29">AK7-AJ7</f>
        <v>4.8</v>
      </c>
      <c r="AM7" s="9">
        <f t="shared" si="10"/>
        <v>0.04</v>
      </c>
      <c r="AN7" s="8">
        <f>MIN(clamp_high,MAX(clamp_low,IF(AM7&lt;drop_off_ratio,AM7/drop_off_ratio,1)*base*((1-AL7/diff_divide)*diff_factor+AM7*ratio_factor)))</f>
        <v>0</v>
      </c>
      <c r="AO7" s="1">
        <f t="shared" si="11"/>
        <v>1.74196608E-2</v>
      </c>
      <c r="AR7">
        <v>2000</v>
      </c>
      <c r="AT7">
        <v>5000</v>
      </c>
    </row>
    <row r="8" spans="1:47" x14ac:dyDescent="0.3">
      <c r="A8" s="3">
        <f t="shared" si="12"/>
        <v>0.03</v>
      </c>
      <c r="B8" s="3">
        <f t="shared" si="13"/>
        <v>0.5</v>
      </c>
      <c r="C8" s="3">
        <f t="shared" si="14"/>
        <v>0.47</v>
      </c>
      <c r="D8" s="9">
        <f t="shared" si="0"/>
        <v>0.06</v>
      </c>
      <c r="E8" s="8">
        <f>MIN(clamp_high,MAX(clamp_low,IF(D8&lt;drop_off_ratio,D8/drop_off_ratio,1)*base*((1-C8/diff_divide)*diff_factor+D8*ratio_factor)))</f>
        <v>7.6440000000000008E-2</v>
      </c>
      <c r="F8" s="1">
        <f t="shared" si="1"/>
        <v>3.2614475199999993E-2</v>
      </c>
      <c r="H8" s="3">
        <f t="shared" si="15"/>
        <v>0.06</v>
      </c>
      <c r="I8" s="3">
        <f t="shared" si="16"/>
        <v>1</v>
      </c>
      <c r="J8" s="3">
        <f t="shared" si="17"/>
        <v>0.94</v>
      </c>
      <c r="K8" s="9">
        <f t="shared" si="2"/>
        <v>0.06</v>
      </c>
      <c r="L8" s="8">
        <f>MIN(clamp_high,MAX(clamp_low,IF(K8&lt;drop_off_ratio,K8/drop_off_ratio,1)*base*((1-J8/diff_divide)*diff_factor+K8*ratio_factor)))</f>
        <v>6.4032000000000006E-2</v>
      </c>
      <c r="M8" s="1">
        <f t="shared" si="3"/>
        <v>3.2614475199999993E-2</v>
      </c>
      <c r="O8" s="3">
        <f t="shared" si="18"/>
        <v>0.09</v>
      </c>
      <c r="P8" s="3">
        <f t="shared" si="19"/>
        <v>1.5</v>
      </c>
      <c r="Q8" s="3">
        <f t="shared" si="20"/>
        <v>1.41</v>
      </c>
      <c r="R8" s="9">
        <f t="shared" si="4"/>
        <v>0.06</v>
      </c>
      <c r="S8" s="8">
        <f>MIN(clamp_high,MAX(clamp_low,IF(R8&lt;drop_off_ratio,R8/drop_off_ratio,1)*base*((1-Q8/diff_divide)*diff_factor+R8*ratio_factor)))</f>
        <v>5.1624000000000003E-2</v>
      </c>
      <c r="T8" s="1">
        <f t="shared" si="5"/>
        <v>3.2614475199999993E-2</v>
      </c>
      <c r="V8" s="3">
        <f t="shared" si="21"/>
        <v>0.15000000000000002</v>
      </c>
      <c r="W8" s="3">
        <f t="shared" si="22"/>
        <v>2.5</v>
      </c>
      <c r="X8" s="3">
        <f t="shared" si="23"/>
        <v>2.35</v>
      </c>
      <c r="Y8" s="9">
        <f t="shared" si="6"/>
        <v>6.0000000000000012E-2</v>
      </c>
      <c r="Z8" s="8">
        <f>MIN(clamp_high,MAX(clamp_low,IF(Y8&lt;drop_off_ratio,Y8/drop_off_ratio,1)*base*((1-X8/diff_divide)*diff_factor+Y8*ratio_factor)))</f>
        <v>2.6808000000000009E-2</v>
      </c>
      <c r="AA8" s="1">
        <f t="shared" si="7"/>
        <v>3.2614475200000007E-2</v>
      </c>
      <c r="AC8" s="3">
        <f t="shared" si="24"/>
        <v>0.21000000000000002</v>
      </c>
      <c r="AD8" s="3">
        <f t="shared" si="25"/>
        <v>3.5</v>
      </c>
      <c r="AE8" s="3">
        <f t="shared" si="26"/>
        <v>3.29</v>
      </c>
      <c r="AF8" s="9">
        <f t="shared" si="8"/>
        <v>6.0000000000000005E-2</v>
      </c>
      <c r="AG8" s="8">
        <f>MIN(clamp_high,MAX(clamp_low,IF(AF8&lt;drop_off_ratio,AF8/drop_off_ratio,1)*base*((1-AE8/diff_divide)*diff_factor+AF8*ratio_factor)))</f>
        <v>1.9919999999999985E-3</v>
      </c>
      <c r="AH8" s="1">
        <f t="shared" si="9"/>
        <v>3.26144752E-2</v>
      </c>
      <c r="AJ8" s="3">
        <f t="shared" si="27"/>
        <v>0.30000000000000004</v>
      </c>
      <c r="AK8" s="3">
        <f t="shared" si="28"/>
        <v>5</v>
      </c>
      <c r="AL8" s="3">
        <f t="shared" si="29"/>
        <v>4.7</v>
      </c>
      <c r="AM8" s="9">
        <f t="shared" si="10"/>
        <v>6.0000000000000012E-2</v>
      </c>
      <c r="AN8" s="8">
        <f>MIN(clamp_high,MAX(clamp_low,IF(AM8&lt;drop_off_ratio,AM8/drop_off_ratio,1)*base*((1-AL8/diff_divide)*diff_factor+AM8*ratio_factor)))</f>
        <v>0</v>
      </c>
      <c r="AO8" s="1">
        <f t="shared" si="11"/>
        <v>3.2614475200000007E-2</v>
      </c>
      <c r="AR8">
        <v>100000</v>
      </c>
      <c r="AT8">
        <v>400000</v>
      </c>
    </row>
    <row r="9" spans="1:47" x14ac:dyDescent="0.3">
      <c r="A9" s="3">
        <f t="shared" si="12"/>
        <v>0.04</v>
      </c>
      <c r="B9" s="3">
        <f t="shared" si="13"/>
        <v>0.5</v>
      </c>
      <c r="C9" s="3">
        <f t="shared" si="14"/>
        <v>0.46</v>
      </c>
      <c r="D9" s="9">
        <f t="shared" si="0"/>
        <v>0.08</v>
      </c>
      <c r="E9" s="8">
        <f>MIN(clamp_high,MAX(clamp_low,IF(D9&lt;drop_off_ratio,D9/drop_off_ratio,1)*base*((1-C9/diff_divide)*diff_factor+D9*ratio_factor)))</f>
        <v>0.10656</v>
      </c>
      <c r="F9" s="1">
        <f t="shared" si="1"/>
        <v>4.7667046399999996E-2</v>
      </c>
      <c r="H9" s="3">
        <f t="shared" si="15"/>
        <v>0.08</v>
      </c>
      <c r="I9" s="3">
        <f t="shared" si="16"/>
        <v>1</v>
      </c>
      <c r="J9" s="3">
        <f t="shared" si="17"/>
        <v>0.92</v>
      </c>
      <c r="K9" s="9">
        <f t="shared" si="2"/>
        <v>0.08</v>
      </c>
      <c r="L9" s="8">
        <f>MIN(clamp_high,MAX(clamp_low,IF(K9&lt;drop_off_ratio,K9/drop_off_ratio,1)*base*((1-J9/diff_divide)*diff_factor+K9*ratio_factor)))</f>
        <v>9.0368000000000018E-2</v>
      </c>
      <c r="M9" s="1">
        <f t="shared" si="3"/>
        <v>4.7667046399999996E-2</v>
      </c>
      <c r="O9" s="3">
        <f t="shared" si="18"/>
        <v>0.12</v>
      </c>
      <c r="P9" s="3">
        <f t="shared" si="19"/>
        <v>1.5</v>
      </c>
      <c r="Q9" s="3">
        <f t="shared" si="20"/>
        <v>1.38</v>
      </c>
      <c r="R9" s="9">
        <f t="shared" si="4"/>
        <v>0.08</v>
      </c>
      <c r="S9" s="8">
        <f>MIN(clamp_high,MAX(clamp_low,IF(R9&lt;drop_off_ratio,R9/drop_off_ratio,1)*base*((1-Q9/diff_divide)*diff_factor+R9*ratio_factor)))</f>
        <v>7.4176000000000006E-2</v>
      </c>
      <c r="T9" s="1">
        <f t="shared" si="5"/>
        <v>4.7667046399999996E-2</v>
      </c>
      <c r="V9" s="3">
        <f t="shared" si="21"/>
        <v>0.2</v>
      </c>
      <c r="W9" s="3">
        <f t="shared" si="22"/>
        <v>2.5</v>
      </c>
      <c r="X9" s="3">
        <f t="shared" si="23"/>
        <v>2.2999999999999998</v>
      </c>
      <c r="Y9" s="9">
        <f t="shared" si="6"/>
        <v>0.08</v>
      </c>
      <c r="Z9" s="8">
        <f>MIN(clamp_high,MAX(clamp_low,IF(Y9&lt;drop_off_ratio,Y9/drop_off_ratio,1)*base*((1-X9/diff_divide)*diff_factor+Y9*ratio_factor)))</f>
        <v>4.179200000000001E-2</v>
      </c>
      <c r="AA9" s="1">
        <f t="shared" si="7"/>
        <v>4.7667046399999996E-2</v>
      </c>
      <c r="AC9" s="3">
        <f t="shared" si="24"/>
        <v>0.28000000000000003</v>
      </c>
      <c r="AD9" s="3">
        <f t="shared" si="25"/>
        <v>3.5</v>
      </c>
      <c r="AE9" s="3">
        <f t="shared" si="26"/>
        <v>3.2199999999999998</v>
      </c>
      <c r="AF9" s="9">
        <f t="shared" si="8"/>
        <v>0.08</v>
      </c>
      <c r="AG9" s="8">
        <f>MIN(clamp_high,MAX(clamp_low,IF(AF9&lt;drop_off_ratio,AF9/drop_off_ratio,1)*base*((1-AE9/diff_divide)*diff_factor+AF9*ratio_factor)))</f>
        <v>9.4080000000000066E-3</v>
      </c>
      <c r="AH9" s="1">
        <f t="shared" si="9"/>
        <v>4.7667046399999996E-2</v>
      </c>
      <c r="AJ9" s="3">
        <f t="shared" si="27"/>
        <v>0.4</v>
      </c>
      <c r="AK9" s="3">
        <f t="shared" si="28"/>
        <v>5</v>
      </c>
      <c r="AL9" s="3">
        <f t="shared" si="29"/>
        <v>4.5999999999999996</v>
      </c>
      <c r="AM9" s="9">
        <f t="shared" si="10"/>
        <v>0.08</v>
      </c>
      <c r="AN9" s="8">
        <f>MIN(clamp_high,MAX(clamp_low,IF(AM9&lt;drop_off_ratio,AM9/drop_off_ratio,1)*base*((1-AL9/diff_divide)*diff_factor+AM9*ratio_factor)))</f>
        <v>0</v>
      </c>
      <c r="AO9" s="1">
        <f t="shared" si="11"/>
        <v>4.7667046399999996E-2</v>
      </c>
      <c r="AR9">
        <f>AR8/4</f>
        <v>25000</v>
      </c>
      <c r="AT9">
        <f>AT8/1.4/4</f>
        <v>71428.571428571435</v>
      </c>
    </row>
    <row r="10" spans="1:47" x14ac:dyDescent="0.3">
      <c r="A10" s="3">
        <f t="shared" si="12"/>
        <v>0.05</v>
      </c>
      <c r="B10" s="3">
        <f t="shared" si="13"/>
        <v>0.5</v>
      </c>
      <c r="C10" s="3">
        <f t="shared" si="14"/>
        <v>0.45</v>
      </c>
      <c r="D10" s="9">
        <f t="shared" si="0"/>
        <v>0.1</v>
      </c>
      <c r="E10" s="8">
        <f>MIN(clamp_high,MAX(clamp_low,IF(D10&lt;drop_off_ratio,D10/drop_off_ratio,1)*base*((1-C10/diff_divide)*diff_factor+D10*ratio_factor)))</f>
        <v>0.13900000000000001</v>
      </c>
      <c r="F10" s="1">
        <f t="shared" si="1"/>
        <v>6.2578200000000014E-2</v>
      </c>
      <c r="H10" s="3">
        <f t="shared" si="15"/>
        <v>0.1</v>
      </c>
      <c r="I10" s="3">
        <f t="shared" si="16"/>
        <v>1</v>
      </c>
      <c r="J10" s="3">
        <f t="shared" si="17"/>
        <v>0.9</v>
      </c>
      <c r="K10" s="9">
        <f t="shared" si="2"/>
        <v>0.1</v>
      </c>
      <c r="L10" s="8">
        <f>MIN(clamp_high,MAX(clamp_low,IF(K10&lt;drop_off_ratio,K10/drop_off_ratio,1)*base*((1-J10/diff_divide)*diff_factor+K10*ratio_factor)))</f>
        <v>0.1192</v>
      </c>
      <c r="M10" s="1">
        <f t="shared" si="3"/>
        <v>6.2578200000000014E-2</v>
      </c>
      <c r="O10" s="3">
        <f t="shared" si="18"/>
        <v>0.15</v>
      </c>
      <c r="P10" s="3">
        <f t="shared" si="19"/>
        <v>1.5</v>
      </c>
      <c r="Q10" s="3">
        <f t="shared" si="20"/>
        <v>1.35</v>
      </c>
      <c r="R10" s="9">
        <f t="shared" si="4"/>
        <v>9.9999999999999992E-2</v>
      </c>
      <c r="S10" s="8">
        <f>MIN(clamp_high,MAX(clamp_low,IF(R10&lt;drop_off_ratio,R10/drop_off_ratio,1)*base*((1-Q10/diff_divide)*diff_factor+R10*ratio_factor)))</f>
        <v>9.9399999999999988E-2</v>
      </c>
      <c r="T10" s="1">
        <f t="shared" si="5"/>
        <v>6.25782E-2</v>
      </c>
      <c r="V10" s="3">
        <f t="shared" si="21"/>
        <v>0.25</v>
      </c>
      <c r="W10" s="3">
        <f t="shared" si="22"/>
        <v>2.5</v>
      </c>
      <c r="X10" s="3">
        <f t="shared" si="23"/>
        <v>2.25</v>
      </c>
      <c r="Y10" s="9">
        <f t="shared" si="6"/>
        <v>0.1</v>
      </c>
      <c r="Z10" s="8">
        <f>MIN(clamp_high,MAX(clamp_low,IF(Y10&lt;drop_off_ratio,Y10/drop_off_ratio,1)*base*((1-X10/diff_divide)*diff_factor+Y10*ratio_factor)))</f>
        <v>5.9799999999999999E-2</v>
      </c>
      <c r="AA10" s="1">
        <f t="shared" si="7"/>
        <v>6.2578200000000014E-2</v>
      </c>
      <c r="AC10" s="3">
        <f t="shared" si="24"/>
        <v>0.35000000000000003</v>
      </c>
      <c r="AD10" s="3">
        <f t="shared" si="25"/>
        <v>3.5</v>
      </c>
      <c r="AE10" s="3">
        <f t="shared" si="26"/>
        <v>3.15</v>
      </c>
      <c r="AF10" s="9">
        <f t="shared" si="8"/>
        <v>0.1</v>
      </c>
      <c r="AG10" s="8">
        <f>MIN(clamp_high,MAX(clamp_low,IF(AF10&lt;drop_off_ratio,AF10/drop_off_ratio,1)*base*((1-AE10/diff_divide)*diff_factor+AF10*ratio_factor)))</f>
        <v>2.0199999999999992E-2</v>
      </c>
      <c r="AH10" s="1">
        <f t="shared" si="9"/>
        <v>6.2578200000000014E-2</v>
      </c>
      <c r="AJ10" s="3">
        <f t="shared" si="27"/>
        <v>0.5</v>
      </c>
      <c r="AK10" s="3">
        <f t="shared" si="28"/>
        <v>5</v>
      </c>
      <c r="AL10" s="3">
        <f t="shared" si="29"/>
        <v>4.5</v>
      </c>
      <c r="AM10" s="9">
        <f t="shared" si="10"/>
        <v>0.1</v>
      </c>
      <c r="AN10" s="8">
        <f>MIN(clamp_high,MAX(clamp_low,IF(AM10&lt;drop_off_ratio,AM10/drop_off_ratio,1)*base*((1-AL10/diff_divide)*diff_factor+AM10*ratio_factor)))</f>
        <v>0</v>
      </c>
      <c r="AO10" s="1">
        <f t="shared" si="11"/>
        <v>6.2578200000000014E-2</v>
      </c>
      <c r="AR10">
        <f>AR9/5</f>
        <v>5000</v>
      </c>
      <c r="AT10">
        <f>AT9/5</f>
        <v>14285.714285714286</v>
      </c>
    </row>
    <row r="11" spans="1:47" x14ac:dyDescent="0.3">
      <c r="A11" s="3">
        <f t="shared" si="12"/>
        <v>6.0000000000000005E-2</v>
      </c>
      <c r="B11" s="3">
        <f t="shared" si="13"/>
        <v>0.5</v>
      </c>
      <c r="C11" s="3">
        <f t="shared" si="14"/>
        <v>0.44</v>
      </c>
      <c r="D11" s="9">
        <f t="shared" si="0"/>
        <v>0.12000000000000001</v>
      </c>
      <c r="E11" s="8">
        <f>MIN(clamp_high,MAX(clamp_low,IF(D11&lt;drop_off_ratio,D11/drop_off_ratio,1)*base*((1-C11/diff_divide)*diff_factor+D11*ratio_factor)))</f>
        <v>0.17376</v>
      </c>
      <c r="F11" s="1">
        <f t="shared" si="1"/>
        <v>7.734876160000001E-2</v>
      </c>
      <c r="H11" s="3">
        <f t="shared" si="15"/>
        <v>0.12000000000000001</v>
      </c>
      <c r="I11" s="3">
        <f t="shared" si="16"/>
        <v>1</v>
      </c>
      <c r="J11" s="3">
        <f t="shared" si="17"/>
        <v>0.88</v>
      </c>
      <c r="K11" s="9">
        <f t="shared" si="2"/>
        <v>0.12000000000000001</v>
      </c>
      <c r="L11" s="8">
        <f>MIN(clamp_high,MAX(clamp_low,IF(K11&lt;drop_off_ratio,K11/drop_off_ratio,1)*base*((1-J11/diff_divide)*diff_factor+K11*ratio_factor)))</f>
        <v>0.150528</v>
      </c>
      <c r="M11" s="1">
        <f t="shared" si="3"/>
        <v>7.734876160000001E-2</v>
      </c>
      <c r="O11" s="3">
        <f t="shared" si="18"/>
        <v>0.18</v>
      </c>
      <c r="P11" s="3">
        <f t="shared" si="19"/>
        <v>1.5</v>
      </c>
      <c r="Q11" s="3">
        <f t="shared" si="20"/>
        <v>1.32</v>
      </c>
      <c r="R11" s="9">
        <f t="shared" si="4"/>
        <v>0.12</v>
      </c>
      <c r="S11" s="8">
        <f>MIN(clamp_high,MAX(clamp_low,IF(R11&lt;drop_off_ratio,R11/drop_off_ratio,1)*base*((1-Q11/diff_divide)*diff_factor+R11*ratio_factor)))</f>
        <v>0.12729599999999999</v>
      </c>
      <c r="T11" s="1">
        <f t="shared" si="5"/>
        <v>7.7348761599999996E-2</v>
      </c>
      <c r="V11" s="3">
        <f t="shared" si="21"/>
        <v>0.3</v>
      </c>
      <c r="W11" s="3">
        <f t="shared" si="22"/>
        <v>2.5</v>
      </c>
      <c r="X11" s="3">
        <f t="shared" si="23"/>
        <v>2.2000000000000002</v>
      </c>
      <c r="Y11" s="9">
        <f t="shared" si="6"/>
        <v>0.12</v>
      </c>
      <c r="Z11" s="8">
        <f>MIN(clamp_high,MAX(clamp_low,IF(Y11&lt;drop_off_ratio,Y11/drop_off_ratio,1)*base*((1-X11/diff_divide)*diff_factor+Y11*ratio_factor)))</f>
        <v>8.0831999999999987E-2</v>
      </c>
      <c r="AA11" s="1">
        <f t="shared" si="7"/>
        <v>7.7348761599999996E-2</v>
      </c>
      <c r="AC11" s="3">
        <f t="shared" si="24"/>
        <v>0.42000000000000004</v>
      </c>
      <c r="AD11" s="3">
        <f t="shared" si="25"/>
        <v>3.5</v>
      </c>
      <c r="AE11" s="3">
        <f t="shared" si="26"/>
        <v>3.08</v>
      </c>
      <c r="AF11" s="9">
        <f t="shared" si="8"/>
        <v>0.12000000000000001</v>
      </c>
      <c r="AG11" s="8">
        <f>MIN(clamp_high,MAX(clamp_low,IF(AF11&lt;drop_off_ratio,AF11/drop_off_ratio,1)*base*((1-AE11/diff_divide)*diff_factor+AF11*ratio_factor)))</f>
        <v>3.4368000000000003E-2</v>
      </c>
      <c r="AH11" s="1">
        <f t="shared" si="9"/>
        <v>7.734876160000001E-2</v>
      </c>
      <c r="AJ11" s="3">
        <f t="shared" si="27"/>
        <v>0.6</v>
      </c>
      <c r="AK11" s="3">
        <f t="shared" si="28"/>
        <v>5</v>
      </c>
      <c r="AL11" s="3">
        <f t="shared" si="29"/>
        <v>4.4000000000000004</v>
      </c>
      <c r="AM11" s="9">
        <f t="shared" si="10"/>
        <v>0.12</v>
      </c>
      <c r="AN11" s="8">
        <f>MIN(clamp_high,MAX(clamp_low,IF(AM11&lt;drop_off_ratio,AM11/drop_off_ratio,1)*base*((1-AL11/diff_divide)*diff_factor+AM11*ratio_factor)))</f>
        <v>0</v>
      </c>
      <c r="AO11" s="1">
        <f t="shared" si="11"/>
        <v>7.7348761599999996E-2</v>
      </c>
      <c r="AR11">
        <f>AR10/AR7*1.1</f>
        <v>2.75</v>
      </c>
      <c r="AS11" t="s">
        <v>15</v>
      </c>
      <c r="AT11" s="3">
        <f>AT10/AT7*1.1</f>
        <v>3.1428571428571432</v>
      </c>
      <c r="AU11" t="s">
        <v>15</v>
      </c>
    </row>
    <row r="12" spans="1:47" x14ac:dyDescent="0.3">
      <c r="A12" s="3">
        <f t="shared" si="12"/>
        <v>7.0000000000000007E-2</v>
      </c>
      <c r="B12" s="3">
        <f t="shared" si="13"/>
        <v>0.5</v>
      </c>
      <c r="C12" s="3">
        <f t="shared" si="14"/>
        <v>0.43</v>
      </c>
      <c r="D12" s="9">
        <f t="shared" si="0"/>
        <v>0.14000000000000001</v>
      </c>
      <c r="E12" s="8">
        <f>MIN(clamp_high,MAX(clamp_low,IF(D12&lt;drop_off_ratio,D12/drop_off_ratio,1)*base*((1-C12/diff_divide)*diff_factor+D12*ratio_factor)))</f>
        <v>0.21084000000000003</v>
      </c>
      <c r="F12" s="1">
        <f t="shared" si="1"/>
        <v>9.1979556800000001E-2</v>
      </c>
      <c r="H12" s="3">
        <f t="shared" si="15"/>
        <v>0.14000000000000001</v>
      </c>
      <c r="I12" s="3">
        <f t="shared" si="16"/>
        <v>1</v>
      </c>
      <c r="J12" s="3">
        <f t="shared" si="17"/>
        <v>0.86</v>
      </c>
      <c r="K12" s="9">
        <f t="shared" si="2"/>
        <v>0.14000000000000001</v>
      </c>
      <c r="L12" s="8">
        <f>MIN(clamp_high,MAX(clamp_low,IF(K12&lt;drop_off_ratio,K12/drop_off_ratio,1)*base*((1-J12/diff_divide)*diff_factor+K12*ratio_factor)))</f>
        <v>0.18435200000000004</v>
      </c>
      <c r="M12" s="1">
        <f t="shared" si="3"/>
        <v>9.1979556800000001E-2</v>
      </c>
      <c r="O12" s="3">
        <f t="shared" si="18"/>
        <v>0.21</v>
      </c>
      <c r="P12" s="3">
        <f t="shared" si="19"/>
        <v>1.5</v>
      </c>
      <c r="Q12" s="3">
        <f t="shared" si="20"/>
        <v>1.29</v>
      </c>
      <c r="R12" s="9">
        <f t="shared" si="4"/>
        <v>0.13999999999999999</v>
      </c>
      <c r="S12" s="8">
        <f>MIN(clamp_high,MAX(clamp_low,IF(R12&lt;drop_off_ratio,R12/drop_off_ratio,1)*base*((1-Q12/diff_divide)*diff_factor+R12*ratio_factor)))</f>
        <v>0.15786399999999998</v>
      </c>
      <c r="T12" s="1">
        <f t="shared" si="5"/>
        <v>9.1979556799999987E-2</v>
      </c>
      <c r="V12" s="3">
        <f t="shared" si="21"/>
        <v>0.35</v>
      </c>
      <c r="W12" s="3">
        <f t="shared" si="22"/>
        <v>2.5</v>
      </c>
      <c r="X12" s="3">
        <f t="shared" si="23"/>
        <v>2.15</v>
      </c>
      <c r="Y12" s="9">
        <f t="shared" si="6"/>
        <v>0.13999999999999999</v>
      </c>
      <c r="Z12" s="8">
        <f>MIN(clamp_high,MAX(clamp_low,IF(Y12&lt;drop_off_ratio,Y12/drop_off_ratio,1)*base*((1-X12/diff_divide)*diff_factor+Y12*ratio_factor)))</f>
        <v>0.10488799999999997</v>
      </c>
      <c r="AA12" s="1">
        <f t="shared" si="7"/>
        <v>9.1979556799999987E-2</v>
      </c>
      <c r="AC12" s="3">
        <f t="shared" si="24"/>
        <v>0.49000000000000005</v>
      </c>
      <c r="AD12" s="3">
        <f t="shared" si="25"/>
        <v>3.5</v>
      </c>
      <c r="AE12" s="3">
        <f t="shared" si="26"/>
        <v>3.01</v>
      </c>
      <c r="AF12" s="9">
        <f t="shared" si="8"/>
        <v>0.14000000000000001</v>
      </c>
      <c r="AG12" s="8">
        <f>MIN(clamp_high,MAX(clamp_low,IF(AF12&lt;drop_off_ratio,AF12/drop_off_ratio,1)*base*((1-AE12/diff_divide)*diff_factor+AF12*ratio_factor)))</f>
        <v>5.1912000000000028E-2</v>
      </c>
      <c r="AH12" s="1">
        <f t="shared" si="9"/>
        <v>9.1979556800000001E-2</v>
      </c>
      <c r="AJ12" s="3">
        <f t="shared" si="27"/>
        <v>0.7</v>
      </c>
      <c r="AK12" s="3">
        <f t="shared" si="28"/>
        <v>5</v>
      </c>
      <c r="AL12" s="3">
        <f t="shared" si="29"/>
        <v>4.3</v>
      </c>
      <c r="AM12" s="9">
        <f t="shared" si="10"/>
        <v>0.13999999999999999</v>
      </c>
      <c r="AN12" s="8">
        <f>MIN(clamp_high,MAX(clamp_low,IF(AM12&lt;drop_off_ratio,AM12/drop_off_ratio,1)*base*((1-AL12/diff_divide)*diff_factor+AM12*ratio_factor)))</f>
        <v>0</v>
      </c>
      <c r="AO12" s="1">
        <f t="shared" si="11"/>
        <v>9.1979556799999987E-2</v>
      </c>
    </row>
    <row r="13" spans="1:47" x14ac:dyDescent="0.3">
      <c r="A13" s="3">
        <f t="shared" si="12"/>
        <v>0.08</v>
      </c>
      <c r="B13" s="3">
        <f t="shared" si="13"/>
        <v>0.5</v>
      </c>
      <c r="C13" s="3">
        <f t="shared" si="14"/>
        <v>0.42</v>
      </c>
      <c r="D13" s="9">
        <f t="shared" si="0"/>
        <v>0.16</v>
      </c>
      <c r="E13" s="8">
        <f>MIN(clamp_high,MAX(clamp_low,IF(D13&lt;drop_off_ratio,D13/drop_off_ratio,1)*base*((1-C13/diff_divide)*diff_factor+D13*ratio_factor)))</f>
        <v>0.25024000000000002</v>
      </c>
      <c r="F13" s="1">
        <f t="shared" si="1"/>
        <v>0.1064714112</v>
      </c>
      <c r="H13" s="3">
        <f t="shared" si="15"/>
        <v>0.16</v>
      </c>
      <c r="I13" s="3">
        <f t="shared" si="16"/>
        <v>1</v>
      </c>
      <c r="J13" s="3">
        <f t="shared" si="17"/>
        <v>0.84</v>
      </c>
      <c r="K13" s="9">
        <f t="shared" si="2"/>
        <v>0.16</v>
      </c>
      <c r="L13" s="8">
        <f>MIN(clamp_high,MAX(clamp_low,IF(K13&lt;drop_off_ratio,K13/drop_off_ratio,1)*base*((1-J13/diff_divide)*diff_factor+K13*ratio_factor)))</f>
        <v>0.22067200000000001</v>
      </c>
      <c r="M13" s="1">
        <f t="shared" si="3"/>
        <v>0.1064714112</v>
      </c>
      <c r="O13" s="3">
        <f t="shared" si="18"/>
        <v>0.24</v>
      </c>
      <c r="P13" s="3">
        <f t="shared" si="19"/>
        <v>1.5</v>
      </c>
      <c r="Q13" s="3">
        <f t="shared" si="20"/>
        <v>1.26</v>
      </c>
      <c r="R13" s="9">
        <f t="shared" si="4"/>
        <v>0.16</v>
      </c>
      <c r="S13" s="8">
        <f>MIN(clamp_high,MAX(clamp_low,IF(R13&lt;drop_off_ratio,R13/drop_off_ratio,1)*base*((1-Q13/diff_divide)*diff_factor+R13*ratio_factor)))</f>
        <v>0.19110400000000002</v>
      </c>
      <c r="T13" s="1">
        <f t="shared" si="5"/>
        <v>0.1064714112</v>
      </c>
      <c r="V13" s="3">
        <f t="shared" si="21"/>
        <v>0.39999999999999997</v>
      </c>
      <c r="W13" s="3">
        <f t="shared" si="22"/>
        <v>2.5</v>
      </c>
      <c r="X13" s="3">
        <f t="shared" si="23"/>
        <v>2.1</v>
      </c>
      <c r="Y13" s="9">
        <f t="shared" si="6"/>
        <v>0.15999999999999998</v>
      </c>
      <c r="Z13" s="8">
        <f>MIN(clamp_high,MAX(clamp_low,IF(Y13&lt;drop_off_ratio,Y13/drop_off_ratio,1)*base*((1-X13/diff_divide)*diff_factor+Y13*ratio_factor)))</f>
        <v>0.13196799999999995</v>
      </c>
      <c r="AA13" s="1">
        <f t="shared" si="7"/>
        <v>0.10647141119999998</v>
      </c>
      <c r="AC13" s="3">
        <f t="shared" si="24"/>
        <v>0.56000000000000005</v>
      </c>
      <c r="AD13" s="3">
        <f t="shared" si="25"/>
        <v>3.5</v>
      </c>
      <c r="AE13" s="3">
        <f t="shared" si="26"/>
        <v>2.94</v>
      </c>
      <c r="AF13" s="9">
        <f t="shared" si="8"/>
        <v>0.16</v>
      </c>
      <c r="AG13" s="8">
        <f>MIN(clamp_high,MAX(clamp_low,IF(AF13&lt;drop_off_ratio,AF13/drop_off_ratio,1)*base*((1-AE13/diff_divide)*diff_factor+AF13*ratio_factor)))</f>
        <v>7.2831999999999994E-2</v>
      </c>
      <c r="AH13" s="1">
        <f t="shared" si="9"/>
        <v>0.1064714112</v>
      </c>
      <c r="AJ13" s="3">
        <f t="shared" si="27"/>
        <v>0.79999999999999993</v>
      </c>
      <c r="AK13" s="3">
        <f t="shared" si="28"/>
        <v>5</v>
      </c>
      <c r="AL13" s="3">
        <f t="shared" si="29"/>
        <v>4.2</v>
      </c>
      <c r="AM13" s="9">
        <f t="shared" si="10"/>
        <v>0.15999999999999998</v>
      </c>
      <c r="AN13" s="8">
        <f>MIN(clamp_high,MAX(clamp_low,IF(AM13&lt;drop_off_ratio,AM13/drop_off_ratio,1)*base*((1-AL13/diff_divide)*diff_factor+AM13*ratio_factor)))</f>
        <v>0</v>
      </c>
      <c r="AO13" s="1">
        <f t="shared" si="11"/>
        <v>0.10647141119999998</v>
      </c>
      <c r="AR13" t="s">
        <v>11</v>
      </c>
    </row>
    <row r="14" spans="1:47" x14ac:dyDescent="0.3">
      <c r="A14" s="3">
        <f t="shared" si="12"/>
        <v>0.09</v>
      </c>
      <c r="B14" s="3">
        <f t="shared" si="13"/>
        <v>0.5</v>
      </c>
      <c r="C14" s="3">
        <f t="shared" si="14"/>
        <v>0.41000000000000003</v>
      </c>
      <c r="D14" s="9">
        <f t="shared" si="0"/>
        <v>0.18</v>
      </c>
      <c r="E14" s="8">
        <f>MIN(clamp_high,MAX(clamp_low,IF(D14&lt;drop_off_ratio,D14/drop_off_ratio,1)*base*((1-C14/diff_divide)*diff_factor+D14*ratio_factor)))</f>
        <v>0.29195999999999994</v>
      </c>
      <c r="F14" s="1">
        <f t="shared" si="1"/>
        <v>0.12082515039999997</v>
      </c>
      <c r="H14" s="3">
        <f t="shared" si="15"/>
        <v>0.18</v>
      </c>
      <c r="I14" s="3">
        <f t="shared" si="16"/>
        <v>1</v>
      </c>
      <c r="J14" s="3">
        <f t="shared" si="17"/>
        <v>0.82000000000000006</v>
      </c>
      <c r="K14" s="9">
        <f t="shared" si="2"/>
        <v>0.18</v>
      </c>
      <c r="L14" s="8">
        <f>MIN(clamp_high,MAX(clamp_low,IF(K14&lt;drop_off_ratio,K14/drop_off_ratio,1)*base*((1-J14/diff_divide)*diff_factor+K14*ratio_factor)))</f>
        <v>0.25948799999999994</v>
      </c>
      <c r="M14" s="1">
        <f t="shared" si="3"/>
        <v>0.12082515039999997</v>
      </c>
      <c r="O14" s="3">
        <f t="shared" si="18"/>
        <v>0.27</v>
      </c>
      <c r="P14" s="3">
        <f t="shared" si="19"/>
        <v>1.5</v>
      </c>
      <c r="Q14" s="3">
        <f t="shared" si="20"/>
        <v>1.23</v>
      </c>
      <c r="R14" s="9">
        <f t="shared" si="4"/>
        <v>0.18000000000000002</v>
      </c>
      <c r="S14" s="8">
        <f>MIN(clamp_high,MAX(clamp_low,IF(R14&lt;drop_off_ratio,R14/drop_off_ratio,1)*base*((1-Q14/diff_divide)*diff_factor+R14*ratio_factor)))</f>
        <v>0.22701600000000005</v>
      </c>
      <c r="T14" s="1">
        <f t="shared" si="5"/>
        <v>0.1208251504</v>
      </c>
      <c r="V14" s="3">
        <f t="shared" si="21"/>
        <v>0.44999999999999996</v>
      </c>
      <c r="W14" s="3">
        <f t="shared" si="22"/>
        <v>2.5</v>
      </c>
      <c r="X14" s="3">
        <f t="shared" si="23"/>
        <v>2.0499999999999998</v>
      </c>
      <c r="Y14" s="9">
        <f t="shared" si="6"/>
        <v>0.18</v>
      </c>
      <c r="Z14" s="8">
        <f>MIN(clamp_high,MAX(clamp_low,IF(Y14&lt;drop_off_ratio,Y14/drop_off_ratio,1)*base*((1-X14/diff_divide)*diff_factor+Y14*ratio_factor)))</f>
        <v>0.16207200000000002</v>
      </c>
      <c r="AA14" s="1">
        <f t="shared" si="7"/>
        <v>0.12082515039999997</v>
      </c>
      <c r="AC14" s="3">
        <f t="shared" si="24"/>
        <v>0.63000000000000012</v>
      </c>
      <c r="AD14" s="3">
        <f t="shared" si="25"/>
        <v>3.5</v>
      </c>
      <c r="AE14" s="3">
        <f t="shared" si="26"/>
        <v>2.87</v>
      </c>
      <c r="AF14" s="9">
        <f t="shared" si="8"/>
        <v>0.18000000000000002</v>
      </c>
      <c r="AG14" s="8">
        <f>MIN(clamp_high,MAX(clamp_low,IF(AF14&lt;drop_off_ratio,AF14/drop_off_ratio,1)*base*((1-AE14/diff_divide)*diff_factor+AF14*ratio_factor)))</f>
        <v>9.7128000000000006E-2</v>
      </c>
      <c r="AH14" s="1">
        <f t="shared" si="9"/>
        <v>0.1208251504</v>
      </c>
      <c r="AJ14" s="3">
        <f t="shared" si="27"/>
        <v>0.89999999999999991</v>
      </c>
      <c r="AK14" s="3">
        <f t="shared" si="28"/>
        <v>5</v>
      </c>
      <c r="AL14" s="3">
        <f t="shared" si="29"/>
        <v>4.0999999999999996</v>
      </c>
      <c r="AM14" s="9">
        <f t="shared" si="10"/>
        <v>0.18</v>
      </c>
      <c r="AN14" s="8">
        <f>MIN(clamp_high,MAX(clamp_low,IF(AM14&lt;drop_off_ratio,AM14/drop_off_ratio,1)*base*((1-AL14/diff_divide)*diff_factor+AM14*ratio_factor)))</f>
        <v>0</v>
      </c>
      <c r="AO14" s="1">
        <f t="shared" si="11"/>
        <v>0.12082515039999997</v>
      </c>
      <c r="AR14">
        <v>2000</v>
      </c>
      <c r="AT14">
        <v>5000</v>
      </c>
    </row>
    <row r="15" spans="1:47" x14ac:dyDescent="0.3">
      <c r="A15" s="3">
        <f t="shared" si="12"/>
        <v>9.9999999999999992E-2</v>
      </c>
      <c r="B15" s="3">
        <f t="shared" si="13"/>
        <v>0.5</v>
      </c>
      <c r="C15" s="3">
        <f t="shared" si="14"/>
        <v>0.4</v>
      </c>
      <c r="D15" s="9">
        <f t="shared" si="0"/>
        <v>0.19999999999999998</v>
      </c>
      <c r="E15" s="8">
        <f>MIN(clamp_high,MAX(clamp_low,IF(D15&lt;drop_off_ratio,D15/drop_off_ratio,1)*base*((1-C15/diff_divide)*diff_factor+D15*ratio_factor)))</f>
        <v>0.33600000000000008</v>
      </c>
      <c r="F15" s="1">
        <f t="shared" si="1"/>
        <v>0.13504159999999998</v>
      </c>
      <c r="H15" s="3">
        <f t="shared" si="15"/>
        <v>0.19999999999999998</v>
      </c>
      <c r="I15" s="3">
        <f t="shared" si="16"/>
        <v>1</v>
      </c>
      <c r="J15" s="3">
        <f t="shared" si="17"/>
        <v>0.8</v>
      </c>
      <c r="K15" s="9">
        <f t="shared" si="2"/>
        <v>0.19999999999999998</v>
      </c>
      <c r="L15" s="8">
        <f>MIN(clamp_high,MAX(clamp_low,IF(K15&lt;drop_off_ratio,K15/drop_off_ratio,1)*base*((1-J15/diff_divide)*diff_factor+K15*ratio_factor)))</f>
        <v>0.30080000000000001</v>
      </c>
      <c r="M15" s="1">
        <f t="shared" si="3"/>
        <v>0.13504159999999998</v>
      </c>
      <c r="O15" s="3">
        <f t="shared" si="18"/>
        <v>0.30000000000000004</v>
      </c>
      <c r="P15" s="3">
        <f t="shared" si="19"/>
        <v>1.5</v>
      </c>
      <c r="Q15" s="3">
        <f t="shared" si="20"/>
        <v>1.2</v>
      </c>
      <c r="R15" s="9">
        <f t="shared" si="4"/>
        <v>0.20000000000000004</v>
      </c>
      <c r="S15" s="8">
        <f>MIN(clamp_high,MAX(clamp_low,IF(R15&lt;drop_off_ratio,R15/drop_off_ratio,1)*base*((1-Q15/diff_divide)*diff_factor+R15*ratio_factor)))</f>
        <v>0.26560000000000006</v>
      </c>
      <c r="T15" s="1">
        <f t="shared" si="5"/>
        <v>0.13504160000000001</v>
      </c>
      <c r="V15" s="3">
        <f t="shared" si="21"/>
        <v>0.49999999999999994</v>
      </c>
      <c r="W15" s="3">
        <f t="shared" si="22"/>
        <v>2.5</v>
      </c>
      <c r="X15" s="3">
        <f t="shared" si="23"/>
        <v>2</v>
      </c>
      <c r="Y15" s="9">
        <f t="shared" si="6"/>
        <v>0.19999999999999998</v>
      </c>
      <c r="Z15" s="8">
        <f>MIN(clamp_high,MAX(clamp_low,IF(Y15&lt;drop_off_ratio,Y15/drop_off_ratio,1)*base*((1-X15/diff_divide)*diff_factor+Y15*ratio_factor)))</f>
        <v>0.19520000000000001</v>
      </c>
      <c r="AA15" s="1">
        <f t="shared" si="7"/>
        <v>0.13504159999999998</v>
      </c>
      <c r="AC15" s="3">
        <f t="shared" si="24"/>
        <v>0.70000000000000018</v>
      </c>
      <c r="AD15" s="3">
        <f t="shared" si="25"/>
        <v>3.5</v>
      </c>
      <c r="AE15" s="3">
        <f t="shared" si="26"/>
        <v>2.8</v>
      </c>
      <c r="AF15" s="9">
        <f t="shared" si="8"/>
        <v>0.20000000000000004</v>
      </c>
      <c r="AG15" s="8">
        <f>MIN(clamp_high,MAX(clamp_low,IF(AF15&lt;drop_off_ratio,AF15/drop_off_ratio,1)*base*((1-AE15/diff_divide)*diff_factor+AF15*ratio_factor)))</f>
        <v>0.12480000000000002</v>
      </c>
      <c r="AH15" s="1">
        <f t="shared" si="9"/>
        <v>0.13504160000000001</v>
      </c>
      <c r="AJ15" s="3">
        <f t="shared" si="27"/>
        <v>0.99999999999999989</v>
      </c>
      <c r="AK15" s="3">
        <f t="shared" si="28"/>
        <v>5</v>
      </c>
      <c r="AL15" s="3">
        <f t="shared" si="29"/>
        <v>4</v>
      </c>
      <c r="AM15" s="9">
        <f t="shared" si="10"/>
        <v>0.19999999999999998</v>
      </c>
      <c r="AN15" s="8">
        <f>MIN(clamp_high,MAX(clamp_low,IF(AM15&lt;drop_off_ratio,AM15/drop_off_ratio,1)*base*((1-AL15/diff_divide)*diff_factor+AM15*ratio_factor)))</f>
        <v>1.9199999999999995E-2</v>
      </c>
      <c r="AO15" s="1">
        <f t="shared" si="11"/>
        <v>0.13504159999999998</v>
      </c>
      <c r="AR15">
        <v>100000</v>
      </c>
      <c r="AT15">
        <v>400000</v>
      </c>
    </row>
    <row r="16" spans="1:47" x14ac:dyDescent="0.3">
      <c r="A16" s="3">
        <f t="shared" si="12"/>
        <v>0.10999999999999999</v>
      </c>
      <c r="B16" s="3">
        <f t="shared" si="13"/>
        <v>0.5</v>
      </c>
      <c r="C16" s="3">
        <f t="shared" si="14"/>
        <v>0.39</v>
      </c>
      <c r="D16" s="9">
        <f t="shared" si="0"/>
        <v>0.21999999999999997</v>
      </c>
      <c r="E16" s="8">
        <f>MIN(clamp_high,MAX(clamp_low,IF(D16&lt;drop_off_ratio,D16/drop_off_ratio,1)*base*((1-C16/diff_divide)*diff_factor+D16*ratio_factor)))</f>
        <v>0.34760000000000002</v>
      </c>
      <c r="F16" s="1">
        <f t="shared" si="1"/>
        <v>0.14912158559999997</v>
      </c>
      <c r="H16" s="3">
        <f t="shared" si="15"/>
        <v>0.21999999999999997</v>
      </c>
      <c r="I16" s="3">
        <f t="shared" si="16"/>
        <v>1</v>
      </c>
      <c r="J16" s="3">
        <f t="shared" si="17"/>
        <v>0.78</v>
      </c>
      <c r="K16" s="9">
        <f t="shared" si="2"/>
        <v>0.21999999999999997</v>
      </c>
      <c r="L16" s="8">
        <f>MIN(clamp_high,MAX(clamp_low,IF(K16&lt;drop_off_ratio,K16/drop_off_ratio,1)*base*((1-J16/diff_divide)*diff_factor+K16*ratio_factor)))</f>
        <v>0.31328</v>
      </c>
      <c r="M16" s="1">
        <f t="shared" si="3"/>
        <v>0.14912158559999997</v>
      </c>
      <c r="O16" s="3">
        <f t="shared" si="18"/>
        <v>0.33000000000000007</v>
      </c>
      <c r="P16" s="3">
        <f t="shared" si="19"/>
        <v>1.5</v>
      </c>
      <c r="Q16" s="3">
        <f t="shared" si="20"/>
        <v>1.17</v>
      </c>
      <c r="R16" s="9">
        <f t="shared" si="4"/>
        <v>0.22000000000000006</v>
      </c>
      <c r="S16" s="8">
        <f>MIN(clamp_high,MAX(clamp_low,IF(R16&lt;drop_off_ratio,R16/drop_off_ratio,1)*base*((1-Q16/diff_divide)*diff_factor+R16*ratio_factor)))</f>
        <v>0.27896000000000004</v>
      </c>
      <c r="T16" s="1">
        <f t="shared" si="5"/>
        <v>0.14912158560000002</v>
      </c>
      <c r="V16" s="3">
        <f t="shared" si="21"/>
        <v>0.54999999999999993</v>
      </c>
      <c r="W16" s="3">
        <f t="shared" si="22"/>
        <v>2.5</v>
      </c>
      <c r="X16" s="3">
        <f t="shared" si="23"/>
        <v>1.9500000000000002</v>
      </c>
      <c r="Y16" s="9">
        <f t="shared" si="6"/>
        <v>0.21999999999999997</v>
      </c>
      <c r="Z16" s="8">
        <f>MIN(clamp_high,MAX(clamp_low,IF(Y16&lt;drop_off_ratio,Y16/drop_off_ratio,1)*base*((1-X16/diff_divide)*diff_factor+Y16*ratio_factor)))</f>
        <v>0.21031999999999998</v>
      </c>
      <c r="AA16" s="1">
        <f t="shared" si="7"/>
        <v>0.14912158559999997</v>
      </c>
      <c r="AC16" s="3">
        <f t="shared" si="24"/>
        <v>0.77000000000000024</v>
      </c>
      <c r="AD16" s="3">
        <f t="shared" si="25"/>
        <v>3.5</v>
      </c>
      <c r="AE16" s="3">
        <f t="shared" si="26"/>
        <v>2.7299999999999995</v>
      </c>
      <c r="AF16" s="9">
        <f t="shared" si="8"/>
        <v>0.22000000000000006</v>
      </c>
      <c r="AG16" s="8">
        <f>MIN(clamp_high,MAX(clamp_low,IF(AF16&lt;drop_off_ratio,AF16/drop_off_ratio,1)*base*((1-AE16/diff_divide)*diff_factor+AF16*ratio_factor)))</f>
        <v>0.14168000000000008</v>
      </c>
      <c r="AH16" s="1">
        <f t="shared" si="9"/>
        <v>0.14912158560000002</v>
      </c>
      <c r="AJ16" s="3">
        <f t="shared" si="27"/>
        <v>1.0999999999999999</v>
      </c>
      <c r="AK16" s="3">
        <f t="shared" si="28"/>
        <v>5</v>
      </c>
      <c r="AL16" s="3">
        <f t="shared" si="29"/>
        <v>3.9000000000000004</v>
      </c>
      <c r="AM16" s="9">
        <f t="shared" si="10"/>
        <v>0.21999999999999997</v>
      </c>
      <c r="AN16" s="8">
        <f>MIN(clamp_high,MAX(clamp_low,IF(AM16&lt;drop_off_ratio,AM16/drop_off_ratio,1)*base*((1-AL16/diff_divide)*diff_factor+AM16*ratio_factor)))</f>
        <v>3.871999999999997E-2</v>
      </c>
      <c r="AO16" s="1">
        <f t="shared" si="11"/>
        <v>0.14912158559999997</v>
      </c>
      <c r="AR16">
        <f>AR15/4</f>
        <v>25000</v>
      </c>
      <c r="AT16">
        <f>AT15/1.4/4</f>
        <v>71428.571428571435</v>
      </c>
    </row>
    <row r="17" spans="1:47" x14ac:dyDescent="0.3">
      <c r="A17" s="3">
        <f t="shared" si="12"/>
        <v>0.11999999999999998</v>
      </c>
      <c r="B17" s="3">
        <f t="shared" si="13"/>
        <v>0.5</v>
      </c>
      <c r="C17" s="3">
        <f t="shared" si="14"/>
        <v>0.38</v>
      </c>
      <c r="D17" s="9">
        <f t="shared" si="0"/>
        <v>0.23999999999999996</v>
      </c>
      <c r="E17" s="8">
        <f>MIN(clamp_high,MAX(clamp_low,IF(D17&lt;drop_off_ratio,D17/drop_off_ratio,1)*base*((1-C17/diff_divide)*diff_factor+D17*ratio_factor)))</f>
        <v>0.35919999999999996</v>
      </c>
      <c r="F17" s="1">
        <f t="shared" si="1"/>
        <v>0.16306593279999995</v>
      </c>
      <c r="H17" s="3">
        <f t="shared" si="15"/>
        <v>0.23999999999999996</v>
      </c>
      <c r="I17" s="3">
        <f t="shared" si="16"/>
        <v>1</v>
      </c>
      <c r="J17" s="3">
        <f t="shared" si="17"/>
        <v>0.76</v>
      </c>
      <c r="K17" s="9">
        <f t="shared" si="2"/>
        <v>0.23999999999999996</v>
      </c>
      <c r="L17" s="8">
        <f>MIN(clamp_high,MAX(clamp_low,IF(K17&lt;drop_off_ratio,K17/drop_off_ratio,1)*base*((1-J17/diff_divide)*diff_factor+K17*ratio_factor)))</f>
        <v>0.32575999999999999</v>
      </c>
      <c r="M17" s="1">
        <f t="shared" si="3"/>
        <v>0.16306593279999995</v>
      </c>
      <c r="O17" s="3">
        <f t="shared" si="18"/>
        <v>0.3600000000000001</v>
      </c>
      <c r="P17" s="3">
        <f t="shared" si="19"/>
        <v>1.5</v>
      </c>
      <c r="Q17" s="3">
        <f t="shared" si="20"/>
        <v>1.1399999999999999</v>
      </c>
      <c r="R17" s="9">
        <f t="shared" si="4"/>
        <v>0.24000000000000007</v>
      </c>
      <c r="S17" s="8">
        <f>MIN(clamp_high,MAX(clamp_low,IF(R17&lt;drop_off_ratio,R17/drop_off_ratio,1)*base*((1-Q17/diff_divide)*diff_factor+R17*ratio_factor)))</f>
        <v>0.29232000000000008</v>
      </c>
      <c r="T17" s="1">
        <f t="shared" si="5"/>
        <v>0.16306593280000004</v>
      </c>
      <c r="V17" s="3">
        <f t="shared" si="21"/>
        <v>0.6</v>
      </c>
      <c r="W17" s="3">
        <f t="shared" si="22"/>
        <v>2.5</v>
      </c>
      <c r="X17" s="3">
        <f t="shared" si="23"/>
        <v>1.9</v>
      </c>
      <c r="Y17" s="9">
        <f t="shared" si="6"/>
        <v>0.24</v>
      </c>
      <c r="Z17" s="8">
        <f>MIN(clamp_high,MAX(clamp_low,IF(Y17&lt;drop_off_ratio,Y17/drop_off_ratio,1)*base*((1-X17/diff_divide)*diff_factor+Y17*ratio_factor)))</f>
        <v>0.22544</v>
      </c>
      <c r="AA17" s="1">
        <f t="shared" si="7"/>
        <v>0.16306593279999998</v>
      </c>
      <c r="AC17" s="3">
        <f t="shared" si="24"/>
        <v>0.8400000000000003</v>
      </c>
      <c r="AD17" s="3">
        <f t="shared" si="25"/>
        <v>3.5</v>
      </c>
      <c r="AE17" s="3">
        <f t="shared" si="26"/>
        <v>2.6599999999999997</v>
      </c>
      <c r="AF17" s="9">
        <f t="shared" si="8"/>
        <v>0.24000000000000007</v>
      </c>
      <c r="AG17" s="8">
        <f>MIN(clamp_high,MAX(clamp_low,IF(AF17&lt;drop_off_ratio,AF17/drop_off_ratio,1)*base*((1-AE17/diff_divide)*diff_factor+AF17*ratio_factor)))</f>
        <v>0.15856000000000003</v>
      </c>
      <c r="AH17" s="1">
        <f t="shared" si="9"/>
        <v>0.16306593280000004</v>
      </c>
      <c r="AJ17" s="3">
        <f t="shared" si="27"/>
        <v>1.2</v>
      </c>
      <c r="AK17" s="3">
        <f t="shared" si="28"/>
        <v>5</v>
      </c>
      <c r="AL17" s="3">
        <f t="shared" si="29"/>
        <v>3.8</v>
      </c>
      <c r="AM17" s="9">
        <f t="shared" si="10"/>
        <v>0.24</v>
      </c>
      <c r="AN17" s="8">
        <f>MIN(clamp_high,MAX(clamp_low,IF(AM17&lt;drop_off_ratio,AM17/drop_off_ratio,1)*base*((1-AL17/diff_divide)*diff_factor+AM17*ratio_factor)))</f>
        <v>5.8239999999999993E-2</v>
      </c>
      <c r="AO17" s="1">
        <f t="shared" si="11"/>
        <v>0.16306593279999998</v>
      </c>
      <c r="AR17">
        <f>AR16/3</f>
        <v>8333.3333333333339</v>
      </c>
      <c r="AT17">
        <f>AT16/3</f>
        <v>23809.523809523813</v>
      </c>
    </row>
    <row r="18" spans="1:47" x14ac:dyDescent="0.3">
      <c r="A18" s="3">
        <f t="shared" si="12"/>
        <v>0.12999999999999998</v>
      </c>
      <c r="B18" s="3">
        <f t="shared" si="13"/>
        <v>0.5</v>
      </c>
      <c r="C18" s="3">
        <f t="shared" si="14"/>
        <v>0.37</v>
      </c>
      <c r="D18" s="9">
        <f t="shared" si="0"/>
        <v>0.25999999999999995</v>
      </c>
      <c r="E18" s="8">
        <f>MIN(clamp_high,MAX(clamp_low,IF(D18&lt;drop_off_ratio,D18/drop_off_ratio,1)*base*((1-C18/diff_divide)*diff_factor+D18*ratio_factor)))</f>
        <v>0.37079999999999996</v>
      </c>
      <c r="F18" s="1">
        <f t="shared" si="1"/>
        <v>0.17687546719999994</v>
      </c>
      <c r="H18" s="3">
        <f t="shared" si="15"/>
        <v>0.25999999999999995</v>
      </c>
      <c r="I18" s="3">
        <f t="shared" si="16"/>
        <v>1</v>
      </c>
      <c r="J18" s="3">
        <f t="shared" si="17"/>
        <v>0.74</v>
      </c>
      <c r="K18" s="9">
        <f t="shared" si="2"/>
        <v>0.25999999999999995</v>
      </c>
      <c r="L18" s="8">
        <f>MIN(clamp_high,MAX(clamp_low,IF(K18&lt;drop_off_ratio,K18/drop_off_ratio,1)*base*((1-J18/diff_divide)*diff_factor+K18*ratio_factor)))</f>
        <v>0.33823999999999999</v>
      </c>
      <c r="M18" s="1">
        <f t="shared" si="3"/>
        <v>0.17687546719999994</v>
      </c>
      <c r="O18" s="3">
        <f t="shared" si="18"/>
        <v>0.39000000000000012</v>
      </c>
      <c r="P18" s="3">
        <f t="shared" si="19"/>
        <v>1.5</v>
      </c>
      <c r="Q18" s="3">
        <f t="shared" si="20"/>
        <v>1.1099999999999999</v>
      </c>
      <c r="R18" s="9">
        <f t="shared" si="4"/>
        <v>0.26000000000000006</v>
      </c>
      <c r="S18" s="8">
        <f>MIN(clamp_high,MAX(clamp_low,IF(R18&lt;drop_off_ratio,R18/drop_off_ratio,1)*base*((1-Q18/diff_divide)*diff_factor+R18*ratio_factor)))</f>
        <v>0.30568000000000012</v>
      </c>
      <c r="T18" s="1">
        <f t="shared" si="5"/>
        <v>0.17687546720000005</v>
      </c>
      <c r="V18" s="3">
        <f t="shared" si="21"/>
        <v>0.65</v>
      </c>
      <c r="W18" s="3">
        <f t="shared" si="22"/>
        <v>2.5</v>
      </c>
      <c r="X18" s="3">
        <f t="shared" si="23"/>
        <v>1.85</v>
      </c>
      <c r="Y18" s="9">
        <f t="shared" si="6"/>
        <v>0.26</v>
      </c>
      <c r="Z18" s="8">
        <f>MIN(clamp_high,MAX(clamp_low,IF(Y18&lt;drop_off_ratio,Y18/drop_off_ratio,1)*base*((1-X18/diff_divide)*diff_factor+Y18*ratio_factor)))</f>
        <v>0.24056</v>
      </c>
      <c r="AA18" s="1">
        <f t="shared" si="7"/>
        <v>0.1768754672</v>
      </c>
      <c r="AC18" s="3">
        <f t="shared" si="24"/>
        <v>0.91000000000000036</v>
      </c>
      <c r="AD18" s="3">
        <f t="shared" si="25"/>
        <v>3.5</v>
      </c>
      <c r="AE18" s="3">
        <f t="shared" si="26"/>
        <v>2.59</v>
      </c>
      <c r="AF18" s="9">
        <f t="shared" si="8"/>
        <v>0.26000000000000012</v>
      </c>
      <c r="AG18" s="8">
        <f>MIN(clamp_high,MAX(clamp_low,IF(AF18&lt;drop_off_ratio,AF18/drop_off_ratio,1)*base*((1-AE18/diff_divide)*diff_factor+AF18*ratio_factor)))</f>
        <v>0.17544000000000004</v>
      </c>
      <c r="AH18" s="1">
        <f t="shared" si="9"/>
        <v>0.17687546720000008</v>
      </c>
      <c r="AJ18" s="3">
        <f t="shared" si="27"/>
        <v>1.3</v>
      </c>
      <c r="AK18" s="3">
        <f t="shared" si="28"/>
        <v>5</v>
      </c>
      <c r="AL18" s="3">
        <f t="shared" si="29"/>
        <v>3.7</v>
      </c>
      <c r="AM18" s="9">
        <f t="shared" si="10"/>
        <v>0.26</v>
      </c>
      <c r="AN18" s="8">
        <f>MIN(clamp_high,MAX(clamp_low,IF(AM18&lt;drop_off_ratio,AM18/drop_off_ratio,1)*base*((1-AL18/diff_divide)*diff_factor+AM18*ratio_factor)))</f>
        <v>7.7759999999999982E-2</v>
      </c>
      <c r="AO18" s="1">
        <f t="shared" si="11"/>
        <v>0.1768754672</v>
      </c>
      <c r="AR18" s="3">
        <f>AR17/AR14*1.3</f>
        <v>5.416666666666667</v>
      </c>
      <c r="AS18" t="s">
        <v>13</v>
      </c>
      <c r="AT18" s="3">
        <f>AT17/AT14*1.3</f>
        <v>6.1904761904761916</v>
      </c>
      <c r="AU18" t="s">
        <v>13</v>
      </c>
    </row>
    <row r="19" spans="1:47" x14ac:dyDescent="0.3">
      <c r="A19" s="3">
        <f t="shared" si="12"/>
        <v>0.13999999999999999</v>
      </c>
      <c r="B19" s="3">
        <f t="shared" si="13"/>
        <v>0.5</v>
      </c>
      <c r="C19" s="3">
        <f t="shared" si="14"/>
        <v>0.36</v>
      </c>
      <c r="D19" s="9">
        <f t="shared" si="0"/>
        <v>0.27999999999999997</v>
      </c>
      <c r="E19" s="8">
        <f>MIN(clamp_high,MAX(clamp_low,IF(D19&lt;drop_off_ratio,D19/drop_off_ratio,1)*base*((1-C19/diff_divide)*diff_factor+D19*ratio_factor)))</f>
        <v>0.38240000000000002</v>
      </c>
      <c r="F19" s="1">
        <f t="shared" si="1"/>
        <v>0.19055101439999997</v>
      </c>
      <c r="H19" s="3">
        <f t="shared" si="15"/>
        <v>0.27999999999999997</v>
      </c>
      <c r="I19" s="3">
        <f t="shared" si="16"/>
        <v>1</v>
      </c>
      <c r="J19" s="3">
        <f t="shared" si="17"/>
        <v>0.72</v>
      </c>
      <c r="K19" s="9">
        <f t="shared" si="2"/>
        <v>0.27999999999999997</v>
      </c>
      <c r="L19" s="8">
        <f>MIN(clamp_high,MAX(clamp_low,IF(K19&lt;drop_off_ratio,K19/drop_off_ratio,1)*base*((1-J19/diff_divide)*diff_factor+K19*ratio_factor)))</f>
        <v>0.35072000000000003</v>
      </c>
      <c r="M19" s="1">
        <f t="shared" si="3"/>
        <v>0.19055101439999997</v>
      </c>
      <c r="O19" s="3">
        <f t="shared" si="18"/>
        <v>0.42000000000000015</v>
      </c>
      <c r="P19" s="3">
        <f t="shared" si="19"/>
        <v>1.5</v>
      </c>
      <c r="Q19" s="3">
        <f t="shared" si="20"/>
        <v>1.0799999999999998</v>
      </c>
      <c r="R19" s="9">
        <f t="shared" si="4"/>
        <v>0.28000000000000008</v>
      </c>
      <c r="S19" s="8">
        <f>MIN(clamp_high,MAX(clamp_low,IF(R19&lt;drop_off_ratio,R19/drop_off_ratio,1)*base*((1-Q19/diff_divide)*diff_factor+R19*ratio_factor)))</f>
        <v>0.3190400000000001</v>
      </c>
      <c r="T19" s="1">
        <f t="shared" si="5"/>
        <v>0.19055101440000005</v>
      </c>
      <c r="V19" s="3">
        <f t="shared" si="21"/>
        <v>0.70000000000000007</v>
      </c>
      <c r="W19" s="3">
        <f t="shared" si="22"/>
        <v>2.5</v>
      </c>
      <c r="X19" s="3">
        <f t="shared" si="23"/>
        <v>1.7999999999999998</v>
      </c>
      <c r="Y19" s="9">
        <f t="shared" si="6"/>
        <v>0.28000000000000003</v>
      </c>
      <c r="Z19" s="8">
        <f>MIN(clamp_high,MAX(clamp_low,IF(Y19&lt;drop_off_ratio,Y19/drop_off_ratio,1)*base*((1-X19/diff_divide)*diff_factor+Y19*ratio_factor)))</f>
        <v>0.25568000000000002</v>
      </c>
      <c r="AA19" s="1">
        <f t="shared" si="7"/>
        <v>0.1905510144</v>
      </c>
      <c r="AC19" s="3">
        <f t="shared" si="24"/>
        <v>0.98000000000000043</v>
      </c>
      <c r="AD19" s="3">
        <f t="shared" si="25"/>
        <v>3.5</v>
      </c>
      <c r="AE19" s="3">
        <f t="shared" si="26"/>
        <v>2.5199999999999996</v>
      </c>
      <c r="AF19" s="9">
        <f t="shared" si="8"/>
        <v>0.28000000000000014</v>
      </c>
      <c r="AG19" s="8">
        <f>MIN(clamp_high,MAX(clamp_low,IF(AF19&lt;drop_off_ratio,AF19/drop_off_ratio,1)*base*((1-AE19/diff_divide)*diff_factor+AF19*ratio_factor)))</f>
        <v>0.1923200000000001</v>
      </c>
      <c r="AH19" s="1">
        <f t="shared" si="9"/>
        <v>0.19055101440000008</v>
      </c>
      <c r="AJ19" s="3">
        <f t="shared" si="27"/>
        <v>1.4000000000000001</v>
      </c>
      <c r="AK19" s="3">
        <f t="shared" si="28"/>
        <v>5</v>
      </c>
      <c r="AL19" s="3">
        <f t="shared" si="29"/>
        <v>3.5999999999999996</v>
      </c>
      <c r="AM19" s="9">
        <f t="shared" si="10"/>
        <v>0.28000000000000003</v>
      </c>
      <c r="AN19" s="8">
        <f>MIN(clamp_high,MAX(clamp_low,IF(AM19&lt;drop_off_ratio,AM19/drop_off_ratio,1)*base*((1-AL19/diff_divide)*diff_factor+AM19*ratio_factor)))</f>
        <v>9.7280000000000005E-2</v>
      </c>
      <c r="AO19" s="1">
        <f t="shared" si="11"/>
        <v>0.1905510144</v>
      </c>
      <c r="AR19">
        <f>AR16/5/AR14*1.3</f>
        <v>3.25</v>
      </c>
      <c r="AS19" t="s">
        <v>14</v>
      </c>
      <c r="AT19" s="3">
        <f>AT16/5/AT14*1.3</f>
        <v>3.7142857142857144</v>
      </c>
      <c r="AU19" t="s">
        <v>14</v>
      </c>
    </row>
    <row r="20" spans="1:47" x14ac:dyDescent="0.3">
      <c r="A20" s="3">
        <f t="shared" si="12"/>
        <v>0.15</v>
      </c>
      <c r="B20" s="3">
        <f t="shared" si="13"/>
        <v>0.5</v>
      </c>
      <c r="C20" s="3">
        <f t="shared" si="14"/>
        <v>0.35</v>
      </c>
      <c r="D20" s="9">
        <f t="shared" si="0"/>
        <v>0.3</v>
      </c>
      <c r="E20" s="8">
        <f>MIN(clamp_high,MAX(clamp_low,IF(D20&lt;drop_off_ratio,D20/drop_off_ratio,1)*base*((1-C20/diff_divide)*diff_factor+D20*ratio_factor)))</f>
        <v>0.39399999999999996</v>
      </c>
      <c r="F20" s="1">
        <f t="shared" si="1"/>
        <v>0.20409339999999995</v>
      </c>
      <c r="H20" s="3">
        <f t="shared" si="15"/>
        <v>0.3</v>
      </c>
      <c r="I20" s="3">
        <f t="shared" si="16"/>
        <v>1</v>
      </c>
      <c r="J20" s="3">
        <f t="shared" si="17"/>
        <v>0.7</v>
      </c>
      <c r="K20" s="9">
        <f t="shared" si="2"/>
        <v>0.3</v>
      </c>
      <c r="L20" s="8">
        <f>MIN(clamp_high,MAX(clamp_low,IF(K20&lt;drop_off_ratio,K20/drop_off_ratio,1)*base*((1-J20/diff_divide)*diff_factor+K20*ratio_factor)))</f>
        <v>0.36319999999999997</v>
      </c>
      <c r="M20" s="1">
        <f t="shared" si="3"/>
        <v>0.20409339999999995</v>
      </c>
      <c r="O20" s="3">
        <f t="shared" si="18"/>
        <v>0.45000000000000018</v>
      </c>
      <c r="P20" s="3">
        <f t="shared" si="19"/>
        <v>1.5</v>
      </c>
      <c r="Q20" s="3">
        <f t="shared" si="20"/>
        <v>1.0499999999999998</v>
      </c>
      <c r="R20" s="9">
        <f t="shared" si="4"/>
        <v>0.3000000000000001</v>
      </c>
      <c r="S20" s="8">
        <f>MIN(clamp_high,MAX(clamp_low,IF(R20&lt;drop_off_ratio,R20/drop_off_ratio,1)*base*((1-Q20/diff_divide)*diff_factor+R20*ratio_factor)))</f>
        <v>0.33240000000000008</v>
      </c>
      <c r="T20" s="1">
        <f t="shared" si="5"/>
        <v>0.20409340000000006</v>
      </c>
      <c r="V20" s="3">
        <f t="shared" si="21"/>
        <v>0.75000000000000011</v>
      </c>
      <c r="W20" s="3">
        <f t="shared" si="22"/>
        <v>2.5</v>
      </c>
      <c r="X20" s="3">
        <f t="shared" si="23"/>
        <v>1.75</v>
      </c>
      <c r="Y20" s="9">
        <f t="shared" si="6"/>
        <v>0.30000000000000004</v>
      </c>
      <c r="Z20" s="8">
        <f>MIN(clamp_high,MAX(clamp_low,IF(Y20&lt;drop_off_ratio,Y20/drop_off_ratio,1)*base*((1-X20/diff_divide)*diff_factor+Y20*ratio_factor)))</f>
        <v>0.27080000000000004</v>
      </c>
      <c r="AA20" s="1">
        <f t="shared" si="7"/>
        <v>0.20409340000000001</v>
      </c>
      <c r="AC20" s="3">
        <f t="shared" si="24"/>
        <v>1.0500000000000005</v>
      </c>
      <c r="AD20" s="3">
        <f t="shared" si="25"/>
        <v>3.5</v>
      </c>
      <c r="AE20" s="3">
        <f t="shared" si="26"/>
        <v>2.4499999999999993</v>
      </c>
      <c r="AF20" s="9">
        <f t="shared" si="8"/>
        <v>0.30000000000000016</v>
      </c>
      <c r="AG20" s="8">
        <f>MIN(clamp_high,MAX(clamp_low,IF(AF20&lt;drop_off_ratio,AF20/drop_off_ratio,1)*base*((1-AE20/diff_divide)*diff_factor+AF20*ratio_factor)))</f>
        <v>0.20920000000000016</v>
      </c>
      <c r="AH20" s="1">
        <f t="shared" si="9"/>
        <v>0.20409340000000009</v>
      </c>
      <c r="AJ20" s="3">
        <f t="shared" si="27"/>
        <v>1.5000000000000002</v>
      </c>
      <c r="AK20" s="3">
        <f t="shared" si="28"/>
        <v>5</v>
      </c>
      <c r="AL20" s="3">
        <f t="shared" si="29"/>
        <v>3.5</v>
      </c>
      <c r="AM20" s="9">
        <f t="shared" si="10"/>
        <v>0.30000000000000004</v>
      </c>
      <c r="AN20" s="8">
        <f>MIN(clamp_high,MAX(clamp_low,IF(AM20&lt;drop_off_ratio,AM20/drop_off_ratio,1)*base*((1-AL20/diff_divide)*diff_factor+AM20*ratio_factor)))</f>
        <v>0.1168</v>
      </c>
      <c r="AO20" s="1">
        <f t="shared" si="11"/>
        <v>0.20409340000000001</v>
      </c>
    </row>
    <row r="21" spans="1:47" x14ac:dyDescent="0.3">
      <c r="A21" s="3">
        <f t="shared" si="12"/>
        <v>0.16</v>
      </c>
      <c r="B21" s="3">
        <f t="shared" si="13"/>
        <v>0.5</v>
      </c>
      <c r="C21" s="3">
        <f t="shared" si="14"/>
        <v>0.33999999999999997</v>
      </c>
      <c r="D21" s="9">
        <f t="shared" si="0"/>
        <v>0.32</v>
      </c>
      <c r="E21" s="8">
        <f>MIN(clamp_high,MAX(clamp_low,IF(D21&lt;drop_off_ratio,D21/drop_off_ratio,1)*base*((1-C21/diff_divide)*diff_factor+D21*ratio_factor)))</f>
        <v>0.40560000000000002</v>
      </c>
      <c r="F21" s="1">
        <f t="shared" si="1"/>
        <v>0.21750344960000001</v>
      </c>
      <c r="H21" s="3">
        <f t="shared" si="15"/>
        <v>0.32</v>
      </c>
      <c r="I21" s="3">
        <f t="shared" si="16"/>
        <v>1</v>
      </c>
      <c r="J21" s="3">
        <f t="shared" si="17"/>
        <v>0.67999999999999994</v>
      </c>
      <c r="K21" s="9">
        <f t="shared" si="2"/>
        <v>0.32</v>
      </c>
      <c r="L21" s="8">
        <f>MIN(clamp_high,MAX(clamp_low,IF(K21&lt;drop_off_ratio,K21/drop_off_ratio,1)*base*((1-J21/diff_divide)*diff_factor+K21*ratio_factor)))</f>
        <v>0.37568000000000001</v>
      </c>
      <c r="M21" s="1">
        <f t="shared" si="3"/>
        <v>0.21750344960000001</v>
      </c>
      <c r="O21" s="3">
        <f t="shared" si="18"/>
        <v>0.4800000000000002</v>
      </c>
      <c r="P21" s="3">
        <f t="shared" si="19"/>
        <v>1.5</v>
      </c>
      <c r="Q21" s="3">
        <f t="shared" si="20"/>
        <v>1.0199999999999998</v>
      </c>
      <c r="R21" s="9">
        <f t="shared" si="4"/>
        <v>0.32000000000000012</v>
      </c>
      <c r="S21" s="8">
        <f>MIN(clamp_high,MAX(clamp_low,IF(R21&lt;drop_off_ratio,R21/drop_off_ratio,1)*base*((1-Q21/diff_divide)*diff_factor+R21*ratio_factor)))</f>
        <v>0.34576000000000012</v>
      </c>
      <c r="T21" s="1">
        <f t="shared" si="5"/>
        <v>0.21750344960000007</v>
      </c>
      <c r="V21" s="3">
        <f t="shared" si="21"/>
        <v>0.80000000000000016</v>
      </c>
      <c r="W21" s="3">
        <f t="shared" si="22"/>
        <v>2.5</v>
      </c>
      <c r="X21" s="3">
        <f t="shared" si="23"/>
        <v>1.6999999999999997</v>
      </c>
      <c r="Y21" s="9">
        <f t="shared" si="6"/>
        <v>0.32000000000000006</v>
      </c>
      <c r="Z21" s="8">
        <f>MIN(clamp_high,MAX(clamp_low,IF(Y21&lt;drop_off_ratio,Y21/drop_off_ratio,1)*base*((1-X21/diff_divide)*diff_factor+Y21*ratio_factor)))</f>
        <v>0.28592000000000006</v>
      </c>
      <c r="AA21" s="1">
        <f t="shared" si="7"/>
        <v>0.21750344960000004</v>
      </c>
      <c r="AC21" s="3">
        <f t="shared" si="24"/>
        <v>1.1200000000000006</v>
      </c>
      <c r="AD21" s="3">
        <f t="shared" si="25"/>
        <v>3.5</v>
      </c>
      <c r="AE21" s="3">
        <f t="shared" si="26"/>
        <v>2.3799999999999994</v>
      </c>
      <c r="AF21" s="9">
        <f t="shared" si="8"/>
        <v>0.32000000000000017</v>
      </c>
      <c r="AG21" s="8">
        <f>MIN(clamp_high,MAX(clamp_low,IF(AF21&lt;drop_off_ratio,AF21/drop_off_ratio,1)*base*((1-AE21/diff_divide)*diff_factor+AF21*ratio_factor)))</f>
        <v>0.22608000000000017</v>
      </c>
      <c r="AH21" s="1">
        <f t="shared" si="9"/>
        <v>0.21750344960000009</v>
      </c>
      <c r="AJ21" s="3">
        <f t="shared" si="27"/>
        <v>1.6000000000000003</v>
      </c>
      <c r="AK21" s="3">
        <f t="shared" si="28"/>
        <v>5</v>
      </c>
      <c r="AL21" s="3">
        <f t="shared" si="29"/>
        <v>3.3999999999999995</v>
      </c>
      <c r="AM21" s="9">
        <f t="shared" si="10"/>
        <v>0.32000000000000006</v>
      </c>
      <c r="AN21" s="8">
        <f>MIN(clamp_high,MAX(clamp_low,IF(AM21&lt;drop_off_ratio,AM21/drop_off_ratio,1)*base*((1-AL21/diff_divide)*diff_factor+AM21*ratio_factor)))</f>
        <v>0.13632000000000008</v>
      </c>
      <c r="AO21" s="1">
        <f t="shared" si="11"/>
        <v>0.21750344960000004</v>
      </c>
    </row>
    <row r="22" spans="1:47" x14ac:dyDescent="0.3">
      <c r="A22" s="3">
        <f t="shared" si="12"/>
        <v>0.17</v>
      </c>
      <c r="B22" s="3">
        <f t="shared" si="13"/>
        <v>0.5</v>
      </c>
      <c r="C22" s="3">
        <f t="shared" si="14"/>
        <v>0.32999999999999996</v>
      </c>
      <c r="D22" s="9">
        <f t="shared" si="0"/>
        <v>0.34</v>
      </c>
      <c r="E22" s="8">
        <f>MIN(clamp_high,MAX(clamp_low,IF(D22&lt;drop_off_ratio,D22/drop_off_ratio,1)*base*((1-C22/diff_divide)*diff_factor+D22*ratio_factor)))</f>
        <v>0.41720000000000007</v>
      </c>
      <c r="F22" s="1">
        <f t="shared" si="1"/>
        <v>0.23078198879999998</v>
      </c>
      <c r="H22" s="3">
        <f t="shared" si="15"/>
        <v>0.34</v>
      </c>
      <c r="I22" s="3">
        <f t="shared" si="16"/>
        <v>1</v>
      </c>
      <c r="J22" s="3">
        <f t="shared" si="17"/>
        <v>0.65999999999999992</v>
      </c>
      <c r="K22" s="9">
        <f t="shared" si="2"/>
        <v>0.34</v>
      </c>
      <c r="L22" s="8">
        <f>MIN(clamp_high,MAX(clamp_low,IF(K22&lt;drop_off_ratio,K22/drop_off_ratio,1)*base*((1-J22/diff_divide)*diff_factor+K22*ratio_factor)))</f>
        <v>0.38816000000000006</v>
      </c>
      <c r="M22" s="1">
        <f t="shared" si="3"/>
        <v>0.23078198879999998</v>
      </c>
      <c r="O22" s="3">
        <f t="shared" si="18"/>
        <v>0.51000000000000023</v>
      </c>
      <c r="P22" s="3">
        <f t="shared" si="19"/>
        <v>1.5</v>
      </c>
      <c r="Q22" s="3">
        <f t="shared" si="20"/>
        <v>0.98999999999999977</v>
      </c>
      <c r="R22" s="9">
        <f t="shared" si="4"/>
        <v>0.34000000000000014</v>
      </c>
      <c r="S22" s="8">
        <f>MIN(clamp_high,MAX(clamp_low,IF(R22&lt;drop_off_ratio,R22/drop_off_ratio,1)*base*((1-Q22/diff_divide)*diff_factor+R22*ratio_factor)))</f>
        <v>0.35912000000000011</v>
      </c>
      <c r="T22" s="1">
        <f t="shared" si="5"/>
        <v>0.23078198880000009</v>
      </c>
      <c r="V22" s="3">
        <f t="shared" si="21"/>
        <v>0.8500000000000002</v>
      </c>
      <c r="W22" s="3">
        <f t="shared" si="22"/>
        <v>2.5</v>
      </c>
      <c r="X22" s="3">
        <f t="shared" si="23"/>
        <v>1.65</v>
      </c>
      <c r="Y22" s="9">
        <f t="shared" si="6"/>
        <v>0.34000000000000008</v>
      </c>
      <c r="Z22" s="8">
        <f>MIN(clamp_high,MAX(clamp_low,IF(Y22&lt;drop_off_ratio,Y22/drop_off_ratio,1)*base*((1-X22/diff_divide)*diff_factor+Y22*ratio_factor)))</f>
        <v>0.30104000000000009</v>
      </c>
      <c r="AA22" s="1">
        <f t="shared" si="7"/>
        <v>0.23078198880000003</v>
      </c>
      <c r="AC22" s="3">
        <f t="shared" si="24"/>
        <v>1.1900000000000006</v>
      </c>
      <c r="AD22" s="3">
        <f t="shared" si="25"/>
        <v>3.5</v>
      </c>
      <c r="AE22" s="3">
        <f t="shared" si="26"/>
        <v>2.3099999999999996</v>
      </c>
      <c r="AF22" s="9">
        <f t="shared" si="8"/>
        <v>0.34000000000000019</v>
      </c>
      <c r="AG22" s="8">
        <f>MIN(clamp_high,MAX(clamp_low,IF(AF22&lt;drop_off_ratio,AF22/drop_off_ratio,1)*base*((1-AE22/diff_divide)*diff_factor+AF22*ratio_factor)))</f>
        <v>0.24296000000000012</v>
      </c>
      <c r="AH22" s="1">
        <f t="shared" si="9"/>
        <v>0.23078198880000014</v>
      </c>
      <c r="AJ22" s="3">
        <f t="shared" si="27"/>
        <v>1.7000000000000004</v>
      </c>
      <c r="AK22" s="3">
        <f t="shared" si="28"/>
        <v>5</v>
      </c>
      <c r="AL22" s="3">
        <f t="shared" si="29"/>
        <v>3.3</v>
      </c>
      <c r="AM22" s="9">
        <f t="shared" si="10"/>
        <v>0.34000000000000008</v>
      </c>
      <c r="AN22" s="8">
        <f>MIN(clamp_high,MAX(clamp_low,IF(AM22&lt;drop_off_ratio,AM22/drop_off_ratio,1)*base*((1-AL22/diff_divide)*diff_factor+AM22*ratio_factor)))</f>
        <v>0.15584000000000009</v>
      </c>
      <c r="AO22" s="1">
        <f t="shared" si="11"/>
        <v>0.23078198880000003</v>
      </c>
    </row>
    <row r="23" spans="1:47" x14ac:dyDescent="0.3">
      <c r="A23" s="3">
        <f t="shared" si="12"/>
        <v>0.18000000000000002</v>
      </c>
      <c r="B23" s="3">
        <f t="shared" si="13"/>
        <v>0.5</v>
      </c>
      <c r="C23" s="3">
        <f t="shared" si="14"/>
        <v>0.31999999999999995</v>
      </c>
      <c r="D23" s="9">
        <f t="shared" si="0"/>
        <v>0.36000000000000004</v>
      </c>
      <c r="E23" s="8">
        <f>MIN(clamp_high,MAX(clamp_low,IF(D23&lt;drop_off_ratio,D23/drop_off_ratio,1)*base*((1-C23/diff_divide)*diff_factor+D23*ratio_factor)))</f>
        <v>0.42880000000000007</v>
      </c>
      <c r="F23" s="1">
        <f t="shared" si="1"/>
        <v>0.24392984320000002</v>
      </c>
      <c r="H23" s="3">
        <f t="shared" si="15"/>
        <v>0.36000000000000004</v>
      </c>
      <c r="I23" s="3">
        <f t="shared" si="16"/>
        <v>1</v>
      </c>
      <c r="J23" s="3">
        <f t="shared" si="17"/>
        <v>0.6399999999999999</v>
      </c>
      <c r="K23" s="9">
        <f t="shared" si="2"/>
        <v>0.36000000000000004</v>
      </c>
      <c r="L23" s="8">
        <f>MIN(clamp_high,MAX(clamp_low,IF(K23&lt;drop_off_ratio,K23/drop_off_ratio,1)*base*((1-J23/diff_divide)*diff_factor+K23*ratio_factor)))</f>
        <v>0.40064000000000005</v>
      </c>
      <c r="M23" s="1">
        <f t="shared" si="3"/>
        <v>0.24392984320000002</v>
      </c>
      <c r="O23" s="3">
        <f t="shared" si="18"/>
        <v>0.54000000000000026</v>
      </c>
      <c r="P23" s="3">
        <f t="shared" si="19"/>
        <v>1.5</v>
      </c>
      <c r="Q23" s="3">
        <f t="shared" si="20"/>
        <v>0.95999999999999974</v>
      </c>
      <c r="R23" s="9">
        <f t="shared" si="4"/>
        <v>0.36000000000000015</v>
      </c>
      <c r="S23" s="8">
        <f>MIN(clamp_high,MAX(clamp_low,IF(R23&lt;drop_off_ratio,R23/drop_off_ratio,1)*base*((1-Q23/diff_divide)*diff_factor+R23*ratio_factor)))</f>
        <v>0.37248000000000014</v>
      </c>
      <c r="T23" s="1">
        <f t="shared" si="5"/>
        <v>0.24392984320000008</v>
      </c>
      <c r="V23" s="3">
        <f t="shared" si="21"/>
        <v>0.90000000000000024</v>
      </c>
      <c r="W23" s="3">
        <f t="shared" si="22"/>
        <v>2.5</v>
      </c>
      <c r="X23" s="3">
        <f t="shared" si="23"/>
        <v>1.5999999999999996</v>
      </c>
      <c r="Y23" s="9">
        <f t="shared" si="6"/>
        <v>0.3600000000000001</v>
      </c>
      <c r="Z23" s="8">
        <f>MIN(clamp_high,MAX(clamp_low,IF(Y23&lt;drop_off_ratio,Y23/drop_off_ratio,1)*base*((1-X23/diff_divide)*diff_factor+Y23*ratio_factor)))</f>
        <v>0.31616000000000011</v>
      </c>
      <c r="AA23" s="1">
        <f t="shared" si="7"/>
        <v>0.24392984320000002</v>
      </c>
      <c r="AC23" s="3">
        <f t="shared" si="24"/>
        <v>1.2600000000000007</v>
      </c>
      <c r="AD23" s="3">
        <f t="shared" si="25"/>
        <v>3.5</v>
      </c>
      <c r="AE23" s="3">
        <f t="shared" si="26"/>
        <v>2.2399999999999993</v>
      </c>
      <c r="AF23" s="9">
        <f t="shared" si="8"/>
        <v>0.36000000000000021</v>
      </c>
      <c r="AG23" s="8">
        <f>MIN(clamp_high,MAX(clamp_low,IF(AF23&lt;drop_off_ratio,AF23/drop_off_ratio,1)*base*((1-AE23/diff_divide)*diff_factor+AF23*ratio_factor)))</f>
        <v>0.25984000000000018</v>
      </c>
      <c r="AH23" s="1">
        <f t="shared" si="9"/>
        <v>0.24392984320000013</v>
      </c>
      <c r="AJ23" s="3">
        <f t="shared" si="27"/>
        <v>1.8000000000000005</v>
      </c>
      <c r="AK23" s="3">
        <f t="shared" si="28"/>
        <v>5</v>
      </c>
      <c r="AL23" s="3">
        <f t="shared" si="29"/>
        <v>3.1999999999999993</v>
      </c>
      <c r="AM23" s="9">
        <f t="shared" si="10"/>
        <v>0.3600000000000001</v>
      </c>
      <c r="AN23" s="8">
        <f>MIN(clamp_high,MAX(clamp_low,IF(AM23&lt;drop_off_ratio,AM23/drop_off_ratio,1)*base*((1-AL23/diff_divide)*diff_factor+AM23*ratio_factor)))</f>
        <v>0.1753600000000001</v>
      </c>
      <c r="AO23" s="1">
        <f t="shared" si="11"/>
        <v>0.24392984320000002</v>
      </c>
    </row>
    <row r="24" spans="1:47" x14ac:dyDescent="0.3">
      <c r="A24" s="3">
        <f t="shared" si="12"/>
        <v>0.19000000000000003</v>
      </c>
      <c r="B24" s="3">
        <f t="shared" si="13"/>
        <v>0.5</v>
      </c>
      <c r="C24" s="3">
        <f t="shared" si="14"/>
        <v>0.30999999999999994</v>
      </c>
      <c r="D24" s="9">
        <f t="shared" si="0"/>
        <v>0.38000000000000006</v>
      </c>
      <c r="E24" s="8">
        <f>MIN(clamp_high,MAX(clamp_low,IF(D24&lt;drop_off_ratio,D24/drop_off_ratio,1)*base*((1-C24/diff_divide)*diff_factor+D24*ratio_factor)))</f>
        <v>0.44040000000000001</v>
      </c>
      <c r="F24" s="1">
        <f t="shared" si="1"/>
        <v>0.25694783839999996</v>
      </c>
      <c r="H24" s="3">
        <f t="shared" si="15"/>
        <v>0.38000000000000006</v>
      </c>
      <c r="I24" s="3">
        <f t="shared" si="16"/>
        <v>1</v>
      </c>
      <c r="J24" s="3">
        <f t="shared" si="17"/>
        <v>0.61999999999999988</v>
      </c>
      <c r="K24" s="9">
        <f t="shared" si="2"/>
        <v>0.38000000000000006</v>
      </c>
      <c r="L24" s="8">
        <f>MIN(clamp_high,MAX(clamp_low,IF(K24&lt;drop_off_ratio,K24/drop_off_ratio,1)*base*((1-J24/diff_divide)*diff_factor+K24*ratio_factor)))</f>
        <v>0.41311999999999999</v>
      </c>
      <c r="M24" s="1">
        <f t="shared" si="3"/>
        <v>0.25694783839999996</v>
      </c>
      <c r="O24" s="3">
        <f t="shared" si="18"/>
        <v>0.57000000000000028</v>
      </c>
      <c r="P24" s="3">
        <f t="shared" si="19"/>
        <v>1.5</v>
      </c>
      <c r="Q24" s="3">
        <f t="shared" si="20"/>
        <v>0.92999999999999972</v>
      </c>
      <c r="R24" s="9">
        <f t="shared" si="4"/>
        <v>0.38000000000000017</v>
      </c>
      <c r="S24" s="8">
        <f>MIN(clamp_high,MAX(clamp_low,IF(R24&lt;drop_off_ratio,R24/drop_off_ratio,1)*base*((1-Q24/diff_divide)*diff_factor+R24*ratio_factor)))</f>
        <v>0.38584000000000018</v>
      </c>
      <c r="T24" s="1">
        <f t="shared" si="5"/>
        <v>0.25694783840000007</v>
      </c>
      <c r="V24" s="3">
        <f t="shared" si="21"/>
        <v>0.95000000000000029</v>
      </c>
      <c r="W24" s="3">
        <f t="shared" si="22"/>
        <v>2.5</v>
      </c>
      <c r="X24" s="3">
        <f t="shared" si="23"/>
        <v>1.5499999999999998</v>
      </c>
      <c r="Y24" s="9">
        <f t="shared" si="6"/>
        <v>0.38000000000000012</v>
      </c>
      <c r="Z24" s="8">
        <f>MIN(clamp_high,MAX(clamp_low,IF(Y24&lt;drop_off_ratio,Y24/drop_off_ratio,1)*base*((1-X24/diff_divide)*diff_factor+Y24*ratio_factor)))</f>
        <v>0.33128000000000007</v>
      </c>
      <c r="AA24" s="1">
        <f t="shared" si="7"/>
        <v>0.25694783840000002</v>
      </c>
      <c r="AC24" s="3">
        <f t="shared" si="24"/>
        <v>1.3300000000000007</v>
      </c>
      <c r="AD24" s="3">
        <f t="shared" si="25"/>
        <v>3.5</v>
      </c>
      <c r="AE24" s="3">
        <f t="shared" si="26"/>
        <v>2.169999999999999</v>
      </c>
      <c r="AF24" s="9">
        <f t="shared" si="8"/>
        <v>0.38000000000000023</v>
      </c>
      <c r="AG24" s="8">
        <f>MIN(clamp_high,MAX(clamp_low,IF(AF24&lt;drop_off_ratio,AF24/drop_off_ratio,1)*base*((1-AE24/diff_divide)*diff_factor+AF24*ratio_factor)))</f>
        <v>0.27672000000000019</v>
      </c>
      <c r="AH24" s="1">
        <f t="shared" si="9"/>
        <v>0.25694783840000013</v>
      </c>
      <c r="AJ24" s="3">
        <f t="shared" si="27"/>
        <v>1.9000000000000006</v>
      </c>
      <c r="AK24" s="3">
        <f t="shared" si="28"/>
        <v>5</v>
      </c>
      <c r="AL24" s="3">
        <f t="shared" si="29"/>
        <v>3.0999999999999996</v>
      </c>
      <c r="AM24" s="9">
        <f t="shared" si="10"/>
        <v>0.38000000000000012</v>
      </c>
      <c r="AN24" s="8">
        <f>MIN(clamp_high,MAX(clamp_low,IF(AM24&lt;drop_off_ratio,AM24/drop_off_ratio,1)*base*((1-AL24/diff_divide)*diff_factor+AM24*ratio_factor)))</f>
        <v>0.19488000000000008</v>
      </c>
      <c r="AO24" s="1">
        <f t="shared" si="11"/>
        <v>0.25694783840000002</v>
      </c>
    </row>
    <row r="25" spans="1:47" x14ac:dyDescent="0.3">
      <c r="A25" s="3">
        <f t="shared" si="12"/>
        <v>0.20000000000000004</v>
      </c>
      <c r="B25" s="3">
        <f t="shared" si="13"/>
        <v>0.5</v>
      </c>
      <c r="C25" s="3">
        <f t="shared" si="14"/>
        <v>0.29999999999999993</v>
      </c>
      <c r="D25" s="9">
        <f t="shared" si="0"/>
        <v>0.40000000000000008</v>
      </c>
      <c r="E25" s="8">
        <f>MIN(clamp_high,MAX(clamp_low,IF(D25&lt;drop_off_ratio,D25/drop_off_ratio,1)*base*((1-C25/diff_divide)*diff_factor+D25*ratio_factor)))</f>
        <v>0.45200000000000007</v>
      </c>
      <c r="F25" s="1">
        <f t="shared" si="1"/>
        <v>0.26983679999999999</v>
      </c>
      <c r="H25" s="3">
        <f t="shared" si="15"/>
        <v>0.40000000000000008</v>
      </c>
      <c r="I25" s="3">
        <f t="shared" si="16"/>
        <v>1</v>
      </c>
      <c r="J25" s="3">
        <f t="shared" si="17"/>
        <v>0.59999999999999987</v>
      </c>
      <c r="K25" s="9">
        <f t="shared" si="2"/>
        <v>0.40000000000000008</v>
      </c>
      <c r="L25" s="8">
        <f>MIN(clamp_high,MAX(clamp_low,IF(K25&lt;drop_off_ratio,K25/drop_off_ratio,1)*base*((1-J25/diff_divide)*diff_factor+K25*ratio_factor)))</f>
        <v>0.42560000000000003</v>
      </c>
      <c r="M25" s="1">
        <f t="shared" si="3"/>
        <v>0.26983679999999999</v>
      </c>
      <c r="O25" s="3">
        <f t="shared" si="18"/>
        <v>0.60000000000000031</v>
      </c>
      <c r="P25" s="3">
        <f t="shared" si="19"/>
        <v>1.5</v>
      </c>
      <c r="Q25" s="3">
        <f t="shared" si="20"/>
        <v>0.89999999999999969</v>
      </c>
      <c r="R25" s="9">
        <f t="shared" si="4"/>
        <v>0.40000000000000019</v>
      </c>
      <c r="S25" s="8">
        <f>MIN(clamp_high,MAX(clamp_low,IF(R25&lt;drop_off_ratio,R25/drop_off_ratio,1)*base*((1-Q25/diff_divide)*diff_factor+R25*ratio_factor)))</f>
        <v>0.39920000000000011</v>
      </c>
      <c r="T25" s="1">
        <f t="shared" si="5"/>
        <v>0.2698368000000001</v>
      </c>
      <c r="V25" s="3">
        <f t="shared" si="21"/>
        <v>1.0000000000000002</v>
      </c>
      <c r="W25" s="3">
        <f t="shared" si="22"/>
        <v>2.5</v>
      </c>
      <c r="X25" s="3">
        <f t="shared" si="23"/>
        <v>1.4999999999999998</v>
      </c>
      <c r="Y25" s="9">
        <f t="shared" si="6"/>
        <v>0.40000000000000008</v>
      </c>
      <c r="Z25" s="8">
        <f>MIN(clamp_high,MAX(clamp_low,IF(Y25&lt;drop_off_ratio,Y25/drop_off_ratio,1)*base*((1-X25/diff_divide)*diff_factor+Y25*ratio_factor)))</f>
        <v>0.34640000000000004</v>
      </c>
      <c r="AA25" s="1">
        <f t="shared" si="7"/>
        <v>0.26983679999999999</v>
      </c>
      <c r="AC25" s="3">
        <f t="shared" si="24"/>
        <v>1.4000000000000008</v>
      </c>
      <c r="AD25" s="3">
        <f t="shared" si="25"/>
        <v>3.5</v>
      </c>
      <c r="AE25" s="3">
        <f t="shared" si="26"/>
        <v>2.0999999999999992</v>
      </c>
      <c r="AF25" s="9">
        <f t="shared" si="8"/>
        <v>0.40000000000000024</v>
      </c>
      <c r="AG25" s="8">
        <f>MIN(clamp_high,MAX(clamp_low,IF(AF25&lt;drop_off_ratio,AF25/drop_off_ratio,1)*base*((1-AE25/diff_divide)*diff_factor+AF25*ratio_factor)))</f>
        <v>0.29360000000000019</v>
      </c>
      <c r="AH25" s="1">
        <f t="shared" si="9"/>
        <v>0.26983680000000015</v>
      </c>
      <c r="AJ25" s="3">
        <f t="shared" si="27"/>
        <v>2.0000000000000004</v>
      </c>
      <c r="AK25" s="3">
        <f t="shared" si="28"/>
        <v>5</v>
      </c>
      <c r="AL25" s="3">
        <f t="shared" si="29"/>
        <v>2.9999999999999996</v>
      </c>
      <c r="AM25" s="9">
        <f t="shared" si="10"/>
        <v>0.40000000000000008</v>
      </c>
      <c r="AN25" s="8">
        <f>MIN(clamp_high,MAX(clamp_low,IF(AM25&lt;drop_off_ratio,AM25/drop_off_ratio,1)*base*((1-AL25/diff_divide)*diff_factor+AM25*ratio_factor)))</f>
        <v>0.21440000000000006</v>
      </c>
      <c r="AO25" s="1">
        <f t="shared" si="11"/>
        <v>0.26983679999999999</v>
      </c>
    </row>
    <row r="26" spans="1:47" x14ac:dyDescent="0.3">
      <c r="A26" s="3">
        <f t="shared" si="12"/>
        <v>0.21000000000000005</v>
      </c>
      <c r="B26" s="3">
        <f t="shared" si="13"/>
        <v>0.5</v>
      </c>
      <c r="C26" s="3">
        <f t="shared" si="14"/>
        <v>0.28999999999999992</v>
      </c>
      <c r="D26" s="9">
        <f t="shared" si="0"/>
        <v>0.4200000000000001</v>
      </c>
      <c r="E26" s="8">
        <f>MIN(clamp_high,MAX(clamp_low,IF(D26&lt;drop_off_ratio,D26/drop_off_ratio,1)*base*((1-C26/diff_divide)*diff_factor+D26*ratio_factor)))</f>
        <v>0.46360000000000012</v>
      </c>
      <c r="F26" s="1">
        <f t="shared" si="1"/>
        <v>0.2825975536</v>
      </c>
      <c r="H26" s="3">
        <f t="shared" si="15"/>
        <v>0.4200000000000001</v>
      </c>
      <c r="I26" s="3">
        <f t="shared" si="16"/>
        <v>1</v>
      </c>
      <c r="J26" s="3">
        <f t="shared" si="17"/>
        <v>0.57999999999999985</v>
      </c>
      <c r="K26" s="9">
        <f t="shared" si="2"/>
        <v>0.4200000000000001</v>
      </c>
      <c r="L26" s="8">
        <f>MIN(clamp_high,MAX(clamp_low,IF(K26&lt;drop_off_ratio,K26/drop_off_ratio,1)*base*((1-J26/diff_divide)*diff_factor+K26*ratio_factor)))</f>
        <v>0.43808000000000008</v>
      </c>
      <c r="M26" s="1">
        <f t="shared" si="3"/>
        <v>0.2825975536</v>
      </c>
      <c r="O26" s="3">
        <f t="shared" si="18"/>
        <v>0.63000000000000034</v>
      </c>
      <c r="P26" s="3">
        <f t="shared" si="19"/>
        <v>1.5</v>
      </c>
      <c r="Q26" s="3">
        <f t="shared" si="20"/>
        <v>0.86999999999999966</v>
      </c>
      <c r="R26" s="9">
        <f t="shared" si="4"/>
        <v>0.42000000000000021</v>
      </c>
      <c r="S26" s="8">
        <f>MIN(clamp_high,MAX(clamp_low,IF(R26&lt;drop_off_ratio,R26/drop_off_ratio,1)*base*((1-Q26/diff_divide)*diff_factor+R26*ratio_factor)))</f>
        <v>0.41256000000000015</v>
      </c>
      <c r="T26" s="1">
        <f t="shared" si="5"/>
        <v>0.28259755360000011</v>
      </c>
      <c r="V26" s="3">
        <f t="shared" si="21"/>
        <v>1.0500000000000003</v>
      </c>
      <c r="W26" s="3">
        <f t="shared" si="22"/>
        <v>2.5</v>
      </c>
      <c r="X26" s="3">
        <f t="shared" si="23"/>
        <v>1.4499999999999997</v>
      </c>
      <c r="Y26" s="9">
        <f t="shared" si="6"/>
        <v>0.4200000000000001</v>
      </c>
      <c r="Z26" s="8">
        <f>MIN(clamp_high,MAX(clamp_low,IF(Y26&lt;drop_off_ratio,Y26/drop_off_ratio,1)*base*((1-X26/diff_divide)*diff_factor+Y26*ratio_factor)))</f>
        <v>0.36152000000000006</v>
      </c>
      <c r="AA26" s="1">
        <f t="shared" si="7"/>
        <v>0.2825975536</v>
      </c>
      <c r="AC26" s="3">
        <f t="shared" si="24"/>
        <v>1.4700000000000009</v>
      </c>
      <c r="AD26" s="3">
        <f t="shared" si="25"/>
        <v>3.5</v>
      </c>
      <c r="AE26" s="3">
        <f t="shared" si="26"/>
        <v>2.0299999999999994</v>
      </c>
      <c r="AF26" s="9">
        <f t="shared" si="8"/>
        <v>0.42000000000000026</v>
      </c>
      <c r="AG26" s="8">
        <f>MIN(clamp_high,MAX(clamp_low,IF(AF26&lt;drop_off_ratio,AF26/drop_off_ratio,1)*base*((1-AE26/diff_divide)*diff_factor+AF26*ratio_factor)))</f>
        <v>0.3104800000000002</v>
      </c>
      <c r="AH26" s="1">
        <f t="shared" si="9"/>
        <v>0.28259755360000016</v>
      </c>
      <c r="AJ26" s="3">
        <f t="shared" si="27"/>
        <v>2.1000000000000005</v>
      </c>
      <c r="AK26" s="3">
        <f t="shared" si="28"/>
        <v>5</v>
      </c>
      <c r="AL26" s="3">
        <f t="shared" si="29"/>
        <v>2.8999999999999995</v>
      </c>
      <c r="AM26" s="9">
        <f t="shared" si="10"/>
        <v>0.4200000000000001</v>
      </c>
      <c r="AN26" s="8">
        <f>MIN(clamp_high,MAX(clamp_low,IF(AM26&lt;drop_off_ratio,AM26/drop_off_ratio,1)*base*((1-AL26/diff_divide)*diff_factor+AM26*ratio_factor)))</f>
        <v>0.2339200000000001</v>
      </c>
      <c r="AO26" s="1">
        <f t="shared" si="11"/>
        <v>0.2825975536</v>
      </c>
    </row>
    <row r="27" spans="1:47" x14ac:dyDescent="0.3">
      <c r="A27" s="3">
        <f t="shared" si="12"/>
        <v>0.22000000000000006</v>
      </c>
      <c r="B27" s="3">
        <f t="shared" si="13"/>
        <v>0.5</v>
      </c>
      <c r="C27" s="3">
        <f t="shared" si="14"/>
        <v>0.27999999999999992</v>
      </c>
      <c r="D27" s="9">
        <f t="shared" si="0"/>
        <v>0.44000000000000011</v>
      </c>
      <c r="E27" s="8">
        <f>MIN(clamp_high,MAX(clamp_low,IF(D27&lt;drop_off_ratio,D27/drop_off_ratio,1)*base*((1-C27/diff_divide)*diff_factor+D27*ratio_factor)))</f>
        <v>0.47520000000000007</v>
      </c>
      <c r="F27" s="1">
        <f t="shared" si="1"/>
        <v>0.29523092480000002</v>
      </c>
      <c r="H27" s="3">
        <f t="shared" si="15"/>
        <v>0.44000000000000011</v>
      </c>
      <c r="I27" s="3">
        <f t="shared" si="16"/>
        <v>1</v>
      </c>
      <c r="J27" s="3">
        <f t="shared" si="17"/>
        <v>0.55999999999999983</v>
      </c>
      <c r="K27" s="9">
        <f t="shared" si="2"/>
        <v>0.44000000000000011</v>
      </c>
      <c r="L27" s="8">
        <f>MIN(clamp_high,MAX(clamp_low,IF(K27&lt;drop_off_ratio,K27/drop_off_ratio,1)*base*((1-J27/diff_divide)*diff_factor+K27*ratio_factor)))</f>
        <v>0.45056000000000013</v>
      </c>
      <c r="M27" s="1">
        <f t="shared" si="3"/>
        <v>0.29523092480000002</v>
      </c>
      <c r="O27" s="3">
        <f t="shared" si="18"/>
        <v>0.66000000000000036</v>
      </c>
      <c r="P27" s="3">
        <f t="shared" si="19"/>
        <v>1.5</v>
      </c>
      <c r="Q27" s="3">
        <f t="shared" si="20"/>
        <v>0.83999999999999964</v>
      </c>
      <c r="R27" s="9">
        <f t="shared" si="4"/>
        <v>0.44000000000000022</v>
      </c>
      <c r="S27" s="8">
        <f>MIN(clamp_high,MAX(clamp_low,IF(R27&lt;drop_off_ratio,R27/drop_off_ratio,1)*base*((1-Q27/diff_divide)*diff_factor+R27*ratio_factor)))</f>
        <v>0.42592000000000019</v>
      </c>
      <c r="T27" s="1">
        <f t="shared" si="5"/>
        <v>0.29523092480000007</v>
      </c>
      <c r="V27" s="3">
        <f t="shared" si="21"/>
        <v>1.1000000000000003</v>
      </c>
      <c r="W27" s="3">
        <f t="shared" si="22"/>
        <v>2.5</v>
      </c>
      <c r="X27" s="3">
        <f t="shared" si="23"/>
        <v>1.3999999999999997</v>
      </c>
      <c r="Y27" s="9">
        <f t="shared" si="6"/>
        <v>0.44000000000000011</v>
      </c>
      <c r="Z27" s="8">
        <f>MIN(clamp_high,MAX(clamp_low,IF(Y27&lt;drop_off_ratio,Y27/drop_off_ratio,1)*base*((1-X27/diff_divide)*diff_factor+Y27*ratio_factor)))</f>
        <v>0.37664000000000009</v>
      </c>
      <c r="AA27" s="1">
        <f t="shared" si="7"/>
        <v>0.29523092480000002</v>
      </c>
      <c r="AC27" s="3">
        <f t="shared" si="24"/>
        <v>1.5400000000000009</v>
      </c>
      <c r="AD27" s="3">
        <f t="shared" si="25"/>
        <v>3.5</v>
      </c>
      <c r="AE27" s="3">
        <f t="shared" si="26"/>
        <v>1.9599999999999991</v>
      </c>
      <c r="AF27" s="9">
        <f t="shared" si="8"/>
        <v>0.44000000000000028</v>
      </c>
      <c r="AG27" s="8">
        <f>MIN(clamp_high,MAX(clamp_low,IF(AF27&lt;drop_off_ratio,AF27/drop_off_ratio,1)*base*((1-AE27/diff_divide)*diff_factor+AF27*ratio_factor)))</f>
        <v>0.32736000000000026</v>
      </c>
      <c r="AH27" s="1">
        <f t="shared" si="9"/>
        <v>0.29523092480000013</v>
      </c>
      <c r="AJ27" s="3">
        <f t="shared" si="27"/>
        <v>2.2000000000000006</v>
      </c>
      <c r="AK27" s="3">
        <f t="shared" si="28"/>
        <v>5</v>
      </c>
      <c r="AL27" s="3">
        <f t="shared" si="29"/>
        <v>2.7999999999999994</v>
      </c>
      <c r="AM27" s="9">
        <f t="shared" si="10"/>
        <v>0.44000000000000011</v>
      </c>
      <c r="AN27" s="8">
        <f>MIN(clamp_high,MAX(clamp_low,IF(AM27&lt;drop_off_ratio,AM27/drop_off_ratio,1)*base*((1-AL27/diff_divide)*diff_factor+AM27*ratio_factor)))</f>
        <v>0.25344000000000011</v>
      </c>
      <c r="AO27" s="1">
        <f t="shared" si="11"/>
        <v>0.29523092480000002</v>
      </c>
    </row>
    <row r="28" spans="1:47" x14ac:dyDescent="0.3">
      <c r="A28" s="3">
        <f t="shared" si="12"/>
        <v>0.23000000000000007</v>
      </c>
      <c r="B28" s="3">
        <f t="shared" si="13"/>
        <v>0.5</v>
      </c>
      <c r="C28" s="3">
        <f t="shared" si="14"/>
        <v>0.26999999999999991</v>
      </c>
      <c r="D28" s="9">
        <f t="shared" si="0"/>
        <v>0.46000000000000013</v>
      </c>
      <c r="E28" s="8">
        <f>MIN(clamp_high,MAX(clamp_low,IF(D28&lt;drop_off_ratio,D28/drop_off_ratio,1)*base*((1-C28/diff_divide)*diff_factor+D28*ratio_factor)))</f>
        <v>0.48680000000000007</v>
      </c>
      <c r="F28" s="1">
        <f t="shared" si="1"/>
        <v>0.30773773920000003</v>
      </c>
      <c r="H28" s="3">
        <f t="shared" si="15"/>
        <v>0.46000000000000013</v>
      </c>
      <c r="I28" s="3">
        <f t="shared" si="16"/>
        <v>1</v>
      </c>
      <c r="J28" s="3">
        <f t="shared" si="17"/>
        <v>0.53999999999999981</v>
      </c>
      <c r="K28" s="9">
        <f t="shared" si="2"/>
        <v>0.46000000000000013</v>
      </c>
      <c r="L28" s="8">
        <f>MIN(clamp_high,MAX(clamp_low,IF(K28&lt;drop_off_ratio,K28/drop_off_ratio,1)*base*((1-J28/diff_divide)*diff_factor+K28*ratio_factor)))</f>
        <v>0.46304000000000001</v>
      </c>
      <c r="M28" s="1">
        <f t="shared" si="3"/>
        <v>0.30773773920000003</v>
      </c>
      <c r="O28" s="3">
        <f t="shared" si="18"/>
        <v>0.69000000000000039</v>
      </c>
      <c r="P28" s="3">
        <f t="shared" si="19"/>
        <v>1.5</v>
      </c>
      <c r="Q28" s="3">
        <f t="shared" si="20"/>
        <v>0.80999999999999961</v>
      </c>
      <c r="R28" s="9">
        <f t="shared" si="4"/>
        <v>0.46000000000000024</v>
      </c>
      <c r="S28" s="8">
        <f>MIN(clamp_high,MAX(clamp_low,IF(R28&lt;drop_off_ratio,R28/drop_off_ratio,1)*base*((1-Q28/diff_divide)*diff_factor+R28*ratio_factor)))</f>
        <v>0.43928000000000023</v>
      </c>
      <c r="T28" s="1">
        <f t="shared" si="5"/>
        <v>0.30773773920000008</v>
      </c>
      <c r="V28" s="3">
        <f t="shared" si="21"/>
        <v>1.1500000000000004</v>
      </c>
      <c r="W28" s="3">
        <f t="shared" si="22"/>
        <v>2.5</v>
      </c>
      <c r="X28" s="3">
        <f t="shared" si="23"/>
        <v>1.3499999999999996</v>
      </c>
      <c r="Y28" s="9">
        <f t="shared" si="6"/>
        <v>0.46000000000000013</v>
      </c>
      <c r="Z28" s="8">
        <f>MIN(clamp_high,MAX(clamp_low,IF(Y28&lt;drop_off_ratio,Y28/drop_off_ratio,1)*base*((1-X28/diff_divide)*diff_factor+Y28*ratio_factor)))</f>
        <v>0.39176000000000005</v>
      </c>
      <c r="AA28" s="1">
        <f t="shared" si="7"/>
        <v>0.30773773920000003</v>
      </c>
      <c r="AC28" s="3">
        <f t="shared" si="24"/>
        <v>1.610000000000001</v>
      </c>
      <c r="AD28" s="3">
        <f t="shared" si="25"/>
        <v>3.5</v>
      </c>
      <c r="AE28" s="3">
        <f t="shared" si="26"/>
        <v>1.889999999999999</v>
      </c>
      <c r="AF28" s="9">
        <f t="shared" si="8"/>
        <v>0.4600000000000003</v>
      </c>
      <c r="AG28" s="8">
        <f>MIN(clamp_high,MAX(clamp_low,IF(AF28&lt;drop_off_ratio,AF28/drop_off_ratio,1)*base*((1-AE28/diff_divide)*diff_factor+AF28*ratio_factor)))</f>
        <v>0.34424000000000021</v>
      </c>
      <c r="AH28" s="1">
        <f t="shared" si="9"/>
        <v>0.30773773920000014</v>
      </c>
      <c r="AJ28" s="3">
        <f t="shared" si="27"/>
        <v>2.3000000000000007</v>
      </c>
      <c r="AK28" s="3">
        <f t="shared" si="28"/>
        <v>5</v>
      </c>
      <c r="AL28" s="3">
        <f t="shared" si="29"/>
        <v>2.6999999999999993</v>
      </c>
      <c r="AM28" s="9">
        <f t="shared" si="10"/>
        <v>0.46000000000000013</v>
      </c>
      <c r="AN28" s="8">
        <f>MIN(clamp_high,MAX(clamp_low,IF(AM28&lt;drop_off_ratio,AM28/drop_off_ratio,1)*base*((1-AL28/diff_divide)*diff_factor+AM28*ratio_factor)))</f>
        <v>0.27296000000000009</v>
      </c>
      <c r="AO28" s="1">
        <f t="shared" si="11"/>
        <v>0.30773773920000003</v>
      </c>
    </row>
    <row r="29" spans="1:47" x14ac:dyDescent="0.3">
      <c r="A29" s="3">
        <f t="shared" si="12"/>
        <v>0.24000000000000007</v>
      </c>
      <c r="B29" s="3">
        <f t="shared" si="13"/>
        <v>0.5</v>
      </c>
      <c r="C29" s="3">
        <f t="shared" si="14"/>
        <v>0.2599999999999999</v>
      </c>
      <c r="D29" s="9">
        <f t="shared" si="0"/>
        <v>0.48000000000000015</v>
      </c>
      <c r="E29" s="8">
        <f>MIN(clamp_high,MAX(clamp_low,IF(D29&lt;drop_off_ratio,D29/drop_off_ratio,1)*base*((1-C29/diff_divide)*diff_factor+D29*ratio_factor)))</f>
        <v>0.49840000000000001</v>
      </c>
      <c r="F29" s="1">
        <f t="shared" si="1"/>
        <v>0.3201188224</v>
      </c>
      <c r="H29" s="3">
        <f t="shared" si="15"/>
        <v>0.48000000000000015</v>
      </c>
      <c r="I29" s="3">
        <f t="shared" si="16"/>
        <v>1</v>
      </c>
      <c r="J29" s="3">
        <f t="shared" si="17"/>
        <v>0.5199999999999998</v>
      </c>
      <c r="K29" s="9">
        <f t="shared" si="2"/>
        <v>0.48000000000000015</v>
      </c>
      <c r="L29" s="8">
        <f>MIN(clamp_high,MAX(clamp_low,IF(K29&lt;drop_off_ratio,K29/drop_off_ratio,1)*base*((1-J29/diff_divide)*diff_factor+K29*ratio_factor)))</f>
        <v>0.47552000000000005</v>
      </c>
      <c r="M29" s="1">
        <f t="shared" si="3"/>
        <v>0.3201188224</v>
      </c>
      <c r="O29" s="3">
        <f t="shared" si="18"/>
        <v>0.72000000000000042</v>
      </c>
      <c r="P29" s="3">
        <f t="shared" si="19"/>
        <v>1.5</v>
      </c>
      <c r="Q29" s="3">
        <f t="shared" si="20"/>
        <v>0.77999999999999958</v>
      </c>
      <c r="R29" s="9">
        <f t="shared" si="4"/>
        <v>0.48000000000000026</v>
      </c>
      <c r="S29" s="8">
        <f>MIN(clamp_high,MAX(clamp_low,IF(R29&lt;drop_off_ratio,R29/drop_off_ratio,1)*base*((1-Q29/diff_divide)*diff_factor+R29*ratio_factor)))</f>
        <v>0.45264000000000026</v>
      </c>
      <c r="T29" s="1">
        <f t="shared" si="5"/>
        <v>0.32011882240000011</v>
      </c>
      <c r="V29" s="3">
        <f t="shared" si="21"/>
        <v>1.2000000000000004</v>
      </c>
      <c r="W29" s="3">
        <f t="shared" si="22"/>
        <v>2.5</v>
      </c>
      <c r="X29" s="3">
        <f t="shared" si="23"/>
        <v>1.2999999999999996</v>
      </c>
      <c r="Y29" s="9">
        <f t="shared" si="6"/>
        <v>0.48000000000000015</v>
      </c>
      <c r="Z29" s="8">
        <f>MIN(clamp_high,MAX(clamp_low,IF(Y29&lt;drop_off_ratio,Y29/drop_off_ratio,1)*base*((1-X29/diff_divide)*diff_factor+Y29*ratio_factor)))</f>
        <v>0.40688000000000013</v>
      </c>
      <c r="AA29" s="1">
        <f t="shared" si="7"/>
        <v>0.3201188224</v>
      </c>
      <c r="AC29" s="3">
        <f t="shared" si="24"/>
        <v>1.680000000000001</v>
      </c>
      <c r="AD29" s="3">
        <f t="shared" si="25"/>
        <v>3.5</v>
      </c>
      <c r="AE29" s="3">
        <f t="shared" si="26"/>
        <v>1.819999999999999</v>
      </c>
      <c r="AF29" s="9">
        <f t="shared" si="8"/>
        <v>0.48000000000000032</v>
      </c>
      <c r="AG29" s="8">
        <f>MIN(clamp_high,MAX(clamp_low,IF(AF29&lt;drop_off_ratio,AF29/drop_off_ratio,1)*base*((1-AE29/diff_divide)*diff_factor+AF29*ratio_factor)))</f>
        <v>0.36112000000000022</v>
      </c>
      <c r="AH29" s="1">
        <f t="shared" si="9"/>
        <v>0.32011882240000017</v>
      </c>
      <c r="AJ29" s="3">
        <f t="shared" si="27"/>
        <v>2.4000000000000008</v>
      </c>
      <c r="AK29" s="3">
        <f t="shared" si="28"/>
        <v>5</v>
      </c>
      <c r="AL29" s="3">
        <f t="shared" si="29"/>
        <v>2.5999999999999992</v>
      </c>
      <c r="AM29" s="9">
        <f t="shared" si="10"/>
        <v>0.48000000000000015</v>
      </c>
      <c r="AN29" s="8">
        <f>MIN(clamp_high,MAX(clamp_low,IF(AM29&lt;drop_off_ratio,AM29/drop_off_ratio,1)*base*((1-AL29/diff_divide)*diff_factor+AM29*ratio_factor)))</f>
        <v>0.29248000000000013</v>
      </c>
      <c r="AO29" s="1">
        <f t="shared" si="11"/>
        <v>0.3201188224</v>
      </c>
    </row>
    <row r="30" spans="1:47" x14ac:dyDescent="0.3">
      <c r="A30" s="3">
        <f t="shared" si="12"/>
        <v>0.25000000000000006</v>
      </c>
      <c r="B30" s="3">
        <f t="shared" si="13"/>
        <v>0.5</v>
      </c>
      <c r="C30" s="3">
        <f t="shared" ref="C30:C59" si="30">B30-A30</f>
        <v>0.24999999999999994</v>
      </c>
      <c r="D30" s="9">
        <f t="shared" ref="D30:D59" si="31">A30/B30</f>
        <v>0.50000000000000011</v>
      </c>
      <c r="E30" s="8">
        <f>MIN(clamp_high,MAX(clamp_low,IF(D30&lt;drop_off_ratio,D30/drop_off_ratio,1)*base*((1-C30/diff_divide)*diff_factor+D30*ratio_factor)))</f>
        <v>0.51000000000000012</v>
      </c>
      <c r="F30" s="1">
        <f t="shared" ref="F30:F59" si="32">MIN(1,MAX(0,D30^3*0.0172 - D30^2*0.1809 + D30*0.7777 - 0.0134))</f>
        <v>0.33237500000000003</v>
      </c>
      <c r="H30" s="3">
        <f t="shared" si="15"/>
        <v>0.50000000000000011</v>
      </c>
      <c r="I30" s="3">
        <f t="shared" si="16"/>
        <v>1</v>
      </c>
      <c r="J30" s="3">
        <f t="shared" ref="J30:J59" si="33">I30-H30</f>
        <v>0.49999999999999989</v>
      </c>
      <c r="K30" s="9">
        <f t="shared" ref="K30:K59" si="34">H30/I30</f>
        <v>0.50000000000000011</v>
      </c>
      <c r="L30" s="8">
        <f>MIN(clamp_high,MAX(clamp_low,IF(K30&lt;drop_off_ratio,K30/drop_off_ratio,1)*base*((1-J30/diff_divide)*diff_factor+K30*ratio_factor)))</f>
        <v>0.4880000000000001</v>
      </c>
      <c r="M30" s="1">
        <f t="shared" ref="M30:M59" si="35">MIN(1,MAX(0,K30^3*0.0172 - K30^2*0.1809 + K30*0.7777 - 0.0134))</f>
        <v>0.33237500000000003</v>
      </c>
      <c r="O30" s="3">
        <f t="shared" si="18"/>
        <v>0.75000000000000044</v>
      </c>
      <c r="P30" s="3">
        <f t="shared" si="19"/>
        <v>1.5</v>
      </c>
      <c r="Q30" s="3">
        <f t="shared" ref="Q30:Q59" si="36">P30-O30</f>
        <v>0.74999999999999956</v>
      </c>
      <c r="R30" s="9">
        <f t="shared" ref="R30:R59" si="37">O30/P30</f>
        <v>0.50000000000000033</v>
      </c>
      <c r="S30" s="8">
        <f>MIN(clamp_high,MAX(clamp_low,IF(R30&lt;drop_off_ratio,R30/drop_off_ratio,1)*base*((1-Q30/diff_divide)*diff_factor+R30*ratio_factor)))</f>
        <v>0.46600000000000019</v>
      </c>
      <c r="T30" s="1">
        <f t="shared" ref="T30:T59" si="38">MIN(1,MAX(0,R30^3*0.0172 - R30^2*0.1809 + R30*0.7777 - 0.0134))</f>
        <v>0.33237500000000014</v>
      </c>
      <c r="V30" s="3">
        <f t="shared" si="21"/>
        <v>1.2500000000000004</v>
      </c>
      <c r="W30" s="3">
        <f t="shared" si="22"/>
        <v>2.5</v>
      </c>
      <c r="X30" s="3">
        <f t="shared" ref="X30:X59" si="39">W30-V30</f>
        <v>1.2499999999999996</v>
      </c>
      <c r="Y30" s="9">
        <f t="shared" ref="Y30:Y59" si="40">V30/W30</f>
        <v>0.50000000000000022</v>
      </c>
      <c r="Z30" s="8">
        <f>MIN(clamp_high,MAX(clamp_low,IF(Y30&lt;drop_off_ratio,Y30/drop_off_ratio,1)*base*((1-X30/diff_divide)*diff_factor+Y30*ratio_factor)))</f>
        <v>0.42200000000000015</v>
      </c>
      <c r="AA30" s="1">
        <f t="shared" ref="AA30:AA59" si="41">MIN(1,MAX(0,Y30^3*0.0172 - Y30^2*0.1809 + Y30*0.7777 - 0.0134))</f>
        <v>0.33237500000000009</v>
      </c>
      <c r="AC30" s="3">
        <f t="shared" si="24"/>
        <v>1.7500000000000011</v>
      </c>
      <c r="AD30" s="3">
        <f t="shared" si="25"/>
        <v>3.5</v>
      </c>
      <c r="AE30" s="3">
        <f t="shared" si="26"/>
        <v>1.7499999999999989</v>
      </c>
      <c r="AF30" s="9">
        <f t="shared" si="8"/>
        <v>0.50000000000000033</v>
      </c>
      <c r="AG30" s="8">
        <f>MIN(clamp_high,MAX(clamp_low,IF(AF30&lt;drop_off_ratio,AF30/drop_off_ratio,1)*base*((1-AE30/diff_divide)*diff_factor+AF30*ratio_factor)))</f>
        <v>0.37800000000000034</v>
      </c>
      <c r="AH30" s="1">
        <f t="shared" si="9"/>
        <v>0.33237500000000014</v>
      </c>
      <c r="AJ30" s="3">
        <f t="shared" si="27"/>
        <v>2.5000000000000009</v>
      </c>
      <c r="AK30" s="3">
        <f t="shared" si="28"/>
        <v>5</v>
      </c>
      <c r="AL30" s="3">
        <f t="shared" ref="AL30:AL59" si="42">AK30-AJ30</f>
        <v>2.4999999999999991</v>
      </c>
      <c r="AM30" s="9">
        <f t="shared" ref="AM30:AM59" si="43">AJ30/AK30</f>
        <v>0.50000000000000022</v>
      </c>
      <c r="AN30" s="8">
        <f>MIN(clamp_high,MAX(clamp_low,IF(AM30&lt;drop_off_ratio,AM30/drop_off_ratio,1)*base*((1-AL30/diff_divide)*diff_factor+AM30*ratio_factor)))</f>
        <v>0.31200000000000022</v>
      </c>
      <c r="AO30" s="1">
        <f t="shared" ref="AO30:AO59" si="44">MIN(1,MAX(0,AM30^3*0.0172 - AM30^2*0.1809 + AM30*0.7777 - 0.0134))</f>
        <v>0.33237500000000009</v>
      </c>
    </row>
    <row r="31" spans="1:47" x14ac:dyDescent="0.3">
      <c r="A31" s="3">
        <f t="shared" si="12"/>
        <v>0.26000000000000006</v>
      </c>
      <c r="B31" s="3">
        <f t="shared" si="13"/>
        <v>0.5</v>
      </c>
      <c r="C31" s="3">
        <f t="shared" si="30"/>
        <v>0.23999999999999994</v>
      </c>
      <c r="D31" s="9">
        <f t="shared" si="31"/>
        <v>0.52000000000000013</v>
      </c>
      <c r="E31" s="8">
        <f>MIN(clamp_high,MAX(clamp_low,IF(D31&lt;drop_off_ratio,D31/drop_off_ratio,1)*base*((1-C31/diff_divide)*diff_factor+D31*ratio_factor)))</f>
        <v>0.52160000000000017</v>
      </c>
      <c r="F31" s="1">
        <f t="shared" si="32"/>
        <v>0.34450709760000003</v>
      </c>
      <c r="H31" s="3">
        <f t="shared" si="15"/>
        <v>0.52000000000000013</v>
      </c>
      <c r="I31" s="3">
        <f t="shared" si="16"/>
        <v>1</v>
      </c>
      <c r="J31" s="3">
        <f t="shared" si="33"/>
        <v>0.47999999999999987</v>
      </c>
      <c r="K31" s="9">
        <f t="shared" si="34"/>
        <v>0.52000000000000013</v>
      </c>
      <c r="L31" s="8">
        <f>MIN(clamp_high,MAX(clamp_low,IF(K31&lt;drop_off_ratio,K31/drop_off_ratio,1)*base*((1-J31/diff_divide)*diff_factor+K31*ratio_factor)))</f>
        <v>0.50048000000000015</v>
      </c>
      <c r="M31" s="1">
        <f t="shared" si="35"/>
        <v>0.34450709760000003</v>
      </c>
      <c r="O31" s="3">
        <f t="shared" si="18"/>
        <v>0.78000000000000047</v>
      </c>
      <c r="P31" s="3">
        <f t="shared" si="19"/>
        <v>1.5</v>
      </c>
      <c r="Q31" s="3">
        <f t="shared" si="36"/>
        <v>0.71999999999999953</v>
      </c>
      <c r="R31" s="9">
        <f t="shared" si="37"/>
        <v>0.52000000000000035</v>
      </c>
      <c r="S31" s="8">
        <f>MIN(clamp_high,MAX(clamp_low,IF(R31&lt;drop_off_ratio,R31/drop_off_ratio,1)*base*((1-Q31/diff_divide)*diff_factor+R31*ratio_factor)))</f>
        <v>0.47936000000000023</v>
      </c>
      <c r="T31" s="1">
        <f t="shared" si="38"/>
        <v>0.3445070976000002</v>
      </c>
      <c r="V31" s="3">
        <f t="shared" si="21"/>
        <v>1.3000000000000005</v>
      </c>
      <c r="W31" s="3">
        <f t="shared" si="22"/>
        <v>2.5</v>
      </c>
      <c r="X31" s="3">
        <f t="shared" si="39"/>
        <v>1.1999999999999995</v>
      </c>
      <c r="Y31" s="9">
        <f t="shared" si="40"/>
        <v>0.52000000000000024</v>
      </c>
      <c r="Z31" s="8">
        <f>MIN(clamp_high,MAX(clamp_low,IF(Y31&lt;drop_off_ratio,Y31/drop_off_ratio,1)*base*((1-X31/diff_divide)*diff_factor+Y31*ratio_factor)))</f>
        <v>0.43712000000000012</v>
      </c>
      <c r="AA31" s="1">
        <f t="shared" si="41"/>
        <v>0.34450709760000009</v>
      </c>
      <c r="AC31" s="3">
        <f t="shared" si="24"/>
        <v>1.8200000000000012</v>
      </c>
      <c r="AD31" s="3">
        <f t="shared" si="25"/>
        <v>3.5</v>
      </c>
      <c r="AE31" s="3">
        <f t="shared" si="26"/>
        <v>1.6799999999999988</v>
      </c>
      <c r="AF31" s="9">
        <f t="shared" si="8"/>
        <v>0.52000000000000035</v>
      </c>
      <c r="AG31" s="8">
        <f>MIN(clamp_high,MAX(clamp_low,IF(AF31&lt;drop_off_ratio,AF31/drop_off_ratio,1)*base*((1-AE31/diff_divide)*diff_factor+AF31*ratio_factor)))</f>
        <v>0.39488000000000034</v>
      </c>
      <c r="AH31" s="1">
        <f t="shared" si="9"/>
        <v>0.3445070976000002</v>
      </c>
      <c r="AJ31" s="3">
        <f t="shared" si="27"/>
        <v>2.600000000000001</v>
      </c>
      <c r="AK31" s="3">
        <f t="shared" si="28"/>
        <v>5</v>
      </c>
      <c r="AL31" s="3">
        <f t="shared" si="42"/>
        <v>2.399999999999999</v>
      </c>
      <c r="AM31" s="9">
        <f t="shared" si="43"/>
        <v>0.52000000000000024</v>
      </c>
      <c r="AN31" s="8">
        <f>MIN(clamp_high,MAX(clamp_low,IF(AM31&lt;drop_off_ratio,AM31/drop_off_ratio,1)*base*((1-AL31/diff_divide)*diff_factor+AM31*ratio_factor)))</f>
        <v>0.3315200000000002</v>
      </c>
      <c r="AO31" s="1">
        <f t="shared" si="44"/>
        <v>0.34450709760000009</v>
      </c>
    </row>
    <row r="32" spans="1:47" x14ac:dyDescent="0.3">
      <c r="A32" s="3">
        <f t="shared" si="12"/>
        <v>0.27000000000000007</v>
      </c>
      <c r="B32" s="3">
        <f t="shared" si="13"/>
        <v>0.5</v>
      </c>
      <c r="C32" s="3">
        <f t="shared" si="30"/>
        <v>0.22999999999999993</v>
      </c>
      <c r="D32" s="9">
        <f t="shared" si="31"/>
        <v>0.54000000000000015</v>
      </c>
      <c r="E32" s="8">
        <f>MIN(clamp_high,MAX(clamp_low,IF(D32&lt;drop_off_ratio,D32/drop_off_ratio,1)*base*((1-C32/diff_divide)*diff_factor+D32*ratio_factor)))</f>
        <v>0.53320000000000012</v>
      </c>
      <c r="F32" s="1">
        <f t="shared" si="32"/>
        <v>0.35651594080000004</v>
      </c>
      <c r="H32" s="3">
        <f t="shared" si="15"/>
        <v>0.54000000000000015</v>
      </c>
      <c r="I32" s="3">
        <f t="shared" si="16"/>
        <v>1</v>
      </c>
      <c r="J32" s="3">
        <f t="shared" si="33"/>
        <v>0.45999999999999985</v>
      </c>
      <c r="K32" s="9">
        <f t="shared" si="34"/>
        <v>0.54000000000000015</v>
      </c>
      <c r="L32" s="8">
        <f>MIN(clamp_high,MAX(clamp_low,IF(K32&lt;drop_off_ratio,K32/drop_off_ratio,1)*base*((1-J32/diff_divide)*diff_factor+K32*ratio_factor)))</f>
        <v>0.51296000000000008</v>
      </c>
      <c r="M32" s="1">
        <f t="shared" si="35"/>
        <v>0.35651594080000004</v>
      </c>
      <c r="O32" s="3">
        <f t="shared" si="18"/>
        <v>0.8100000000000005</v>
      </c>
      <c r="P32" s="3">
        <f t="shared" si="19"/>
        <v>1.5</v>
      </c>
      <c r="Q32" s="3">
        <f t="shared" si="36"/>
        <v>0.6899999999999995</v>
      </c>
      <c r="R32" s="9">
        <f t="shared" si="37"/>
        <v>0.54000000000000037</v>
      </c>
      <c r="S32" s="8">
        <f>MIN(clamp_high,MAX(clamp_low,IF(R32&lt;drop_off_ratio,R32/drop_off_ratio,1)*base*((1-Q32/diff_divide)*diff_factor+R32*ratio_factor)))</f>
        <v>0.49272000000000027</v>
      </c>
      <c r="T32" s="1">
        <f t="shared" si="38"/>
        <v>0.35651594080000021</v>
      </c>
      <c r="V32" s="3">
        <f t="shared" si="21"/>
        <v>1.3500000000000005</v>
      </c>
      <c r="W32" s="3">
        <f t="shared" si="22"/>
        <v>2.5</v>
      </c>
      <c r="X32" s="3">
        <f t="shared" si="39"/>
        <v>1.1499999999999995</v>
      </c>
      <c r="Y32" s="9">
        <f t="shared" si="40"/>
        <v>0.54000000000000026</v>
      </c>
      <c r="Z32" s="8">
        <f>MIN(clamp_high,MAX(clamp_low,IF(Y32&lt;drop_off_ratio,Y32/drop_off_ratio,1)*base*((1-X32/diff_divide)*diff_factor+Y32*ratio_factor)))</f>
        <v>0.4522400000000002</v>
      </c>
      <c r="AA32" s="1">
        <f t="shared" si="41"/>
        <v>0.3565159408000001</v>
      </c>
      <c r="AC32" s="3">
        <f t="shared" si="24"/>
        <v>1.8900000000000012</v>
      </c>
      <c r="AD32" s="3">
        <f t="shared" si="25"/>
        <v>3.5</v>
      </c>
      <c r="AE32" s="3">
        <f t="shared" si="26"/>
        <v>1.6099999999999988</v>
      </c>
      <c r="AF32" s="9">
        <f t="shared" si="8"/>
        <v>0.54000000000000037</v>
      </c>
      <c r="AG32" s="8">
        <f>MIN(clamp_high,MAX(clamp_low,IF(AF32&lt;drop_off_ratio,AF32/drop_off_ratio,1)*base*((1-AE32/diff_divide)*diff_factor+AF32*ratio_factor)))</f>
        <v>0.41176000000000035</v>
      </c>
      <c r="AH32" s="1">
        <f t="shared" si="9"/>
        <v>0.35651594080000021</v>
      </c>
      <c r="AJ32" s="3">
        <f t="shared" si="27"/>
        <v>2.7000000000000011</v>
      </c>
      <c r="AK32" s="3">
        <f t="shared" si="28"/>
        <v>5</v>
      </c>
      <c r="AL32" s="3">
        <f t="shared" si="42"/>
        <v>2.2999999999999989</v>
      </c>
      <c r="AM32" s="9">
        <f t="shared" si="43"/>
        <v>0.54000000000000026</v>
      </c>
      <c r="AN32" s="8">
        <f>MIN(clamp_high,MAX(clamp_low,IF(AM32&lt;drop_off_ratio,AM32/drop_off_ratio,1)*base*((1-AL32/diff_divide)*diff_factor+AM32*ratio_factor)))</f>
        <v>0.35104000000000024</v>
      </c>
      <c r="AO32" s="1">
        <f t="shared" si="44"/>
        <v>0.3565159408000001</v>
      </c>
    </row>
    <row r="33" spans="1:41" x14ac:dyDescent="0.3">
      <c r="A33" s="3">
        <f t="shared" si="12"/>
        <v>0.28000000000000008</v>
      </c>
      <c r="B33" s="3">
        <f t="shared" si="13"/>
        <v>0.5</v>
      </c>
      <c r="C33" s="3">
        <f t="shared" si="30"/>
        <v>0.21999999999999992</v>
      </c>
      <c r="D33" s="9">
        <f t="shared" si="31"/>
        <v>0.56000000000000016</v>
      </c>
      <c r="E33" s="8">
        <f>MIN(clamp_high,MAX(clamp_low,IF(D33&lt;drop_off_ratio,D33/drop_off_ratio,1)*base*((1-C33/diff_divide)*diff_factor+D33*ratio_factor)))</f>
        <v>0.54480000000000006</v>
      </c>
      <c r="F33" s="1">
        <f t="shared" si="32"/>
        <v>0.36840235520000009</v>
      </c>
      <c r="H33" s="3">
        <f t="shared" si="15"/>
        <v>0.56000000000000016</v>
      </c>
      <c r="I33" s="3">
        <f t="shared" si="16"/>
        <v>1</v>
      </c>
      <c r="J33" s="3">
        <f t="shared" si="33"/>
        <v>0.43999999999999984</v>
      </c>
      <c r="K33" s="9">
        <f t="shared" si="34"/>
        <v>0.56000000000000016</v>
      </c>
      <c r="L33" s="8">
        <f>MIN(clamp_high,MAX(clamp_low,IF(K33&lt;drop_off_ratio,K33/drop_off_ratio,1)*base*((1-J33/diff_divide)*diff_factor+K33*ratio_factor)))</f>
        <v>0.52544000000000002</v>
      </c>
      <c r="M33" s="1">
        <f t="shared" si="35"/>
        <v>0.36840235520000009</v>
      </c>
      <c r="O33" s="3">
        <f t="shared" si="18"/>
        <v>0.84000000000000052</v>
      </c>
      <c r="P33" s="3">
        <f t="shared" si="19"/>
        <v>1.5</v>
      </c>
      <c r="Q33" s="3">
        <f t="shared" si="36"/>
        <v>0.65999999999999948</v>
      </c>
      <c r="R33" s="9">
        <f t="shared" si="37"/>
        <v>0.56000000000000039</v>
      </c>
      <c r="S33" s="8">
        <f>MIN(clamp_high,MAX(clamp_low,IF(R33&lt;drop_off_ratio,R33/drop_off_ratio,1)*base*((1-Q33/diff_divide)*diff_factor+R33*ratio_factor)))</f>
        <v>0.5060800000000002</v>
      </c>
      <c r="T33" s="1">
        <f t="shared" si="38"/>
        <v>0.3684023552000002</v>
      </c>
      <c r="V33" s="3">
        <f t="shared" si="21"/>
        <v>1.4000000000000006</v>
      </c>
      <c r="W33" s="3">
        <f t="shared" si="22"/>
        <v>2.5</v>
      </c>
      <c r="X33" s="3">
        <f t="shared" si="39"/>
        <v>1.0999999999999994</v>
      </c>
      <c r="Y33" s="9">
        <f t="shared" si="40"/>
        <v>0.56000000000000028</v>
      </c>
      <c r="Z33" s="8">
        <f>MIN(clamp_high,MAX(clamp_low,IF(Y33&lt;drop_off_ratio,Y33/drop_off_ratio,1)*base*((1-X33/diff_divide)*diff_factor+Y33*ratio_factor)))</f>
        <v>0.46736000000000022</v>
      </c>
      <c r="AA33" s="1">
        <f t="shared" si="41"/>
        <v>0.36840235520000009</v>
      </c>
      <c r="AC33" s="3">
        <f t="shared" si="24"/>
        <v>1.9600000000000013</v>
      </c>
      <c r="AD33" s="3">
        <f t="shared" si="25"/>
        <v>3.5</v>
      </c>
      <c r="AE33" s="3">
        <f t="shared" si="26"/>
        <v>1.5399999999999987</v>
      </c>
      <c r="AF33" s="9">
        <f t="shared" si="8"/>
        <v>0.56000000000000039</v>
      </c>
      <c r="AG33" s="8">
        <f>MIN(clamp_high,MAX(clamp_low,IF(AF33&lt;drop_off_ratio,AF33/drop_off_ratio,1)*base*((1-AE33/diff_divide)*diff_factor+AF33*ratio_factor)))</f>
        <v>0.42864000000000035</v>
      </c>
      <c r="AH33" s="1">
        <f t="shared" si="9"/>
        <v>0.3684023552000002</v>
      </c>
      <c r="AJ33" s="3">
        <f t="shared" si="27"/>
        <v>2.8000000000000012</v>
      </c>
      <c r="AK33" s="3">
        <f t="shared" si="28"/>
        <v>5</v>
      </c>
      <c r="AL33" s="3">
        <f t="shared" si="42"/>
        <v>2.1999999999999988</v>
      </c>
      <c r="AM33" s="9">
        <f t="shared" si="43"/>
        <v>0.56000000000000028</v>
      </c>
      <c r="AN33" s="8">
        <f>MIN(clamp_high,MAX(clamp_low,IF(AM33&lt;drop_off_ratio,AM33/drop_off_ratio,1)*base*((1-AL33/diff_divide)*diff_factor+AM33*ratio_factor)))</f>
        <v>0.37056000000000022</v>
      </c>
      <c r="AO33" s="1">
        <f t="shared" si="44"/>
        <v>0.36840235520000009</v>
      </c>
    </row>
    <row r="34" spans="1:41" x14ac:dyDescent="0.3">
      <c r="A34" s="3">
        <f t="shared" si="12"/>
        <v>0.29000000000000009</v>
      </c>
      <c r="B34" s="3">
        <f t="shared" si="13"/>
        <v>0.5</v>
      </c>
      <c r="C34" s="3">
        <f t="shared" si="30"/>
        <v>0.20999999999999991</v>
      </c>
      <c r="D34" s="9">
        <f t="shared" si="31"/>
        <v>0.58000000000000018</v>
      </c>
      <c r="E34" s="8">
        <f>MIN(clamp_high,MAX(clamp_low,IF(D34&lt;drop_off_ratio,D34/drop_off_ratio,1)*base*((1-C34/diff_divide)*diff_factor+D34*ratio_factor)))</f>
        <v>0.55640000000000001</v>
      </c>
      <c r="F34" s="1">
        <f t="shared" si="32"/>
        <v>0.38016716640000009</v>
      </c>
      <c r="H34" s="3">
        <f t="shared" si="15"/>
        <v>0.58000000000000018</v>
      </c>
      <c r="I34" s="3">
        <f t="shared" si="16"/>
        <v>1</v>
      </c>
      <c r="J34" s="3">
        <f t="shared" si="33"/>
        <v>0.41999999999999982</v>
      </c>
      <c r="K34" s="9">
        <f t="shared" si="34"/>
        <v>0.58000000000000018</v>
      </c>
      <c r="L34" s="8">
        <f>MIN(clamp_high,MAX(clamp_low,IF(K34&lt;drop_off_ratio,K34/drop_off_ratio,1)*base*((1-J34/diff_divide)*diff_factor+K34*ratio_factor)))</f>
        <v>0.53792000000000006</v>
      </c>
      <c r="M34" s="1">
        <f t="shared" si="35"/>
        <v>0.38016716640000009</v>
      </c>
      <c r="O34" s="3">
        <f t="shared" si="18"/>
        <v>0.87000000000000055</v>
      </c>
      <c r="P34" s="3">
        <f t="shared" si="19"/>
        <v>1.5</v>
      </c>
      <c r="Q34" s="3">
        <f t="shared" si="36"/>
        <v>0.62999999999999945</v>
      </c>
      <c r="R34" s="9">
        <f t="shared" si="37"/>
        <v>0.5800000000000004</v>
      </c>
      <c r="S34" s="8">
        <f>MIN(clamp_high,MAX(clamp_low,IF(R34&lt;drop_off_ratio,R34/drop_off_ratio,1)*base*((1-Q34/diff_divide)*diff_factor+R34*ratio_factor)))</f>
        <v>0.51944000000000023</v>
      </c>
      <c r="T34" s="1">
        <f t="shared" si="38"/>
        <v>0.3801671664000002</v>
      </c>
      <c r="V34" s="3">
        <f t="shared" si="21"/>
        <v>1.4500000000000006</v>
      </c>
      <c r="W34" s="3">
        <f t="shared" si="22"/>
        <v>2.5</v>
      </c>
      <c r="X34" s="3">
        <f t="shared" si="39"/>
        <v>1.0499999999999994</v>
      </c>
      <c r="Y34" s="9">
        <f t="shared" si="40"/>
        <v>0.58000000000000029</v>
      </c>
      <c r="Z34" s="8">
        <f>MIN(clamp_high,MAX(clamp_low,IF(Y34&lt;drop_off_ratio,Y34/drop_off_ratio,1)*base*((1-X34/diff_divide)*diff_factor+Y34*ratio_factor)))</f>
        <v>0.48248000000000019</v>
      </c>
      <c r="AA34" s="1">
        <f t="shared" si="41"/>
        <v>0.38016716640000009</v>
      </c>
      <c r="AC34" s="3">
        <f t="shared" si="24"/>
        <v>2.0300000000000011</v>
      </c>
      <c r="AD34" s="3">
        <f t="shared" si="25"/>
        <v>3.5</v>
      </c>
      <c r="AE34" s="3">
        <f t="shared" si="26"/>
        <v>1.4699999999999989</v>
      </c>
      <c r="AF34" s="9">
        <f t="shared" si="8"/>
        <v>0.58000000000000029</v>
      </c>
      <c r="AG34" s="8">
        <f>MIN(clamp_high,MAX(clamp_low,IF(AF34&lt;drop_off_ratio,AF34/drop_off_ratio,1)*base*((1-AE34/diff_divide)*diff_factor+AF34*ratio_factor)))</f>
        <v>0.44552000000000025</v>
      </c>
      <c r="AH34" s="1">
        <f t="shared" si="9"/>
        <v>0.38016716640000009</v>
      </c>
      <c r="AJ34" s="3">
        <f t="shared" si="27"/>
        <v>2.9000000000000012</v>
      </c>
      <c r="AK34" s="3">
        <f t="shared" si="28"/>
        <v>5</v>
      </c>
      <c r="AL34" s="3">
        <f t="shared" si="42"/>
        <v>2.0999999999999988</v>
      </c>
      <c r="AM34" s="9">
        <f t="shared" si="43"/>
        <v>0.58000000000000029</v>
      </c>
      <c r="AN34" s="8">
        <f>MIN(clamp_high,MAX(clamp_low,IF(AM34&lt;drop_off_ratio,AM34/drop_off_ratio,1)*base*((1-AL34/diff_divide)*diff_factor+AM34*ratio_factor)))</f>
        <v>0.39008000000000026</v>
      </c>
      <c r="AO34" s="1">
        <f t="shared" si="44"/>
        <v>0.38016716640000009</v>
      </c>
    </row>
    <row r="35" spans="1:41" x14ac:dyDescent="0.3">
      <c r="A35" s="3">
        <f t="shared" si="12"/>
        <v>0.3000000000000001</v>
      </c>
      <c r="B35" s="3">
        <f t="shared" si="13"/>
        <v>0.5</v>
      </c>
      <c r="C35" s="3">
        <f t="shared" si="30"/>
        <v>0.1999999999999999</v>
      </c>
      <c r="D35" s="9">
        <f t="shared" si="31"/>
        <v>0.6000000000000002</v>
      </c>
      <c r="E35" s="8">
        <f>MIN(clamp_high,MAX(clamp_low,IF(D35&lt;drop_off_ratio,D35/drop_off_ratio,1)*base*((1-C35/diff_divide)*diff_factor+D35*ratio_factor)))</f>
        <v>0.56800000000000006</v>
      </c>
      <c r="F35" s="1">
        <f t="shared" si="32"/>
        <v>0.39181120000000008</v>
      </c>
      <c r="H35" s="3">
        <f t="shared" si="15"/>
        <v>0.6000000000000002</v>
      </c>
      <c r="I35" s="3">
        <f t="shared" si="16"/>
        <v>1</v>
      </c>
      <c r="J35" s="3">
        <f t="shared" si="33"/>
        <v>0.3999999999999998</v>
      </c>
      <c r="K35" s="9">
        <f t="shared" si="34"/>
        <v>0.6000000000000002</v>
      </c>
      <c r="L35" s="8">
        <f>MIN(clamp_high,MAX(clamp_low,IF(K35&lt;drop_off_ratio,K35/drop_off_ratio,1)*base*((1-J35/diff_divide)*diff_factor+K35*ratio_factor)))</f>
        <v>0.55040000000000011</v>
      </c>
      <c r="M35" s="1">
        <f t="shared" si="35"/>
        <v>0.39181120000000008</v>
      </c>
      <c r="O35" s="3">
        <f t="shared" si="18"/>
        <v>0.90000000000000058</v>
      </c>
      <c r="P35" s="3">
        <f t="shared" si="19"/>
        <v>1.5</v>
      </c>
      <c r="Q35" s="3">
        <f t="shared" si="36"/>
        <v>0.59999999999999942</v>
      </c>
      <c r="R35" s="9">
        <f t="shared" si="37"/>
        <v>0.60000000000000042</v>
      </c>
      <c r="S35" s="8">
        <f>MIN(clamp_high,MAX(clamp_low,IF(R35&lt;drop_off_ratio,R35/drop_off_ratio,1)*base*((1-Q35/diff_divide)*diff_factor+R35*ratio_factor)))</f>
        <v>0.53280000000000027</v>
      </c>
      <c r="T35" s="1">
        <f t="shared" si="38"/>
        <v>0.39181120000000019</v>
      </c>
      <c r="V35" s="3">
        <f t="shared" si="21"/>
        <v>1.5000000000000007</v>
      </c>
      <c r="W35" s="3">
        <f t="shared" si="22"/>
        <v>2.5</v>
      </c>
      <c r="X35" s="3">
        <f t="shared" si="39"/>
        <v>0.99999999999999933</v>
      </c>
      <c r="Y35" s="9">
        <f t="shared" si="40"/>
        <v>0.60000000000000031</v>
      </c>
      <c r="Z35" s="8">
        <f>MIN(clamp_high,MAX(clamp_low,IF(Y35&lt;drop_off_ratio,Y35/drop_off_ratio,1)*base*((1-X35/diff_divide)*diff_factor+Y35*ratio_factor)))</f>
        <v>0.49760000000000026</v>
      </c>
      <c r="AA35" s="1">
        <f t="shared" si="41"/>
        <v>0.39181120000000014</v>
      </c>
      <c r="AC35" s="3">
        <f t="shared" si="24"/>
        <v>2.100000000000001</v>
      </c>
      <c r="AD35" s="3">
        <f t="shared" si="25"/>
        <v>3.5</v>
      </c>
      <c r="AE35" s="3">
        <f t="shared" si="26"/>
        <v>1.399999999999999</v>
      </c>
      <c r="AF35" s="9">
        <f t="shared" si="8"/>
        <v>0.60000000000000031</v>
      </c>
      <c r="AG35" s="8">
        <f>MIN(clamp_high,MAX(clamp_low,IF(AF35&lt;drop_off_ratio,AF35/drop_off_ratio,1)*base*((1-AE35/diff_divide)*diff_factor+AF35*ratio_factor)))</f>
        <v>0.46240000000000026</v>
      </c>
      <c r="AH35" s="1">
        <f t="shared" si="9"/>
        <v>0.39181120000000014</v>
      </c>
      <c r="AJ35" s="3">
        <f t="shared" si="27"/>
        <v>3.0000000000000013</v>
      </c>
      <c r="AK35" s="3">
        <f t="shared" si="28"/>
        <v>5</v>
      </c>
      <c r="AL35" s="3">
        <f t="shared" si="42"/>
        <v>1.9999999999999987</v>
      </c>
      <c r="AM35" s="9">
        <f t="shared" si="43"/>
        <v>0.60000000000000031</v>
      </c>
      <c r="AN35" s="8">
        <f>MIN(clamp_high,MAX(clamp_low,IF(AM35&lt;drop_off_ratio,AM35/drop_off_ratio,1)*base*((1-AL35/diff_divide)*diff_factor+AM35*ratio_factor)))</f>
        <v>0.4096000000000003</v>
      </c>
      <c r="AO35" s="1">
        <f t="shared" si="44"/>
        <v>0.39181120000000014</v>
      </c>
    </row>
    <row r="36" spans="1:41" x14ac:dyDescent="0.3">
      <c r="A36" s="3">
        <f t="shared" si="12"/>
        <v>0.31000000000000011</v>
      </c>
      <c r="B36" s="3">
        <f t="shared" si="13"/>
        <v>0.5</v>
      </c>
      <c r="C36" s="3">
        <f t="shared" si="30"/>
        <v>0.18999999999999989</v>
      </c>
      <c r="D36" s="9">
        <f t="shared" si="31"/>
        <v>0.62000000000000022</v>
      </c>
      <c r="E36" s="8">
        <f>MIN(clamp_high,MAX(clamp_low,IF(D36&lt;drop_off_ratio,D36/drop_off_ratio,1)*base*((1-C36/diff_divide)*diff_factor+D36*ratio_factor)))</f>
        <v>0.57960000000000012</v>
      </c>
      <c r="F36" s="1">
        <f t="shared" si="32"/>
        <v>0.4033352816000001</v>
      </c>
      <c r="H36" s="3">
        <f t="shared" si="15"/>
        <v>0.62000000000000022</v>
      </c>
      <c r="I36" s="3">
        <f t="shared" si="16"/>
        <v>1</v>
      </c>
      <c r="J36" s="3">
        <f t="shared" si="33"/>
        <v>0.37999999999999978</v>
      </c>
      <c r="K36" s="9">
        <f t="shared" si="34"/>
        <v>0.62000000000000022</v>
      </c>
      <c r="L36" s="8">
        <f>MIN(clamp_high,MAX(clamp_low,IF(K36&lt;drop_off_ratio,K36/drop_off_ratio,1)*base*((1-J36/diff_divide)*diff_factor+K36*ratio_factor)))</f>
        <v>0.56288000000000016</v>
      </c>
      <c r="M36" s="1">
        <f t="shared" si="35"/>
        <v>0.4033352816000001</v>
      </c>
      <c r="O36" s="3">
        <f t="shared" si="18"/>
        <v>0.9300000000000006</v>
      </c>
      <c r="P36" s="3">
        <f t="shared" si="19"/>
        <v>1.5</v>
      </c>
      <c r="Q36" s="3">
        <f t="shared" si="36"/>
        <v>0.5699999999999994</v>
      </c>
      <c r="R36" s="9">
        <f t="shared" si="37"/>
        <v>0.62000000000000044</v>
      </c>
      <c r="S36" s="8">
        <f>MIN(clamp_high,MAX(clamp_low,IF(R36&lt;drop_off_ratio,R36/drop_off_ratio,1)*base*((1-Q36/diff_divide)*diff_factor+R36*ratio_factor)))</f>
        <v>0.54616000000000031</v>
      </c>
      <c r="T36" s="1">
        <f t="shared" si="38"/>
        <v>0.40333528160000021</v>
      </c>
      <c r="V36" s="3">
        <f t="shared" si="21"/>
        <v>1.5500000000000007</v>
      </c>
      <c r="W36" s="3">
        <f t="shared" si="22"/>
        <v>2.5</v>
      </c>
      <c r="X36" s="3">
        <f t="shared" si="39"/>
        <v>0.94999999999999929</v>
      </c>
      <c r="Y36" s="9">
        <f t="shared" si="40"/>
        <v>0.62000000000000033</v>
      </c>
      <c r="Z36" s="8">
        <f>MIN(clamp_high,MAX(clamp_low,IF(Y36&lt;drop_off_ratio,Y36/drop_off_ratio,1)*base*((1-X36/diff_divide)*diff_factor+Y36*ratio_factor)))</f>
        <v>0.51272000000000018</v>
      </c>
      <c r="AA36" s="1">
        <f t="shared" si="41"/>
        <v>0.40333528160000015</v>
      </c>
      <c r="AC36" s="3">
        <f t="shared" si="24"/>
        <v>2.1700000000000008</v>
      </c>
      <c r="AD36" s="3">
        <f t="shared" si="25"/>
        <v>3.5</v>
      </c>
      <c r="AE36" s="3">
        <f t="shared" si="26"/>
        <v>1.3299999999999992</v>
      </c>
      <c r="AF36" s="9">
        <f t="shared" si="8"/>
        <v>0.62000000000000022</v>
      </c>
      <c r="AG36" s="8">
        <f>MIN(clamp_high,MAX(clamp_low,IF(AF36&lt;drop_off_ratio,AF36/drop_off_ratio,1)*base*((1-AE36/diff_divide)*diff_factor+AF36*ratio_factor)))</f>
        <v>0.47928000000000015</v>
      </c>
      <c r="AH36" s="1">
        <f t="shared" si="9"/>
        <v>0.4033352816000001</v>
      </c>
      <c r="AJ36" s="3">
        <f t="shared" si="27"/>
        <v>3.1000000000000014</v>
      </c>
      <c r="AK36" s="3">
        <f t="shared" si="28"/>
        <v>5</v>
      </c>
      <c r="AL36" s="3">
        <f t="shared" si="42"/>
        <v>1.8999999999999986</v>
      </c>
      <c r="AM36" s="9">
        <f t="shared" si="43"/>
        <v>0.62000000000000033</v>
      </c>
      <c r="AN36" s="8">
        <f>MIN(clamp_high,MAX(clamp_low,IF(AM36&lt;drop_off_ratio,AM36/drop_off_ratio,1)*base*((1-AL36/diff_divide)*diff_factor+AM36*ratio_factor)))</f>
        <v>0.42912000000000028</v>
      </c>
      <c r="AO36" s="1">
        <f t="shared" si="44"/>
        <v>0.40333528160000015</v>
      </c>
    </row>
    <row r="37" spans="1:41" x14ac:dyDescent="0.3">
      <c r="A37" s="3">
        <f t="shared" si="12"/>
        <v>0.32000000000000012</v>
      </c>
      <c r="B37" s="3">
        <f t="shared" si="13"/>
        <v>0.5</v>
      </c>
      <c r="C37" s="3">
        <f t="shared" si="30"/>
        <v>0.17999999999999988</v>
      </c>
      <c r="D37" s="9">
        <f t="shared" si="31"/>
        <v>0.64000000000000024</v>
      </c>
      <c r="E37" s="8">
        <f>MIN(clamp_high,MAX(clamp_low,IF(D37&lt;drop_off_ratio,D37/drop_off_ratio,1)*base*((1-C37/diff_divide)*diff_factor+D37*ratio_factor)))</f>
        <v>0.59120000000000006</v>
      </c>
      <c r="F37" s="1">
        <f t="shared" si="32"/>
        <v>0.41474023680000011</v>
      </c>
      <c r="H37" s="3">
        <f t="shared" si="15"/>
        <v>0.64000000000000024</v>
      </c>
      <c r="I37" s="3">
        <f t="shared" si="16"/>
        <v>1</v>
      </c>
      <c r="J37" s="3">
        <f t="shared" si="33"/>
        <v>0.35999999999999976</v>
      </c>
      <c r="K37" s="9">
        <f t="shared" si="34"/>
        <v>0.64000000000000024</v>
      </c>
      <c r="L37" s="8">
        <f>MIN(clamp_high,MAX(clamp_low,IF(K37&lt;drop_off_ratio,K37/drop_off_ratio,1)*base*((1-J37/diff_divide)*diff_factor+K37*ratio_factor)))</f>
        <v>0.5753600000000002</v>
      </c>
      <c r="M37" s="1">
        <f t="shared" si="35"/>
        <v>0.41474023680000011</v>
      </c>
      <c r="O37" s="3">
        <f t="shared" si="18"/>
        <v>0.96000000000000063</v>
      </c>
      <c r="P37" s="3">
        <f t="shared" si="19"/>
        <v>1.5</v>
      </c>
      <c r="Q37" s="3">
        <f t="shared" si="36"/>
        <v>0.53999999999999937</v>
      </c>
      <c r="R37" s="9">
        <f t="shared" si="37"/>
        <v>0.64000000000000046</v>
      </c>
      <c r="S37" s="8">
        <f>MIN(clamp_high,MAX(clamp_low,IF(R37&lt;drop_off_ratio,R37/drop_off_ratio,1)*base*((1-Q37/diff_divide)*diff_factor+R37*ratio_factor)))</f>
        <v>0.55952000000000024</v>
      </c>
      <c r="T37" s="1">
        <f t="shared" si="38"/>
        <v>0.41474023680000022</v>
      </c>
      <c r="V37" s="3">
        <f t="shared" si="21"/>
        <v>1.6000000000000008</v>
      </c>
      <c r="W37" s="3">
        <f t="shared" si="22"/>
        <v>2.5</v>
      </c>
      <c r="X37" s="3">
        <f t="shared" si="39"/>
        <v>0.89999999999999925</v>
      </c>
      <c r="Y37" s="9">
        <f t="shared" si="40"/>
        <v>0.64000000000000035</v>
      </c>
      <c r="Z37" s="8">
        <f>MIN(clamp_high,MAX(clamp_low,IF(Y37&lt;drop_off_ratio,Y37/drop_off_ratio,1)*base*((1-X37/diff_divide)*diff_factor+Y37*ratio_factor)))</f>
        <v>0.5278400000000002</v>
      </c>
      <c r="AA37" s="1">
        <f t="shared" si="41"/>
        <v>0.41474023680000011</v>
      </c>
      <c r="AC37" s="3">
        <f t="shared" si="24"/>
        <v>2.2400000000000007</v>
      </c>
      <c r="AD37" s="3">
        <f t="shared" si="25"/>
        <v>3.5</v>
      </c>
      <c r="AE37" s="3">
        <f t="shared" si="26"/>
        <v>1.2599999999999993</v>
      </c>
      <c r="AF37" s="9">
        <f t="shared" si="8"/>
        <v>0.64000000000000024</v>
      </c>
      <c r="AG37" s="8">
        <f>MIN(clamp_high,MAX(clamp_low,IF(AF37&lt;drop_off_ratio,AF37/drop_off_ratio,1)*base*((1-AE37/diff_divide)*diff_factor+AF37*ratio_factor)))</f>
        <v>0.49616000000000016</v>
      </c>
      <c r="AH37" s="1">
        <f t="shared" si="9"/>
        <v>0.41474023680000011</v>
      </c>
      <c r="AJ37" s="3">
        <f t="shared" si="27"/>
        <v>3.2000000000000015</v>
      </c>
      <c r="AK37" s="3">
        <f t="shared" si="28"/>
        <v>5</v>
      </c>
      <c r="AL37" s="3">
        <f t="shared" si="42"/>
        <v>1.7999999999999985</v>
      </c>
      <c r="AM37" s="9">
        <f t="shared" si="43"/>
        <v>0.64000000000000035</v>
      </c>
      <c r="AN37" s="8">
        <f>MIN(clamp_high,MAX(clamp_low,IF(AM37&lt;drop_off_ratio,AM37/drop_off_ratio,1)*base*((1-AL37/diff_divide)*diff_factor+AM37*ratio_factor)))</f>
        <v>0.44864000000000037</v>
      </c>
      <c r="AO37" s="1">
        <f t="shared" si="44"/>
        <v>0.41474023680000011</v>
      </c>
    </row>
    <row r="38" spans="1:41" x14ac:dyDescent="0.3">
      <c r="A38" s="3">
        <f t="shared" si="12"/>
        <v>0.33000000000000013</v>
      </c>
      <c r="B38" s="3">
        <f t="shared" si="13"/>
        <v>0.5</v>
      </c>
      <c r="C38" s="3">
        <f t="shared" si="30"/>
        <v>0.16999999999999987</v>
      </c>
      <c r="D38" s="9">
        <f t="shared" si="31"/>
        <v>0.66000000000000025</v>
      </c>
      <c r="E38" s="8">
        <f>MIN(clamp_high,MAX(clamp_low,IF(D38&lt;drop_off_ratio,D38/drop_off_ratio,1)*base*((1-C38/diff_divide)*diff_factor+D38*ratio_factor)))</f>
        <v>0.60280000000000022</v>
      </c>
      <c r="F38" s="1">
        <f t="shared" si="32"/>
        <v>0.42602689120000004</v>
      </c>
      <c r="H38" s="3">
        <f t="shared" si="15"/>
        <v>0.66000000000000025</v>
      </c>
      <c r="I38" s="3">
        <f t="shared" si="16"/>
        <v>1</v>
      </c>
      <c r="J38" s="3">
        <f t="shared" si="33"/>
        <v>0.33999999999999975</v>
      </c>
      <c r="K38" s="9">
        <f t="shared" si="34"/>
        <v>0.66000000000000025</v>
      </c>
      <c r="L38" s="8">
        <f>MIN(clamp_high,MAX(clamp_low,IF(K38&lt;drop_off_ratio,K38/drop_off_ratio,1)*base*((1-J38/diff_divide)*diff_factor+K38*ratio_factor)))</f>
        <v>0.58784000000000014</v>
      </c>
      <c r="M38" s="1">
        <f t="shared" si="35"/>
        <v>0.42602689120000004</v>
      </c>
      <c r="O38" s="3">
        <f t="shared" si="18"/>
        <v>0.99000000000000066</v>
      </c>
      <c r="P38" s="3">
        <f t="shared" si="19"/>
        <v>1.5</v>
      </c>
      <c r="Q38" s="3">
        <f t="shared" si="36"/>
        <v>0.50999999999999934</v>
      </c>
      <c r="R38" s="9">
        <f t="shared" si="37"/>
        <v>0.66000000000000048</v>
      </c>
      <c r="S38" s="8">
        <f>MIN(clamp_high,MAX(clamp_low,IF(R38&lt;drop_off_ratio,R38/drop_off_ratio,1)*base*((1-Q38/diff_divide)*diff_factor+R38*ratio_factor)))</f>
        <v>0.57288000000000039</v>
      </c>
      <c r="T38" s="1">
        <f t="shared" si="38"/>
        <v>0.4260268912000002</v>
      </c>
      <c r="V38" s="3">
        <f t="shared" si="21"/>
        <v>1.6500000000000008</v>
      </c>
      <c r="W38" s="3">
        <f t="shared" si="22"/>
        <v>2.5</v>
      </c>
      <c r="X38" s="3">
        <f t="shared" si="39"/>
        <v>0.8499999999999992</v>
      </c>
      <c r="Y38" s="9">
        <f t="shared" si="40"/>
        <v>0.66000000000000036</v>
      </c>
      <c r="Z38" s="8">
        <f>MIN(clamp_high,MAX(clamp_low,IF(Y38&lt;drop_off_ratio,Y38/drop_off_ratio,1)*base*((1-X38/diff_divide)*diff_factor+Y38*ratio_factor)))</f>
        <v>0.54296000000000022</v>
      </c>
      <c r="AA38" s="1">
        <f t="shared" si="41"/>
        <v>0.42602689120000015</v>
      </c>
      <c r="AC38" s="3">
        <f t="shared" si="24"/>
        <v>2.3100000000000005</v>
      </c>
      <c r="AD38" s="3">
        <f t="shared" si="25"/>
        <v>3.5</v>
      </c>
      <c r="AE38" s="3">
        <f t="shared" si="26"/>
        <v>1.1899999999999995</v>
      </c>
      <c r="AF38" s="9">
        <f t="shared" si="8"/>
        <v>0.66000000000000014</v>
      </c>
      <c r="AG38" s="8">
        <f>MIN(clamp_high,MAX(clamp_low,IF(AF38&lt;drop_off_ratio,AF38/drop_off_ratio,1)*base*((1-AE38/diff_divide)*diff_factor+AF38*ratio_factor)))</f>
        <v>0.51304000000000005</v>
      </c>
      <c r="AH38" s="1">
        <f t="shared" si="9"/>
        <v>0.42602689120000009</v>
      </c>
      <c r="AJ38" s="3">
        <f t="shared" si="27"/>
        <v>3.3000000000000016</v>
      </c>
      <c r="AK38" s="3">
        <f t="shared" si="28"/>
        <v>5</v>
      </c>
      <c r="AL38" s="3">
        <f t="shared" si="42"/>
        <v>1.6999999999999984</v>
      </c>
      <c r="AM38" s="9">
        <f t="shared" si="43"/>
        <v>0.66000000000000036</v>
      </c>
      <c r="AN38" s="8">
        <f>MIN(clamp_high,MAX(clamp_low,IF(AM38&lt;drop_off_ratio,AM38/drop_off_ratio,1)*base*((1-AL38/diff_divide)*diff_factor+AM38*ratio_factor)))</f>
        <v>0.46816000000000035</v>
      </c>
      <c r="AO38" s="1">
        <f t="shared" si="44"/>
        <v>0.42602689120000015</v>
      </c>
    </row>
    <row r="39" spans="1:41" x14ac:dyDescent="0.3">
      <c r="A39" s="3">
        <f t="shared" si="12"/>
        <v>0.34000000000000014</v>
      </c>
      <c r="B39" s="3">
        <f t="shared" si="13"/>
        <v>0.5</v>
      </c>
      <c r="C39" s="3">
        <f t="shared" si="30"/>
        <v>0.15999999999999986</v>
      </c>
      <c r="D39" s="9">
        <f t="shared" si="31"/>
        <v>0.68000000000000027</v>
      </c>
      <c r="E39" s="8">
        <f>MIN(clamp_high,MAX(clamp_low,IF(D39&lt;drop_off_ratio,D39/drop_off_ratio,1)*base*((1-C39/diff_divide)*diff_factor+D39*ratio_factor)))</f>
        <v>0.61440000000000028</v>
      </c>
      <c r="F39" s="1">
        <f t="shared" si="32"/>
        <v>0.43719607040000014</v>
      </c>
      <c r="H39" s="3">
        <f t="shared" si="15"/>
        <v>0.68000000000000027</v>
      </c>
      <c r="I39" s="3">
        <f t="shared" si="16"/>
        <v>1</v>
      </c>
      <c r="J39" s="3">
        <f t="shared" si="33"/>
        <v>0.31999999999999973</v>
      </c>
      <c r="K39" s="9">
        <f t="shared" si="34"/>
        <v>0.68000000000000027</v>
      </c>
      <c r="L39" s="8">
        <f>MIN(clamp_high,MAX(clamp_low,IF(K39&lt;drop_off_ratio,K39/drop_off_ratio,1)*base*((1-J39/diff_divide)*diff_factor+K39*ratio_factor)))</f>
        <v>0.60032000000000019</v>
      </c>
      <c r="M39" s="1">
        <f t="shared" si="35"/>
        <v>0.43719607040000014</v>
      </c>
      <c r="O39" s="3">
        <f t="shared" si="18"/>
        <v>1.0200000000000007</v>
      </c>
      <c r="P39" s="3">
        <f t="shared" si="19"/>
        <v>1.5</v>
      </c>
      <c r="Q39" s="3">
        <f t="shared" si="36"/>
        <v>0.47999999999999932</v>
      </c>
      <c r="R39" s="9">
        <f t="shared" si="37"/>
        <v>0.68000000000000049</v>
      </c>
      <c r="S39" s="8">
        <f>MIN(clamp_high,MAX(clamp_low,IF(R39&lt;drop_off_ratio,R39/drop_off_ratio,1)*base*((1-Q39/diff_divide)*diff_factor+R39*ratio_factor)))</f>
        <v>0.58624000000000032</v>
      </c>
      <c r="T39" s="1">
        <f t="shared" si="38"/>
        <v>0.43719607040000014</v>
      </c>
      <c r="V39" s="3">
        <f t="shared" si="21"/>
        <v>1.7000000000000008</v>
      </c>
      <c r="W39" s="3">
        <f t="shared" si="22"/>
        <v>2.5</v>
      </c>
      <c r="X39" s="3">
        <f t="shared" si="39"/>
        <v>0.79999999999999916</v>
      </c>
      <c r="Y39" s="9">
        <f t="shared" si="40"/>
        <v>0.68000000000000038</v>
      </c>
      <c r="Z39" s="8">
        <f>MIN(clamp_high,MAX(clamp_low,IF(Y39&lt;drop_off_ratio,Y39/drop_off_ratio,1)*base*((1-X39/diff_divide)*diff_factor+Y39*ratio_factor)))</f>
        <v>0.55808000000000024</v>
      </c>
      <c r="AA39" s="1">
        <f t="shared" si="41"/>
        <v>0.43719607040000019</v>
      </c>
      <c r="AC39" s="3">
        <f t="shared" si="24"/>
        <v>2.3800000000000003</v>
      </c>
      <c r="AD39" s="3">
        <f t="shared" si="25"/>
        <v>3.5</v>
      </c>
      <c r="AE39" s="3">
        <f t="shared" si="26"/>
        <v>1.1199999999999997</v>
      </c>
      <c r="AF39" s="9">
        <f t="shared" si="8"/>
        <v>0.68</v>
      </c>
      <c r="AG39" s="8">
        <f>MIN(clamp_high,MAX(clamp_low,IF(AF39&lt;drop_off_ratio,AF39/drop_off_ratio,1)*base*((1-AE39/diff_divide)*diff_factor+AF39*ratio_factor)))</f>
        <v>0.52992000000000006</v>
      </c>
      <c r="AH39" s="1">
        <f t="shared" si="9"/>
        <v>0.43719607039999991</v>
      </c>
      <c r="AJ39" s="3">
        <f t="shared" si="27"/>
        <v>3.4000000000000017</v>
      </c>
      <c r="AK39" s="3">
        <f t="shared" si="28"/>
        <v>5</v>
      </c>
      <c r="AL39" s="3">
        <f t="shared" si="42"/>
        <v>1.5999999999999983</v>
      </c>
      <c r="AM39" s="9">
        <f t="shared" si="43"/>
        <v>0.68000000000000038</v>
      </c>
      <c r="AN39" s="8">
        <f>MIN(clamp_high,MAX(clamp_low,IF(AM39&lt;drop_off_ratio,AM39/drop_off_ratio,1)*base*((1-AL39/diff_divide)*diff_factor+AM39*ratio_factor)))</f>
        <v>0.48768000000000034</v>
      </c>
      <c r="AO39" s="1">
        <f t="shared" si="44"/>
        <v>0.43719607040000019</v>
      </c>
    </row>
    <row r="40" spans="1:41" x14ac:dyDescent="0.3">
      <c r="A40" s="3">
        <f t="shared" si="12"/>
        <v>0.35000000000000014</v>
      </c>
      <c r="B40" s="3">
        <f t="shared" si="13"/>
        <v>0.5</v>
      </c>
      <c r="C40" s="3">
        <f t="shared" si="30"/>
        <v>0.14999999999999986</v>
      </c>
      <c r="D40" s="9">
        <f t="shared" si="31"/>
        <v>0.70000000000000029</v>
      </c>
      <c r="E40" s="8">
        <f>MIN(clamp_high,MAX(clamp_low,IF(D40&lt;drop_off_ratio,D40/drop_off_ratio,1)*base*((1-C40/diff_divide)*diff_factor+D40*ratio_factor)))</f>
        <v>0.62600000000000022</v>
      </c>
      <c r="F40" s="1">
        <f t="shared" si="32"/>
        <v>0.44824860000000005</v>
      </c>
      <c r="H40" s="3">
        <f t="shared" si="15"/>
        <v>0.70000000000000029</v>
      </c>
      <c r="I40" s="3">
        <f t="shared" si="16"/>
        <v>1</v>
      </c>
      <c r="J40" s="3">
        <f t="shared" si="33"/>
        <v>0.29999999999999971</v>
      </c>
      <c r="K40" s="9">
        <f t="shared" si="34"/>
        <v>0.70000000000000029</v>
      </c>
      <c r="L40" s="8">
        <f>MIN(clamp_high,MAX(clamp_low,IF(K40&lt;drop_off_ratio,K40/drop_off_ratio,1)*base*((1-J40/diff_divide)*diff_factor+K40*ratio_factor)))</f>
        <v>0.61280000000000023</v>
      </c>
      <c r="M40" s="1">
        <f t="shared" si="35"/>
        <v>0.44824860000000005</v>
      </c>
      <c r="O40" s="3">
        <f t="shared" si="18"/>
        <v>1.0500000000000007</v>
      </c>
      <c r="P40" s="3">
        <f t="shared" si="19"/>
        <v>1.5</v>
      </c>
      <c r="Q40" s="3">
        <f t="shared" si="36"/>
        <v>0.44999999999999929</v>
      </c>
      <c r="R40" s="9">
        <f t="shared" si="37"/>
        <v>0.70000000000000051</v>
      </c>
      <c r="S40" s="8">
        <f>MIN(clamp_high,MAX(clamp_low,IF(R40&lt;drop_off_ratio,R40/drop_off_ratio,1)*base*((1-Q40/diff_divide)*diff_factor+R40*ratio_factor)))</f>
        <v>0.59960000000000035</v>
      </c>
      <c r="T40" s="1">
        <f t="shared" si="38"/>
        <v>0.44824860000000022</v>
      </c>
      <c r="V40" s="3">
        <f t="shared" si="21"/>
        <v>1.7500000000000009</v>
      </c>
      <c r="W40" s="3">
        <f t="shared" si="22"/>
        <v>2.5</v>
      </c>
      <c r="X40" s="3">
        <f t="shared" si="39"/>
        <v>0.74999999999999911</v>
      </c>
      <c r="Y40" s="9">
        <f t="shared" si="40"/>
        <v>0.7000000000000004</v>
      </c>
      <c r="Z40" s="8">
        <f>MIN(clamp_high,MAX(clamp_low,IF(Y40&lt;drop_off_ratio,Y40/drop_off_ratio,1)*base*((1-X40/diff_divide)*diff_factor+Y40*ratio_factor)))</f>
        <v>0.57320000000000026</v>
      </c>
      <c r="AA40" s="1">
        <f t="shared" si="41"/>
        <v>0.44824860000000016</v>
      </c>
      <c r="AC40" s="3">
        <f t="shared" si="24"/>
        <v>2.4500000000000002</v>
      </c>
      <c r="AD40" s="3">
        <f t="shared" si="25"/>
        <v>3.5</v>
      </c>
      <c r="AE40" s="3">
        <f t="shared" si="26"/>
        <v>1.0499999999999998</v>
      </c>
      <c r="AF40" s="9">
        <f t="shared" si="8"/>
        <v>0.70000000000000007</v>
      </c>
      <c r="AG40" s="8">
        <f>MIN(clamp_high,MAX(clamp_low,IF(AF40&lt;drop_off_ratio,AF40/drop_off_ratio,1)*base*((1-AE40/diff_divide)*diff_factor+AF40*ratio_factor)))</f>
        <v>0.54680000000000006</v>
      </c>
      <c r="AH40" s="1">
        <f t="shared" si="9"/>
        <v>0.4482486</v>
      </c>
      <c r="AJ40" s="3">
        <f t="shared" si="27"/>
        <v>3.5000000000000018</v>
      </c>
      <c r="AK40" s="3">
        <f t="shared" si="28"/>
        <v>5</v>
      </c>
      <c r="AL40" s="3">
        <f t="shared" si="42"/>
        <v>1.4999999999999982</v>
      </c>
      <c r="AM40" s="9">
        <f t="shared" si="43"/>
        <v>0.7000000000000004</v>
      </c>
      <c r="AN40" s="8">
        <f>MIN(clamp_high,MAX(clamp_low,IF(AM40&lt;drop_off_ratio,AM40/drop_off_ratio,1)*base*((1-AL40/diff_divide)*diff_factor+AM40*ratio_factor)))</f>
        <v>0.50720000000000043</v>
      </c>
      <c r="AO40" s="1">
        <f t="shared" si="44"/>
        <v>0.44824860000000016</v>
      </c>
    </row>
    <row r="41" spans="1:41" x14ac:dyDescent="0.3">
      <c r="A41" s="3">
        <f t="shared" si="12"/>
        <v>0.36000000000000015</v>
      </c>
      <c r="B41" s="3">
        <f t="shared" si="13"/>
        <v>0.5</v>
      </c>
      <c r="C41" s="3">
        <f t="shared" si="30"/>
        <v>0.13999999999999985</v>
      </c>
      <c r="D41" s="9">
        <f t="shared" si="31"/>
        <v>0.72000000000000031</v>
      </c>
      <c r="E41" s="8">
        <f>MIN(clamp_high,MAX(clamp_low,IF(D41&lt;drop_off_ratio,D41/drop_off_ratio,1)*base*((1-C41/diff_divide)*diff_factor+D41*ratio_factor)))</f>
        <v>0.63760000000000017</v>
      </c>
      <c r="F41" s="1">
        <f t="shared" si="32"/>
        <v>0.45918530560000009</v>
      </c>
      <c r="H41" s="3">
        <f t="shared" si="15"/>
        <v>0.72000000000000031</v>
      </c>
      <c r="I41" s="3">
        <f t="shared" si="16"/>
        <v>1</v>
      </c>
      <c r="J41" s="3">
        <f t="shared" si="33"/>
        <v>0.27999999999999969</v>
      </c>
      <c r="K41" s="9">
        <f t="shared" si="34"/>
        <v>0.72000000000000031</v>
      </c>
      <c r="L41" s="8">
        <f>MIN(clamp_high,MAX(clamp_low,IF(K41&lt;drop_off_ratio,K41/drop_off_ratio,1)*base*((1-J41/diff_divide)*diff_factor+K41*ratio_factor)))</f>
        <v>0.62528000000000017</v>
      </c>
      <c r="M41" s="1">
        <f t="shared" si="35"/>
        <v>0.45918530560000009</v>
      </c>
      <c r="O41" s="3">
        <f t="shared" si="18"/>
        <v>1.0800000000000007</v>
      </c>
      <c r="P41" s="3">
        <f t="shared" si="19"/>
        <v>1.5</v>
      </c>
      <c r="Q41" s="3">
        <f t="shared" si="36"/>
        <v>0.41999999999999926</v>
      </c>
      <c r="R41" s="9">
        <f t="shared" si="37"/>
        <v>0.72000000000000053</v>
      </c>
      <c r="S41" s="8">
        <f>MIN(clamp_high,MAX(clamp_low,IF(R41&lt;drop_off_ratio,R41/drop_off_ratio,1)*base*((1-Q41/diff_divide)*diff_factor+R41*ratio_factor)))</f>
        <v>0.61296000000000039</v>
      </c>
      <c r="T41" s="1">
        <f t="shared" si="38"/>
        <v>0.4591853056000002</v>
      </c>
      <c r="V41" s="3">
        <f t="shared" si="21"/>
        <v>1.8000000000000009</v>
      </c>
      <c r="W41" s="3">
        <f t="shared" si="22"/>
        <v>2.5</v>
      </c>
      <c r="X41" s="3">
        <f t="shared" si="39"/>
        <v>0.69999999999999907</v>
      </c>
      <c r="Y41" s="9">
        <f t="shared" si="40"/>
        <v>0.72000000000000042</v>
      </c>
      <c r="Z41" s="8">
        <f>MIN(clamp_high,MAX(clamp_low,IF(Y41&lt;drop_off_ratio,Y41/drop_off_ratio,1)*base*((1-X41/diff_divide)*diff_factor+Y41*ratio_factor)))</f>
        <v>0.58832000000000029</v>
      </c>
      <c r="AA41" s="1">
        <f t="shared" si="41"/>
        <v>0.4591853056000002</v>
      </c>
      <c r="AC41" s="3">
        <f t="shared" si="24"/>
        <v>2.52</v>
      </c>
      <c r="AD41" s="3">
        <f t="shared" si="25"/>
        <v>3.5</v>
      </c>
      <c r="AE41" s="3">
        <f t="shared" si="26"/>
        <v>0.98</v>
      </c>
      <c r="AF41" s="9">
        <f t="shared" si="8"/>
        <v>0.72</v>
      </c>
      <c r="AG41" s="8">
        <f>MIN(clamp_high,MAX(clamp_low,IF(AF41&lt;drop_off_ratio,AF41/drop_off_ratio,1)*base*((1-AE41/diff_divide)*diff_factor+AF41*ratio_factor)))</f>
        <v>0.56367999999999996</v>
      </c>
      <c r="AH41" s="1">
        <f t="shared" si="9"/>
        <v>0.45918530559999987</v>
      </c>
      <c r="AJ41" s="3">
        <f t="shared" si="27"/>
        <v>3.6000000000000019</v>
      </c>
      <c r="AK41" s="3">
        <f t="shared" si="28"/>
        <v>5</v>
      </c>
      <c r="AL41" s="3">
        <f t="shared" si="42"/>
        <v>1.3999999999999981</v>
      </c>
      <c r="AM41" s="9">
        <f t="shared" si="43"/>
        <v>0.72000000000000042</v>
      </c>
      <c r="AN41" s="8">
        <f>MIN(clamp_high,MAX(clamp_low,IF(AM41&lt;drop_off_ratio,AM41/drop_off_ratio,1)*base*((1-AL41/diff_divide)*diff_factor+AM41*ratio_factor)))</f>
        <v>0.52672000000000041</v>
      </c>
      <c r="AO41" s="1">
        <f t="shared" si="44"/>
        <v>0.4591853056000002</v>
      </c>
    </row>
    <row r="42" spans="1:41" x14ac:dyDescent="0.3">
      <c r="A42" s="3">
        <f t="shared" si="12"/>
        <v>0.37000000000000016</v>
      </c>
      <c r="B42" s="3">
        <f t="shared" si="13"/>
        <v>0.5</v>
      </c>
      <c r="C42" s="3">
        <f t="shared" si="30"/>
        <v>0.12999999999999984</v>
      </c>
      <c r="D42" s="9">
        <f t="shared" si="31"/>
        <v>0.74000000000000032</v>
      </c>
      <c r="E42" s="8">
        <f>MIN(clamp_high,MAX(clamp_low,IF(D42&lt;drop_off_ratio,D42/drop_off_ratio,1)*base*((1-C42/diff_divide)*diff_factor+D42*ratio_factor)))</f>
        <v>0.64920000000000022</v>
      </c>
      <c r="F42" s="1">
        <f t="shared" si="32"/>
        <v>0.47000701280000007</v>
      </c>
      <c r="H42" s="3">
        <f t="shared" si="15"/>
        <v>0.74000000000000032</v>
      </c>
      <c r="I42" s="3">
        <f t="shared" si="16"/>
        <v>1</v>
      </c>
      <c r="J42" s="3">
        <f t="shared" si="33"/>
        <v>0.25999999999999968</v>
      </c>
      <c r="K42" s="9">
        <f t="shared" si="34"/>
        <v>0.74000000000000032</v>
      </c>
      <c r="L42" s="8">
        <f>MIN(clamp_high,MAX(clamp_low,IF(K42&lt;drop_off_ratio,K42/drop_off_ratio,1)*base*((1-J42/diff_divide)*diff_factor+K42*ratio_factor)))</f>
        <v>0.63776000000000022</v>
      </c>
      <c r="M42" s="1">
        <f t="shared" si="35"/>
        <v>0.47000701280000007</v>
      </c>
      <c r="O42" s="3">
        <f t="shared" si="18"/>
        <v>1.1100000000000008</v>
      </c>
      <c r="P42" s="3">
        <f t="shared" si="19"/>
        <v>1.5</v>
      </c>
      <c r="Q42" s="3">
        <f t="shared" si="36"/>
        <v>0.38999999999999924</v>
      </c>
      <c r="R42" s="9">
        <f t="shared" si="37"/>
        <v>0.74000000000000055</v>
      </c>
      <c r="S42" s="8">
        <f>MIN(clamp_high,MAX(clamp_low,IF(R42&lt;drop_off_ratio,R42/drop_off_ratio,1)*base*((1-Q42/diff_divide)*diff_factor+R42*ratio_factor)))</f>
        <v>0.62632000000000032</v>
      </c>
      <c r="T42" s="1">
        <f t="shared" si="38"/>
        <v>0.47000701280000023</v>
      </c>
      <c r="V42" s="3">
        <f t="shared" si="21"/>
        <v>1.850000000000001</v>
      </c>
      <c r="W42" s="3">
        <f t="shared" si="22"/>
        <v>2.5</v>
      </c>
      <c r="X42" s="3">
        <f t="shared" si="39"/>
        <v>0.64999999999999902</v>
      </c>
      <c r="Y42" s="9">
        <f t="shared" si="40"/>
        <v>0.74000000000000044</v>
      </c>
      <c r="Z42" s="8">
        <f>MIN(clamp_high,MAX(clamp_low,IF(Y42&lt;drop_off_ratio,Y42/drop_off_ratio,1)*base*((1-X42/diff_divide)*diff_factor+Y42*ratio_factor)))</f>
        <v>0.60344000000000042</v>
      </c>
      <c r="AA42" s="1">
        <f t="shared" si="41"/>
        <v>0.47000701280000018</v>
      </c>
      <c r="AC42" s="3">
        <f t="shared" si="24"/>
        <v>2.59</v>
      </c>
      <c r="AD42" s="3">
        <f t="shared" si="25"/>
        <v>3.5</v>
      </c>
      <c r="AE42" s="3">
        <f t="shared" si="26"/>
        <v>0.91000000000000014</v>
      </c>
      <c r="AF42" s="9">
        <f t="shared" si="8"/>
        <v>0.74</v>
      </c>
      <c r="AG42" s="8">
        <f>MIN(clamp_high,MAX(clamp_low,IF(AF42&lt;drop_off_ratio,AF42/drop_off_ratio,1)*base*((1-AE42/diff_divide)*diff_factor+AF42*ratio_factor)))</f>
        <v>0.58055999999999996</v>
      </c>
      <c r="AH42" s="1">
        <f t="shared" si="9"/>
        <v>0.47000701279999996</v>
      </c>
      <c r="AJ42" s="3">
        <f t="shared" si="27"/>
        <v>3.700000000000002</v>
      </c>
      <c r="AK42" s="3">
        <f t="shared" si="28"/>
        <v>5</v>
      </c>
      <c r="AL42" s="3">
        <f t="shared" si="42"/>
        <v>1.299999999999998</v>
      </c>
      <c r="AM42" s="9">
        <f t="shared" si="43"/>
        <v>0.74000000000000044</v>
      </c>
      <c r="AN42" s="8">
        <f>MIN(clamp_high,MAX(clamp_low,IF(AM42&lt;drop_off_ratio,AM42/drop_off_ratio,1)*base*((1-AL42/diff_divide)*diff_factor+AM42*ratio_factor)))</f>
        <v>0.54624000000000039</v>
      </c>
      <c r="AO42" s="1">
        <f t="shared" si="44"/>
        <v>0.47000701280000018</v>
      </c>
    </row>
    <row r="43" spans="1:41" x14ac:dyDescent="0.3">
      <c r="A43" s="3">
        <f t="shared" si="12"/>
        <v>0.38000000000000017</v>
      </c>
      <c r="B43" s="3">
        <f t="shared" si="13"/>
        <v>0.5</v>
      </c>
      <c r="C43" s="3">
        <f t="shared" si="30"/>
        <v>0.11999999999999983</v>
      </c>
      <c r="D43" s="9">
        <f t="shared" si="31"/>
        <v>0.76000000000000034</v>
      </c>
      <c r="E43" s="8">
        <f>MIN(clamp_high,MAX(clamp_low,IF(D43&lt;drop_off_ratio,D43/drop_off_ratio,1)*base*((1-C43/diff_divide)*diff_factor+D43*ratio_factor)))</f>
        <v>0.66080000000000028</v>
      </c>
      <c r="F43" s="1">
        <f t="shared" si="32"/>
        <v>0.48071454720000012</v>
      </c>
      <c r="H43" s="3">
        <f t="shared" si="15"/>
        <v>0.76000000000000034</v>
      </c>
      <c r="I43" s="3">
        <f t="shared" si="16"/>
        <v>1</v>
      </c>
      <c r="J43" s="3">
        <f t="shared" si="33"/>
        <v>0.23999999999999966</v>
      </c>
      <c r="K43" s="9">
        <f t="shared" si="34"/>
        <v>0.76000000000000034</v>
      </c>
      <c r="L43" s="8">
        <f>MIN(clamp_high,MAX(clamp_low,IF(K43&lt;drop_off_ratio,K43/drop_off_ratio,1)*base*((1-J43/diff_divide)*diff_factor+K43*ratio_factor)))</f>
        <v>0.65024000000000015</v>
      </c>
      <c r="M43" s="1">
        <f t="shared" si="35"/>
        <v>0.48071454720000012</v>
      </c>
      <c r="O43" s="3">
        <f t="shared" si="18"/>
        <v>1.1400000000000008</v>
      </c>
      <c r="P43" s="3">
        <f t="shared" si="19"/>
        <v>1.5</v>
      </c>
      <c r="Q43" s="3">
        <f t="shared" si="36"/>
        <v>0.35999999999999921</v>
      </c>
      <c r="R43" s="9">
        <f t="shared" si="37"/>
        <v>0.76000000000000056</v>
      </c>
      <c r="S43" s="8">
        <f>MIN(clamp_high,MAX(clamp_low,IF(R43&lt;drop_off_ratio,R43/drop_off_ratio,1)*base*((1-Q43/diff_divide)*diff_factor+R43*ratio_factor)))</f>
        <v>0.63968000000000036</v>
      </c>
      <c r="T43" s="1">
        <f t="shared" si="38"/>
        <v>0.48071454720000018</v>
      </c>
      <c r="V43" s="3">
        <f t="shared" si="21"/>
        <v>1.900000000000001</v>
      </c>
      <c r="W43" s="3">
        <f t="shared" si="22"/>
        <v>2.5</v>
      </c>
      <c r="X43" s="3">
        <f t="shared" si="39"/>
        <v>0.59999999999999898</v>
      </c>
      <c r="Y43" s="9">
        <f t="shared" si="40"/>
        <v>0.76000000000000045</v>
      </c>
      <c r="Z43" s="8">
        <f>MIN(clamp_high,MAX(clamp_low,IF(Y43&lt;drop_off_ratio,Y43/drop_off_ratio,1)*base*((1-X43/diff_divide)*diff_factor+Y43*ratio_factor)))</f>
        <v>0.61856000000000033</v>
      </c>
      <c r="AA43" s="1">
        <f t="shared" si="41"/>
        <v>0.48071454720000023</v>
      </c>
      <c r="AC43" s="3">
        <f t="shared" si="24"/>
        <v>2.6599999999999997</v>
      </c>
      <c r="AD43" s="3">
        <f t="shared" si="25"/>
        <v>3.5</v>
      </c>
      <c r="AE43" s="3">
        <f t="shared" si="26"/>
        <v>0.8400000000000003</v>
      </c>
      <c r="AF43" s="9">
        <f t="shared" si="8"/>
        <v>0.7599999999999999</v>
      </c>
      <c r="AG43" s="8">
        <f>MIN(clamp_high,MAX(clamp_low,IF(AF43&lt;drop_off_ratio,AF43/drop_off_ratio,1)*base*((1-AE43/diff_divide)*diff_factor+AF43*ratio_factor)))</f>
        <v>0.59743999999999997</v>
      </c>
      <c r="AH43" s="1">
        <f t="shared" si="9"/>
        <v>0.4807145471999999</v>
      </c>
      <c r="AJ43" s="3">
        <f t="shared" si="27"/>
        <v>3.800000000000002</v>
      </c>
      <c r="AK43" s="3">
        <f t="shared" si="28"/>
        <v>5</v>
      </c>
      <c r="AL43" s="3">
        <f t="shared" si="42"/>
        <v>1.199999999999998</v>
      </c>
      <c r="AM43" s="9">
        <f t="shared" si="43"/>
        <v>0.76000000000000045</v>
      </c>
      <c r="AN43" s="8">
        <f>MIN(clamp_high,MAX(clamp_low,IF(AM43&lt;drop_off_ratio,AM43/drop_off_ratio,1)*base*((1-AL43/diff_divide)*diff_factor+AM43*ratio_factor)))</f>
        <v>0.56576000000000037</v>
      </c>
      <c r="AO43" s="1">
        <f t="shared" si="44"/>
        <v>0.48071454720000023</v>
      </c>
    </row>
    <row r="44" spans="1:41" x14ac:dyDescent="0.3">
      <c r="A44" s="3">
        <f t="shared" si="12"/>
        <v>0.39000000000000018</v>
      </c>
      <c r="B44" s="3">
        <f t="shared" si="13"/>
        <v>0.5</v>
      </c>
      <c r="C44" s="3">
        <f t="shared" si="30"/>
        <v>0.10999999999999982</v>
      </c>
      <c r="D44" s="9">
        <f t="shared" si="31"/>
        <v>0.78000000000000036</v>
      </c>
      <c r="E44" s="8">
        <f>MIN(clamp_high,MAX(clamp_low,IF(D44&lt;drop_off_ratio,D44/drop_off_ratio,1)*base*((1-C44/diff_divide)*diff_factor+D44*ratio_factor)))</f>
        <v>0.67240000000000022</v>
      </c>
      <c r="F44" s="1">
        <f t="shared" si="32"/>
        <v>0.49130873440000006</v>
      </c>
      <c r="H44" s="3">
        <f t="shared" si="15"/>
        <v>0.78000000000000036</v>
      </c>
      <c r="I44" s="3">
        <f t="shared" si="16"/>
        <v>1</v>
      </c>
      <c r="J44" s="3">
        <f t="shared" si="33"/>
        <v>0.21999999999999964</v>
      </c>
      <c r="K44" s="9">
        <f t="shared" si="34"/>
        <v>0.78000000000000036</v>
      </c>
      <c r="L44" s="8">
        <f>MIN(clamp_high,MAX(clamp_low,IF(K44&lt;drop_off_ratio,K44/drop_off_ratio,1)*base*((1-J44/diff_divide)*diff_factor+K44*ratio_factor)))</f>
        <v>0.6627200000000002</v>
      </c>
      <c r="M44" s="1">
        <f t="shared" si="35"/>
        <v>0.49130873440000006</v>
      </c>
      <c r="O44" s="3">
        <f t="shared" si="18"/>
        <v>1.1700000000000008</v>
      </c>
      <c r="P44" s="3">
        <f t="shared" si="19"/>
        <v>1.5</v>
      </c>
      <c r="Q44" s="3">
        <f t="shared" si="36"/>
        <v>0.32999999999999918</v>
      </c>
      <c r="R44" s="9">
        <f t="shared" si="37"/>
        <v>0.78000000000000058</v>
      </c>
      <c r="S44" s="8">
        <f>MIN(clamp_high,MAX(clamp_low,IF(R44&lt;drop_off_ratio,R44/drop_off_ratio,1)*base*((1-Q44/diff_divide)*diff_factor+R44*ratio_factor)))</f>
        <v>0.65304000000000029</v>
      </c>
      <c r="T44" s="1">
        <f t="shared" si="38"/>
        <v>0.49130873440000028</v>
      </c>
      <c r="V44" s="3">
        <f t="shared" si="21"/>
        <v>1.9500000000000011</v>
      </c>
      <c r="W44" s="3">
        <f t="shared" si="22"/>
        <v>2.5</v>
      </c>
      <c r="X44" s="3">
        <f t="shared" si="39"/>
        <v>0.54999999999999893</v>
      </c>
      <c r="Y44" s="9">
        <f t="shared" si="40"/>
        <v>0.78000000000000047</v>
      </c>
      <c r="Z44" s="8">
        <f>MIN(clamp_high,MAX(clamp_low,IF(Y44&lt;drop_off_ratio,Y44/drop_off_ratio,1)*base*((1-X44/diff_divide)*diff_factor+Y44*ratio_factor)))</f>
        <v>0.63368000000000047</v>
      </c>
      <c r="AA44" s="1">
        <f t="shared" si="41"/>
        <v>0.49130873440000017</v>
      </c>
      <c r="AC44" s="3">
        <f t="shared" si="24"/>
        <v>2.7299999999999995</v>
      </c>
      <c r="AD44" s="3">
        <f t="shared" si="25"/>
        <v>3.5</v>
      </c>
      <c r="AE44" s="3">
        <f t="shared" si="26"/>
        <v>0.77000000000000046</v>
      </c>
      <c r="AF44" s="9">
        <f t="shared" si="8"/>
        <v>0.77999999999999992</v>
      </c>
      <c r="AG44" s="8">
        <f>MIN(clamp_high,MAX(clamp_low,IF(AF44&lt;drop_off_ratio,AF44/drop_off_ratio,1)*base*((1-AE44/diff_divide)*diff_factor+AF44*ratio_factor)))</f>
        <v>0.61431999999999987</v>
      </c>
      <c r="AH44" s="1">
        <f t="shared" si="9"/>
        <v>0.49130873439999984</v>
      </c>
      <c r="AJ44" s="3">
        <f t="shared" si="27"/>
        <v>3.9000000000000021</v>
      </c>
      <c r="AK44" s="3">
        <f t="shared" si="28"/>
        <v>5</v>
      </c>
      <c r="AL44" s="3">
        <f t="shared" si="42"/>
        <v>1.0999999999999979</v>
      </c>
      <c r="AM44" s="9">
        <f t="shared" si="43"/>
        <v>0.78000000000000047</v>
      </c>
      <c r="AN44" s="8">
        <f>MIN(clamp_high,MAX(clamp_low,IF(AM44&lt;drop_off_ratio,AM44/drop_off_ratio,1)*base*((1-AL44/diff_divide)*diff_factor+AM44*ratio_factor)))</f>
        <v>0.58528000000000036</v>
      </c>
      <c r="AO44" s="1">
        <f t="shared" si="44"/>
        <v>0.49130873440000017</v>
      </c>
    </row>
    <row r="45" spans="1:41" x14ac:dyDescent="0.3">
      <c r="A45" s="3">
        <f t="shared" si="12"/>
        <v>0.40000000000000019</v>
      </c>
      <c r="B45" s="3">
        <f t="shared" si="13"/>
        <v>0.5</v>
      </c>
      <c r="C45" s="3">
        <f t="shared" si="30"/>
        <v>9.9999999999999811E-2</v>
      </c>
      <c r="D45" s="9">
        <f t="shared" si="31"/>
        <v>0.80000000000000038</v>
      </c>
      <c r="E45" s="8">
        <f>MIN(clamp_high,MAX(clamp_low,IF(D45&lt;drop_off_ratio,D45/drop_off_ratio,1)*base*((1-C45/diff_divide)*diff_factor+D45*ratio_factor)))</f>
        <v>0.68400000000000016</v>
      </c>
      <c r="F45" s="1">
        <f t="shared" si="32"/>
        <v>0.50179040000000019</v>
      </c>
      <c r="H45" s="3">
        <f t="shared" si="15"/>
        <v>0.80000000000000038</v>
      </c>
      <c r="I45" s="3">
        <f t="shared" si="16"/>
        <v>1</v>
      </c>
      <c r="J45" s="3">
        <f t="shared" si="33"/>
        <v>0.19999999999999962</v>
      </c>
      <c r="K45" s="9">
        <f t="shared" si="34"/>
        <v>0.80000000000000038</v>
      </c>
      <c r="L45" s="8">
        <f>MIN(clamp_high,MAX(clamp_low,IF(K45&lt;drop_off_ratio,K45/drop_off_ratio,1)*base*((1-J45/diff_divide)*diff_factor+K45*ratio_factor)))</f>
        <v>0.67520000000000024</v>
      </c>
      <c r="M45" s="1">
        <f t="shared" si="35"/>
        <v>0.50179040000000019</v>
      </c>
      <c r="O45" s="3">
        <f t="shared" si="18"/>
        <v>1.2000000000000008</v>
      </c>
      <c r="P45" s="3">
        <f t="shared" si="19"/>
        <v>1.5</v>
      </c>
      <c r="Q45" s="3">
        <f t="shared" si="36"/>
        <v>0.29999999999999916</v>
      </c>
      <c r="R45" s="9">
        <f t="shared" si="37"/>
        <v>0.8000000000000006</v>
      </c>
      <c r="S45" s="8">
        <f>MIN(clamp_high,MAX(clamp_low,IF(R45&lt;drop_off_ratio,R45/drop_off_ratio,1)*base*((1-Q45/diff_divide)*diff_factor+R45*ratio_factor)))</f>
        <v>0.66640000000000033</v>
      </c>
      <c r="T45" s="1">
        <f t="shared" si="38"/>
        <v>0.5017904000000003</v>
      </c>
      <c r="V45" s="3">
        <f t="shared" si="21"/>
        <v>2.0000000000000009</v>
      </c>
      <c r="W45" s="3">
        <f t="shared" si="22"/>
        <v>2.5</v>
      </c>
      <c r="X45" s="3">
        <f t="shared" si="39"/>
        <v>0.49999999999999911</v>
      </c>
      <c r="Y45" s="9">
        <f t="shared" si="40"/>
        <v>0.80000000000000038</v>
      </c>
      <c r="Z45" s="8">
        <f>MIN(clamp_high,MAX(clamp_low,IF(Y45&lt;drop_off_ratio,Y45/drop_off_ratio,1)*base*((1-X45/diff_divide)*diff_factor+Y45*ratio_factor)))</f>
        <v>0.64880000000000015</v>
      </c>
      <c r="AA45" s="1">
        <f t="shared" si="41"/>
        <v>0.50179040000000019</v>
      </c>
      <c r="AC45" s="3">
        <f t="shared" si="24"/>
        <v>2.7999999999999994</v>
      </c>
      <c r="AD45" s="3">
        <f t="shared" si="25"/>
        <v>3.5</v>
      </c>
      <c r="AE45" s="3">
        <f t="shared" si="26"/>
        <v>0.70000000000000062</v>
      </c>
      <c r="AF45" s="9">
        <f t="shared" si="8"/>
        <v>0.79999999999999982</v>
      </c>
      <c r="AG45" s="8">
        <f>MIN(clamp_high,MAX(clamp_low,IF(AF45&lt;drop_off_ratio,AF45/drop_off_ratio,1)*base*((1-AE45/diff_divide)*diff_factor+AF45*ratio_factor)))</f>
        <v>0.63119999999999976</v>
      </c>
      <c r="AH45" s="1">
        <f t="shared" si="9"/>
        <v>0.50179039999999986</v>
      </c>
      <c r="AJ45" s="3">
        <f t="shared" si="27"/>
        <v>4.0000000000000018</v>
      </c>
      <c r="AK45" s="3">
        <f t="shared" si="28"/>
        <v>5</v>
      </c>
      <c r="AL45" s="3">
        <f t="shared" si="42"/>
        <v>0.99999999999999822</v>
      </c>
      <c r="AM45" s="9">
        <f t="shared" si="43"/>
        <v>0.80000000000000038</v>
      </c>
      <c r="AN45" s="8">
        <f>MIN(clamp_high,MAX(clamp_low,IF(AM45&lt;drop_off_ratio,AM45/drop_off_ratio,1)*base*((1-AL45/diff_divide)*diff_factor+AM45*ratio_factor)))</f>
        <v>0.60480000000000034</v>
      </c>
      <c r="AO45" s="1">
        <f t="shared" si="44"/>
        <v>0.50179040000000019</v>
      </c>
    </row>
    <row r="46" spans="1:41" x14ac:dyDescent="0.3">
      <c r="A46" s="3">
        <f t="shared" si="12"/>
        <v>0.4100000000000002</v>
      </c>
      <c r="B46" s="3">
        <f t="shared" si="13"/>
        <v>0.5</v>
      </c>
      <c r="C46" s="3">
        <f t="shared" si="30"/>
        <v>8.9999999999999802E-2</v>
      </c>
      <c r="D46" s="9">
        <f t="shared" si="31"/>
        <v>0.8200000000000004</v>
      </c>
      <c r="E46" s="8">
        <f>MIN(clamp_high,MAX(clamp_low,IF(D46&lt;drop_off_ratio,D46/drop_off_ratio,1)*base*((1-C46/diff_divide)*diff_factor+D46*ratio_factor)))</f>
        <v>0.69560000000000022</v>
      </c>
      <c r="F46" s="1">
        <f t="shared" si="32"/>
        <v>0.51216036960000011</v>
      </c>
      <c r="H46" s="3">
        <f t="shared" si="15"/>
        <v>0.8200000000000004</v>
      </c>
      <c r="I46" s="3">
        <f t="shared" si="16"/>
        <v>1</v>
      </c>
      <c r="J46" s="3">
        <f t="shared" si="33"/>
        <v>0.1799999999999996</v>
      </c>
      <c r="K46" s="9">
        <f t="shared" si="34"/>
        <v>0.8200000000000004</v>
      </c>
      <c r="L46" s="8">
        <f>MIN(clamp_high,MAX(clamp_low,IF(K46&lt;drop_off_ratio,K46/drop_off_ratio,1)*base*((1-J46/diff_divide)*diff_factor+K46*ratio_factor)))</f>
        <v>0.68768000000000029</v>
      </c>
      <c r="M46" s="1">
        <f t="shared" si="35"/>
        <v>0.51216036960000011</v>
      </c>
      <c r="O46" s="3">
        <f t="shared" si="18"/>
        <v>1.2300000000000009</v>
      </c>
      <c r="P46" s="3">
        <f t="shared" si="19"/>
        <v>1.5</v>
      </c>
      <c r="Q46" s="3">
        <f t="shared" si="36"/>
        <v>0.26999999999999913</v>
      </c>
      <c r="R46" s="9">
        <f t="shared" si="37"/>
        <v>0.82000000000000062</v>
      </c>
      <c r="S46" s="8">
        <f>MIN(clamp_high,MAX(clamp_low,IF(R46&lt;drop_off_ratio,R46/drop_off_ratio,1)*base*((1-Q46/diff_divide)*diff_factor+R46*ratio_factor)))</f>
        <v>0.67976000000000036</v>
      </c>
      <c r="T46" s="1">
        <f t="shared" si="38"/>
        <v>0.51216036960000033</v>
      </c>
      <c r="V46" s="3">
        <f t="shared" si="21"/>
        <v>2.0500000000000007</v>
      </c>
      <c r="W46" s="3">
        <f t="shared" si="22"/>
        <v>2.5</v>
      </c>
      <c r="X46" s="3">
        <f t="shared" si="39"/>
        <v>0.44999999999999929</v>
      </c>
      <c r="Y46" s="9">
        <f t="shared" si="40"/>
        <v>0.82000000000000028</v>
      </c>
      <c r="Z46" s="8">
        <f>MIN(clamp_high,MAX(clamp_low,IF(Y46&lt;drop_off_ratio,Y46/drop_off_ratio,1)*base*((1-X46/diff_divide)*diff_factor+Y46*ratio_factor)))</f>
        <v>0.66392000000000018</v>
      </c>
      <c r="AA46" s="1">
        <f t="shared" si="41"/>
        <v>0.51216036960000022</v>
      </c>
      <c r="AC46" s="3">
        <f t="shared" si="24"/>
        <v>2.8699999999999992</v>
      </c>
      <c r="AD46" s="3">
        <f t="shared" si="25"/>
        <v>3.5</v>
      </c>
      <c r="AE46" s="3">
        <f t="shared" si="26"/>
        <v>0.63000000000000078</v>
      </c>
      <c r="AF46" s="9">
        <f t="shared" si="8"/>
        <v>0.81999999999999973</v>
      </c>
      <c r="AG46" s="8">
        <f>MIN(clamp_high,MAX(clamp_low,IF(AF46&lt;drop_off_ratio,AF46/drop_off_ratio,1)*base*((1-AE46/diff_divide)*diff_factor+AF46*ratio_factor)))</f>
        <v>0.64807999999999977</v>
      </c>
      <c r="AH46" s="1">
        <f t="shared" si="9"/>
        <v>0.51216036959999989</v>
      </c>
      <c r="AJ46" s="3">
        <f t="shared" si="27"/>
        <v>4.1000000000000014</v>
      </c>
      <c r="AK46" s="3">
        <f t="shared" si="28"/>
        <v>5</v>
      </c>
      <c r="AL46" s="3">
        <f t="shared" si="42"/>
        <v>0.89999999999999858</v>
      </c>
      <c r="AM46" s="9">
        <f t="shared" si="43"/>
        <v>0.82000000000000028</v>
      </c>
      <c r="AN46" s="8">
        <f>MIN(clamp_high,MAX(clamp_low,IF(AM46&lt;drop_off_ratio,AM46/drop_off_ratio,1)*base*((1-AL46/diff_divide)*diff_factor+AM46*ratio_factor)))</f>
        <v>0.62432000000000021</v>
      </c>
      <c r="AO46" s="1">
        <f t="shared" si="44"/>
        <v>0.51216036960000022</v>
      </c>
    </row>
    <row r="47" spans="1:41" x14ac:dyDescent="0.3">
      <c r="A47" s="3">
        <f t="shared" si="12"/>
        <v>0.42000000000000021</v>
      </c>
      <c r="B47" s="3">
        <f t="shared" si="13"/>
        <v>0.5</v>
      </c>
      <c r="C47" s="3">
        <f t="shared" si="30"/>
        <v>7.9999999999999793E-2</v>
      </c>
      <c r="D47" s="9">
        <f t="shared" si="31"/>
        <v>0.84000000000000041</v>
      </c>
      <c r="E47" s="8">
        <f>MIN(clamp_high,MAX(clamp_low,IF(D47&lt;drop_off_ratio,D47/drop_off_ratio,1)*base*((1-C47/diff_divide)*diff_factor+D47*ratio_factor)))</f>
        <v>0.70720000000000027</v>
      </c>
      <c r="F47" s="1">
        <f t="shared" si="32"/>
        <v>0.52241946880000023</v>
      </c>
      <c r="H47" s="3">
        <f t="shared" si="15"/>
        <v>0.84000000000000041</v>
      </c>
      <c r="I47" s="3">
        <f t="shared" si="16"/>
        <v>1</v>
      </c>
      <c r="J47" s="3">
        <f t="shared" si="33"/>
        <v>0.15999999999999959</v>
      </c>
      <c r="K47" s="9">
        <f t="shared" si="34"/>
        <v>0.84000000000000041</v>
      </c>
      <c r="L47" s="8">
        <f>MIN(clamp_high,MAX(clamp_low,IF(K47&lt;drop_off_ratio,K47/drop_off_ratio,1)*base*((1-J47/diff_divide)*diff_factor+K47*ratio_factor)))</f>
        <v>0.70016000000000023</v>
      </c>
      <c r="M47" s="1">
        <f t="shared" si="35"/>
        <v>0.52241946880000023</v>
      </c>
      <c r="O47" s="3">
        <f t="shared" si="18"/>
        <v>1.2600000000000009</v>
      </c>
      <c r="P47" s="3">
        <f t="shared" si="19"/>
        <v>1.5</v>
      </c>
      <c r="Q47" s="3">
        <f t="shared" si="36"/>
        <v>0.2399999999999991</v>
      </c>
      <c r="R47" s="9">
        <f t="shared" si="37"/>
        <v>0.84000000000000064</v>
      </c>
      <c r="S47" s="8">
        <f>MIN(clamp_high,MAX(clamp_low,IF(R47&lt;drop_off_ratio,R47/drop_off_ratio,1)*base*((1-Q47/diff_divide)*diff_factor+R47*ratio_factor)))</f>
        <v>0.6931200000000004</v>
      </c>
      <c r="T47" s="1">
        <f t="shared" si="38"/>
        <v>0.52241946880000023</v>
      </c>
      <c r="V47" s="3">
        <f t="shared" si="21"/>
        <v>2.1000000000000005</v>
      </c>
      <c r="W47" s="3">
        <f t="shared" si="22"/>
        <v>2.5</v>
      </c>
      <c r="X47" s="3">
        <f t="shared" si="39"/>
        <v>0.39999999999999947</v>
      </c>
      <c r="Y47" s="9">
        <f t="shared" si="40"/>
        <v>0.84000000000000019</v>
      </c>
      <c r="Z47" s="8">
        <f>MIN(clamp_high,MAX(clamp_low,IF(Y47&lt;drop_off_ratio,Y47/drop_off_ratio,1)*base*((1-X47/diff_divide)*diff_factor+Y47*ratio_factor)))</f>
        <v>0.6790400000000002</v>
      </c>
      <c r="AA47" s="1">
        <f t="shared" si="41"/>
        <v>0.52241946880000001</v>
      </c>
      <c r="AC47" s="3">
        <f t="shared" si="24"/>
        <v>2.9399999999999991</v>
      </c>
      <c r="AD47" s="3">
        <f t="shared" si="25"/>
        <v>3.5</v>
      </c>
      <c r="AE47" s="3">
        <f t="shared" si="26"/>
        <v>0.56000000000000094</v>
      </c>
      <c r="AF47" s="9">
        <f t="shared" si="8"/>
        <v>0.83999999999999975</v>
      </c>
      <c r="AG47" s="8">
        <f>MIN(clamp_high,MAX(clamp_low,IF(AF47&lt;drop_off_ratio,AF47/drop_off_ratio,1)*base*((1-AE47/diff_divide)*diff_factor+AF47*ratio_factor)))</f>
        <v>0.66495999999999977</v>
      </c>
      <c r="AH47" s="1">
        <f t="shared" si="9"/>
        <v>0.52241946879999979</v>
      </c>
      <c r="AJ47" s="3">
        <f t="shared" si="27"/>
        <v>4.2000000000000011</v>
      </c>
      <c r="AK47" s="3">
        <f t="shared" si="28"/>
        <v>5</v>
      </c>
      <c r="AL47" s="3">
        <f t="shared" si="42"/>
        <v>0.79999999999999893</v>
      </c>
      <c r="AM47" s="9">
        <f t="shared" si="43"/>
        <v>0.84000000000000019</v>
      </c>
      <c r="AN47" s="8">
        <f>MIN(clamp_high,MAX(clamp_low,IF(AM47&lt;drop_off_ratio,AM47/drop_off_ratio,1)*base*((1-AL47/diff_divide)*diff_factor+AM47*ratio_factor)))</f>
        <v>0.64384000000000019</v>
      </c>
      <c r="AO47" s="1">
        <f t="shared" si="44"/>
        <v>0.52241946880000001</v>
      </c>
    </row>
    <row r="48" spans="1:41" x14ac:dyDescent="0.3">
      <c r="A48" s="3">
        <f t="shared" si="12"/>
        <v>0.43000000000000022</v>
      </c>
      <c r="B48" s="3">
        <f t="shared" si="13"/>
        <v>0.5</v>
      </c>
      <c r="C48" s="3">
        <f t="shared" si="30"/>
        <v>6.9999999999999785E-2</v>
      </c>
      <c r="D48" s="9">
        <f t="shared" si="31"/>
        <v>0.86000000000000043</v>
      </c>
      <c r="E48" s="8">
        <f>MIN(clamp_high,MAX(clamp_low,IF(D48&lt;drop_off_ratio,D48/drop_off_ratio,1)*base*((1-C48/diff_divide)*diff_factor+D48*ratio_factor)))</f>
        <v>0.71880000000000033</v>
      </c>
      <c r="F48" s="1">
        <f t="shared" si="32"/>
        <v>0.53256852320000014</v>
      </c>
      <c r="H48" s="3">
        <f t="shared" si="15"/>
        <v>0.86000000000000043</v>
      </c>
      <c r="I48" s="3">
        <f t="shared" si="16"/>
        <v>1</v>
      </c>
      <c r="J48" s="3">
        <f t="shared" si="33"/>
        <v>0.13999999999999957</v>
      </c>
      <c r="K48" s="9">
        <f t="shared" si="34"/>
        <v>0.86000000000000043</v>
      </c>
      <c r="L48" s="8">
        <f>MIN(clamp_high,MAX(clamp_low,IF(K48&lt;drop_off_ratio,K48/drop_off_ratio,1)*base*((1-J48/diff_divide)*diff_factor+K48*ratio_factor)))</f>
        <v>0.71264000000000027</v>
      </c>
      <c r="M48" s="1">
        <f t="shared" si="35"/>
        <v>0.53256852320000014</v>
      </c>
      <c r="O48" s="3">
        <f t="shared" si="18"/>
        <v>1.2900000000000009</v>
      </c>
      <c r="P48" s="3">
        <f t="shared" si="19"/>
        <v>1.5</v>
      </c>
      <c r="Q48" s="3">
        <f t="shared" si="36"/>
        <v>0.20999999999999908</v>
      </c>
      <c r="R48" s="9">
        <f t="shared" si="37"/>
        <v>0.86000000000000065</v>
      </c>
      <c r="S48" s="8">
        <f>MIN(clamp_high,MAX(clamp_low,IF(R48&lt;drop_off_ratio,R48/drop_off_ratio,1)*base*((1-Q48/diff_divide)*diff_factor+R48*ratio_factor)))</f>
        <v>0.70648000000000044</v>
      </c>
      <c r="T48" s="1">
        <f t="shared" si="38"/>
        <v>0.53256852320000025</v>
      </c>
      <c r="V48" s="3">
        <f t="shared" si="21"/>
        <v>2.1500000000000004</v>
      </c>
      <c r="W48" s="3">
        <f t="shared" si="22"/>
        <v>2.5</v>
      </c>
      <c r="X48" s="3">
        <f t="shared" si="39"/>
        <v>0.34999999999999964</v>
      </c>
      <c r="Y48" s="9">
        <f t="shared" si="40"/>
        <v>0.8600000000000001</v>
      </c>
      <c r="Z48" s="8">
        <f>MIN(clamp_high,MAX(clamp_low,IF(Y48&lt;drop_off_ratio,Y48/drop_off_ratio,1)*base*((1-X48/diff_divide)*diff_factor+Y48*ratio_factor)))</f>
        <v>0.69416000000000011</v>
      </c>
      <c r="AA48" s="1">
        <f t="shared" si="41"/>
        <v>0.53256852320000003</v>
      </c>
      <c r="AC48" s="3">
        <f t="shared" si="24"/>
        <v>3.0099999999999989</v>
      </c>
      <c r="AD48" s="3">
        <f t="shared" si="25"/>
        <v>3.5</v>
      </c>
      <c r="AE48" s="3">
        <f t="shared" si="26"/>
        <v>0.4900000000000011</v>
      </c>
      <c r="AF48" s="9">
        <f t="shared" si="8"/>
        <v>0.85999999999999965</v>
      </c>
      <c r="AG48" s="8">
        <f>MIN(clamp_high,MAX(clamp_low,IF(AF48&lt;drop_off_ratio,AF48/drop_off_ratio,1)*base*((1-AE48/diff_divide)*diff_factor+AF48*ratio_factor)))</f>
        <v>0.68183999999999978</v>
      </c>
      <c r="AH48" s="1">
        <f t="shared" si="9"/>
        <v>0.53256852319999981</v>
      </c>
      <c r="AJ48" s="3">
        <f t="shared" si="27"/>
        <v>4.3000000000000007</v>
      </c>
      <c r="AK48" s="3">
        <f t="shared" si="28"/>
        <v>5</v>
      </c>
      <c r="AL48" s="3">
        <f t="shared" si="42"/>
        <v>0.69999999999999929</v>
      </c>
      <c r="AM48" s="9">
        <f t="shared" si="43"/>
        <v>0.8600000000000001</v>
      </c>
      <c r="AN48" s="8">
        <f>MIN(clamp_high,MAX(clamp_low,IF(AM48&lt;drop_off_ratio,AM48/drop_off_ratio,1)*base*((1-AL48/diff_divide)*diff_factor+AM48*ratio_factor)))</f>
        <v>0.66336000000000017</v>
      </c>
      <c r="AO48" s="1">
        <f t="shared" si="44"/>
        <v>0.53256852320000003</v>
      </c>
    </row>
    <row r="49" spans="1:41" x14ac:dyDescent="0.3">
      <c r="A49" s="3">
        <f t="shared" si="12"/>
        <v>0.44000000000000022</v>
      </c>
      <c r="B49" s="3">
        <f t="shared" si="13"/>
        <v>0.5</v>
      </c>
      <c r="C49" s="3">
        <f t="shared" si="30"/>
        <v>5.9999999999999776E-2</v>
      </c>
      <c r="D49" s="9">
        <f t="shared" si="31"/>
        <v>0.88000000000000045</v>
      </c>
      <c r="E49" s="8">
        <f>MIN(clamp_high,MAX(clamp_low,IF(D49&lt;drop_off_ratio,D49/drop_off_ratio,1)*base*((1-C49/diff_divide)*diff_factor+D49*ratio_factor)))</f>
        <v>0.73040000000000027</v>
      </c>
      <c r="F49" s="1">
        <f t="shared" si="32"/>
        <v>0.54260835840000021</v>
      </c>
      <c r="H49" s="3">
        <f t="shared" si="15"/>
        <v>0.88000000000000045</v>
      </c>
      <c r="I49" s="3">
        <f t="shared" si="16"/>
        <v>1</v>
      </c>
      <c r="J49" s="3">
        <f t="shared" si="33"/>
        <v>0.11999999999999955</v>
      </c>
      <c r="K49" s="9">
        <f t="shared" si="34"/>
        <v>0.88000000000000045</v>
      </c>
      <c r="L49" s="8">
        <f>MIN(clamp_high,MAX(clamp_low,IF(K49&lt;drop_off_ratio,K49/drop_off_ratio,1)*base*((1-J49/diff_divide)*diff_factor+K49*ratio_factor)))</f>
        <v>0.72512000000000032</v>
      </c>
      <c r="M49" s="1">
        <f t="shared" si="35"/>
        <v>0.54260835840000021</v>
      </c>
      <c r="O49" s="3">
        <f t="shared" si="18"/>
        <v>1.320000000000001</v>
      </c>
      <c r="P49" s="3">
        <f t="shared" si="19"/>
        <v>1.5</v>
      </c>
      <c r="Q49" s="3">
        <f t="shared" si="36"/>
        <v>0.17999999999999905</v>
      </c>
      <c r="R49" s="9">
        <f t="shared" si="37"/>
        <v>0.88000000000000067</v>
      </c>
      <c r="S49" s="8">
        <f>MIN(clamp_high,MAX(clamp_low,IF(R49&lt;drop_off_ratio,R49/drop_off_ratio,1)*base*((1-Q49/diff_divide)*diff_factor+R49*ratio_factor)))</f>
        <v>0.71984000000000037</v>
      </c>
      <c r="T49" s="1">
        <f t="shared" si="38"/>
        <v>0.54260835840000021</v>
      </c>
      <c r="V49" s="3">
        <f t="shared" si="21"/>
        <v>2.2000000000000002</v>
      </c>
      <c r="W49" s="3">
        <f t="shared" si="22"/>
        <v>2.5</v>
      </c>
      <c r="X49" s="3">
        <f t="shared" si="39"/>
        <v>0.29999999999999982</v>
      </c>
      <c r="Y49" s="9">
        <f t="shared" si="40"/>
        <v>0.88000000000000012</v>
      </c>
      <c r="Z49" s="8">
        <f>MIN(clamp_high,MAX(clamp_low,IF(Y49&lt;drop_off_ratio,Y49/drop_off_ratio,1)*base*((1-X49/diff_divide)*diff_factor+Y49*ratio_factor)))</f>
        <v>0.70928000000000013</v>
      </c>
      <c r="AA49" s="1">
        <f t="shared" si="41"/>
        <v>0.5426083584000001</v>
      </c>
      <c r="AC49" s="3">
        <f t="shared" si="24"/>
        <v>3.0799999999999987</v>
      </c>
      <c r="AD49" s="3">
        <f t="shared" si="25"/>
        <v>3.5</v>
      </c>
      <c r="AE49" s="3">
        <f t="shared" si="26"/>
        <v>0.42000000000000126</v>
      </c>
      <c r="AF49" s="9">
        <f t="shared" si="8"/>
        <v>0.87999999999999967</v>
      </c>
      <c r="AG49" s="8">
        <f>MIN(clamp_high,MAX(clamp_low,IF(AF49&lt;drop_off_ratio,AF49/drop_off_ratio,1)*base*((1-AE49/diff_divide)*diff_factor+AF49*ratio_factor)))</f>
        <v>0.69871999999999967</v>
      </c>
      <c r="AH49" s="1">
        <f t="shared" si="9"/>
        <v>0.54260835839999977</v>
      </c>
      <c r="AJ49" s="3">
        <f t="shared" si="27"/>
        <v>4.4000000000000004</v>
      </c>
      <c r="AK49" s="3">
        <f t="shared" si="28"/>
        <v>5</v>
      </c>
      <c r="AL49" s="3">
        <f t="shared" si="42"/>
        <v>0.59999999999999964</v>
      </c>
      <c r="AM49" s="9">
        <f t="shared" si="43"/>
        <v>0.88000000000000012</v>
      </c>
      <c r="AN49" s="8">
        <f>MIN(clamp_high,MAX(clamp_low,IF(AM49&lt;drop_off_ratio,AM49/drop_off_ratio,1)*base*((1-AL49/diff_divide)*diff_factor+AM49*ratio_factor)))</f>
        <v>0.68288000000000015</v>
      </c>
      <c r="AO49" s="1">
        <f t="shared" si="44"/>
        <v>0.5426083584000001</v>
      </c>
    </row>
    <row r="50" spans="1:41" x14ac:dyDescent="0.3">
      <c r="A50" s="3">
        <f t="shared" si="12"/>
        <v>0.45000000000000023</v>
      </c>
      <c r="B50" s="3">
        <f t="shared" si="13"/>
        <v>0.5</v>
      </c>
      <c r="C50" s="3">
        <f t="shared" si="30"/>
        <v>4.9999999999999767E-2</v>
      </c>
      <c r="D50" s="9">
        <f t="shared" si="31"/>
        <v>0.90000000000000047</v>
      </c>
      <c r="E50" s="8">
        <f>MIN(clamp_high,MAX(clamp_low,IF(D50&lt;drop_off_ratio,D50/drop_off_ratio,1)*base*((1-C50/diff_divide)*diff_factor+D50*ratio_factor)))</f>
        <v>0.74200000000000021</v>
      </c>
      <c r="F50" s="1">
        <f t="shared" si="32"/>
        <v>0.55253980000000014</v>
      </c>
      <c r="H50" s="3">
        <f t="shared" si="15"/>
        <v>0.90000000000000047</v>
      </c>
      <c r="I50" s="3">
        <f t="shared" si="16"/>
        <v>1</v>
      </c>
      <c r="J50" s="3">
        <f t="shared" si="33"/>
        <v>9.9999999999999534E-2</v>
      </c>
      <c r="K50" s="9">
        <f t="shared" si="34"/>
        <v>0.90000000000000047</v>
      </c>
      <c r="L50" s="8">
        <f>MIN(clamp_high,MAX(clamp_low,IF(K50&lt;drop_off_ratio,K50/drop_off_ratio,1)*base*((1-J50/diff_divide)*diff_factor+K50*ratio_factor)))</f>
        <v>0.73760000000000026</v>
      </c>
      <c r="M50" s="1">
        <f t="shared" si="35"/>
        <v>0.55253980000000014</v>
      </c>
      <c r="O50" s="3">
        <f t="shared" si="18"/>
        <v>1.350000000000001</v>
      </c>
      <c r="P50" s="3">
        <f t="shared" si="19"/>
        <v>1.5</v>
      </c>
      <c r="Q50" s="3">
        <f t="shared" si="36"/>
        <v>0.14999999999999902</v>
      </c>
      <c r="R50" s="9">
        <f t="shared" si="37"/>
        <v>0.90000000000000069</v>
      </c>
      <c r="S50" s="8">
        <f>MIN(clamp_high,MAX(clamp_low,IF(R50&lt;drop_off_ratio,R50/drop_off_ratio,1)*base*((1-Q50/diff_divide)*diff_factor+R50*ratio_factor)))</f>
        <v>0.73320000000000052</v>
      </c>
      <c r="T50" s="1">
        <f t="shared" si="38"/>
        <v>0.55253980000000025</v>
      </c>
      <c r="V50" s="3">
        <f t="shared" si="21"/>
        <v>2.25</v>
      </c>
      <c r="W50" s="3">
        <f t="shared" si="22"/>
        <v>2.5</v>
      </c>
      <c r="X50" s="3">
        <f t="shared" si="39"/>
        <v>0.25</v>
      </c>
      <c r="Y50" s="9">
        <f t="shared" si="40"/>
        <v>0.9</v>
      </c>
      <c r="Z50" s="8">
        <f>MIN(clamp_high,MAX(clamp_low,IF(Y50&lt;drop_off_ratio,Y50/drop_off_ratio,1)*base*((1-X50/diff_divide)*diff_factor+Y50*ratio_factor)))</f>
        <v>0.72440000000000004</v>
      </c>
      <c r="AA50" s="1">
        <f t="shared" si="41"/>
        <v>0.55253979999999991</v>
      </c>
      <c r="AC50" s="3">
        <f t="shared" si="24"/>
        <v>3.1499999999999986</v>
      </c>
      <c r="AD50" s="3">
        <f t="shared" si="25"/>
        <v>3.5</v>
      </c>
      <c r="AE50" s="3">
        <f t="shared" si="26"/>
        <v>0.35000000000000142</v>
      </c>
      <c r="AF50" s="9">
        <f t="shared" si="8"/>
        <v>0.89999999999999958</v>
      </c>
      <c r="AG50" s="8">
        <f>MIN(clamp_high,MAX(clamp_low,IF(AF50&lt;drop_off_ratio,AF50/drop_off_ratio,1)*base*((1-AE50/diff_divide)*diff_factor+AF50*ratio_factor)))</f>
        <v>0.71559999999999968</v>
      </c>
      <c r="AH50" s="1">
        <f t="shared" si="9"/>
        <v>0.5525397999999998</v>
      </c>
      <c r="AJ50" s="3">
        <f t="shared" si="27"/>
        <v>4.5</v>
      </c>
      <c r="AK50" s="3">
        <f t="shared" si="28"/>
        <v>5</v>
      </c>
      <c r="AL50" s="3">
        <f t="shared" si="42"/>
        <v>0.5</v>
      </c>
      <c r="AM50" s="9">
        <f t="shared" si="43"/>
        <v>0.9</v>
      </c>
      <c r="AN50" s="8">
        <f>MIN(clamp_high,MAX(clamp_low,IF(AM50&lt;drop_off_ratio,AM50/drop_off_ratio,1)*base*((1-AL50/diff_divide)*diff_factor+AM50*ratio_factor)))</f>
        <v>0.70240000000000002</v>
      </c>
      <c r="AO50" s="1">
        <f t="shared" si="44"/>
        <v>0.55253979999999991</v>
      </c>
    </row>
    <row r="51" spans="1:41" x14ac:dyDescent="0.3">
      <c r="A51" s="3">
        <f t="shared" si="12"/>
        <v>0.46000000000000024</v>
      </c>
      <c r="B51" s="3">
        <f t="shared" si="13"/>
        <v>0.5</v>
      </c>
      <c r="C51" s="3">
        <f t="shared" si="30"/>
        <v>3.9999999999999758E-2</v>
      </c>
      <c r="D51" s="9">
        <f t="shared" si="31"/>
        <v>0.92000000000000048</v>
      </c>
      <c r="E51" s="8">
        <f>MIN(clamp_high,MAX(clamp_low,IF(D51&lt;drop_off_ratio,D51/drop_off_ratio,1)*base*((1-C51/diff_divide)*diff_factor+D51*ratio_factor)))</f>
        <v>0.75360000000000038</v>
      </c>
      <c r="F51" s="1">
        <f t="shared" si="32"/>
        <v>0.56236367360000028</v>
      </c>
      <c r="H51" s="3">
        <f t="shared" si="15"/>
        <v>0.92000000000000048</v>
      </c>
      <c r="I51" s="3">
        <f t="shared" si="16"/>
        <v>1</v>
      </c>
      <c r="J51" s="3">
        <f t="shared" si="33"/>
        <v>7.9999999999999516E-2</v>
      </c>
      <c r="K51" s="9">
        <f t="shared" si="34"/>
        <v>0.92000000000000048</v>
      </c>
      <c r="L51" s="8">
        <f>MIN(clamp_high,MAX(clamp_low,IF(K51&lt;drop_off_ratio,K51/drop_off_ratio,1)*base*((1-J51/diff_divide)*diff_factor+K51*ratio_factor)))</f>
        <v>0.7500800000000003</v>
      </c>
      <c r="M51" s="1">
        <f t="shared" si="35"/>
        <v>0.56236367360000028</v>
      </c>
      <c r="O51" s="3">
        <f t="shared" si="18"/>
        <v>1.380000000000001</v>
      </c>
      <c r="P51" s="3">
        <f t="shared" si="19"/>
        <v>1.5</v>
      </c>
      <c r="Q51" s="3">
        <f t="shared" si="36"/>
        <v>0.119999999999999</v>
      </c>
      <c r="R51" s="9">
        <f t="shared" si="37"/>
        <v>0.92000000000000071</v>
      </c>
      <c r="S51" s="8">
        <f>MIN(clamp_high,MAX(clamp_low,IF(R51&lt;drop_off_ratio,R51/drop_off_ratio,1)*base*((1-Q51/diff_divide)*diff_factor+R51*ratio_factor)))</f>
        <v>0.74656000000000045</v>
      </c>
      <c r="T51" s="1">
        <f t="shared" si="38"/>
        <v>0.56236367360000028</v>
      </c>
      <c r="V51" s="3">
        <f t="shared" si="21"/>
        <v>2.2999999999999998</v>
      </c>
      <c r="W51" s="3">
        <f t="shared" si="22"/>
        <v>2.5</v>
      </c>
      <c r="X51" s="3">
        <f t="shared" si="39"/>
        <v>0.20000000000000018</v>
      </c>
      <c r="Y51" s="9">
        <f t="shared" si="40"/>
        <v>0.91999999999999993</v>
      </c>
      <c r="Z51" s="8">
        <f>MIN(clamp_high,MAX(clamp_low,IF(Y51&lt;drop_off_ratio,Y51/drop_off_ratio,1)*base*((1-X51/diff_divide)*diff_factor+Y51*ratio_factor)))</f>
        <v>0.73951999999999996</v>
      </c>
      <c r="AA51" s="1">
        <f t="shared" si="41"/>
        <v>0.56236367359999995</v>
      </c>
      <c r="AC51" s="3">
        <f t="shared" si="24"/>
        <v>3.2199999999999984</v>
      </c>
      <c r="AD51" s="3">
        <f t="shared" si="25"/>
        <v>3.5</v>
      </c>
      <c r="AE51" s="3">
        <f t="shared" si="26"/>
        <v>0.28000000000000158</v>
      </c>
      <c r="AF51" s="9">
        <f t="shared" si="8"/>
        <v>0.9199999999999996</v>
      </c>
      <c r="AG51" s="8">
        <f>MIN(clamp_high,MAX(clamp_low,IF(AF51&lt;drop_off_ratio,AF51/drop_off_ratio,1)*base*((1-AE51/diff_divide)*diff_factor+AF51*ratio_factor)))</f>
        <v>0.73247999999999969</v>
      </c>
      <c r="AH51" s="1">
        <f t="shared" si="9"/>
        <v>0.56236367359999984</v>
      </c>
      <c r="AJ51" s="3">
        <f t="shared" si="27"/>
        <v>4.5999999999999996</v>
      </c>
      <c r="AK51" s="3">
        <f t="shared" si="28"/>
        <v>5</v>
      </c>
      <c r="AL51" s="3">
        <f t="shared" si="42"/>
        <v>0.40000000000000036</v>
      </c>
      <c r="AM51" s="9">
        <f t="shared" si="43"/>
        <v>0.91999999999999993</v>
      </c>
      <c r="AN51" s="8">
        <f>MIN(clamp_high,MAX(clamp_low,IF(AM51&lt;drop_off_ratio,AM51/drop_off_ratio,1)*base*((1-AL51/diff_divide)*diff_factor+AM51*ratio_factor)))</f>
        <v>0.7219199999999999</v>
      </c>
      <c r="AO51" s="1">
        <f t="shared" si="44"/>
        <v>0.56236367359999995</v>
      </c>
    </row>
    <row r="52" spans="1:41" x14ac:dyDescent="0.3">
      <c r="A52" s="3">
        <f t="shared" si="12"/>
        <v>0.47000000000000025</v>
      </c>
      <c r="B52" s="3">
        <f t="shared" si="13"/>
        <v>0.5</v>
      </c>
      <c r="C52" s="3">
        <f t="shared" si="30"/>
        <v>2.9999999999999749E-2</v>
      </c>
      <c r="D52" s="9">
        <f t="shared" si="31"/>
        <v>0.9400000000000005</v>
      </c>
      <c r="E52" s="8">
        <f>MIN(clamp_high,MAX(clamp_low,IF(D52&lt;drop_off_ratio,D52/drop_off_ratio,1)*base*((1-C52/diff_divide)*diff_factor+D52*ratio_factor)))</f>
        <v>0.76520000000000032</v>
      </c>
      <c r="F52" s="1">
        <f t="shared" si="32"/>
        <v>0.57208080480000023</v>
      </c>
      <c r="H52" s="3">
        <f t="shared" si="15"/>
        <v>0.9400000000000005</v>
      </c>
      <c r="I52" s="3">
        <f t="shared" si="16"/>
        <v>1</v>
      </c>
      <c r="J52" s="3">
        <f t="shared" si="33"/>
        <v>5.9999999999999498E-2</v>
      </c>
      <c r="K52" s="9">
        <f t="shared" si="34"/>
        <v>0.9400000000000005</v>
      </c>
      <c r="L52" s="8">
        <f>MIN(clamp_high,MAX(clamp_low,IF(K52&lt;drop_off_ratio,K52/drop_off_ratio,1)*base*((1-J52/diff_divide)*diff_factor+K52*ratio_factor)))</f>
        <v>0.76256000000000024</v>
      </c>
      <c r="M52" s="1">
        <f t="shared" si="35"/>
        <v>0.57208080480000023</v>
      </c>
      <c r="O52" s="3">
        <f t="shared" si="18"/>
        <v>1.410000000000001</v>
      </c>
      <c r="P52" s="3">
        <f t="shared" si="19"/>
        <v>1.5</v>
      </c>
      <c r="Q52" s="3">
        <f t="shared" si="36"/>
        <v>8.999999999999897E-2</v>
      </c>
      <c r="R52" s="9">
        <f t="shared" si="37"/>
        <v>0.94000000000000072</v>
      </c>
      <c r="S52" s="8">
        <f>MIN(clamp_high,MAX(clamp_low,IF(R52&lt;drop_off_ratio,R52/drop_off_ratio,1)*base*((1-Q52/diff_divide)*diff_factor+R52*ratio_factor)))</f>
        <v>0.7599200000000006</v>
      </c>
      <c r="T52" s="1">
        <f t="shared" si="38"/>
        <v>0.57208080480000034</v>
      </c>
      <c r="V52" s="3">
        <f t="shared" si="21"/>
        <v>2.3499999999999996</v>
      </c>
      <c r="W52" s="3">
        <f t="shared" si="22"/>
        <v>2.5</v>
      </c>
      <c r="X52" s="3">
        <f t="shared" si="39"/>
        <v>0.15000000000000036</v>
      </c>
      <c r="Y52" s="9">
        <f t="shared" si="40"/>
        <v>0.93999999999999984</v>
      </c>
      <c r="Z52" s="8">
        <f>MIN(clamp_high,MAX(clamp_low,IF(Y52&lt;drop_off_ratio,Y52/drop_off_ratio,1)*base*((1-X52/diff_divide)*diff_factor+Y52*ratio_factor)))</f>
        <v>0.75463999999999987</v>
      </c>
      <c r="AA52" s="1">
        <f t="shared" si="41"/>
        <v>0.5720808047999999</v>
      </c>
      <c r="AC52" s="3">
        <f t="shared" si="24"/>
        <v>3.2899999999999983</v>
      </c>
      <c r="AD52" s="3">
        <f t="shared" si="25"/>
        <v>3.5</v>
      </c>
      <c r="AE52" s="3">
        <f t="shared" si="26"/>
        <v>0.21000000000000174</v>
      </c>
      <c r="AF52" s="9">
        <f t="shared" si="8"/>
        <v>0.9399999999999995</v>
      </c>
      <c r="AG52" s="8">
        <f>MIN(clamp_high,MAX(clamp_low,IF(AF52&lt;drop_off_ratio,AF52/drop_off_ratio,1)*base*((1-AE52/diff_divide)*diff_factor+AF52*ratio_factor)))</f>
        <v>0.74935999999999958</v>
      </c>
      <c r="AH52" s="1">
        <f t="shared" si="9"/>
        <v>0.57208080479999968</v>
      </c>
      <c r="AJ52" s="3">
        <f t="shared" si="27"/>
        <v>4.6999999999999993</v>
      </c>
      <c r="AK52" s="3">
        <f t="shared" si="28"/>
        <v>5</v>
      </c>
      <c r="AL52" s="3">
        <f t="shared" si="42"/>
        <v>0.30000000000000071</v>
      </c>
      <c r="AM52" s="9">
        <f t="shared" si="43"/>
        <v>0.93999999999999984</v>
      </c>
      <c r="AN52" s="8">
        <f>MIN(clamp_high,MAX(clamp_low,IF(AM52&lt;drop_off_ratio,AM52/drop_off_ratio,1)*base*((1-AL52/diff_divide)*diff_factor+AM52*ratio_factor)))</f>
        <v>0.74143999999999988</v>
      </c>
      <c r="AO52" s="1">
        <f t="shared" si="44"/>
        <v>0.5720808047999999</v>
      </c>
    </row>
    <row r="53" spans="1:41" x14ac:dyDescent="0.3">
      <c r="A53" s="3">
        <f t="shared" si="12"/>
        <v>0.48000000000000026</v>
      </c>
      <c r="B53" s="3">
        <f t="shared" si="13"/>
        <v>0.5</v>
      </c>
      <c r="C53" s="3">
        <f t="shared" si="30"/>
        <v>1.999999999999974E-2</v>
      </c>
      <c r="D53" s="9">
        <f t="shared" si="31"/>
        <v>0.96000000000000052</v>
      </c>
      <c r="E53" s="8">
        <f>MIN(clamp_high,MAX(clamp_low,IF(D53&lt;drop_off_ratio,D53/drop_off_ratio,1)*base*((1-C53/diff_divide)*diff_factor+D53*ratio_factor)))</f>
        <v>0.77680000000000027</v>
      </c>
      <c r="F53" s="1">
        <f t="shared" si="32"/>
        <v>0.58169201920000024</v>
      </c>
      <c r="H53" s="3">
        <f t="shared" si="15"/>
        <v>0.96000000000000052</v>
      </c>
      <c r="I53" s="3">
        <f t="shared" si="16"/>
        <v>1</v>
      </c>
      <c r="J53" s="3">
        <f t="shared" si="33"/>
        <v>3.999999999999948E-2</v>
      </c>
      <c r="K53" s="9">
        <f t="shared" si="34"/>
        <v>0.96000000000000052</v>
      </c>
      <c r="L53" s="8">
        <f>MIN(clamp_high,MAX(clamp_low,IF(K53&lt;drop_off_ratio,K53/drop_off_ratio,1)*base*((1-J53/diff_divide)*diff_factor+K53*ratio_factor)))</f>
        <v>0.77504000000000028</v>
      </c>
      <c r="M53" s="1">
        <f t="shared" si="35"/>
        <v>0.58169201920000024</v>
      </c>
      <c r="O53" s="3">
        <f t="shared" si="18"/>
        <v>1.4400000000000011</v>
      </c>
      <c r="P53" s="3">
        <f t="shared" si="19"/>
        <v>1.5</v>
      </c>
      <c r="Q53" s="3">
        <f t="shared" si="36"/>
        <v>5.9999999999998943E-2</v>
      </c>
      <c r="R53" s="9">
        <f t="shared" si="37"/>
        <v>0.96000000000000074</v>
      </c>
      <c r="S53" s="8">
        <f>MIN(clamp_high,MAX(clamp_low,IF(R53&lt;drop_off_ratio,R53/drop_off_ratio,1)*base*((1-Q53/diff_divide)*diff_factor+R53*ratio_factor)))</f>
        <v>0.77328000000000052</v>
      </c>
      <c r="T53" s="1">
        <f t="shared" si="38"/>
        <v>0.58169201920000024</v>
      </c>
      <c r="V53" s="3">
        <f t="shared" si="21"/>
        <v>2.3999999999999995</v>
      </c>
      <c r="W53" s="3">
        <f t="shared" si="22"/>
        <v>2.5</v>
      </c>
      <c r="X53" s="3">
        <f t="shared" si="39"/>
        <v>0.10000000000000053</v>
      </c>
      <c r="Y53" s="9">
        <f t="shared" si="40"/>
        <v>0.95999999999999974</v>
      </c>
      <c r="Z53" s="8">
        <f>MIN(clamp_high,MAX(clamp_low,IF(Y53&lt;drop_off_ratio,Y53/drop_off_ratio,1)*base*((1-X53/diff_divide)*diff_factor+Y53*ratio_factor)))</f>
        <v>0.76975999999999978</v>
      </c>
      <c r="AA53" s="1">
        <f t="shared" si="41"/>
        <v>0.5816920191999998</v>
      </c>
      <c r="AC53" s="3">
        <f t="shared" si="24"/>
        <v>3.3599999999999981</v>
      </c>
      <c r="AD53" s="3">
        <f t="shared" si="25"/>
        <v>3.5</v>
      </c>
      <c r="AE53" s="3">
        <f t="shared" si="26"/>
        <v>0.1400000000000019</v>
      </c>
      <c r="AF53" s="9">
        <f t="shared" si="8"/>
        <v>0.95999999999999941</v>
      </c>
      <c r="AG53" s="8">
        <f>MIN(clamp_high,MAX(clamp_low,IF(AF53&lt;drop_off_ratio,AF53/drop_off_ratio,1)*base*((1-AE53/diff_divide)*diff_factor+AF53*ratio_factor)))</f>
        <v>0.76623999999999948</v>
      </c>
      <c r="AH53" s="1">
        <f t="shared" si="9"/>
        <v>0.58169201919999969</v>
      </c>
      <c r="AJ53" s="3">
        <f t="shared" si="27"/>
        <v>4.7999999999999989</v>
      </c>
      <c r="AK53" s="3">
        <f t="shared" si="28"/>
        <v>5</v>
      </c>
      <c r="AL53" s="3">
        <f t="shared" si="42"/>
        <v>0.20000000000000107</v>
      </c>
      <c r="AM53" s="9">
        <f t="shared" si="43"/>
        <v>0.95999999999999974</v>
      </c>
      <c r="AN53" s="8">
        <f>MIN(clamp_high,MAX(clamp_low,IF(AM53&lt;drop_off_ratio,AM53/drop_off_ratio,1)*base*((1-AL53/diff_divide)*diff_factor+AM53*ratio_factor)))</f>
        <v>0.76095999999999975</v>
      </c>
      <c r="AO53" s="1">
        <f t="shared" si="44"/>
        <v>0.5816920191999998</v>
      </c>
    </row>
    <row r="54" spans="1:41" x14ac:dyDescent="0.3">
      <c r="A54" s="3">
        <f t="shared" si="12"/>
        <v>0.49000000000000027</v>
      </c>
      <c r="B54" s="3">
        <f t="shared" si="13"/>
        <v>0.5</v>
      </c>
      <c r="C54" s="3">
        <f t="shared" si="30"/>
        <v>9.9999999999997313E-3</v>
      </c>
      <c r="D54" s="9">
        <f t="shared" si="31"/>
        <v>0.98000000000000054</v>
      </c>
      <c r="E54" s="8">
        <f>MIN(clamp_high,MAX(clamp_low,IF(D54&lt;drop_off_ratio,D54/drop_off_ratio,1)*base*((1-C54/diff_divide)*diff_factor+D54*ratio_factor)))</f>
        <v>0.78840000000000032</v>
      </c>
      <c r="F54" s="1">
        <f t="shared" si="32"/>
        <v>0.59119814240000024</v>
      </c>
      <c r="H54" s="3">
        <f t="shared" si="15"/>
        <v>0.98000000000000054</v>
      </c>
      <c r="I54" s="3">
        <f t="shared" si="16"/>
        <v>1</v>
      </c>
      <c r="J54" s="3">
        <f t="shared" si="33"/>
        <v>1.9999999999999463E-2</v>
      </c>
      <c r="K54" s="9">
        <f t="shared" si="34"/>
        <v>0.98000000000000054</v>
      </c>
      <c r="L54" s="8">
        <f>MIN(clamp_high,MAX(clamp_low,IF(K54&lt;drop_off_ratio,K54/drop_off_ratio,1)*base*((1-J54/diff_divide)*diff_factor+K54*ratio_factor)))</f>
        <v>0.78752000000000033</v>
      </c>
      <c r="M54" s="1">
        <f t="shared" si="35"/>
        <v>0.59119814240000024</v>
      </c>
      <c r="O54" s="3">
        <f t="shared" si="18"/>
        <v>1.4700000000000011</v>
      </c>
      <c r="P54" s="3">
        <f t="shared" si="19"/>
        <v>1.5</v>
      </c>
      <c r="Q54" s="3">
        <f t="shared" si="36"/>
        <v>2.9999999999998916E-2</v>
      </c>
      <c r="R54" s="9">
        <f t="shared" si="37"/>
        <v>0.98000000000000076</v>
      </c>
      <c r="S54" s="8">
        <f>MIN(clamp_high,MAX(clamp_low,IF(R54&lt;drop_off_ratio,R54/drop_off_ratio,1)*base*((1-Q54/diff_divide)*diff_factor+R54*ratio_factor)))</f>
        <v>0.78664000000000045</v>
      </c>
      <c r="T54" s="1">
        <f t="shared" si="38"/>
        <v>0.59119814240000035</v>
      </c>
      <c r="V54" s="3">
        <f t="shared" si="21"/>
        <v>2.4499999999999993</v>
      </c>
      <c r="W54" s="3">
        <f t="shared" si="22"/>
        <v>2.5</v>
      </c>
      <c r="X54" s="3">
        <f t="shared" si="39"/>
        <v>5.0000000000000711E-2</v>
      </c>
      <c r="Y54" s="9">
        <f t="shared" si="40"/>
        <v>0.97999999999999976</v>
      </c>
      <c r="Z54" s="8">
        <f>MIN(clamp_high,MAX(clamp_low,IF(Y54&lt;drop_off_ratio,Y54/drop_off_ratio,1)*base*((1-X54/diff_divide)*diff_factor+Y54*ratio_factor)))</f>
        <v>0.7848799999999998</v>
      </c>
      <c r="AA54" s="1">
        <f t="shared" si="41"/>
        <v>0.5911981423999999</v>
      </c>
      <c r="AC54" s="3">
        <f t="shared" si="24"/>
        <v>3.4299999999999979</v>
      </c>
      <c r="AD54" s="3">
        <f t="shared" si="25"/>
        <v>3.5</v>
      </c>
      <c r="AE54" s="3">
        <f t="shared" si="26"/>
        <v>7.0000000000002061E-2</v>
      </c>
      <c r="AF54" s="9">
        <f t="shared" si="8"/>
        <v>0.97999999999999943</v>
      </c>
      <c r="AG54" s="8">
        <f>MIN(clamp_high,MAX(clamp_low,IF(AF54&lt;drop_off_ratio,AF54/drop_off_ratio,1)*base*((1-AE54/diff_divide)*diff_factor+AF54*ratio_factor)))</f>
        <v>0.78311999999999948</v>
      </c>
      <c r="AH54" s="1">
        <f t="shared" si="9"/>
        <v>0.59119814239999979</v>
      </c>
      <c r="AJ54" s="3">
        <f t="shared" si="27"/>
        <v>4.8999999999999986</v>
      </c>
      <c r="AK54" s="3">
        <f t="shared" si="28"/>
        <v>5</v>
      </c>
      <c r="AL54" s="3">
        <f t="shared" si="42"/>
        <v>0.10000000000000142</v>
      </c>
      <c r="AM54" s="9">
        <f t="shared" si="43"/>
        <v>0.97999999999999976</v>
      </c>
      <c r="AN54" s="8">
        <f>MIN(clamp_high,MAX(clamp_low,IF(AM54&lt;drop_off_ratio,AM54/drop_off_ratio,1)*base*((1-AL54/diff_divide)*diff_factor+AM54*ratio_factor)))</f>
        <v>0.78047999999999973</v>
      </c>
      <c r="AO54" s="1">
        <f t="shared" si="44"/>
        <v>0.5911981423999999</v>
      </c>
    </row>
    <row r="55" spans="1:41" x14ac:dyDescent="0.3">
      <c r="A55" s="3">
        <f t="shared" si="12"/>
        <v>0.50000000000000022</v>
      </c>
      <c r="B55" s="3">
        <f t="shared" si="13"/>
        <v>0.5</v>
      </c>
      <c r="C55" s="3">
        <f t="shared" si="30"/>
        <v>0</v>
      </c>
      <c r="D55" s="9">
        <f t="shared" si="31"/>
        <v>1.0000000000000004</v>
      </c>
      <c r="E55" s="8">
        <f>MIN(clamp_high,MAX(clamp_low,IF(D55&lt;drop_off_ratio,D55/drop_off_ratio,1)*base*((1-C55/diff_divide)*diff_factor+D55*ratio_factor)))</f>
        <v>0.80000000000000027</v>
      </c>
      <c r="F55" s="1">
        <f t="shared" si="32"/>
        <v>0.60060000000000013</v>
      </c>
      <c r="H55" s="3">
        <f t="shared" si="15"/>
        <v>1.0000000000000004</v>
      </c>
      <c r="I55" s="3">
        <f t="shared" si="16"/>
        <v>1</v>
      </c>
      <c r="J55" s="3">
        <f t="shared" si="33"/>
        <v>0</v>
      </c>
      <c r="K55" s="9">
        <f t="shared" si="34"/>
        <v>1.0000000000000004</v>
      </c>
      <c r="L55" s="8">
        <f>MIN(clamp_high,MAX(clamp_low,IF(K55&lt;drop_off_ratio,K55/drop_off_ratio,1)*base*((1-J55/diff_divide)*diff_factor+K55*ratio_factor)))</f>
        <v>0.80000000000000027</v>
      </c>
      <c r="M55" s="1">
        <f t="shared" si="35"/>
        <v>0.60060000000000013</v>
      </c>
      <c r="O55" s="3">
        <f t="shared" si="18"/>
        <v>1.5000000000000011</v>
      </c>
      <c r="P55" s="3">
        <f t="shared" si="19"/>
        <v>1.5</v>
      </c>
      <c r="Q55" s="3">
        <f t="shared" si="36"/>
        <v>0</v>
      </c>
      <c r="R55" s="9">
        <f t="shared" si="37"/>
        <v>1.0000000000000007</v>
      </c>
      <c r="S55" s="8">
        <f>MIN(clamp_high,MAX(clamp_low,IF(R55&lt;drop_off_ratio,R55/drop_off_ratio,1)*base*((1-Q55/diff_divide)*diff_factor+R55*ratio_factor)))</f>
        <v>0.80000000000000038</v>
      </c>
      <c r="T55" s="1">
        <f t="shared" si="38"/>
        <v>0.60060000000000036</v>
      </c>
      <c r="V55" s="3">
        <f t="shared" si="21"/>
        <v>2.4999999999999991</v>
      </c>
      <c r="W55" s="3">
        <f t="shared" si="22"/>
        <v>2.5</v>
      </c>
      <c r="X55" s="3">
        <f t="shared" si="39"/>
        <v>0</v>
      </c>
      <c r="Y55" s="9">
        <f t="shared" si="40"/>
        <v>0.99999999999999967</v>
      </c>
      <c r="Z55" s="8">
        <f>MIN(clamp_high,MAX(clamp_low,IF(Y55&lt;drop_off_ratio,Y55/drop_off_ratio,1)*base*((1-X55/diff_divide)*diff_factor+Y55*ratio_factor)))</f>
        <v>0.79999999999999982</v>
      </c>
      <c r="AA55" s="1">
        <f t="shared" si="41"/>
        <v>0.60059999999999991</v>
      </c>
      <c r="AC55" s="3">
        <f t="shared" si="24"/>
        <v>3.4999999999999978</v>
      </c>
      <c r="AD55" s="3">
        <f t="shared" si="25"/>
        <v>3.5</v>
      </c>
      <c r="AE55" s="3">
        <f t="shared" si="26"/>
        <v>0</v>
      </c>
      <c r="AF55" s="9">
        <f t="shared" si="8"/>
        <v>0.99999999999999933</v>
      </c>
      <c r="AG55" s="8">
        <f>MIN(clamp_high,MAX(clamp_low,IF(AF55&lt;drop_off_ratio,AF55/drop_off_ratio,1)*base*((1-AE55/diff_divide)*diff_factor+AF55*ratio_factor)))</f>
        <v>0.79999999999999971</v>
      </c>
      <c r="AH55" s="1">
        <f t="shared" si="9"/>
        <v>0.60059999999999969</v>
      </c>
      <c r="AJ55" s="3">
        <f t="shared" si="27"/>
        <v>4.9999999999999982</v>
      </c>
      <c r="AK55" s="3">
        <f t="shared" si="28"/>
        <v>5</v>
      </c>
      <c r="AL55" s="3">
        <f t="shared" si="42"/>
        <v>0</v>
      </c>
      <c r="AM55" s="9">
        <f t="shared" si="43"/>
        <v>0.99999999999999967</v>
      </c>
      <c r="AN55" s="8">
        <f>MIN(clamp_high,MAX(clamp_low,IF(AM55&lt;drop_off_ratio,AM55/drop_off_ratio,1)*base*((1-AL55/diff_divide)*diff_factor+AM55*ratio_factor)))</f>
        <v>0.79999999999999982</v>
      </c>
      <c r="AO55" s="1">
        <f t="shared" si="44"/>
        <v>0.60059999999999991</v>
      </c>
    </row>
    <row r="56" spans="1:41" x14ac:dyDescent="0.3">
      <c r="A56" s="3">
        <f t="shared" si="12"/>
        <v>0.51000000000000023</v>
      </c>
      <c r="B56" s="3">
        <f t="shared" si="13"/>
        <v>0.5</v>
      </c>
      <c r="C56" s="3">
        <f t="shared" si="30"/>
        <v>-1.0000000000000231E-2</v>
      </c>
      <c r="D56" s="9">
        <f t="shared" si="31"/>
        <v>1.0200000000000005</v>
      </c>
      <c r="E56" s="8">
        <f>MIN(clamp_high,MAX(clamp_low,IF(D56&lt;drop_off_ratio,D56/drop_off_ratio,1)*base*((1-C56/diff_divide)*diff_factor+D56*ratio_factor)))</f>
        <v>0.81160000000000032</v>
      </c>
      <c r="F56" s="1">
        <f t="shared" si="32"/>
        <v>0.6098984176000003</v>
      </c>
      <c r="H56" s="3">
        <f t="shared" si="15"/>
        <v>1.0200000000000005</v>
      </c>
      <c r="I56" s="3">
        <f t="shared" si="16"/>
        <v>1</v>
      </c>
      <c r="J56" s="3">
        <f t="shared" si="33"/>
        <v>-2.0000000000000462E-2</v>
      </c>
      <c r="K56" s="9">
        <f t="shared" si="34"/>
        <v>1.0200000000000005</v>
      </c>
      <c r="L56" s="8">
        <f>MIN(clamp_high,MAX(clamp_low,IF(K56&lt;drop_off_ratio,K56/drop_off_ratio,1)*base*((1-J56/diff_divide)*diff_factor+K56*ratio_factor)))</f>
        <v>0.81248000000000031</v>
      </c>
      <c r="M56" s="1">
        <f t="shared" si="35"/>
        <v>0.6098984176000003</v>
      </c>
      <c r="O56" s="3">
        <f t="shared" si="18"/>
        <v>1.5300000000000011</v>
      </c>
      <c r="P56" s="3">
        <f t="shared" si="19"/>
        <v>1.5</v>
      </c>
      <c r="Q56" s="3">
        <f t="shared" si="36"/>
        <v>-3.0000000000001137E-2</v>
      </c>
      <c r="R56" s="9">
        <f t="shared" si="37"/>
        <v>1.0200000000000007</v>
      </c>
      <c r="S56" s="8">
        <f>MIN(clamp_high,MAX(clamp_low,IF(R56&lt;drop_off_ratio,R56/drop_off_ratio,1)*base*((1-Q56/diff_divide)*diff_factor+R56*ratio_factor)))</f>
        <v>0.81336000000000053</v>
      </c>
      <c r="T56" s="1">
        <f t="shared" si="38"/>
        <v>0.6098984176000003</v>
      </c>
      <c r="V56" s="3">
        <f t="shared" si="21"/>
        <v>2.5499999999999989</v>
      </c>
      <c r="W56" s="3">
        <f t="shared" si="22"/>
        <v>2.5</v>
      </c>
      <c r="X56" s="3">
        <f t="shared" si="39"/>
        <v>-4.9999999999998934E-2</v>
      </c>
      <c r="Y56" s="9">
        <f t="shared" si="40"/>
        <v>1.0199999999999996</v>
      </c>
      <c r="Z56" s="8">
        <f>MIN(clamp_high,MAX(clamp_low,IF(Y56&lt;drop_off_ratio,Y56/drop_off_ratio,1)*base*((1-X56/diff_divide)*diff_factor+Y56*ratio_factor)))</f>
        <v>0.81511999999999962</v>
      </c>
      <c r="AA56" s="1">
        <f t="shared" si="41"/>
        <v>0.60989841759999974</v>
      </c>
      <c r="AC56" s="3">
        <f t="shared" si="24"/>
        <v>3.5699999999999976</v>
      </c>
      <c r="AD56" s="3">
        <f t="shared" si="25"/>
        <v>3.5</v>
      </c>
      <c r="AE56" s="3">
        <f t="shared" si="26"/>
        <v>-6.999999999999762E-2</v>
      </c>
      <c r="AF56" s="9">
        <f t="shared" si="8"/>
        <v>1.0199999999999994</v>
      </c>
      <c r="AG56" s="8">
        <f>MIN(clamp_high,MAX(clamp_low,IF(AF56&lt;drop_off_ratio,AF56/drop_off_ratio,1)*base*((1-AE56/diff_divide)*diff_factor+AF56*ratio_factor)))</f>
        <v>0.81687999999999938</v>
      </c>
      <c r="AH56" s="1">
        <f t="shared" si="9"/>
        <v>0.60989841759999963</v>
      </c>
      <c r="AJ56" s="3">
        <f t="shared" si="27"/>
        <v>5.0999999999999979</v>
      </c>
      <c r="AK56" s="3">
        <f t="shared" si="28"/>
        <v>5</v>
      </c>
      <c r="AL56" s="3">
        <f t="shared" si="42"/>
        <v>-9.9999999999997868E-2</v>
      </c>
      <c r="AM56" s="9">
        <f t="shared" si="43"/>
        <v>1.0199999999999996</v>
      </c>
      <c r="AN56" s="8">
        <f>MIN(clamp_high,MAX(clamp_low,IF(AM56&lt;drop_off_ratio,AM56/drop_off_ratio,1)*base*((1-AL56/diff_divide)*diff_factor+AM56*ratio_factor)))</f>
        <v>0.81951999999999969</v>
      </c>
      <c r="AO56" s="1">
        <f t="shared" si="44"/>
        <v>0.60989841759999974</v>
      </c>
    </row>
    <row r="57" spans="1:41" x14ac:dyDescent="0.3">
      <c r="A57" s="3">
        <f t="shared" si="12"/>
        <v>0.52000000000000024</v>
      </c>
      <c r="B57" s="3">
        <f t="shared" si="13"/>
        <v>0.5</v>
      </c>
      <c r="C57" s="3">
        <f t="shared" si="30"/>
        <v>-2.000000000000024E-2</v>
      </c>
      <c r="D57" s="9">
        <f t="shared" si="31"/>
        <v>1.0400000000000005</v>
      </c>
      <c r="E57" s="8">
        <f>MIN(clamp_high,MAX(clamp_low,IF(D57&lt;drop_off_ratio,D57/drop_off_ratio,1)*base*((1-C57/diff_divide)*diff_factor+D57*ratio_factor)))</f>
        <v>0.82320000000000038</v>
      </c>
      <c r="F57" s="1">
        <f t="shared" si="32"/>
        <v>0.61909422080000021</v>
      </c>
      <c r="H57" s="3">
        <f t="shared" si="15"/>
        <v>1.0400000000000005</v>
      </c>
      <c r="I57" s="3">
        <f t="shared" si="16"/>
        <v>1</v>
      </c>
      <c r="J57" s="3">
        <f t="shared" si="33"/>
        <v>-4.000000000000048E-2</v>
      </c>
      <c r="K57" s="9">
        <f t="shared" si="34"/>
        <v>1.0400000000000005</v>
      </c>
      <c r="L57" s="8">
        <f>MIN(clamp_high,MAX(clamp_low,IF(K57&lt;drop_off_ratio,K57/drop_off_ratio,1)*base*((1-J57/diff_divide)*diff_factor+K57*ratio_factor)))</f>
        <v>0.82496000000000014</v>
      </c>
      <c r="M57" s="1">
        <f t="shared" si="35"/>
        <v>0.61909422080000021</v>
      </c>
      <c r="O57" s="3">
        <f t="shared" si="18"/>
        <v>1.5600000000000012</v>
      </c>
      <c r="P57" s="3">
        <f t="shared" si="19"/>
        <v>1.5</v>
      </c>
      <c r="Q57" s="3">
        <f t="shared" si="36"/>
        <v>-6.0000000000001164E-2</v>
      </c>
      <c r="R57" s="9">
        <f t="shared" si="37"/>
        <v>1.0400000000000007</v>
      </c>
      <c r="S57" s="8">
        <f>MIN(clamp_high,MAX(clamp_low,IF(R57&lt;drop_off_ratio,R57/drop_off_ratio,1)*base*((1-Q57/diff_divide)*diff_factor+R57*ratio_factor)))</f>
        <v>0.82672000000000045</v>
      </c>
      <c r="T57" s="1">
        <f t="shared" si="38"/>
        <v>0.61909422080000032</v>
      </c>
      <c r="V57" s="3">
        <f t="shared" si="21"/>
        <v>2.5999999999999988</v>
      </c>
      <c r="W57" s="3">
        <f t="shared" si="22"/>
        <v>2.5</v>
      </c>
      <c r="X57" s="3">
        <f t="shared" si="39"/>
        <v>-9.9999999999998757E-2</v>
      </c>
      <c r="Y57" s="9">
        <f t="shared" si="40"/>
        <v>1.0399999999999996</v>
      </c>
      <c r="Z57" s="8">
        <f>MIN(clamp_high,MAX(clamp_low,IF(Y57&lt;drop_off_ratio,Y57/drop_off_ratio,1)*base*((1-X57/diff_divide)*diff_factor+Y57*ratio_factor)))</f>
        <v>0.83023999999999976</v>
      </c>
      <c r="AA57" s="1">
        <f t="shared" si="41"/>
        <v>0.61909422079999976</v>
      </c>
      <c r="AC57" s="3">
        <f t="shared" si="24"/>
        <v>3.6399999999999975</v>
      </c>
      <c r="AD57" s="3">
        <f t="shared" si="25"/>
        <v>3.5</v>
      </c>
      <c r="AE57" s="3">
        <f t="shared" si="26"/>
        <v>-0.13999999999999746</v>
      </c>
      <c r="AF57" s="9">
        <f t="shared" si="8"/>
        <v>1.0399999999999994</v>
      </c>
      <c r="AG57" s="8">
        <f>MIN(clamp_high,MAX(clamp_low,IF(AF57&lt;drop_off_ratio,AF57/drop_off_ratio,1)*base*((1-AE57/diff_divide)*diff_factor+AF57*ratio_factor)))</f>
        <v>0.8337599999999995</v>
      </c>
      <c r="AH57" s="1">
        <f t="shared" si="9"/>
        <v>0.61909422079999965</v>
      </c>
      <c r="AJ57" s="3">
        <f t="shared" si="27"/>
        <v>5.1999999999999975</v>
      </c>
      <c r="AK57" s="3">
        <f t="shared" si="28"/>
        <v>5</v>
      </c>
      <c r="AL57" s="3">
        <f t="shared" si="42"/>
        <v>-0.19999999999999751</v>
      </c>
      <c r="AM57" s="9">
        <f t="shared" si="43"/>
        <v>1.0399999999999996</v>
      </c>
      <c r="AN57" s="8">
        <f>MIN(clamp_high,MAX(clamp_low,IF(AM57&lt;drop_off_ratio,AM57/drop_off_ratio,1)*base*((1-AL57/diff_divide)*diff_factor+AM57*ratio_factor)))</f>
        <v>0.83903999999999945</v>
      </c>
      <c r="AO57" s="1">
        <f t="shared" si="44"/>
        <v>0.61909422079999976</v>
      </c>
    </row>
    <row r="58" spans="1:41" x14ac:dyDescent="0.3">
      <c r="A58" s="3">
        <f t="shared" si="12"/>
        <v>0.53000000000000025</v>
      </c>
      <c r="B58" s="3">
        <f t="shared" si="13"/>
        <v>0.5</v>
      </c>
      <c r="C58" s="3">
        <f t="shared" si="30"/>
        <v>-3.0000000000000249E-2</v>
      </c>
      <c r="D58" s="9">
        <f t="shared" si="31"/>
        <v>1.0600000000000005</v>
      </c>
      <c r="E58" s="8">
        <f>MIN(clamp_high,MAX(clamp_low,IF(D58&lt;drop_off_ratio,D58/drop_off_ratio,1)*base*((1-C58/diff_divide)*diff_factor+D58*ratio_factor)))</f>
        <v>0.83480000000000032</v>
      </c>
      <c r="F58" s="1">
        <f t="shared" si="32"/>
        <v>0.62818823520000022</v>
      </c>
      <c r="H58" s="3">
        <f t="shared" si="15"/>
        <v>1.0600000000000005</v>
      </c>
      <c r="I58" s="3">
        <f t="shared" si="16"/>
        <v>1</v>
      </c>
      <c r="J58" s="3">
        <f t="shared" si="33"/>
        <v>-6.0000000000000497E-2</v>
      </c>
      <c r="K58" s="9">
        <f t="shared" si="34"/>
        <v>1.0600000000000005</v>
      </c>
      <c r="L58" s="8">
        <f>MIN(clamp_high,MAX(clamp_low,IF(K58&lt;drop_off_ratio,K58/drop_off_ratio,1)*base*((1-J58/diff_divide)*diff_factor+K58*ratio_factor)))</f>
        <v>0.83744000000000041</v>
      </c>
      <c r="M58" s="1">
        <f t="shared" si="35"/>
        <v>0.62818823520000022</v>
      </c>
      <c r="O58" s="3">
        <f t="shared" si="18"/>
        <v>1.5900000000000012</v>
      </c>
      <c r="P58" s="3">
        <f t="shared" si="19"/>
        <v>1.5</v>
      </c>
      <c r="Q58" s="3">
        <f t="shared" si="36"/>
        <v>-9.000000000000119E-2</v>
      </c>
      <c r="R58" s="9">
        <f t="shared" si="37"/>
        <v>1.0600000000000007</v>
      </c>
      <c r="S58" s="8">
        <f>MIN(clamp_high,MAX(clamp_low,IF(R58&lt;drop_off_ratio,R58/drop_off_ratio,1)*base*((1-Q58/diff_divide)*diff_factor+R58*ratio_factor)))</f>
        <v>0.84008000000000038</v>
      </c>
      <c r="T58" s="1">
        <f t="shared" si="38"/>
        <v>0.62818823520000022</v>
      </c>
      <c r="V58" s="3">
        <f t="shared" si="21"/>
        <v>2.6499999999999986</v>
      </c>
      <c r="W58" s="3">
        <f t="shared" si="22"/>
        <v>2.5</v>
      </c>
      <c r="X58" s="3">
        <f t="shared" si="39"/>
        <v>-0.14999999999999858</v>
      </c>
      <c r="Y58" s="9">
        <f t="shared" si="40"/>
        <v>1.0599999999999994</v>
      </c>
      <c r="Z58" s="8">
        <f>MIN(clamp_high,MAX(clamp_low,IF(Y58&lt;drop_off_ratio,Y58/drop_off_ratio,1)*base*((1-X58/diff_divide)*diff_factor+Y58*ratio_factor)))</f>
        <v>0.84535999999999945</v>
      </c>
      <c r="AA58" s="1">
        <f t="shared" si="41"/>
        <v>0.62818823519999978</v>
      </c>
      <c r="AC58" s="3">
        <f t="shared" si="24"/>
        <v>3.7099999999999973</v>
      </c>
      <c r="AD58" s="3">
        <f t="shared" si="25"/>
        <v>3.5</v>
      </c>
      <c r="AE58" s="3">
        <f t="shared" si="26"/>
        <v>-0.2099999999999973</v>
      </c>
      <c r="AF58" s="9">
        <f t="shared" si="8"/>
        <v>1.0599999999999992</v>
      </c>
      <c r="AG58" s="8">
        <f>MIN(clamp_high,MAX(clamp_low,IF(AF58&lt;drop_off_ratio,AF58/drop_off_ratio,1)*base*((1-AE58/diff_divide)*diff_factor+AF58*ratio_factor)))</f>
        <v>0.85063999999999929</v>
      </c>
      <c r="AH58" s="1">
        <f t="shared" si="9"/>
        <v>0.62818823519999956</v>
      </c>
      <c r="AJ58" s="3">
        <f t="shared" si="27"/>
        <v>5.2999999999999972</v>
      </c>
      <c r="AK58" s="3">
        <f t="shared" si="28"/>
        <v>5</v>
      </c>
      <c r="AL58" s="3">
        <f t="shared" si="42"/>
        <v>-0.29999999999999716</v>
      </c>
      <c r="AM58" s="9">
        <f t="shared" si="43"/>
        <v>1.0599999999999994</v>
      </c>
      <c r="AN58" s="8">
        <f>MIN(clamp_high,MAX(clamp_low,IF(AM58&lt;drop_off_ratio,AM58/drop_off_ratio,1)*base*((1-AL58/diff_divide)*diff_factor+AM58*ratio_factor)))</f>
        <v>0.85855999999999932</v>
      </c>
      <c r="AO58" s="1">
        <f t="shared" si="44"/>
        <v>0.62818823519999978</v>
      </c>
    </row>
    <row r="59" spans="1:41" x14ac:dyDescent="0.3">
      <c r="A59" s="3">
        <f t="shared" si="12"/>
        <v>0.54000000000000026</v>
      </c>
      <c r="B59" s="3">
        <f t="shared" si="13"/>
        <v>0.5</v>
      </c>
      <c r="C59" s="3">
        <f t="shared" si="30"/>
        <v>-4.0000000000000258E-2</v>
      </c>
      <c r="D59" s="9">
        <f t="shared" si="31"/>
        <v>1.0800000000000005</v>
      </c>
      <c r="E59" s="8">
        <f>MIN(clamp_high,MAX(clamp_low,IF(D59&lt;drop_off_ratio,D59/drop_off_ratio,1)*base*((1-C59/diff_divide)*diff_factor+D59*ratio_factor)))</f>
        <v>0.84640000000000026</v>
      </c>
      <c r="F59" s="1">
        <f t="shared" si="32"/>
        <v>0.63718128640000016</v>
      </c>
      <c r="H59" s="3">
        <f t="shared" si="15"/>
        <v>1.0800000000000005</v>
      </c>
      <c r="I59" s="3">
        <f t="shared" si="16"/>
        <v>1</v>
      </c>
      <c r="J59" s="3">
        <f t="shared" si="33"/>
        <v>-8.0000000000000515E-2</v>
      </c>
      <c r="K59" s="9">
        <f t="shared" si="34"/>
        <v>1.0800000000000005</v>
      </c>
      <c r="L59" s="8">
        <f>MIN(clamp_high,MAX(clamp_low,IF(K59&lt;drop_off_ratio,K59/drop_off_ratio,1)*base*((1-J59/diff_divide)*diff_factor+K59*ratio_factor)))</f>
        <v>0.84992000000000023</v>
      </c>
      <c r="M59" s="1">
        <f t="shared" si="35"/>
        <v>0.63718128640000016</v>
      </c>
      <c r="O59" s="3">
        <f t="shared" si="18"/>
        <v>1.6200000000000012</v>
      </c>
      <c r="P59" s="3">
        <f t="shared" si="19"/>
        <v>1.5</v>
      </c>
      <c r="Q59" s="3">
        <f t="shared" si="36"/>
        <v>-0.12000000000000122</v>
      </c>
      <c r="R59" s="9">
        <f t="shared" si="37"/>
        <v>1.0800000000000007</v>
      </c>
      <c r="S59" s="8">
        <f>MIN(clamp_high,MAX(clamp_low,IF(R59&lt;drop_off_ratio,R59/drop_off_ratio,1)*base*((1-Q59/diff_divide)*diff_factor+R59*ratio_factor)))</f>
        <v>0.85344000000000053</v>
      </c>
      <c r="T59" s="1">
        <f t="shared" si="38"/>
        <v>0.63718128640000027</v>
      </c>
      <c r="V59" s="3">
        <f t="shared" si="21"/>
        <v>2.6999999999999984</v>
      </c>
      <c r="W59" s="3">
        <f t="shared" si="22"/>
        <v>2.5</v>
      </c>
      <c r="X59" s="3">
        <f t="shared" si="39"/>
        <v>-0.1999999999999984</v>
      </c>
      <c r="Y59" s="9">
        <f t="shared" si="40"/>
        <v>1.0799999999999994</v>
      </c>
      <c r="Z59" s="8">
        <f>MIN(clamp_high,MAX(clamp_low,IF(Y59&lt;drop_off_ratio,Y59/drop_off_ratio,1)*base*((1-X59/diff_divide)*diff_factor+Y59*ratio_factor)))</f>
        <v>0.86047999999999958</v>
      </c>
      <c r="AA59" s="1">
        <f t="shared" si="41"/>
        <v>0.6371812863999996</v>
      </c>
      <c r="AC59" s="3">
        <f t="shared" si="24"/>
        <v>3.7799999999999971</v>
      </c>
      <c r="AD59" s="3">
        <f t="shared" si="25"/>
        <v>3.5</v>
      </c>
      <c r="AE59" s="3">
        <f t="shared" si="26"/>
        <v>-0.27999999999999714</v>
      </c>
      <c r="AF59" s="9">
        <f t="shared" si="8"/>
        <v>1.0799999999999992</v>
      </c>
      <c r="AG59" s="8">
        <f>MIN(clamp_high,MAX(clamp_low,IF(AF59&lt;drop_off_ratio,AF59/drop_off_ratio,1)*base*((1-AE59/diff_divide)*diff_factor+AF59*ratio_factor)))</f>
        <v>0.8675199999999994</v>
      </c>
      <c r="AH59" s="1">
        <f t="shared" si="9"/>
        <v>0.6371812863999996</v>
      </c>
      <c r="AJ59" s="3">
        <f t="shared" si="27"/>
        <v>5.3999999999999968</v>
      </c>
      <c r="AK59" s="3">
        <f t="shared" si="28"/>
        <v>5</v>
      </c>
      <c r="AL59" s="3">
        <f t="shared" si="42"/>
        <v>-0.3999999999999968</v>
      </c>
      <c r="AM59" s="9">
        <f t="shared" si="43"/>
        <v>1.0799999999999994</v>
      </c>
      <c r="AN59" s="8">
        <f>MIN(clamp_high,MAX(clamp_low,IF(AM59&lt;drop_off_ratio,AM59/drop_off_ratio,1)*base*((1-AL59/diff_divide)*diff_factor+AM59*ratio_factor)))</f>
        <v>0.87807999999999942</v>
      </c>
      <c r="AO59" s="1">
        <f t="shared" si="44"/>
        <v>0.6371812863999996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50EA-55F7-4D29-B042-3097F2295B47}">
  <dimension ref="S1:T7"/>
  <sheetViews>
    <sheetView tabSelected="1" workbookViewId="0">
      <selection activeCell="T5" sqref="T5"/>
    </sheetView>
  </sheetViews>
  <sheetFormatPr defaultRowHeight="14.4" x14ac:dyDescent="0.3"/>
  <cols>
    <col min="19" max="19" width="12" bestFit="1" customWidth="1"/>
    <col min="20" max="20" width="5" style="11" customWidth="1"/>
  </cols>
  <sheetData>
    <row r="1" spans="19:20" x14ac:dyDescent="0.3">
      <c r="S1" t="s">
        <v>10</v>
      </c>
      <c r="T1" s="10">
        <v>0.8</v>
      </c>
    </row>
    <row r="2" spans="19:20" x14ac:dyDescent="0.3">
      <c r="S2" t="s">
        <v>17</v>
      </c>
      <c r="T2" s="11">
        <v>3</v>
      </c>
    </row>
    <row r="3" spans="19:20" x14ac:dyDescent="0.3">
      <c r="S3" t="s">
        <v>18</v>
      </c>
      <c r="T3" s="10">
        <v>0.33</v>
      </c>
    </row>
    <row r="4" spans="19:20" x14ac:dyDescent="0.3">
      <c r="S4" t="s">
        <v>19</v>
      </c>
      <c r="T4" s="10">
        <f>1-diff_factor</f>
        <v>0.66999999999999993</v>
      </c>
    </row>
    <row r="5" spans="19:20" x14ac:dyDescent="0.3">
      <c r="S5" t="s">
        <v>16</v>
      </c>
      <c r="T5">
        <v>0.2</v>
      </c>
    </row>
    <row r="6" spans="19:20" x14ac:dyDescent="0.3">
      <c r="S6" t="s">
        <v>20</v>
      </c>
      <c r="T6">
        <v>1</v>
      </c>
    </row>
    <row r="7" spans="19:20" x14ac:dyDescent="0.3">
      <c r="S7" t="s">
        <v>21</v>
      </c>
      <c r="T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7</vt:i4>
      </vt:variant>
    </vt:vector>
  </HeadingPairs>
  <TitlesOfParts>
    <vt:vector size="10" baseType="lpstr">
      <vt:lpstr>Blad1</vt:lpstr>
      <vt:lpstr>diff</vt:lpstr>
      <vt:lpstr>Blad3</vt:lpstr>
      <vt:lpstr>base</vt:lpstr>
      <vt:lpstr>clamp_high</vt:lpstr>
      <vt:lpstr>clamp_low</vt:lpstr>
      <vt:lpstr>diff_divide</vt:lpstr>
      <vt:lpstr>diff_factor</vt:lpstr>
      <vt:lpstr>drop_off_ratio</vt:lpstr>
      <vt:lpstr>ratio_factor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Timmer, Robbie</dc:creator>
  <cp:lastModifiedBy>Timmer, Robbie</cp:lastModifiedBy>
  <dcterms:created xsi:type="dcterms:W3CDTF">2019-07-31T15:58:11Z</dcterms:created>
  <dcterms:modified xsi:type="dcterms:W3CDTF">2019-08-04T10:37:17Z</dcterms:modified>
</cp:coreProperties>
</file>