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2"/>
  </bookViews>
  <sheets>
    <sheet name="标准曲线的建立" sheetId="1" state="visible" r:id="rId2"/>
    <sheet name="样品实测" sheetId="2" state="visible" r:id="rId3"/>
    <sheet name="Sheet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<sst xmlns="http://schemas.openxmlformats.org/spreadsheetml/2006/main" count="185" uniqueCount="125">
  <si>
    <t xml:space="preserve">引物序列</t>
  </si>
  <si>
    <r>
      <rPr>
        <sz val="10.5"/>
        <color rgb="FF000000"/>
        <rFont val="Calibri"/>
        <family val="2"/>
        <charset val="1"/>
      </rPr>
      <t xml:space="preserve">F </t>
    </r>
    <r>
      <rPr>
        <sz val="10.5"/>
        <color rgb="FF000000"/>
        <rFont val="宋体"/>
        <family val="2"/>
        <charset val="134"/>
      </rPr>
      <t xml:space="preserve">：</t>
    </r>
    <r>
      <rPr>
        <sz val="10.5"/>
        <color rgb="FF000000"/>
        <rFont val="Calibri"/>
        <family val="2"/>
        <charset val="1"/>
      </rPr>
      <t xml:space="preserve">CCTACGGGAGGCAGCAG</t>
    </r>
  </si>
  <si>
    <r>
      <rPr>
        <sz val="11"/>
        <color rgb="FF000000"/>
        <rFont val="宋体"/>
        <family val="2"/>
        <charset val="134"/>
      </rPr>
      <t xml:space="preserve">起始质粒浓度（ng/</t>
    </r>
    <r>
      <rPr>
        <sz val="11"/>
        <color rgb="FF000000"/>
        <rFont val="Calibri"/>
        <family val="2"/>
        <charset val="161"/>
      </rPr>
      <t xml:space="preserve">μ</t>
    </r>
    <r>
      <rPr>
        <sz val="11"/>
        <color rgb="FF000000"/>
        <rFont val="宋体"/>
        <family val="2"/>
        <charset val="134"/>
      </rPr>
      <t xml:space="preserve">L）</t>
    </r>
  </si>
  <si>
    <t xml:space="preserve">稀释倍数</t>
  </si>
  <si>
    <t xml:space="preserve">CT值</t>
  </si>
  <si>
    <t xml:space="preserve">CT均值</t>
  </si>
  <si>
    <r>
      <rPr>
        <sz val="11"/>
        <color rgb="FF000000"/>
        <rFont val="宋体"/>
        <family val="2"/>
        <charset val="134"/>
      </rPr>
      <t xml:space="preserve">拷贝数(</t>
    </r>
    <r>
      <rPr>
        <sz val="11"/>
        <color rgb="FF000000"/>
        <rFont val="Times New Roman"/>
        <family val="1"/>
        <charset val="1"/>
      </rPr>
      <t xml:space="preserve">copies/μL)</t>
    </r>
  </si>
  <si>
    <t xml:space="preserve">对数值</t>
  </si>
  <si>
    <t xml:space="preserve">载体大小（bp）</t>
  </si>
  <si>
    <r>
      <rPr>
        <sz val="11"/>
        <color rgb="FF000000"/>
        <rFont val="宋体"/>
        <family val="2"/>
        <charset val="134"/>
      </rPr>
      <t xml:space="preserve">x(copies/</t>
    </r>
    <r>
      <rPr>
        <sz val="11"/>
        <color rgb="FF000000"/>
        <rFont val="Calibri"/>
        <family val="2"/>
        <charset val="161"/>
      </rPr>
      <t xml:space="preserve">μ</t>
    </r>
    <r>
      <rPr>
        <sz val="11"/>
        <color rgb="FF000000"/>
        <rFont val="宋体"/>
        <family val="2"/>
        <charset val="134"/>
      </rPr>
      <t xml:space="preserve">L)</t>
    </r>
  </si>
  <si>
    <t xml:space="preserve">SUMMARY OUTPUT</t>
  </si>
  <si>
    <r>
      <rPr>
        <sz val="10.5"/>
        <color rgb="FF000000"/>
        <rFont val="Calibri"/>
        <family val="2"/>
        <charset val="1"/>
      </rPr>
      <t xml:space="preserve">R</t>
    </r>
    <r>
      <rPr>
        <sz val="10.5"/>
        <color rgb="FF000000"/>
        <rFont val="宋体"/>
        <family val="2"/>
        <charset val="134"/>
      </rPr>
      <t xml:space="preserve">：  </t>
    </r>
    <r>
      <rPr>
        <sz val="10.5"/>
        <color rgb="FF000000"/>
        <rFont val="Calibri"/>
        <family val="2"/>
        <charset val="1"/>
      </rPr>
      <t xml:space="preserve">ATTACCGCGGCTGCTGG</t>
    </r>
  </si>
  <si>
    <t xml:space="preserve">y(CT)</t>
  </si>
  <si>
    <t xml:space="preserve">回归统计</t>
  </si>
  <si>
    <t xml:space="preserve">Multiple R</t>
  </si>
  <si>
    <t xml:space="preserve">R Square</t>
  </si>
  <si>
    <t xml:space="preserve">Adjusted R Square</t>
  </si>
  <si>
    <t xml:space="preserve">目的片段大小（bp）</t>
  </si>
  <si>
    <t xml:space="preserve">标准误差</t>
  </si>
  <si>
    <t xml:space="preserve">观测值</t>
  </si>
  <si>
    <t xml:space="preserve">方差分析</t>
  </si>
  <si>
    <t xml:space="preserve">目的片段信息</t>
  </si>
  <si>
    <t xml:space="preserve">TCCTACGGGAGGCAGCAGTGAGGAATATTGGACAATGGCCGAGAGGCTGATCCAGCCATGCCGCGTGCGG</t>
  </si>
  <si>
    <t xml:space="preserve">df</t>
  </si>
  <si>
    <t xml:space="preserve">SS</t>
  </si>
  <si>
    <t xml:space="preserve">MS</t>
  </si>
  <si>
    <t xml:space="preserve">F</t>
  </si>
  <si>
    <t xml:space="preserve">Significance F</t>
  </si>
  <si>
    <t xml:space="preserve">GAGGACGGCCCTATGGGTTGTAAACCGCTTTTGTTGGGGAGCAATAAGTCTTACGTGTAAGATGATGAGA</t>
  </si>
  <si>
    <t xml:space="preserve">回归分析</t>
  </si>
  <si>
    <t xml:space="preserve">GTACCCAGCGAATAAGCATCGGCTAACTCCGTGCCAGCAGCCGCGGTAA（189bp）</t>
  </si>
  <si>
    <t xml:space="preserve">残差</t>
  </si>
  <si>
    <t xml:space="preserve">标准质粒大小（bp）</t>
  </si>
  <si>
    <t xml:space="preserve">总计</t>
  </si>
  <si>
    <t xml:space="preserve">异常值</t>
  </si>
  <si>
    <t xml:space="preserve">Coefficients</t>
  </si>
  <si>
    <t xml:space="preserve">t Stat</t>
  </si>
  <si>
    <t xml:space="preserve">P-value</t>
  </si>
  <si>
    <t xml:space="preserve">Lower 95%</t>
  </si>
  <si>
    <t xml:space="preserve">Upper 95%</t>
  </si>
  <si>
    <t xml:space="preserve">下限 95.0%</t>
  </si>
  <si>
    <t xml:space="preserve">上限 95.0%</t>
  </si>
  <si>
    <t xml:space="preserve">Intercept</t>
  </si>
  <si>
    <t xml:space="preserve">X Variable 1</t>
  </si>
  <si>
    <t xml:space="preserve">X Variable 2</t>
  </si>
  <si>
    <t xml:space="preserve">X Variable 3</t>
  </si>
  <si>
    <t xml:space="preserve">X Variable 4</t>
  </si>
  <si>
    <t xml:space="preserve">X Variable 5</t>
  </si>
  <si>
    <t xml:space="preserve">X Variable 6</t>
  </si>
  <si>
    <t xml:space="preserve">选择单克隆编号</t>
  </si>
  <si>
    <t xml:space="preserve">2-6</t>
  </si>
  <si>
    <t xml:space="preserve">编号</t>
  </si>
  <si>
    <t xml:space="preserve">名称</t>
  </si>
  <si>
    <t xml:space="preserve">CT</t>
  </si>
  <si>
    <r>
      <rPr>
        <sz val="11"/>
        <color rgb="FF000000"/>
        <rFont val="宋体"/>
        <family val="2"/>
        <charset val="134"/>
      </rPr>
      <t xml:space="preserve">拷贝数/(copies/</t>
    </r>
    <r>
      <rPr>
        <sz val="11"/>
        <color rgb="FF000000"/>
        <rFont val="Calibri"/>
        <family val="2"/>
        <charset val="161"/>
      </rPr>
      <t xml:space="preserve">μ</t>
    </r>
    <r>
      <rPr>
        <sz val="11"/>
        <color rgb="FF000000"/>
        <rFont val="宋体"/>
        <family val="2"/>
        <charset val="134"/>
      </rPr>
      <t xml:space="preserve">L)的对数值</t>
    </r>
  </si>
  <si>
    <t xml:space="preserve">F-LW1</t>
  </si>
  <si>
    <t xml:space="preserve">F-LW2</t>
  </si>
  <si>
    <t xml:space="preserve">F-LW3</t>
  </si>
  <si>
    <t xml:space="preserve">F-LW4</t>
  </si>
  <si>
    <t xml:space="preserve">F-LW5</t>
  </si>
  <si>
    <t xml:space="preserve">F-MC1</t>
  </si>
  <si>
    <t xml:space="preserve">F-MC2</t>
  </si>
  <si>
    <t xml:space="preserve">F-MC3</t>
  </si>
  <si>
    <t xml:space="preserve">F-MC4</t>
  </si>
  <si>
    <t xml:space="preserve">F-MC5</t>
  </si>
  <si>
    <t xml:space="preserve">F-JC1</t>
  </si>
  <si>
    <t xml:space="preserve">F-JC2</t>
  </si>
  <si>
    <t xml:space="preserve">F-JC3</t>
  </si>
  <si>
    <t xml:space="preserve">F-JC4</t>
  </si>
  <si>
    <t xml:space="preserve">F-JC5</t>
  </si>
  <si>
    <t xml:space="preserve">S-LW1</t>
  </si>
  <si>
    <t xml:space="preserve">S-LW2</t>
  </si>
  <si>
    <t xml:space="preserve">S-LW3</t>
  </si>
  <si>
    <t xml:space="preserve">S-LW4</t>
  </si>
  <si>
    <t xml:space="preserve">S-LW5</t>
  </si>
  <si>
    <t xml:space="preserve">S-MC1</t>
  </si>
  <si>
    <t xml:space="preserve">S-MC2</t>
  </si>
  <si>
    <t xml:space="preserve">S-MC3</t>
  </si>
  <si>
    <t xml:space="preserve">S-MC4</t>
  </si>
  <si>
    <t xml:space="preserve">S-MC5</t>
  </si>
  <si>
    <t xml:space="preserve">S-JC1</t>
  </si>
  <si>
    <t xml:space="preserve">S-JC2</t>
  </si>
  <si>
    <t xml:space="preserve">S-JC3</t>
  </si>
  <si>
    <t xml:space="preserve">S-JC4</t>
  </si>
  <si>
    <t xml:space="preserve">S-JC5</t>
  </si>
  <si>
    <t xml:space="preserve">N-F-LW1</t>
  </si>
  <si>
    <t xml:space="preserve">N-F-LW2</t>
  </si>
  <si>
    <t xml:space="preserve">N-F-LW3</t>
  </si>
  <si>
    <t xml:space="preserve">N-F-LW4</t>
  </si>
  <si>
    <t xml:space="preserve">N-F-LW5</t>
  </si>
  <si>
    <t xml:space="preserve">N-F-MC-1</t>
  </si>
  <si>
    <t xml:space="preserve">N-F-MC-2</t>
  </si>
  <si>
    <t xml:space="preserve">N-F-MC-3</t>
  </si>
  <si>
    <t xml:space="preserve">N-F-MC-4</t>
  </si>
  <si>
    <t xml:space="preserve">N-F-MC-5</t>
  </si>
  <si>
    <t xml:space="preserve">N-F-JC1</t>
  </si>
  <si>
    <t xml:space="preserve">N-F-JC2</t>
  </si>
  <si>
    <t xml:space="preserve">N-F-JC3</t>
  </si>
  <si>
    <t xml:space="preserve">N-F-JC4</t>
  </si>
  <si>
    <t xml:space="preserve">N-F-JC5</t>
  </si>
  <si>
    <t xml:space="preserve">N-S-LW1</t>
  </si>
  <si>
    <t xml:space="preserve">N-S-LW2</t>
  </si>
  <si>
    <t xml:space="preserve">N-S-LW3</t>
  </si>
  <si>
    <t xml:space="preserve">N-S-LW4</t>
  </si>
  <si>
    <t xml:space="preserve">N-S-LW5</t>
  </si>
  <si>
    <t xml:space="preserve">N-S-MC1</t>
  </si>
  <si>
    <t xml:space="preserve">N-S-MC2</t>
  </si>
  <si>
    <t xml:space="preserve">N-S-MC3</t>
  </si>
  <si>
    <t xml:space="preserve">N-S-MC4</t>
  </si>
  <si>
    <t xml:space="preserve">N-S-MC5</t>
  </si>
  <si>
    <t xml:space="preserve">N-S-JC1</t>
  </si>
  <si>
    <t xml:space="preserve">N-S-JC2</t>
  </si>
  <si>
    <t xml:space="preserve">N-S-JC3</t>
  </si>
  <si>
    <t xml:space="preserve">N-S-JC4</t>
  </si>
  <si>
    <t xml:space="preserve">N-S-JC5</t>
  </si>
  <si>
    <t xml:space="preserve">F-TR1</t>
  </si>
  <si>
    <t xml:space="preserve">F-TR2</t>
  </si>
  <si>
    <t xml:space="preserve">F-TR3</t>
  </si>
  <si>
    <t xml:space="preserve">F-TR4</t>
  </si>
  <si>
    <t xml:space="preserve">F-TR5</t>
  </si>
  <si>
    <t xml:space="preserve">N-F-MC1</t>
  </si>
  <si>
    <t xml:space="preserve">N-F-MC2</t>
  </si>
  <si>
    <t xml:space="preserve">N-F-MC3</t>
  </si>
  <si>
    <t xml:space="preserve">N-F-MC4</t>
  </si>
  <si>
    <t xml:space="preserve">N-F-MC5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</si>
</sst>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@"/>
  </numFmts>
  <fonts count="11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.5"/>
      <color rgb="FF000000"/>
      <name val="Calibri"/>
      <family val="2"/>
      <charset val="1"/>
    </font>
    <font>
      <sz val="10.5"/>
      <color rgb="FF000000"/>
      <name val="宋体"/>
      <family val="2"/>
      <charset val="134"/>
    </font>
    <font>
      <sz val="11"/>
      <color rgb="FF000000"/>
      <name val="Calibri"/>
      <family val="2"/>
      <charset val="161"/>
    </font>
    <font>
      <sz val="11"/>
      <color rgb="FF000000"/>
      <name val="Times New Roman"/>
      <family val="1"/>
      <charset val="1"/>
    </font>
    <font>
      <sz val="11"/>
      <color rgb="FFFF0000"/>
      <name val="宋体"/>
      <family val="2"/>
      <charset val="134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y(CT)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标准曲线的建立!$O$2</c:f>
              <c:strCache>
                <c:ptCount val="1"/>
                <c:pt idx="0">
                  <c:v>y(CT)</c:v>
                </c:pt>
              </c:strCache>
            </c:strRef>
          </c:tx>
          <c:spPr>
            <a:solidFill>
              <a:srgbClr val="4f81bd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f81bd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标准曲线的建立!$P$1:$S$1</c:f>
              <c:numCache>
                <c:formatCode>General</c:formatCode>
                <c:ptCount val="4"/>
                <c:pt idx="0">
                  <c:v>9.10006488842152</c:v>
                </c:pt>
                <c:pt idx="1">
                  <c:v>8.10006488842152</c:v>
                </c:pt>
                <c:pt idx="2">
                  <c:v>7.10006488842152</c:v>
                </c:pt>
                <c:pt idx="3">
                  <c:v>5.10006488842152</c:v>
                </c:pt>
              </c:numCache>
            </c:numRef>
          </c:xVal>
          <c:yVal>
            <c:numRef>
              <c:f>标准曲线的建立!$P$2:$S$2</c:f>
              <c:numCache>
                <c:formatCode>General</c:formatCode>
                <c:ptCount val="4"/>
                <c:pt idx="0">
                  <c:v>10.4066666666667</c:v>
                </c:pt>
                <c:pt idx="1">
                  <c:v>14.3033333333333</c:v>
                </c:pt>
                <c:pt idx="2">
                  <c:v>17.14</c:v>
                </c:pt>
                <c:pt idx="3">
                  <c:v>22.315</c:v>
                </c:pt>
              </c:numCache>
            </c:numRef>
          </c:yVal>
          <c:smooth val="0"/>
        </c:ser>
        <c:axId val="47200477"/>
        <c:axId val="5753749"/>
      </c:scatterChart>
      <c:valAx>
        <c:axId val="4720047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753749"/>
        <c:crosses val="autoZero"/>
        <c:crossBetween val="midCat"/>
      </c:valAx>
      <c:valAx>
        <c:axId val="57537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720047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y(CT)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标准曲线的建立!$O$2</c:f>
              <c:strCache>
                <c:ptCount val="1"/>
                <c:pt idx="0">
                  <c:v>y(CT)</c:v>
                </c:pt>
              </c:strCache>
            </c:strRef>
          </c:tx>
          <c:spPr>
            <a:solidFill>
              <a:srgbClr val="4f81bd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f81bd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标准曲线的建立!$P$1:$S$1</c:f>
              <c:numCache>
                <c:formatCode>General</c:formatCode>
                <c:ptCount val="4"/>
                <c:pt idx="0">
                  <c:v>9.10006488842152</c:v>
                </c:pt>
                <c:pt idx="1">
                  <c:v>8.10006488842152</c:v>
                </c:pt>
                <c:pt idx="2">
                  <c:v>7.10006488842152</c:v>
                </c:pt>
                <c:pt idx="3">
                  <c:v>5.10006488842152</c:v>
                </c:pt>
              </c:numCache>
            </c:numRef>
          </c:xVal>
          <c:yVal>
            <c:numRef>
              <c:f>标准曲线的建立!$P$2:$S$2</c:f>
              <c:numCache>
                <c:formatCode>General</c:formatCode>
                <c:ptCount val="4"/>
                <c:pt idx="0">
                  <c:v>10.4066666666667</c:v>
                </c:pt>
                <c:pt idx="1">
                  <c:v>14.3033333333333</c:v>
                </c:pt>
                <c:pt idx="2">
                  <c:v>17.14</c:v>
                </c:pt>
                <c:pt idx="3">
                  <c:v>22.315</c:v>
                </c:pt>
              </c:numCache>
            </c:numRef>
          </c:yVal>
          <c:smooth val="0"/>
        </c:ser>
        <c:axId val="66357387"/>
        <c:axId val="25708111"/>
      </c:scatterChart>
      <c:valAx>
        <c:axId val="6635738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5708111"/>
        <c:crosses val="autoZero"/>
        <c:crossBetween val="midCat"/>
      </c:valAx>
      <c:valAx>
        <c:axId val="257081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635738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y(CT)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标准曲线的建立!$O$2</c:f>
              <c:strCache>
                <c:ptCount val="1"/>
                <c:pt idx="0">
                  <c:v>y(CT)</c:v>
                </c:pt>
              </c:strCache>
            </c:strRef>
          </c:tx>
          <c:spPr>
            <a:solidFill>
              <a:srgbClr val="4f81bd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f81bd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标准曲线的建立!$P$1:$S$1</c:f>
              <c:numCache>
                <c:formatCode>General</c:formatCode>
                <c:ptCount val="4"/>
                <c:pt idx="0">
                  <c:v>9.10006488842152</c:v>
                </c:pt>
                <c:pt idx="1">
                  <c:v>8.10006488842152</c:v>
                </c:pt>
                <c:pt idx="2">
                  <c:v>7.10006488842152</c:v>
                </c:pt>
                <c:pt idx="3">
                  <c:v>5.10006488842152</c:v>
                </c:pt>
              </c:numCache>
            </c:numRef>
          </c:xVal>
          <c:yVal>
            <c:numRef>
              <c:f>标准曲线的建立!$P$2:$S$2</c:f>
              <c:numCache>
                <c:formatCode>General</c:formatCode>
                <c:ptCount val="4"/>
                <c:pt idx="0">
                  <c:v>10.4066666666667</c:v>
                </c:pt>
                <c:pt idx="1">
                  <c:v>14.3033333333333</c:v>
                </c:pt>
                <c:pt idx="2">
                  <c:v>17.14</c:v>
                </c:pt>
                <c:pt idx="3">
                  <c:v>22.315</c:v>
                </c:pt>
              </c:numCache>
            </c:numRef>
          </c:yVal>
          <c:smooth val="0"/>
        </c:ser>
        <c:axId val="97861804"/>
        <c:axId val="50041243"/>
      </c:scatterChart>
      <c:valAx>
        <c:axId val="9786180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0041243"/>
        <c:crosses val="autoZero"/>
        <c:crossBetween val="midCat"/>
      </c:valAx>
      <c:valAx>
        <c:axId val="500412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786180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267120</xdr:colOff>
      <xdr:row>3</xdr:row>
      <xdr:rowOff>133920</xdr:rowOff>
    </xdr:from>
    <xdr:to>
      <xdr:col>18</xdr:col>
      <xdr:colOff>731520</xdr:colOff>
      <xdr:row>18</xdr:row>
      <xdr:rowOff>133560</xdr:rowOff>
    </xdr:to>
    <xdr:graphicFrame>
      <xdr:nvGraphicFramePr>
        <xdr:cNvPr id="0" name="图表 2"/>
        <xdr:cNvGraphicFramePr/>
      </xdr:nvGraphicFramePr>
      <xdr:xfrm>
        <a:off x="16707240" y="686160"/>
        <a:ext cx="4093200" cy="260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5760</xdr:colOff>
      <xdr:row>1</xdr:row>
      <xdr:rowOff>112320</xdr:rowOff>
    </xdr:from>
    <xdr:to>
      <xdr:col>17</xdr:col>
      <xdr:colOff>392040</xdr:colOff>
      <xdr:row>16</xdr:row>
      <xdr:rowOff>161640</xdr:rowOff>
    </xdr:to>
    <xdr:graphicFrame>
      <xdr:nvGraphicFramePr>
        <xdr:cNvPr id="1" name="图表 3"/>
        <xdr:cNvGraphicFramePr/>
      </xdr:nvGraphicFramePr>
      <xdr:xfrm>
        <a:off x="8368560" y="302760"/>
        <a:ext cx="3986640" cy="262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5760</xdr:colOff>
      <xdr:row>1</xdr:row>
      <xdr:rowOff>112320</xdr:rowOff>
    </xdr:from>
    <xdr:to>
      <xdr:col>17</xdr:col>
      <xdr:colOff>392040</xdr:colOff>
      <xdr:row>25</xdr:row>
      <xdr:rowOff>171000</xdr:rowOff>
    </xdr:to>
    <xdr:graphicFrame>
      <xdr:nvGraphicFramePr>
        <xdr:cNvPr id="2" name="图表 2"/>
        <xdr:cNvGraphicFramePr/>
      </xdr:nvGraphicFramePr>
      <xdr:xfrm>
        <a:off x="8368560" y="302760"/>
        <a:ext cx="3986640" cy="417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C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O2" activeCellId="0" sqref="O2"/>
    </sheetView>
  </sheetViews>
  <sheetFormatPr defaultRowHeight="13.5"/>
  <cols>
    <col collapsed="false" hidden="false" max="1" min="1" style="0" width="8.59278350515464"/>
    <col collapsed="false" hidden="false" max="2" min="2" style="0" width="16.0927835051546"/>
    <col collapsed="false" hidden="false" max="3" min="3" style="0" width="77.3298969072165"/>
    <col collapsed="false" hidden="false" max="4" min="4" style="0" width="15.4123711340206"/>
    <col collapsed="false" hidden="false" max="5" min="5" style="0" width="21.5463917525773"/>
    <col collapsed="false" hidden="false" max="6" min="6" style="0" width="9.41237113402062"/>
    <col collapsed="false" hidden="false" max="7" min="7" style="0" width="2.31958762886598"/>
    <col collapsed="false" hidden="false" max="8" min="8" style="0" width="6.41237113402062"/>
    <col collapsed="false" hidden="false" max="9" min="9" style="0" width="12.6855670103093"/>
    <col collapsed="false" hidden="false" max="10" min="10" style="0" width="18.819587628866"/>
    <col collapsed="false" hidden="false" max="11" min="11" style="0" width="12.6855670103093"/>
    <col collapsed="false" hidden="false" max="12" min="12" style="0" width="20.319587628866"/>
    <col collapsed="false" hidden="false" max="13" min="13" style="0" width="5.31958762886598"/>
    <col collapsed="false" hidden="false" max="14" min="14" style="0" width="8.45360824742268"/>
    <col collapsed="false" hidden="false" max="15" min="15" style="0" width="13.9123711340206"/>
    <col collapsed="false" hidden="false" max="19" min="16" style="0" width="12.6855670103093"/>
    <col collapsed="false" hidden="false" max="20" min="20" style="0" width="11.1855670103093"/>
    <col collapsed="false" hidden="false" max="21" min="21" style="0" width="19.3659793814433"/>
    <col collapsed="false" hidden="false" max="22" min="22" style="0" width="13.7731958762887"/>
    <col collapsed="false" hidden="false" max="23" min="23" style="0" width="12.6855670103093"/>
    <col collapsed="false" hidden="false" max="24" min="24" style="0" width="13.7731958762887"/>
    <col collapsed="false" hidden="false" max="25" min="25" style="0" width="12.6855670103093"/>
    <col collapsed="false" hidden="false" max="26" min="26" style="0" width="16.0927835051546"/>
    <col collapsed="false" hidden="false" max="29" min="27" style="0" width="13.7731958762887"/>
    <col collapsed="false" hidden="false" max="1025" min="30" style="0" width="8.59278350515464"/>
  </cols>
  <sheetData>
    <row r="1" customFormat="false" ht="15" hidden="false" customHeight="false" outlineLevel="0" collapsed="false">
      <c r="B1" s="0" t="s">
        <v>0</v>
      </c>
      <c r="C1" s="1" t="s">
        <v>1</v>
      </c>
      <c r="D1" s="1"/>
      <c r="E1" s="0" t="s">
        <v>2</v>
      </c>
      <c r="F1" s="0" t="s">
        <v>3</v>
      </c>
      <c r="H1" s="0" t="s">
        <v>4</v>
      </c>
      <c r="I1" s="0" t="s">
        <v>5</v>
      </c>
      <c r="J1" s="2" t="s">
        <v>6</v>
      </c>
      <c r="K1" s="0" t="s">
        <v>7</v>
      </c>
      <c r="L1" s="0" t="s">
        <v>8</v>
      </c>
      <c r="M1" s="3" t="n">
        <v>2692</v>
      </c>
      <c r="N1" s="3"/>
      <c r="O1" s="0" t="s">
        <v>9</v>
      </c>
      <c r="P1" s="0" t="n">
        <v>9.10006488842152</v>
      </c>
      <c r="Q1" s="0" t="n">
        <v>8.10006488842152</v>
      </c>
      <c r="R1" s="0" t="n">
        <v>7.10006488842152</v>
      </c>
      <c r="S1" s="0" t="n">
        <v>5.10006488842152</v>
      </c>
      <c r="U1" s="0" t="s">
        <v>10</v>
      </c>
    </row>
    <row r="2" customFormat="false" ht="15" hidden="false" customHeight="false" outlineLevel="0" collapsed="false">
      <c r="C2" s="4" t="s">
        <v>11</v>
      </c>
      <c r="D2" s="4"/>
      <c r="E2" s="2" t="n">
        <v>397.7</v>
      </c>
      <c r="F2" s="5" t="n">
        <f aca="false">E2*0.01</f>
        <v>3.977</v>
      </c>
      <c r="G2" s="0" t="n">
        <v>1</v>
      </c>
      <c r="H2" s="0" t="n">
        <v>10.41</v>
      </c>
      <c r="I2" s="6" t="n">
        <f aca="false">AVERAGE(H2,H3,H4)</f>
        <v>10.4066666666667</v>
      </c>
      <c r="J2" s="5" t="n">
        <f aca="false">6.02*(1E+023)*F2*(0.000000001)/(M14*660)</f>
        <v>1259113523.29263</v>
      </c>
      <c r="K2" s="6" t="n">
        <f aca="false">LOG10(J2)</f>
        <v>9.10006488842152</v>
      </c>
      <c r="O2" s="0" t="s">
        <v>12</v>
      </c>
      <c r="P2" s="0" t="n">
        <v>10.4066666666667</v>
      </c>
      <c r="Q2" s="0" t="n">
        <v>14.3033333333333</v>
      </c>
      <c r="R2" s="0" t="n">
        <v>17.14</v>
      </c>
      <c r="S2" s="0" t="n">
        <v>22.315</v>
      </c>
    </row>
    <row r="3" customFormat="false" ht="13.5" hidden="false" customHeight="false" outlineLevel="0" collapsed="false">
      <c r="F3" s="5"/>
      <c r="G3" s="0" t="n">
        <v>2</v>
      </c>
      <c r="H3" s="0" t="n">
        <v>10.27</v>
      </c>
      <c r="I3" s="6"/>
      <c r="J3" s="6"/>
      <c r="K3" s="6"/>
      <c r="U3" s="7" t="s">
        <v>13</v>
      </c>
      <c r="V3" s="7"/>
    </row>
    <row r="4" customFormat="false" ht="13.5" hidden="false" customHeight="false" outlineLevel="0" collapsed="false">
      <c r="F4" s="5"/>
      <c r="G4" s="0" t="n">
        <v>3</v>
      </c>
      <c r="H4" s="0" t="n">
        <v>10.54</v>
      </c>
      <c r="I4" s="6"/>
      <c r="J4" s="6"/>
      <c r="K4" s="6"/>
      <c r="U4" s="8" t="s">
        <v>14</v>
      </c>
      <c r="V4" s="8" t="n">
        <v>0.979630417261675</v>
      </c>
    </row>
    <row r="5" customFormat="false" ht="13.5" hidden="false" customHeight="false" outlineLevel="0" collapsed="false">
      <c r="F5" s="5" t="n">
        <f aca="false">E2*0.001</f>
        <v>0.3977</v>
      </c>
      <c r="G5" s="0" t="n">
        <v>1</v>
      </c>
      <c r="H5" s="0" t="n">
        <v>14.23</v>
      </c>
      <c r="I5" s="6" t="n">
        <f aca="false">AVERAGE(H5,H6,H7)</f>
        <v>14.3033333333333</v>
      </c>
      <c r="J5" s="5" t="n">
        <f aca="false">6.02*(1E+023)*F5*(0.000000001)/(M14*660)</f>
        <v>125911352.329263</v>
      </c>
      <c r="K5" s="6" t="n">
        <f aca="false">LOG10(J5)</f>
        <v>8.10006488842152</v>
      </c>
      <c r="U5" s="8" t="s">
        <v>15</v>
      </c>
      <c r="V5" s="8" t="n">
        <v>0.959675754424283</v>
      </c>
    </row>
    <row r="6" customFormat="false" ht="13.5" hidden="false" customHeight="false" outlineLevel="0" collapsed="false">
      <c r="D6" s="9"/>
      <c r="F6" s="5"/>
      <c r="G6" s="0" t="n">
        <v>2</v>
      </c>
      <c r="H6" s="0" t="n">
        <v>14.41</v>
      </c>
      <c r="I6" s="6"/>
      <c r="J6" s="6"/>
      <c r="K6" s="6"/>
      <c r="U6" s="8" t="s">
        <v>16</v>
      </c>
      <c r="V6" s="8" t="n">
        <v>-1.5</v>
      </c>
    </row>
    <row r="7" customFormat="false" ht="13.5" hidden="false" customHeight="false" outlineLevel="0" collapsed="false">
      <c r="C7" s="9"/>
      <c r="D7" s="9"/>
      <c r="F7" s="5"/>
      <c r="G7" s="0" t="n">
        <v>3</v>
      </c>
      <c r="H7" s="0" t="n">
        <v>14.27</v>
      </c>
      <c r="I7" s="6"/>
      <c r="J7" s="6"/>
      <c r="K7" s="6"/>
      <c r="L7" s="0" t="s">
        <v>17</v>
      </c>
      <c r="M7" s="3" t="n">
        <v>189</v>
      </c>
      <c r="N7" s="3"/>
      <c r="U7" s="8" t="s">
        <v>18</v>
      </c>
      <c r="V7" s="8" t="n">
        <v>1.11170224354674</v>
      </c>
    </row>
    <row r="8" customFormat="false" ht="14.25" hidden="false" customHeight="false" outlineLevel="0" collapsed="false">
      <c r="C8" s="9"/>
      <c r="D8" s="9"/>
      <c r="F8" s="5" t="n">
        <f aca="false">E2*0.0001</f>
        <v>0.03977</v>
      </c>
      <c r="G8" s="0" t="n">
        <v>1</v>
      </c>
      <c r="H8" s="0" t="n">
        <v>17.22</v>
      </c>
      <c r="I8" s="6" t="n">
        <f aca="false">AVERAGE(H8,H9,H10)</f>
        <v>17.14</v>
      </c>
      <c r="J8" s="5" t="n">
        <f aca="false">6.02*(1E+023)*F8*(0.000000001)/(M14*660)</f>
        <v>12591135.2329263</v>
      </c>
      <c r="K8" s="6" t="n">
        <f aca="false">LOG10(J8)</f>
        <v>7.10006488842152</v>
      </c>
      <c r="U8" s="10" t="s">
        <v>19</v>
      </c>
      <c r="V8" s="10" t="n">
        <v>1</v>
      </c>
    </row>
    <row r="9" customFormat="false" ht="13.5" hidden="false" customHeight="false" outlineLevel="0" collapsed="false">
      <c r="C9" s="9"/>
      <c r="D9" s="9"/>
      <c r="F9" s="5"/>
      <c r="G9" s="0" t="n">
        <v>2</v>
      </c>
      <c r="H9" s="0" t="n">
        <v>17.08</v>
      </c>
      <c r="I9" s="6"/>
      <c r="J9" s="6"/>
      <c r="K9" s="6"/>
    </row>
    <row r="10" customFormat="false" ht="14.25" hidden="false" customHeight="false" outlineLevel="0" collapsed="false">
      <c r="C10" s="9"/>
      <c r="D10" s="9"/>
      <c r="F10" s="5"/>
      <c r="G10" s="0" t="n">
        <v>3</v>
      </c>
      <c r="H10" s="0" t="n">
        <v>17.12</v>
      </c>
      <c r="I10" s="6"/>
      <c r="J10" s="6"/>
      <c r="K10" s="6"/>
      <c r="U10" s="0" t="s">
        <v>20</v>
      </c>
    </row>
    <row r="11" customFormat="false" ht="13.5" hidden="false" customHeight="false" outlineLevel="0" collapsed="false">
      <c r="B11" s="0" t="s">
        <v>21</v>
      </c>
      <c r="C11" s="0" t="s">
        <v>22</v>
      </c>
      <c r="D11" s="9"/>
      <c r="F11" s="5" t="n">
        <f aca="false">E2*0.00001</f>
        <v>0.003977</v>
      </c>
      <c r="G11" s="0" t="n">
        <v>1</v>
      </c>
      <c r="H11" s="0" t="n">
        <v>20.55</v>
      </c>
      <c r="I11" s="6" t="n">
        <f aca="false">AVERAGE(H11,H12,H13)</f>
        <v>20.4633333333333</v>
      </c>
      <c r="J11" s="5" t="n">
        <f aca="false">6.02*(1E+023)*F11*(0.000000001)/(M14*660)</f>
        <v>1259113.52329263</v>
      </c>
      <c r="K11" s="6" t="n">
        <f aca="false">LOG10(J11)</f>
        <v>6.10006488842152</v>
      </c>
      <c r="U11" s="7"/>
      <c r="V11" s="7" t="s">
        <v>23</v>
      </c>
      <c r="W11" s="7" t="s">
        <v>24</v>
      </c>
      <c r="X11" s="7" t="s">
        <v>25</v>
      </c>
      <c r="Y11" s="7" t="s">
        <v>26</v>
      </c>
      <c r="Z11" s="7" t="s">
        <v>27</v>
      </c>
    </row>
    <row r="12" customFormat="false" ht="13.5" hidden="false" customHeight="false" outlineLevel="0" collapsed="false">
      <c r="C12" s="0" t="s">
        <v>28</v>
      </c>
      <c r="D12" s="9"/>
      <c r="F12" s="5"/>
      <c r="G12" s="0" t="n">
        <v>2</v>
      </c>
      <c r="H12" s="0" t="n">
        <v>20.49</v>
      </c>
      <c r="I12" s="6"/>
      <c r="J12" s="6"/>
      <c r="K12" s="6"/>
      <c r="U12" s="8" t="s">
        <v>29</v>
      </c>
      <c r="V12" s="8" t="n">
        <v>6</v>
      </c>
      <c r="W12" s="8" t="n">
        <v>117.650892857142</v>
      </c>
      <c r="X12" s="8" t="n">
        <v>19.6084821428571</v>
      </c>
      <c r="Y12" s="8" t="n">
        <v>95.1959041735625</v>
      </c>
      <c r="Z12" s="8" t="e">
        <f aca="false">#NUM!</f>
        <v>#NUM!</v>
      </c>
    </row>
    <row r="13" customFormat="false" ht="13.5" hidden="false" customHeight="false" outlineLevel="0" collapsed="false">
      <c r="C13" s="0" t="s">
        <v>30</v>
      </c>
      <c r="F13" s="5"/>
      <c r="G13" s="0" t="n">
        <v>3</v>
      </c>
      <c r="H13" s="0" t="n">
        <v>20.35</v>
      </c>
      <c r="I13" s="6"/>
      <c r="J13" s="6"/>
      <c r="K13" s="6"/>
      <c r="U13" s="8" t="s">
        <v>31</v>
      </c>
      <c r="V13" s="8" t="n">
        <v>4</v>
      </c>
      <c r="W13" s="8" t="n">
        <v>4.94352751322745</v>
      </c>
      <c r="X13" s="8" t="n">
        <v>1.23588187830686</v>
      </c>
      <c r="Y13" s="8"/>
      <c r="Z13" s="8"/>
    </row>
    <row r="14" customFormat="false" ht="14.25" hidden="false" customHeight="false" outlineLevel="0" collapsed="false">
      <c r="F14" s="5" t="n">
        <f aca="false">E2*0.000001</f>
        <v>0.0003977</v>
      </c>
      <c r="G14" s="0" t="n">
        <v>1</v>
      </c>
      <c r="H14" s="0" t="n">
        <v>22.23</v>
      </c>
      <c r="I14" s="6" t="n">
        <f aca="false">AVERAGE(H14,H15,H16)</f>
        <v>22.315</v>
      </c>
      <c r="J14" s="5" t="n">
        <f aca="false">6.02*1E+023*F14*0.000000001/(M14*660)</f>
        <v>125911.352329263</v>
      </c>
      <c r="K14" s="6" t="n">
        <f aca="false">LOG10(J14)</f>
        <v>5.10006488842152</v>
      </c>
      <c r="L14" s="0" t="s">
        <v>32</v>
      </c>
      <c r="M14" s="3" t="n">
        <f aca="false">M1+M7</f>
        <v>2881</v>
      </c>
      <c r="N14" s="3"/>
      <c r="U14" s="10" t="s">
        <v>33</v>
      </c>
      <c r="V14" s="10" t="n">
        <v>10</v>
      </c>
      <c r="W14" s="10" t="n">
        <v>122.59442037037</v>
      </c>
      <c r="X14" s="10"/>
      <c r="Y14" s="10"/>
      <c r="Z14" s="10"/>
    </row>
    <row r="15" customFormat="false" ht="14.25" hidden="false" customHeight="false" outlineLevel="0" collapsed="false">
      <c r="D15" s="11"/>
      <c r="F15" s="5"/>
      <c r="G15" s="0" t="n">
        <v>2</v>
      </c>
      <c r="H15" s="0" t="n">
        <v>22.4</v>
      </c>
      <c r="I15" s="6"/>
      <c r="J15" s="6"/>
      <c r="K15" s="6"/>
    </row>
    <row r="16" customFormat="false" ht="13.5" hidden="false" customHeight="false" outlineLevel="0" collapsed="false">
      <c r="D16" s="12"/>
      <c r="F16" s="5"/>
      <c r="G16" s="0" t="n">
        <v>3</v>
      </c>
      <c r="H16" s="13" t="s">
        <v>34</v>
      </c>
      <c r="I16" s="6"/>
      <c r="J16" s="6"/>
      <c r="K16" s="6"/>
      <c r="U16" s="7"/>
      <c r="V16" s="7" t="s">
        <v>35</v>
      </c>
      <c r="W16" s="7" t="s">
        <v>18</v>
      </c>
      <c r="X16" s="7" t="s">
        <v>36</v>
      </c>
      <c r="Y16" s="7" t="s">
        <v>37</v>
      </c>
      <c r="Z16" s="7" t="s">
        <v>38</v>
      </c>
      <c r="AA16" s="7" t="s">
        <v>39</v>
      </c>
      <c r="AB16" s="7" t="s">
        <v>40</v>
      </c>
      <c r="AC16" s="7" t="s">
        <v>41</v>
      </c>
    </row>
    <row r="17" customFormat="false" ht="13.5" hidden="false" customHeight="false" outlineLevel="0" collapsed="false">
      <c r="D17" s="12"/>
      <c r="F17" s="5" t="n">
        <f aca="false">E2*0.0000001</f>
        <v>3.977E-005</v>
      </c>
      <c r="G17" s="0" t="n">
        <v>1</v>
      </c>
      <c r="H17" s="13"/>
      <c r="I17" s="6" t="e">
        <f aca="false">AVERAGE(H17,H18,H19)</f>
        <v>#DIV/0!</v>
      </c>
      <c r="J17" s="5" t="n">
        <f aca="false">6.02*1E+023*F17*0.000000001/(M14*660)</f>
        <v>12591.1352329263</v>
      </c>
      <c r="K17" s="6" t="n">
        <f aca="false">LOG10(J17)</f>
        <v>4.10006488842152</v>
      </c>
      <c r="U17" s="8" t="s">
        <v>42</v>
      </c>
      <c r="V17" s="8"/>
      <c r="W17" s="8"/>
      <c r="X17" s="8"/>
      <c r="Y17" s="8"/>
      <c r="Z17" s="8"/>
      <c r="AA17" s="8"/>
      <c r="AB17" s="8" t="n">
        <v>3.90578987399794E-108</v>
      </c>
      <c r="AC17" s="8" t="n">
        <v>3.90578987399794E-108</v>
      </c>
    </row>
    <row r="18" customFormat="false" ht="13.5" hidden="false" customHeight="false" outlineLevel="0" collapsed="false">
      <c r="F18" s="5"/>
      <c r="G18" s="0" t="n">
        <v>2</v>
      </c>
      <c r="H18" s="13"/>
      <c r="I18" s="6"/>
      <c r="J18" s="6"/>
      <c r="K18" s="6"/>
      <c r="U18" s="8" t="s">
        <v>43</v>
      </c>
      <c r="V18" s="8"/>
      <c r="W18" s="8"/>
      <c r="X18" s="8"/>
      <c r="Y18" s="8"/>
      <c r="Z18" s="8"/>
      <c r="AA18" s="8"/>
      <c r="AB18" s="8" t="n">
        <v>3.90578987399794E-108</v>
      </c>
      <c r="AC18" s="8" t="n">
        <v>3.90578987399794E-108</v>
      </c>
    </row>
    <row r="19" customFormat="false" ht="13.5" hidden="false" customHeight="false" outlineLevel="0" collapsed="false">
      <c r="F19" s="5"/>
      <c r="G19" s="0" t="n">
        <v>3</v>
      </c>
      <c r="H19" s="13"/>
      <c r="I19" s="6"/>
      <c r="J19" s="6"/>
      <c r="K19" s="6"/>
      <c r="U19" s="8" t="s">
        <v>44</v>
      </c>
      <c r="V19" s="8"/>
      <c r="W19" s="8"/>
      <c r="X19" s="8"/>
      <c r="Y19" s="8"/>
      <c r="Z19" s="8"/>
      <c r="AA19" s="8"/>
      <c r="AB19" s="8" t="n">
        <v>-1.08442111775927E-107</v>
      </c>
      <c r="AC19" s="8" t="n">
        <v>1.08442111775927E-107</v>
      </c>
    </row>
    <row r="20" customFormat="false" ht="13.5" hidden="false" customHeight="false" outlineLevel="0" collapsed="false">
      <c r="F20" s="5" t="n">
        <f aca="false">E2*0.00000001</f>
        <v>3.977E-006</v>
      </c>
      <c r="G20" s="0" t="n">
        <v>1</v>
      </c>
      <c r="H20" s="13"/>
      <c r="I20" s="6" t="e">
        <f aca="false">AVERAGE(H20,H21,H22)</f>
        <v>#DIV/0!</v>
      </c>
      <c r="J20" s="5" t="n">
        <f aca="false">6.02*1E+023*F20*0.000000001/(M14*660)</f>
        <v>1259.11352329263</v>
      </c>
      <c r="K20" s="6" t="n">
        <f aca="false">LOG10(J20)</f>
        <v>3.10006488842152</v>
      </c>
      <c r="U20" s="8" t="s">
        <v>45</v>
      </c>
      <c r="V20" s="8"/>
      <c r="W20" s="8"/>
      <c r="X20" s="8"/>
      <c r="Y20" s="8"/>
      <c r="Z20" s="8"/>
      <c r="AA20" s="8"/>
      <c r="AB20" s="8" t="n">
        <v>-1.08442111775927E-107</v>
      </c>
      <c r="AC20" s="8" t="n">
        <v>1.08442111775927E-107</v>
      </c>
    </row>
    <row r="21" customFormat="false" ht="13.5" hidden="false" customHeight="false" outlineLevel="0" collapsed="false">
      <c r="F21" s="5"/>
      <c r="G21" s="0" t="n">
        <v>2</v>
      </c>
      <c r="H21" s="13"/>
      <c r="I21" s="6"/>
      <c r="J21" s="6"/>
      <c r="K21" s="6"/>
      <c r="U21" s="8" t="s">
        <v>46</v>
      </c>
      <c r="V21" s="8"/>
      <c r="W21" s="8"/>
      <c r="X21" s="8"/>
      <c r="Y21" s="8"/>
      <c r="Z21" s="8"/>
      <c r="AA21" s="8"/>
      <c r="AB21" s="8" t="n">
        <v>7.81635645213961E-270</v>
      </c>
      <c r="AC21" s="8" t="n">
        <v>-1.66134650957769E-269</v>
      </c>
    </row>
    <row r="22" customFormat="false" ht="13.5" hidden="false" customHeight="false" outlineLevel="0" collapsed="false">
      <c r="F22" s="5"/>
      <c r="G22" s="0" t="n">
        <v>3</v>
      </c>
      <c r="H22" s="13"/>
      <c r="I22" s="6"/>
      <c r="J22" s="6"/>
      <c r="K22" s="6"/>
      <c r="U22" s="8" t="s">
        <v>47</v>
      </c>
      <c r="V22" s="8" t="n">
        <v>35.0652476114866</v>
      </c>
      <c r="W22" s="8" t="n">
        <v>1.81171944641463</v>
      </c>
      <c r="X22" s="8" t="n">
        <v>19.3546786070439</v>
      </c>
      <c r="Y22" s="8" t="n">
        <v>4.20066167348747E-005</v>
      </c>
      <c r="Z22" s="8" t="n">
        <v>30.035108022497</v>
      </c>
      <c r="AA22" s="8" t="n">
        <v>40.0953872004761</v>
      </c>
      <c r="AB22" s="8" t="n">
        <v>30.035108022497</v>
      </c>
      <c r="AC22" s="8" t="n">
        <v>40.0953872004761</v>
      </c>
    </row>
    <row r="23" customFormat="false" ht="14.25" hidden="false" customHeight="false" outlineLevel="0" collapsed="false">
      <c r="F23" s="5" t="n">
        <f aca="false">E2*0.000000001</f>
        <v>3.977E-007</v>
      </c>
      <c r="G23" s="0" t="n">
        <v>1</v>
      </c>
      <c r="H23" s="13"/>
      <c r="I23" s="6" t="e">
        <f aca="false">AVERAGE(H23,H24,H25)</f>
        <v>#DIV/0!</v>
      </c>
      <c r="J23" s="5" t="n">
        <f aca="false">6.02*1E+023*F23*0.000000001/(M14*660)</f>
        <v>125.911352329263</v>
      </c>
      <c r="K23" s="6" t="n">
        <f aca="false">LOG10(J23)</f>
        <v>2.10006488842152</v>
      </c>
      <c r="U23" s="10" t="s">
        <v>48</v>
      </c>
      <c r="V23" s="10" t="n">
        <v>-2.59285714285714</v>
      </c>
      <c r="W23" s="10" t="n">
        <v>0.26574766530966</v>
      </c>
      <c r="X23" s="10" t="n">
        <v>-9.75683884122119</v>
      </c>
      <c r="Y23" s="10" t="n">
        <v>0.000618153978774287</v>
      </c>
      <c r="Z23" s="10" t="n">
        <v>-3.33069094742389</v>
      </c>
      <c r="AA23" s="10" t="n">
        <v>-1.85502333829039</v>
      </c>
      <c r="AB23" s="10" t="n">
        <v>-3.33069094742389</v>
      </c>
      <c r="AC23" s="10" t="n">
        <v>-1.85502333829039</v>
      </c>
    </row>
    <row r="24" customFormat="false" ht="13.5" hidden="false" customHeight="false" outlineLevel="0" collapsed="false">
      <c r="B24" s="0" t="s">
        <v>49</v>
      </c>
      <c r="C24" s="9" t="s">
        <v>50</v>
      </c>
      <c r="F24" s="5"/>
      <c r="G24" s="0" t="n">
        <v>2</v>
      </c>
      <c r="H24" s="13"/>
      <c r="I24" s="6"/>
      <c r="J24" s="6"/>
      <c r="K24" s="6"/>
    </row>
    <row r="25" customFormat="false" ht="13.5" hidden="false" customHeight="false" outlineLevel="0" collapsed="false">
      <c r="F25" s="5"/>
      <c r="G25" s="0" t="n">
        <v>3</v>
      </c>
      <c r="H25" s="13"/>
      <c r="I25" s="6"/>
      <c r="J25" s="6"/>
      <c r="K25" s="6"/>
    </row>
  </sheetData>
  <mergeCells count="34">
    <mergeCell ref="F2:F4"/>
    <mergeCell ref="I2:I4"/>
    <mergeCell ref="J2:J4"/>
    <mergeCell ref="K2:K4"/>
    <mergeCell ref="U3:V3"/>
    <mergeCell ref="F5:F7"/>
    <mergeCell ref="I5:I7"/>
    <mergeCell ref="J5:J7"/>
    <mergeCell ref="K5:K7"/>
    <mergeCell ref="F8:F10"/>
    <mergeCell ref="I8:I10"/>
    <mergeCell ref="J8:J10"/>
    <mergeCell ref="K8:K10"/>
    <mergeCell ref="F11:F13"/>
    <mergeCell ref="I11:I13"/>
    <mergeCell ref="J11:J13"/>
    <mergeCell ref="K11:K13"/>
    <mergeCell ref="F14:F16"/>
    <mergeCell ref="I14:I16"/>
    <mergeCell ref="J14:J16"/>
    <mergeCell ref="K14:K16"/>
    <mergeCell ref="H16:H25"/>
    <mergeCell ref="F17:F19"/>
    <mergeCell ref="I17:I19"/>
    <mergeCell ref="J17:J19"/>
    <mergeCell ref="K17:K19"/>
    <mergeCell ref="F20:F22"/>
    <mergeCell ref="I20:I22"/>
    <mergeCell ref="J20:J22"/>
    <mergeCell ref="K20:K22"/>
    <mergeCell ref="F23:F25"/>
    <mergeCell ref="I23:I25"/>
    <mergeCell ref="J23:J25"/>
    <mergeCell ref="K23:K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A1" activeCellId="0" sqref="A1"/>
    </sheetView>
  </sheetViews>
  <sheetFormatPr defaultRowHeight="13.5"/>
  <cols>
    <col collapsed="false" hidden="false" max="1" min="1" style="3" width="5.31958762886598"/>
    <col collapsed="false" hidden="false" max="2" min="2" style="3" width="9.41237113402062"/>
    <col collapsed="false" hidden="false" max="3" min="3" style="0" width="12.6855670103093"/>
    <col collapsed="false" hidden="false" max="4" min="4" style="12" width="29.3247422680412"/>
    <col collapsed="false" hidden="false" max="5" min="5" style="0" width="11.4587628865979"/>
    <col collapsed="false" hidden="false" max="1025" min="6" style="0" width="8.59278350515464"/>
  </cols>
  <sheetData>
    <row r="1" customFormat="false" ht="15" hidden="false" customHeight="false" outlineLevel="0" collapsed="false">
      <c r="A1" s="3" t="s">
        <v>51</v>
      </c>
      <c r="B1" s="3" t="s">
        <v>52</v>
      </c>
      <c r="C1" s="0" t="s">
        <v>53</v>
      </c>
      <c r="D1" s="12" t="s">
        <v>54</v>
      </c>
    </row>
    <row r="2" customFormat="false" ht="13.5" hidden="false" customHeight="false" outlineLevel="0" collapsed="false">
      <c r="A2" s="3" t="n">
        <v>1</v>
      </c>
      <c r="B2" s="3" t="s">
        <v>55</v>
      </c>
      <c r="C2" s="0" t="n">
        <v>17.1049992979951</v>
      </c>
      <c r="D2" s="12" t="n">
        <f aca="false">(C2-37.424)/ -2.9069</f>
        <v>6.98992077539816</v>
      </c>
      <c r="E2" s="14" t="n">
        <f aca="false">10^D2</f>
        <v>9770589.68245384</v>
      </c>
    </row>
    <row r="3" customFormat="false" ht="13.5" hidden="false" customHeight="false" outlineLevel="0" collapsed="false">
      <c r="A3" s="3" t="n">
        <v>2</v>
      </c>
      <c r="B3" s="3" t="s">
        <v>56</v>
      </c>
      <c r="C3" s="0" t="n">
        <v>17.348994664857</v>
      </c>
      <c r="D3" s="12" t="n">
        <f aca="false">(C3-37.424)/ -2.9069</f>
        <v>6.90598415327084</v>
      </c>
      <c r="E3" s="14" t="n">
        <f aca="false">10^D3</f>
        <v>8053490.54730388</v>
      </c>
    </row>
    <row r="4" customFormat="false" ht="13.5" hidden="false" customHeight="false" outlineLevel="0" collapsed="false">
      <c r="A4" s="3" t="n">
        <v>3</v>
      </c>
      <c r="B4" s="3" t="s">
        <v>57</v>
      </c>
      <c r="C4" s="0" t="n">
        <v>17.3871342386317</v>
      </c>
      <c r="D4" s="12" t="n">
        <f aca="false">(C4-37.424)/ -2.9069</f>
        <v>6.89286379351484</v>
      </c>
      <c r="E4" s="14" t="n">
        <f aca="false">10^D4</f>
        <v>7813827.0342462</v>
      </c>
    </row>
    <row r="5" customFormat="false" ht="13.5" hidden="false" customHeight="false" outlineLevel="0" collapsed="false">
      <c r="A5" s="3" t="n">
        <v>4</v>
      </c>
      <c r="B5" s="3" t="s">
        <v>58</v>
      </c>
      <c r="C5" s="0" t="n">
        <v>16.7514017495315</v>
      </c>
      <c r="D5" s="12" t="n">
        <f aca="false">(C5-37.424)/ -2.9069</f>
        <v>7.11156154338591</v>
      </c>
      <c r="E5" s="14" t="n">
        <f aca="false">10^D5</f>
        <v>12928899.0180964</v>
      </c>
    </row>
    <row r="6" customFormat="false" ht="13.5" hidden="false" customHeight="false" outlineLevel="0" collapsed="false">
      <c r="A6" s="3" t="n">
        <v>5</v>
      </c>
      <c r="B6" s="3" t="s">
        <v>59</v>
      </c>
      <c r="C6" s="0" t="n">
        <v>17.1068794554064</v>
      </c>
      <c r="D6" s="12" t="n">
        <f aca="false">(C6-37.424)/ -2.9069</f>
        <v>6.98927398417338</v>
      </c>
      <c r="E6" s="14" t="n">
        <f aca="false">10^D6</f>
        <v>9756049.25320036</v>
      </c>
    </row>
    <row r="7" customFormat="false" ht="13.5" hidden="false" customHeight="false" outlineLevel="0" collapsed="false">
      <c r="A7" s="3" t="n">
        <v>6</v>
      </c>
      <c r="B7" s="3" t="s">
        <v>60</v>
      </c>
      <c r="C7" s="0" t="n">
        <v>16.6097092757395</v>
      </c>
      <c r="D7" s="12" t="n">
        <f aca="false">(C7-37.424)/ -2.9069</f>
        <v>7.1603050411987</v>
      </c>
      <c r="E7" s="14" t="n">
        <f aca="false">10^D7</f>
        <v>14464553.8015824</v>
      </c>
    </row>
    <row r="8" customFormat="false" ht="13.5" hidden="false" customHeight="false" outlineLevel="0" collapsed="false">
      <c r="A8" s="3" t="n">
        <v>7</v>
      </c>
      <c r="B8" s="3" t="s">
        <v>61</v>
      </c>
      <c r="C8" s="0" t="n">
        <v>16.3904512471428</v>
      </c>
      <c r="D8" s="12" t="n">
        <f aca="false">(C8-37.424)/ -2.9069</f>
        <v>7.23573179430225</v>
      </c>
      <c r="E8" s="14" t="n">
        <f aca="false">10^D8</f>
        <v>17208055.350201</v>
      </c>
    </row>
    <row r="9" customFormat="false" ht="13.5" hidden="false" customHeight="false" outlineLevel="0" collapsed="false">
      <c r="A9" s="3" t="n">
        <v>8</v>
      </c>
      <c r="B9" s="3" t="s">
        <v>62</v>
      </c>
      <c r="C9" s="0" t="n">
        <v>17.0310346584463</v>
      </c>
      <c r="D9" s="12" t="n">
        <f aca="false">(C9-37.424)/ -2.9069</f>
        <v>7.01536528313795</v>
      </c>
      <c r="E9" s="14" t="n">
        <f aca="false">10^D9</f>
        <v>10360131.8636007</v>
      </c>
    </row>
    <row r="10" customFormat="false" ht="13.5" hidden="false" customHeight="false" outlineLevel="0" collapsed="false">
      <c r="A10" s="3" t="n">
        <v>9</v>
      </c>
      <c r="B10" s="3" t="s">
        <v>63</v>
      </c>
      <c r="C10" s="0" t="n">
        <v>16.6136215989174</v>
      </c>
      <c r="D10" s="12" t="n">
        <f aca="false">(C10-37.424)/ -2.9069</f>
        <v>7.15895916649441</v>
      </c>
      <c r="E10" s="14" t="n">
        <f aca="false">10^D10</f>
        <v>14419797.6643348</v>
      </c>
    </row>
    <row r="11" customFormat="false" ht="13.5" hidden="false" customHeight="false" outlineLevel="0" collapsed="false">
      <c r="A11" s="3" t="n">
        <v>10</v>
      </c>
      <c r="B11" s="3" t="s">
        <v>64</v>
      </c>
      <c r="C11" s="0" t="n">
        <v>16.6058472267116</v>
      </c>
      <c r="D11" s="12" t="n">
        <f aca="false">(C11-37.424)/ -2.9069</f>
        <v>7.16163362113881</v>
      </c>
      <c r="E11" s="14" t="n">
        <f aca="false">10^D11</f>
        <v>14508871.0593999</v>
      </c>
    </row>
    <row r="12" customFormat="false" ht="13.5" hidden="false" customHeight="false" outlineLevel="0" collapsed="false">
      <c r="A12" s="3" t="n">
        <v>11</v>
      </c>
      <c r="B12" s="3" t="s">
        <v>65</v>
      </c>
      <c r="C12" s="0" t="n">
        <v>16.5492042025794</v>
      </c>
      <c r="D12" s="12" t="n">
        <f aca="false">(C12-37.424)/ -2.9069</f>
        <v>7.18111933586315</v>
      </c>
      <c r="E12" s="14" t="n">
        <f aca="false">10^D12</f>
        <v>15174672.8132272</v>
      </c>
    </row>
    <row r="13" customFormat="false" ht="13.5" hidden="false" customHeight="false" outlineLevel="0" collapsed="false">
      <c r="A13" s="3" t="n">
        <v>12</v>
      </c>
      <c r="B13" s="3" t="s">
        <v>66</v>
      </c>
      <c r="C13" s="0" t="n">
        <v>17.6606863463435</v>
      </c>
      <c r="D13" s="12" t="n">
        <f aca="false">(C13-37.424)/ -2.9069</f>
        <v>6.79875938410558</v>
      </c>
      <c r="E13" s="14" t="n">
        <f aca="false">10^D13</f>
        <v>6291575.08749181</v>
      </c>
    </row>
    <row r="14" customFormat="false" ht="13.5" hidden="false" customHeight="false" outlineLevel="0" collapsed="false">
      <c r="A14" s="3" t="n">
        <v>13</v>
      </c>
      <c r="B14" s="3" t="s">
        <v>67</v>
      </c>
      <c r="C14" s="0" t="n">
        <v>17.0831578698853</v>
      </c>
      <c r="D14" s="12" t="n">
        <f aca="false">(C14-37.424)/ -2.9069</f>
        <v>6.99743442502828</v>
      </c>
      <c r="E14" s="14" t="n">
        <f aca="false">10^D14</f>
        <v>9941099.60016515</v>
      </c>
    </row>
    <row r="15" customFormat="false" ht="13.5" hidden="false" customHeight="false" outlineLevel="0" collapsed="false">
      <c r="A15" s="3" t="n">
        <v>14</v>
      </c>
      <c r="B15" s="3" t="s">
        <v>68</v>
      </c>
      <c r="C15" s="0" t="n">
        <v>16.4292259723392</v>
      </c>
      <c r="D15" s="12" t="n">
        <f aca="false">(C15-37.424)/ -2.9069</f>
        <v>7.22239293668884</v>
      </c>
      <c r="E15" s="14" t="n">
        <f aca="false">10^D15</f>
        <v>16687563.7069971</v>
      </c>
    </row>
    <row r="16" customFormat="false" ht="13.5" hidden="false" customHeight="false" outlineLevel="0" collapsed="false">
      <c r="A16" s="3" t="n">
        <v>15</v>
      </c>
      <c r="B16" s="3" t="s">
        <v>69</v>
      </c>
      <c r="C16" s="0" t="n">
        <v>17.0251772559683</v>
      </c>
      <c r="D16" s="12" t="n">
        <f aca="false">(C16-37.424)/ -2.9069</f>
        <v>7.01738028278637</v>
      </c>
      <c r="E16" s="14" t="n">
        <f aca="false">10^D16</f>
        <v>10408311.5352506</v>
      </c>
    </row>
    <row r="17" customFormat="false" ht="13.5" hidden="false" customHeight="false" outlineLevel="0" collapsed="false">
      <c r="A17" s="3" t="n">
        <v>16</v>
      </c>
      <c r="B17" s="3" t="s">
        <v>70</v>
      </c>
      <c r="C17" s="0" t="n">
        <v>19.2217398247782</v>
      </c>
      <c r="D17" s="12" t="n">
        <f aca="false">(C17-37.424)/ -2.9069</f>
        <v>6.26174281028649</v>
      </c>
      <c r="E17" s="14" t="n">
        <f aca="false">10^D17</f>
        <v>1827017.93349646</v>
      </c>
    </row>
    <row r="18" customFormat="false" ht="13.5" hidden="false" customHeight="false" outlineLevel="0" collapsed="false">
      <c r="A18" s="3" t="n">
        <v>17</v>
      </c>
      <c r="B18" s="3" t="s">
        <v>71</v>
      </c>
      <c r="C18" s="0" t="n">
        <v>18.1842099013399</v>
      </c>
      <c r="D18" s="12" t="n">
        <f aca="false">(C18-37.424)/ -2.9069</f>
        <v>6.61866252662978</v>
      </c>
      <c r="E18" s="14" t="n">
        <f aca="false">10^D18</f>
        <v>4155875.48051978</v>
      </c>
    </row>
    <row r="19" customFormat="false" ht="13.5" hidden="false" customHeight="false" outlineLevel="0" collapsed="false">
      <c r="A19" s="3" t="n">
        <v>18</v>
      </c>
      <c r="B19" s="3" t="s">
        <v>72</v>
      </c>
      <c r="C19" s="0" t="n">
        <v>18.0928172249643</v>
      </c>
      <c r="D19" s="12" t="n">
        <f aca="false">(C19-37.424)/ -2.9069</f>
        <v>6.65010243731663</v>
      </c>
      <c r="E19" s="14" t="n">
        <f aca="false">10^D19</f>
        <v>4467889.64121518</v>
      </c>
    </row>
    <row r="20" customFormat="false" ht="13.5" hidden="false" customHeight="false" outlineLevel="0" collapsed="false">
      <c r="A20" s="3" t="n">
        <v>19</v>
      </c>
      <c r="B20" s="3" t="s">
        <v>73</v>
      </c>
      <c r="C20" s="0" t="n">
        <v>17.9935825986168</v>
      </c>
      <c r="D20" s="12" t="n">
        <f aca="false">(C20-37.424)/ -2.9069</f>
        <v>6.68424005001314</v>
      </c>
      <c r="E20" s="14" t="n">
        <f aca="false">10^D20</f>
        <v>4833258.79632621</v>
      </c>
    </row>
    <row r="21" customFormat="false" ht="13.5" hidden="false" customHeight="false" outlineLevel="0" collapsed="false">
      <c r="A21" s="3" t="n">
        <v>20</v>
      </c>
      <c r="B21" s="3" t="s">
        <v>74</v>
      </c>
      <c r="C21" s="0" t="n">
        <v>17.3779357593804</v>
      </c>
      <c r="D21" s="12" t="n">
        <f aca="false">(C21-37.424)/ -2.9069</f>
        <v>6.89602815391641</v>
      </c>
      <c r="E21" s="14" t="n">
        <f aca="false">10^D21</f>
        <v>7870968.1299965</v>
      </c>
    </row>
    <row r="22" customFormat="false" ht="13.5" hidden="false" customHeight="false" outlineLevel="0" collapsed="false">
      <c r="A22" s="3" t="n">
        <v>21</v>
      </c>
      <c r="B22" s="3" t="s">
        <v>75</v>
      </c>
      <c r="C22" s="0" t="n">
        <v>15.59186065665</v>
      </c>
      <c r="D22" s="12" t="n">
        <f aca="false">(C22-37.424)/ -2.9069</f>
        <v>7.51045421010355</v>
      </c>
      <c r="E22" s="14" t="n">
        <f aca="false">10^D22</f>
        <v>32393226.6792647</v>
      </c>
    </row>
    <row r="23" customFormat="false" ht="13.5" hidden="false" customHeight="false" outlineLevel="0" collapsed="false">
      <c r="A23" s="3" t="n">
        <v>22</v>
      </c>
      <c r="B23" s="3" t="s">
        <v>76</v>
      </c>
      <c r="C23" s="0" t="n">
        <v>16.4605615221247</v>
      </c>
      <c r="D23" s="12" t="n">
        <f aca="false">(C23-37.424)/ -2.9069</f>
        <v>7.21161322297819</v>
      </c>
      <c r="E23" s="14" t="n">
        <f aca="false">10^D23</f>
        <v>16278456.4870859</v>
      </c>
    </row>
    <row r="24" customFormat="false" ht="13.5" hidden="false" customHeight="false" outlineLevel="0" collapsed="false">
      <c r="A24" s="3" t="n">
        <v>23</v>
      </c>
      <c r="B24" s="3" t="s">
        <v>77</v>
      </c>
      <c r="C24" s="0" t="n">
        <v>16.1255226012146</v>
      </c>
      <c r="D24" s="12" t="n">
        <f aca="false">(C24-37.424)/ -2.9069</f>
        <v>7.32686965454106</v>
      </c>
      <c r="E24" s="14" t="n">
        <f aca="false">10^D24</f>
        <v>21226073.0505247</v>
      </c>
    </row>
    <row r="25" customFormat="false" ht="13.5" hidden="false" customHeight="false" outlineLevel="0" collapsed="false">
      <c r="A25" s="3" t="n">
        <v>24</v>
      </c>
      <c r="B25" s="3" t="s">
        <v>78</v>
      </c>
      <c r="C25" s="0" t="n">
        <v>16.4841552121784</v>
      </c>
      <c r="D25" s="12" t="n">
        <f aca="false">(C25-37.424)/ -2.9069</f>
        <v>7.2034967793256</v>
      </c>
      <c r="E25" s="14" t="n">
        <f aca="false">10^D25</f>
        <v>15977056.8062613</v>
      </c>
    </row>
    <row r="26" customFormat="false" ht="13.5" hidden="false" customHeight="false" outlineLevel="0" collapsed="false">
      <c r="A26" s="3" t="n">
        <v>25</v>
      </c>
      <c r="B26" s="3" t="s">
        <v>79</v>
      </c>
      <c r="C26" s="0" t="n">
        <v>15.9742633647898</v>
      </c>
      <c r="D26" s="12" t="n">
        <f aca="false">(C26-37.424)/ -2.9069</f>
        <v>7.37890420558334</v>
      </c>
      <c r="E26" s="14" t="n">
        <f aca="false">10^D26</f>
        <v>23927879.0948813</v>
      </c>
    </row>
    <row r="27" customFormat="false" ht="13.5" hidden="false" customHeight="false" outlineLevel="0" collapsed="false">
      <c r="A27" s="3" t="n">
        <v>26</v>
      </c>
      <c r="B27" s="3" t="s">
        <v>80</v>
      </c>
      <c r="C27" s="0" t="n">
        <v>17.0972936398023</v>
      </c>
      <c r="D27" s="12" t="n">
        <f aca="false">(C27-37.424)/ -2.9069</f>
        <v>6.99257159179803</v>
      </c>
      <c r="E27" s="14" t="n">
        <f aca="false">10^D27</f>
        <v>9830409.10209359</v>
      </c>
    </row>
    <row r="28" customFormat="false" ht="13.5" hidden="false" customHeight="false" outlineLevel="0" collapsed="false">
      <c r="A28" s="3" t="n">
        <v>27</v>
      </c>
      <c r="B28" s="3" t="s">
        <v>81</v>
      </c>
      <c r="C28" s="0" t="n">
        <v>17.0097413353316</v>
      </c>
      <c r="D28" s="12" t="n">
        <f aca="false">(C28-37.424)/ -2.9069</f>
        <v>7.02269037967195</v>
      </c>
      <c r="E28" s="14" t="n">
        <f aca="false">10^D28</f>
        <v>10536354.6323464</v>
      </c>
    </row>
    <row r="29" customFormat="false" ht="13.5" hidden="false" customHeight="false" outlineLevel="0" collapsed="false">
      <c r="A29" s="3" t="n">
        <v>28</v>
      </c>
      <c r="B29" s="3" t="s">
        <v>82</v>
      </c>
      <c r="C29" s="0" t="n">
        <v>16.2819034326387</v>
      </c>
      <c r="D29" s="12" t="n">
        <f aca="false">(C29-37.424)/ -2.9069</f>
        <v>7.27307322830551</v>
      </c>
      <c r="E29" s="14" t="n">
        <f aca="false">10^D29</f>
        <v>18753106.8580545</v>
      </c>
    </row>
    <row r="30" customFormat="false" ht="13.5" hidden="false" customHeight="false" outlineLevel="0" collapsed="false">
      <c r="A30" s="3" t="n">
        <v>29</v>
      </c>
      <c r="B30" s="3" t="s">
        <v>83</v>
      </c>
      <c r="C30" s="0" t="n">
        <v>16.23424194475</v>
      </c>
      <c r="D30" s="12" t="n">
        <f aca="false">(C30-37.424)/ -2.9069</f>
        <v>7.28946921299322</v>
      </c>
      <c r="E30" s="14" t="n">
        <f aca="false">10^D30</f>
        <v>19474629.8997627</v>
      </c>
    </row>
    <row r="31" customFormat="false" ht="13.5" hidden="false" customHeight="false" outlineLevel="0" collapsed="false">
      <c r="A31" s="3" t="n">
        <v>30</v>
      </c>
      <c r="B31" s="3" t="s">
        <v>84</v>
      </c>
      <c r="C31" s="0" t="n">
        <v>16.0337674760549</v>
      </c>
      <c r="D31" s="12" t="n">
        <f aca="false">(C31-37.424)/ -2.9069</f>
        <v>7.35843425090134</v>
      </c>
      <c r="E31" s="14" t="n">
        <f aca="false">10^D31</f>
        <v>22826233.25567</v>
      </c>
    </row>
    <row r="32" customFormat="false" ht="13.5" hidden="false" customHeight="false" outlineLevel="0" collapsed="false">
      <c r="A32" s="3" t="n">
        <v>31</v>
      </c>
      <c r="B32" s="3" t="s">
        <v>85</v>
      </c>
      <c r="C32" s="0" t="n">
        <v>17.9834297292858</v>
      </c>
      <c r="D32" s="12" t="n">
        <f aca="false">(C32-37.424)/ -2.9069</f>
        <v>6.68773272926974</v>
      </c>
      <c r="E32" s="14" t="n">
        <f aca="false">10^D32</f>
        <v>4872285.50743379</v>
      </c>
    </row>
    <row r="33" customFormat="false" ht="13.5" hidden="false" customHeight="false" outlineLevel="0" collapsed="false">
      <c r="A33" s="3" t="n">
        <v>32</v>
      </c>
      <c r="B33" s="3" t="s">
        <v>86</v>
      </c>
      <c r="C33" s="0" t="n">
        <v>19.012612313966</v>
      </c>
      <c r="D33" s="12" t="n">
        <f aca="false">(C33-37.424)/ -2.9069</f>
        <v>6.33368457326843</v>
      </c>
      <c r="E33" s="14" t="n">
        <f aca="false">10^D33</f>
        <v>2156177.81507386</v>
      </c>
    </row>
    <row r="34" customFormat="false" ht="13.5" hidden="false" customHeight="false" outlineLevel="0" collapsed="false">
      <c r="A34" s="3" t="n">
        <v>33</v>
      </c>
      <c r="B34" s="3" t="s">
        <v>87</v>
      </c>
      <c r="C34" s="0" t="n">
        <v>18.6946564998288</v>
      </c>
      <c r="D34" s="12" t="n">
        <f aca="false">(C34-37.424)/ -2.9069</f>
        <v>6.44306426095538</v>
      </c>
      <c r="E34" s="14" t="n">
        <f aca="false">10^D34</f>
        <v>2773730.49297722</v>
      </c>
    </row>
    <row r="35" customFormat="false" ht="13.5" hidden="false" customHeight="false" outlineLevel="0" collapsed="false">
      <c r="A35" s="3" t="n">
        <v>34</v>
      </c>
      <c r="B35" s="3" t="s">
        <v>88</v>
      </c>
      <c r="C35" s="0" t="n">
        <v>20.2233960438365</v>
      </c>
      <c r="D35" s="12" t="n">
        <f aca="false">(C35-37.424)/ -2.9069</f>
        <v>5.91716397404916</v>
      </c>
      <c r="E35" s="14" t="n">
        <f aca="false">10^D35</f>
        <v>826349.890821012</v>
      </c>
    </row>
    <row r="36" customFormat="false" ht="13.5" hidden="false" customHeight="false" outlineLevel="0" collapsed="false">
      <c r="A36" s="3" t="n">
        <v>35</v>
      </c>
      <c r="B36" s="3" t="s">
        <v>89</v>
      </c>
      <c r="C36" s="0" t="n">
        <v>19.7118150772382</v>
      </c>
      <c r="D36" s="12" t="n">
        <f aca="false">(C36-37.424)/ -2.9069</f>
        <v>6.09315247265534</v>
      </c>
      <c r="E36" s="14" t="n">
        <f aca="false">10^D36</f>
        <v>1239231.58115566</v>
      </c>
    </row>
    <row r="37" customFormat="false" ht="13.5" hidden="false" customHeight="false" outlineLevel="0" collapsed="false">
      <c r="A37" s="3" t="n">
        <v>36</v>
      </c>
      <c r="B37" s="3" t="s">
        <v>90</v>
      </c>
      <c r="C37" s="0" t="n">
        <v>21.6142443827892</v>
      </c>
      <c r="D37" s="12" t="n">
        <f aca="false">(C37-37.424)/ -2.9069</f>
        <v>5.43869951398768</v>
      </c>
      <c r="E37" s="14" t="n">
        <f aca="false">10^D37</f>
        <v>274599.355752358</v>
      </c>
    </row>
    <row r="38" customFormat="false" ht="13.5" hidden="false" customHeight="false" outlineLevel="0" collapsed="false">
      <c r="A38" s="3" t="n">
        <v>37</v>
      </c>
      <c r="B38" s="3" t="s">
        <v>91</v>
      </c>
      <c r="C38" s="0" t="n">
        <v>21.8061441936236</v>
      </c>
      <c r="D38" s="12" t="n">
        <f aca="false">(C38-37.424)/ -2.9069</f>
        <v>5.37268423625732</v>
      </c>
      <c r="E38" s="14" t="n">
        <f aca="false">10^D38</f>
        <v>235876.261722183</v>
      </c>
    </row>
    <row r="39" customFormat="false" ht="13.5" hidden="false" customHeight="false" outlineLevel="0" collapsed="false">
      <c r="A39" s="3" t="n">
        <v>38</v>
      </c>
      <c r="B39" s="3" t="s">
        <v>92</v>
      </c>
      <c r="C39" s="0" t="n">
        <v>22.2026169775883</v>
      </c>
      <c r="D39" s="12" t="n">
        <f aca="false">(C39-37.424)/ -2.9069</f>
        <v>5.23629399787117</v>
      </c>
      <c r="E39" s="14" t="n">
        <f aca="false">10^D39</f>
        <v>172303.459735398</v>
      </c>
    </row>
    <row r="40" customFormat="false" ht="13.5" hidden="false" customHeight="false" outlineLevel="0" collapsed="false">
      <c r="A40" s="3" t="n">
        <v>39</v>
      </c>
      <c r="B40" s="3" t="s">
        <v>93</v>
      </c>
      <c r="C40" s="0" t="n">
        <v>24.1715513975433</v>
      </c>
      <c r="D40" s="12" t="n">
        <f aca="false">(C40-37.424)/ -2.9069</f>
        <v>4.55896267585975</v>
      </c>
      <c r="E40" s="14" t="n">
        <f aca="false">10^D40</f>
        <v>36221.1867863415</v>
      </c>
    </row>
    <row r="41" customFormat="false" ht="13.5" hidden="false" customHeight="false" outlineLevel="0" collapsed="false">
      <c r="A41" s="3" t="n">
        <v>40</v>
      </c>
      <c r="B41" s="3" t="s">
        <v>94</v>
      </c>
      <c r="C41" s="0" t="n">
        <v>21.2379864983068</v>
      </c>
      <c r="D41" s="12" t="n">
        <f aca="false">(C41-37.424)/ -2.9069</f>
        <v>5.56813564336345</v>
      </c>
      <c r="E41" s="14" t="n">
        <f aca="false">10^D41</f>
        <v>369943.706398942</v>
      </c>
    </row>
    <row r="42" customFormat="false" ht="13.5" hidden="false" customHeight="false" outlineLevel="0" collapsed="false">
      <c r="A42" s="3" t="n">
        <v>41</v>
      </c>
      <c r="B42" s="3" t="s">
        <v>95</v>
      </c>
      <c r="C42" s="0" t="n">
        <v>22.0755335236179</v>
      </c>
      <c r="D42" s="12" t="n">
        <f aca="false">(C42-37.424)/ -2.9069</f>
        <v>5.28001186018855</v>
      </c>
      <c r="E42" s="14" t="n">
        <f aca="false">10^D42</f>
        <v>190551.275507842</v>
      </c>
    </row>
    <row r="43" customFormat="false" ht="13.5" hidden="false" customHeight="false" outlineLevel="0" collapsed="false">
      <c r="A43" s="3" t="n">
        <v>42</v>
      </c>
      <c r="B43" s="3" t="s">
        <v>96</v>
      </c>
      <c r="C43" s="0" t="n">
        <v>23.0076552718826</v>
      </c>
      <c r="D43" s="12" t="n">
        <f aca="false">(C43-37.424)/ -2.9069</f>
        <v>4.95935351340514</v>
      </c>
      <c r="E43" s="14" t="n">
        <f aca="false">10^D43</f>
        <v>91065.4238741091</v>
      </c>
    </row>
    <row r="44" customFormat="false" ht="13.5" hidden="false" customHeight="false" outlineLevel="0" collapsed="false">
      <c r="A44" s="3" t="n">
        <v>43</v>
      </c>
      <c r="B44" s="3" t="s">
        <v>97</v>
      </c>
      <c r="C44" s="0" t="n">
        <v>21.7068005545955</v>
      </c>
      <c r="D44" s="12" t="n">
        <f aca="false">(C44-37.424)/ -2.9069</f>
        <v>5.406859350306</v>
      </c>
      <c r="E44" s="14" t="n">
        <f aca="false">10^D44</f>
        <v>255187.472406099</v>
      </c>
    </row>
    <row r="45" customFormat="false" ht="13.5" hidden="false" customHeight="false" outlineLevel="0" collapsed="false">
      <c r="A45" s="3" t="n">
        <v>44</v>
      </c>
      <c r="B45" s="3" t="s">
        <v>98</v>
      </c>
      <c r="C45" s="0" t="n">
        <v>22.5192506024398</v>
      </c>
      <c r="D45" s="12" t="n">
        <f aca="false">(C45-37.424)/ -2.9069</f>
        <v>5.12736915530641</v>
      </c>
      <c r="E45" s="14" t="n">
        <f aca="false">10^D45</f>
        <v>134081.59121324</v>
      </c>
    </row>
    <row r="46" customFormat="false" ht="13.5" hidden="false" customHeight="false" outlineLevel="0" collapsed="false">
      <c r="A46" s="3" t="n">
        <v>45</v>
      </c>
      <c r="B46" s="3" t="s">
        <v>99</v>
      </c>
      <c r="C46" s="0" t="n">
        <v>22.2506165250518</v>
      </c>
      <c r="D46" s="12" t="n">
        <f aca="false">(C46-37.424)/ -2.9069</f>
        <v>5.21978171761953</v>
      </c>
      <c r="E46" s="14" t="n">
        <f aca="false">10^D46</f>
        <v>165875.298581749</v>
      </c>
    </row>
    <row r="47" customFormat="false" ht="13.5" hidden="false" customHeight="false" outlineLevel="0" collapsed="false">
      <c r="A47" s="3" t="n">
        <v>46</v>
      </c>
      <c r="B47" s="3" t="s">
        <v>100</v>
      </c>
      <c r="C47" s="0" t="n">
        <v>19.4325426423463</v>
      </c>
      <c r="D47" s="12" t="n">
        <f aca="false">(C47-37.424)/ -2.9069</f>
        <v>6.18922472656565</v>
      </c>
      <c r="E47" s="14" t="n">
        <f aca="false">10^D47</f>
        <v>1546054.24151232</v>
      </c>
    </row>
    <row r="48" customFormat="false" ht="13.5" hidden="false" customHeight="false" outlineLevel="0" collapsed="false">
      <c r="A48" s="3" t="n">
        <v>47</v>
      </c>
      <c r="B48" s="3" t="s">
        <v>101</v>
      </c>
      <c r="C48" s="0" t="n">
        <v>19.5618713717112</v>
      </c>
      <c r="D48" s="12" t="n">
        <f aca="false">(C48-37.424)/ -2.9069</f>
        <v>6.14473446912133</v>
      </c>
      <c r="E48" s="14" t="n">
        <f aca="false">10^D48</f>
        <v>1395514.87198826</v>
      </c>
    </row>
    <row r="49" customFormat="false" ht="13.5" hidden="false" customHeight="false" outlineLevel="0" collapsed="false">
      <c r="A49" s="3" t="n">
        <v>48</v>
      </c>
      <c r="B49" s="3" t="s">
        <v>102</v>
      </c>
      <c r="C49" s="0" t="n">
        <v>19.4617583683405</v>
      </c>
      <c r="D49" s="12" t="n">
        <f aca="false">(C49-37.424)/ -2.9069</f>
        <v>6.17917425149111</v>
      </c>
      <c r="E49" s="14" t="n">
        <f aca="false">10^D49</f>
        <v>1510686.16350805</v>
      </c>
    </row>
    <row r="50" customFormat="false" ht="13.5" hidden="false" customHeight="false" outlineLevel="0" collapsed="false">
      <c r="A50" s="3" t="n">
        <v>49</v>
      </c>
      <c r="B50" s="3" t="s">
        <v>103</v>
      </c>
      <c r="C50" s="0" t="n">
        <v>19.3984331658424</v>
      </c>
      <c r="D50" s="12" t="n">
        <f aca="false">(C50-37.424)/ -2.9069</f>
        <v>6.2009586962598</v>
      </c>
      <c r="E50" s="14" t="n">
        <f aca="false">10^D50</f>
        <v>1588395.6764452</v>
      </c>
    </row>
    <row r="51" customFormat="false" ht="13.5" hidden="false" customHeight="false" outlineLevel="0" collapsed="false">
      <c r="A51" s="3" t="n">
        <v>50</v>
      </c>
      <c r="B51" s="3" t="s">
        <v>104</v>
      </c>
      <c r="C51" s="0" t="n">
        <v>19.5309440837286</v>
      </c>
      <c r="D51" s="12" t="n">
        <f aca="false">(C51-37.424)/ -2.9069</f>
        <v>6.15537373706402</v>
      </c>
      <c r="E51" s="14" t="n">
        <f aca="false">10^D51</f>
        <v>1430124.13873239</v>
      </c>
    </row>
    <row r="52" customFormat="false" ht="13.5" hidden="false" customHeight="false" outlineLevel="0" collapsed="false">
      <c r="A52" s="3" t="n">
        <v>51</v>
      </c>
      <c r="B52" s="3" t="s">
        <v>105</v>
      </c>
      <c r="C52" s="0" t="n">
        <v>21.0032314767581</v>
      </c>
      <c r="D52" s="12" t="n">
        <f aca="false">(C52-37.424)/ -2.9069</f>
        <v>5.64889350278369</v>
      </c>
      <c r="E52" s="14" t="n">
        <f aca="false">10^D52</f>
        <v>445546.978459352</v>
      </c>
    </row>
    <row r="53" customFormat="false" ht="13.5" hidden="false" customHeight="false" outlineLevel="0" collapsed="false">
      <c r="A53" s="3" t="n">
        <v>52</v>
      </c>
      <c r="B53" s="3" t="s">
        <v>106</v>
      </c>
      <c r="C53" s="0" t="n">
        <v>21.2471998251332</v>
      </c>
      <c r="D53" s="12" t="n">
        <f aca="false">(C53-37.424)/ -2.9069</f>
        <v>5.56496617526121</v>
      </c>
      <c r="E53" s="14" t="n">
        <f aca="false">10^D53</f>
        <v>367253.696072698</v>
      </c>
    </row>
    <row r="54" customFormat="false" ht="13.5" hidden="false" customHeight="false" outlineLevel="0" collapsed="false">
      <c r="A54" s="3" t="n">
        <v>53</v>
      </c>
      <c r="B54" s="3" t="s">
        <v>107</v>
      </c>
      <c r="C54" s="0" t="n">
        <v>21.7781801860995</v>
      </c>
      <c r="D54" s="12" t="n">
        <f aca="false">(C54-37.424)/ -2.9069</f>
        <v>5.38230410881024</v>
      </c>
      <c r="E54" s="14" t="n">
        <f aca="false">10^D54</f>
        <v>241159.352318357</v>
      </c>
    </row>
    <row r="55" customFormat="false" ht="13.5" hidden="false" customHeight="false" outlineLevel="0" collapsed="false">
      <c r="A55" s="3" t="n">
        <v>54</v>
      </c>
      <c r="B55" s="3" t="s">
        <v>108</v>
      </c>
      <c r="C55" s="0" t="n">
        <v>21.3044151822364</v>
      </c>
      <c r="D55" s="12" t="n">
        <f aca="false">(C55-37.424)/ -2.9069</f>
        <v>5.545283572797</v>
      </c>
      <c r="E55" s="14" t="n">
        <f aca="false">10^D55</f>
        <v>350980.972349156</v>
      </c>
    </row>
    <row r="56" customFormat="false" ht="13.5" hidden="false" customHeight="false" outlineLevel="0" collapsed="false">
      <c r="A56" s="3" t="n">
        <v>55</v>
      </c>
      <c r="B56" s="3" t="s">
        <v>109</v>
      </c>
      <c r="C56" s="0" t="n">
        <v>21.348686896639</v>
      </c>
      <c r="D56" s="12" t="n">
        <f aca="false">(C56-37.424)/ -2.9069</f>
        <v>5.53005370097389</v>
      </c>
      <c r="E56" s="14" t="n">
        <f aca="false">10^D56</f>
        <v>338886.057169447</v>
      </c>
    </row>
    <row r="57" customFormat="false" ht="13.5" hidden="false" customHeight="false" outlineLevel="0" collapsed="false">
      <c r="A57" s="3" t="n">
        <v>56</v>
      </c>
      <c r="B57" s="3" t="s">
        <v>110</v>
      </c>
      <c r="C57" s="0" t="n">
        <v>21.8492317040011</v>
      </c>
      <c r="D57" s="12" t="n">
        <f aca="false">(C57-37.424)/ -2.9069</f>
        <v>5.35786174137359</v>
      </c>
      <c r="E57" s="14" t="n">
        <f aca="false">10^D57</f>
        <v>227961.623550811</v>
      </c>
    </row>
    <row r="58" customFormat="false" ht="13.5" hidden="false" customHeight="false" outlineLevel="0" collapsed="false">
      <c r="A58" s="3" t="n">
        <v>57</v>
      </c>
      <c r="B58" s="3" t="s">
        <v>111</v>
      </c>
      <c r="C58" s="0" t="n">
        <v>21.0581654194103</v>
      </c>
      <c r="D58" s="12" t="n">
        <f aca="false">(C58-37.424)/ -2.9069</f>
        <v>5.62999572761007</v>
      </c>
      <c r="E58" s="14" t="n">
        <f aca="false">10^D58</f>
        <v>426575.322328568</v>
      </c>
    </row>
    <row r="59" customFormat="false" ht="13.5" hidden="false" customHeight="false" outlineLevel="0" collapsed="false">
      <c r="A59" s="3" t="n">
        <v>58</v>
      </c>
      <c r="B59" s="3" t="s">
        <v>112</v>
      </c>
      <c r="C59" s="0" t="n">
        <v>22.024571341789</v>
      </c>
      <c r="D59" s="12" t="n">
        <f aca="false">(C59-37.424)/ -2.9069</f>
        <v>5.29754331356806</v>
      </c>
      <c r="E59" s="14" t="n">
        <f aca="false">10^D59</f>
        <v>198400.751834096</v>
      </c>
    </row>
    <row r="60" customFormat="false" ht="13.5" hidden="false" customHeight="false" outlineLevel="0" collapsed="false">
      <c r="A60" s="3" t="n">
        <v>59</v>
      </c>
      <c r="B60" s="3" t="s">
        <v>113</v>
      </c>
      <c r="C60" s="0" t="n">
        <v>21.5325620513264</v>
      </c>
      <c r="D60" s="12" t="n">
        <f aca="false">(C60-37.424)/ -2.9069</f>
        <v>5.46679897783673</v>
      </c>
      <c r="E60" s="14" t="n">
        <f aca="false">10^D60</f>
        <v>292953.693475074</v>
      </c>
    </row>
    <row r="61" customFormat="false" ht="13.5" hidden="false" customHeight="false" outlineLevel="0" collapsed="false">
      <c r="A61" s="3" t="n">
        <v>60</v>
      </c>
      <c r="B61" s="3" t="s">
        <v>114</v>
      </c>
      <c r="C61" s="0" t="n">
        <v>21.940389777357</v>
      </c>
      <c r="D61" s="12" t="n">
        <f aca="false">(C61-37.424)/ -2.9069</f>
        <v>5.32650253625615</v>
      </c>
      <c r="E61" s="14" t="n">
        <f aca="false">10^D61</f>
        <v>212081.377849102</v>
      </c>
    </row>
    <row r="62" customFormat="false" ht="13.5" hidden="false" customHeight="false" outlineLevel="0" collapsed="false">
      <c r="A62" s="3" t="n">
        <v>61</v>
      </c>
      <c r="B62" s="3" t="s">
        <v>115</v>
      </c>
      <c r="C62" s="0" t="n">
        <v>17.7443191145621</v>
      </c>
      <c r="D62" s="12" t="n">
        <f aca="false">(C62-37.424)/ -2.9069</f>
        <v>6.76998895229898</v>
      </c>
      <c r="E62" s="14" t="n">
        <f aca="false">10^D62</f>
        <v>5888286.76381224</v>
      </c>
    </row>
    <row r="63" customFormat="false" ht="13.5" hidden="false" customHeight="false" outlineLevel="0" collapsed="false">
      <c r="A63" s="3" t="n">
        <v>62</v>
      </c>
      <c r="B63" s="3" t="s">
        <v>116</v>
      </c>
      <c r="C63" s="0" t="n">
        <v>18.7839954078623</v>
      </c>
      <c r="D63" s="12" t="n">
        <f aca="false">(C63-37.424)/ -2.9069</f>
        <v>6.41233086523021</v>
      </c>
      <c r="E63" s="14" t="n">
        <f aca="false">10^D63</f>
        <v>2584228.22311825</v>
      </c>
    </row>
    <row r="64" customFormat="false" ht="13.5" hidden="false" customHeight="false" outlineLevel="0" collapsed="false">
      <c r="A64" s="3" t="n">
        <v>63</v>
      </c>
      <c r="B64" s="3" t="s">
        <v>117</v>
      </c>
      <c r="C64" s="0" t="n">
        <v>18.3996153883294</v>
      </c>
      <c r="D64" s="12" t="n">
        <f aca="false">(C64-37.424)/ -2.9069</f>
        <v>6.54456108282727</v>
      </c>
      <c r="E64" s="14" t="n">
        <f aca="false">10^D64</f>
        <v>3503975.67695849</v>
      </c>
    </row>
    <row r="65" customFormat="false" ht="13.5" hidden="false" customHeight="false" outlineLevel="0" collapsed="false">
      <c r="A65" s="3" t="n">
        <v>64</v>
      </c>
      <c r="B65" s="3" t="s">
        <v>118</v>
      </c>
      <c r="C65" s="0" t="n">
        <v>19.1677369949664</v>
      </c>
      <c r="D65" s="12" t="n">
        <f aca="false">(C65-37.424)/ -2.9069</f>
        <v>6.2803202741868</v>
      </c>
      <c r="E65" s="14" t="n">
        <f aca="false">10^D65</f>
        <v>1906866.43456122</v>
      </c>
    </row>
    <row r="66" customFormat="false" ht="13.5" hidden="false" customHeight="false" outlineLevel="0" collapsed="false">
      <c r="A66" s="3" t="n">
        <v>65</v>
      </c>
      <c r="B66" s="3" t="s">
        <v>119</v>
      </c>
      <c r="C66" s="0" t="n">
        <v>17.7239937075611</v>
      </c>
      <c r="D66" s="12" t="n">
        <f aca="false">(C66-37.424)/ -2.9069</f>
        <v>6.77698107689941</v>
      </c>
      <c r="E66" s="14" t="n">
        <f aca="false">10^D66</f>
        <v>5983855.21608822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1"/>
  <sheetViews>
    <sheetView windowProtection="false" showFormulas="false" showGridLines="true" showRowColHeaders="true" showZeros="true" rightToLeft="false" tabSelected="true" showOutlineSymbols="true" defaultGridColor="true" view="normal" topLeftCell="A34" colorId="64" zoomScale="220" zoomScaleNormal="220" zoomScalePageLayoutView="100" workbookViewId="0">
      <selection pane="topLeft" activeCell="B46" activeCellId="0" sqref="B46"/>
    </sheetView>
  </sheetViews>
  <sheetFormatPr defaultRowHeight="13.5"/>
  <cols>
    <col collapsed="false" hidden="false" max="1" min="1" style="3" width="5.31958762886598"/>
    <col collapsed="false" hidden="false" max="2" min="2" style="3" width="9.41237113402062"/>
    <col collapsed="false" hidden="false" max="3" min="3" style="0" width="12.6855670103093"/>
    <col collapsed="false" hidden="false" max="4" min="4" style="12" width="29.3247422680412"/>
    <col collapsed="false" hidden="false" max="5" min="5" style="15" width="11.4587628865979"/>
    <col collapsed="false" hidden="false" max="1025" min="6" style="0" width="8.59278350515464"/>
  </cols>
  <sheetData>
    <row r="1" customFormat="false" ht="15" hidden="false" customHeight="false" outlineLevel="0" collapsed="false">
      <c r="A1" s="3" t="s">
        <v>51</v>
      </c>
      <c r="B1" s="3" t="s">
        <v>52</v>
      </c>
      <c r="C1" s="0" t="s">
        <v>53</v>
      </c>
      <c r="D1" s="12" t="s">
        <v>54</v>
      </c>
      <c r="E1" s="0"/>
    </row>
    <row r="2" customFormat="false" ht="13.5" hidden="false" customHeight="false" outlineLevel="0" collapsed="false">
      <c r="A2" s="3" t="n">
        <v>1</v>
      </c>
      <c r="B2" s="3" t="s">
        <v>55</v>
      </c>
      <c r="C2" s="0" t="n">
        <v>17.1049992979951</v>
      </c>
      <c r="D2" s="12" t="n">
        <f aca="false">(C2-37.424)/ -2.9069</f>
        <v>6.98992077539816</v>
      </c>
      <c r="E2" s="16" t="n">
        <f aca="false">10^D2</f>
        <v>9770589.68245384</v>
      </c>
    </row>
    <row r="3" customFormat="false" ht="13.5" hidden="false" customHeight="false" outlineLevel="0" collapsed="false">
      <c r="A3" s="3" t="n">
        <v>2</v>
      </c>
      <c r="B3" s="3" t="s">
        <v>56</v>
      </c>
      <c r="C3" s="0" t="n">
        <v>17.348994664857</v>
      </c>
      <c r="D3" s="12" t="n">
        <f aca="false">(C3-37.424)/ -2.9069</f>
        <v>6.90598415327084</v>
      </c>
      <c r="E3" s="16" t="n">
        <f aca="false">10^D3</f>
        <v>8053490.54730388</v>
      </c>
    </row>
    <row r="4" customFormat="false" ht="13.5" hidden="false" customHeight="false" outlineLevel="0" collapsed="false">
      <c r="A4" s="3" t="n">
        <v>3</v>
      </c>
      <c r="B4" s="3" t="s">
        <v>57</v>
      </c>
      <c r="C4" s="0" t="n">
        <v>17.3871342386317</v>
      </c>
      <c r="D4" s="12" t="n">
        <f aca="false">(C4-37.424)/ -2.9069</f>
        <v>6.89286379351484</v>
      </c>
      <c r="E4" s="16" t="n">
        <f aca="false">10^D4</f>
        <v>7813827.0342462</v>
      </c>
    </row>
    <row r="5" customFormat="false" ht="13.5" hidden="false" customHeight="false" outlineLevel="0" collapsed="false">
      <c r="A5" s="3" t="n">
        <v>4</v>
      </c>
      <c r="B5" s="3" t="s">
        <v>58</v>
      </c>
      <c r="C5" s="0" t="n">
        <v>17.7514017495315</v>
      </c>
      <c r="D5" s="12" t="n">
        <f aca="false">(C5-37.424)/ -2.9069</f>
        <v>6.76755246154615</v>
      </c>
      <c r="E5" s="16" t="n">
        <f aca="false">10^D5</f>
        <v>5855344.62957175</v>
      </c>
    </row>
    <row r="6" customFormat="false" ht="13.5" hidden="false" customHeight="false" outlineLevel="0" collapsed="false">
      <c r="A6" s="3" t="n">
        <v>5</v>
      </c>
      <c r="B6" s="3" t="s">
        <v>59</v>
      </c>
      <c r="C6" s="0" t="n">
        <v>17.1068794554064</v>
      </c>
      <c r="D6" s="12" t="n">
        <f aca="false">(C6-37.424)/ -2.9069</f>
        <v>6.98927398417338</v>
      </c>
      <c r="E6" s="16" t="n">
        <f aca="false">10^D6</f>
        <v>9756049.25320036</v>
      </c>
    </row>
    <row r="7" customFormat="false" ht="13.5" hidden="false" customHeight="false" outlineLevel="0" collapsed="false">
      <c r="A7" s="3" t="n">
        <v>16</v>
      </c>
      <c r="B7" s="3" t="s">
        <v>70</v>
      </c>
      <c r="C7" s="0" t="n">
        <v>19.2217398247782</v>
      </c>
      <c r="D7" s="12" t="n">
        <f aca="false">(C7-37.424)/ -2.9069</f>
        <v>6.26174281028649</v>
      </c>
      <c r="E7" s="16" t="n">
        <f aca="false">10^D7</f>
        <v>1827017.93349647</v>
      </c>
    </row>
    <row r="8" customFormat="false" ht="13.5" hidden="false" customHeight="false" outlineLevel="0" collapsed="false">
      <c r="A8" s="3" t="n">
        <v>17</v>
      </c>
      <c r="B8" s="3" t="s">
        <v>71</v>
      </c>
      <c r="C8" s="0" t="n">
        <v>18.1842099013399</v>
      </c>
      <c r="D8" s="12" t="n">
        <f aca="false">(C8-37.424)/ -2.9069</f>
        <v>6.61866252662978</v>
      </c>
      <c r="E8" s="16" t="n">
        <f aca="false">10^D8</f>
        <v>4155875.48051981</v>
      </c>
    </row>
    <row r="9" customFormat="false" ht="13.5" hidden="false" customHeight="false" outlineLevel="0" collapsed="false">
      <c r="A9" s="3" t="n">
        <v>18</v>
      </c>
      <c r="B9" s="3" t="s">
        <v>72</v>
      </c>
      <c r="C9" s="0" t="n">
        <v>18.0928172249643</v>
      </c>
      <c r="D9" s="12" t="n">
        <f aca="false">(C9-37.424)/ -2.9069</f>
        <v>6.65010243731663</v>
      </c>
      <c r="E9" s="16" t="n">
        <f aca="false">10^D9</f>
        <v>4467889.64121519</v>
      </c>
    </row>
    <row r="10" customFormat="false" ht="13.5" hidden="false" customHeight="false" outlineLevel="0" collapsed="false">
      <c r="A10" s="3" t="n">
        <v>19</v>
      </c>
      <c r="B10" s="3" t="s">
        <v>73</v>
      </c>
      <c r="C10" s="0" t="n">
        <v>17.9935825986168</v>
      </c>
      <c r="D10" s="12" t="n">
        <f aca="false">(C10-37.424)/ -2.9069</f>
        <v>6.68424005001314</v>
      </c>
      <c r="E10" s="16" t="n">
        <f aca="false">10^D10</f>
        <v>4833258.79632623</v>
      </c>
    </row>
    <row r="11" customFormat="false" ht="13.5" hidden="false" customHeight="false" outlineLevel="0" collapsed="false">
      <c r="A11" s="3" t="n">
        <v>20</v>
      </c>
      <c r="B11" s="3" t="s">
        <v>74</v>
      </c>
      <c r="C11" s="0" t="n">
        <v>17.3779357593804</v>
      </c>
      <c r="D11" s="12" t="n">
        <f aca="false">(C11-37.424)/ -2.9069</f>
        <v>6.89602815391641</v>
      </c>
      <c r="E11" s="16" t="n">
        <f aca="false">10^D11</f>
        <v>7870968.12999654</v>
      </c>
    </row>
    <row r="12" customFormat="false" ht="13.5" hidden="false" customHeight="false" outlineLevel="0" collapsed="false">
      <c r="A12" s="3" t="n">
        <v>6</v>
      </c>
      <c r="B12" s="3" t="s">
        <v>60</v>
      </c>
      <c r="C12" s="0" t="n">
        <v>16.6097092757395</v>
      </c>
      <c r="D12" s="12" t="n">
        <f aca="false">(C12-37.424)/ -2.9069</f>
        <v>7.1603050411987</v>
      </c>
      <c r="E12" s="16" t="n">
        <f aca="false">10^D12</f>
        <v>14464553.8015824</v>
      </c>
    </row>
    <row r="13" customFormat="false" ht="13.5" hidden="false" customHeight="false" outlineLevel="0" collapsed="false">
      <c r="A13" s="3" t="n">
        <v>7</v>
      </c>
      <c r="B13" s="3" t="s">
        <v>61</v>
      </c>
      <c r="C13" s="0" t="n">
        <v>16.3904512471428</v>
      </c>
      <c r="D13" s="12" t="n">
        <f aca="false">(C13-37.424)/ -2.9069</f>
        <v>7.23573179430225</v>
      </c>
      <c r="E13" s="16" t="n">
        <f aca="false">10^D13</f>
        <v>17208055.350201</v>
      </c>
    </row>
    <row r="14" customFormat="false" ht="13.5" hidden="false" customHeight="false" outlineLevel="0" collapsed="false">
      <c r="A14" s="3" t="n">
        <v>8</v>
      </c>
      <c r="B14" s="3" t="s">
        <v>62</v>
      </c>
      <c r="C14" s="0" t="n">
        <v>17.0310346584463</v>
      </c>
      <c r="D14" s="12" t="n">
        <f aca="false">(C14-37.424)/ -2.9069</f>
        <v>7.01536528313795</v>
      </c>
      <c r="E14" s="16" t="n">
        <f aca="false">10^D14</f>
        <v>10360131.8636007</v>
      </c>
    </row>
    <row r="15" customFormat="false" ht="13.5" hidden="false" customHeight="false" outlineLevel="0" collapsed="false">
      <c r="A15" s="3" t="n">
        <v>9</v>
      </c>
      <c r="B15" s="3" t="s">
        <v>63</v>
      </c>
      <c r="C15" s="0" t="n">
        <v>16.6136215989174</v>
      </c>
      <c r="D15" s="12" t="n">
        <f aca="false">(C15-37.424)/ -2.9069</f>
        <v>7.15895916649441</v>
      </c>
      <c r="E15" s="16" t="n">
        <f aca="false">10^D15</f>
        <v>14419797.6643348</v>
      </c>
    </row>
    <row r="16" customFormat="false" ht="13.5" hidden="false" customHeight="false" outlineLevel="0" collapsed="false">
      <c r="A16" s="3" t="n">
        <v>10</v>
      </c>
      <c r="B16" s="3" t="s">
        <v>64</v>
      </c>
      <c r="C16" s="0" t="n">
        <v>16.6058472267116</v>
      </c>
      <c r="D16" s="12" t="n">
        <f aca="false">(C16-37.424)/ -2.9069</f>
        <v>7.16163362113881</v>
      </c>
      <c r="E16" s="16" t="n">
        <f aca="false">10^D16</f>
        <v>14508871.0593999</v>
      </c>
    </row>
    <row r="17" customFormat="false" ht="13.5" hidden="false" customHeight="false" outlineLevel="0" collapsed="false">
      <c r="A17" s="3" t="n">
        <v>21</v>
      </c>
      <c r="B17" s="3" t="s">
        <v>75</v>
      </c>
      <c r="C17" s="0" t="n">
        <v>15.59186065665</v>
      </c>
      <c r="D17" s="12" t="n">
        <f aca="false">(C17-37.424)/ -2.9069</f>
        <v>7.51045421010355</v>
      </c>
      <c r="E17" s="16" t="n">
        <f aca="false">10^D17</f>
        <v>32393226.6792648</v>
      </c>
    </row>
    <row r="18" customFormat="false" ht="13.5" hidden="false" customHeight="false" outlineLevel="0" collapsed="false">
      <c r="A18" s="3" t="n">
        <v>22</v>
      </c>
      <c r="B18" s="3" t="s">
        <v>76</v>
      </c>
      <c r="C18" s="0" t="n">
        <v>16.4605615221247</v>
      </c>
      <c r="D18" s="12" t="n">
        <f aca="false">(C18-37.424)/ -2.9069</f>
        <v>7.21161322297819</v>
      </c>
      <c r="E18" s="16" t="n">
        <f aca="false">10^D18</f>
        <v>16278456.487086</v>
      </c>
    </row>
    <row r="19" customFormat="false" ht="13.5" hidden="false" customHeight="false" outlineLevel="0" collapsed="false">
      <c r="A19" s="3" t="n">
        <v>23</v>
      </c>
      <c r="B19" s="3" t="s">
        <v>77</v>
      </c>
      <c r="C19" s="0" t="n">
        <v>16.1255226012146</v>
      </c>
      <c r="D19" s="12" t="n">
        <f aca="false">(C19-37.424)/ -2.9069</f>
        <v>7.32686965454106</v>
      </c>
      <c r="E19" s="16" t="n">
        <f aca="false">10^D19</f>
        <v>21226073.0505248</v>
      </c>
    </row>
    <row r="20" customFormat="false" ht="13.5" hidden="false" customHeight="false" outlineLevel="0" collapsed="false">
      <c r="A20" s="3" t="n">
        <v>24</v>
      </c>
      <c r="B20" s="3" t="s">
        <v>78</v>
      </c>
      <c r="C20" s="0" t="n">
        <v>16.4841552121784</v>
      </c>
      <c r="D20" s="12" t="n">
        <f aca="false">(C20-37.424)/ -2.9069</f>
        <v>7.2034967793256</v>
      </c>
      <c r="E20" s="16" t="n">
        <f aca="false">10^D20</f>
        <v>15977056.8062613</v>
      </c>
    </row>
    <row r="21" customFormat="false" ht="13.5" hidden="false" customHeight="false" outlineLevel="0" collapsed="false">
      <c r="A21" s="3" t="n">
        <v>25</v>
      </c>
      <c r="B21" s="3" t="s">
        <v>79</v>
      </c>
      <c r="C21" s="0" t="n">
        <v>15.9742633647898</v>
      </c>
      <c r="D21" s="12" t="n">
        <f aca="false">(C21-37.424)/ -2.9069</f>
        <v>7.37890420558334</v>
      </c>
      <c r="E21" s="16" t="n">
        <f aca="false">10^D21</f>
        <v>23927879.0948813</v>
      </c>
    </row>
    <row r="22" customFormat="false" ht="13.5" hidden="false" customHeight="false" outlineLevel="0" collapsed="false">
      <c r="A22" s="3" t="n">
        <v>11</v>
      </c>
      <c r="B22" s="3" t="s">
        <v>65</v>
      </c>
      <c r="C22" s="0" t="n">
        <v>16.5492042025794</v>
      </c>
      <c r="D22" s="12" t="n">
        <f aca="false">(C22-37.424)/ -2.9069</f>
        <v>7.18111933586315</v>
      </c>
      <c r="E22" s="16" t="n">
        <f aca="false">10^D22</f>
        <v>15174672.8132272</v>
      </c>
    </row>
    <row r="23" customFormat="false" ht="13.5" hidden="false" customHeight="false" outlineLevel="0" collapsed="false">
      <c r="A23" s="3" t="n">
        <v>12</v>
      </c>
      <c r="B23" s="3" t="s">
        <v>66</v>
      </c>
      <c r="C23" s="0" t="n">
        <v>17.6606863463435</v>
      </c>
      <c r="D23" s="12" t="n">
        <f aca="false">(C23-37.424)/ -2.9069</f>
        <v>6.79875938410558</v>
      </c>
      <c r="E23" s="16" t="n">
        <f aca="false">10^D23</f>
        <v>6291575.08749181</v>
      </c>
    </row>
    <row r="24" customFormat="false" ht="13.5" hidden="false" customHeight="false" outlineLevel="0" collapsed="false">
      <c r="A24" s="3" t="n">
        <v>13</v>
      </c>
      <c r="B24" s="3" t="s">
        <v>67</v>
      </c>
      <c r="C24" s="0" t="n">
        <v>17.0831578698853</v>
      </c>
      <c r="D24" s="12" t="n">
        <f aca="false">(C24-37.424)/ -2.9069</f>
        <v>6.99743442502828</v>
      </c>
      <c r="E24" s="16" t="n">
        <f aca="false">10^D24</f>
        <v>9941099.60016515</v>
      </c>
    </row>
    <row r="25" customFormat="false" ht="13.5" hidden="false" customHeight="false" outlineLevel="0" collapsed="false">
      <c r="A25" s="3" t="n">
        <v>14</v>
      </c>
      <c r="B25" s="3" t="s">
        <v>68</v>
      </c>
      <c r="C25" s="0" t="n">
        <v>16.4292259723392</v>
      </c>
      <c r="D25" s="12" t="n">
        <f aca="false">(C25-37.424)/ -2.9069</f>
        <v>7.22239293668884</v>
      </c>
      <c r="E25" s="16" t="n">
        <f aca="false">10^D25</f>
        <v>16687563.7069971</v>
      </c>
    </row>
    <row r="26" customFormat="false" ht="13.5" hidden="false" customHeight="false" outlineLevel="0" collapsed="false">
      <c r="A26" s="3" t="n">
        <v>15</v>
      </c>
      <c r="B26" s="3" t="s">
        <v>69</v>
      </c>
      <c r="C26" s="0" t="n">
        <v>17.0251772559683</v>
      </c>
      <c r="D26" s="12" t="n">
        <f aca="false">(C26-37.424)/ -2.9069</f>
        <v>7.01738028278637</v>
      </c>
      <c r="E26" s="16" t="n">
        <f aca="false">10^D26</f>
        <v>10408311.5352506</v>
      </c>
    </row>
    <row r="27" customFormat="false" ht="13.5" hidden="false" customHeight="false" outlineLevel="0" collapsed="false">
      <c r="A27" s="3" t="n">
        <v>26</v>
      </c>
      <c r="B27" s="3" t="s">
        <v>80</v>
      </c>
      <c r="C27" s="0" t="n">
        <v>17.0972936398023</v>
      </c>
      <c r="D27" s="12" t="n">
        <f aca="false">(C27-37.424)/ -2.9069</f>
        <v>6.99257159179803</v>
      </c>
      <c r="E27" s="16" t="n">
        <f aca="false">10^D27</f>
        <v>9830409.10209359</v>
      </c>
    </row>
    <row r="28" customFormat="false" ht="13.5" hidden="false" customHeight="false" outlineLevel="0" collapsed="false">
      <c r="A28" s="3" t="n">
        <v>27</v>
      </c>
      <c r="B28" s="3" t="s">
        <v>81</v>
      </c>
      <c r="C28" s="0" t="n">
        <v>17.0097413353316</v>
      </c>
      <c r="D28" s="12" t="n">
        <f aca="false">(C28-37.424)/ -2.9069</f>
        <v>7.02269037967195</v>
      </c>
      <c r="E28" s="16" t="n">
        <f aca="false">10^D28</f>
        <v>10536354.6323464</v>
      </c>
    </row>
    <row r="29" customFormat="false" ht="13.5" hidden="false" customHeight="false" outlineLevel="0" collapsed="false">
      <c r="A29" s="3" t="n">
        <v>28</v>
      </c>
      <c r="B29" s="3" t="s">
        <v>82</v>
      </c>
      <c r="C29" s="0" t="n">
        <v>16.2819034326387</v>
      </c>
      <c r="D29" s="12" t="n">
        <f aca="false">(C29-37.424)/ -2.9069</f>
        <v>7.27307322830551</v>
      </c>
      <c r="E29" s="16" t="n">
        <f aca="false">10^D29</f>
        <v>18753106.8580545</v>
      </c>
    </row>
    <row r="30" customFormat="false" ht="13.5" hidden="false" customHeight="false" outlineLevel="0" collapsed="false">
      <c r="A30" s="3" t="n">
        <v>29</v>
      </c>
      <c r="B30" s="3" t="s">
        <v>83</v>
      </c>
      <c r="C30" s="0" t="n">
        <v>16.23424194475</v>
      </c>
      <c r="D30" s="12" t="n">
        <f aca="false">(C30-37.424)/ -2.9069</f>
        <v>7.28946921299322</v>
      </c>
      <c r="E30" s="16" t="n">
        <f aca="false">10^D30</f>
        <v>19474629.8997627</v>
      </c>
    </row>
    <row r="31" customFormat="false" ht="13.5" hidden="false" customHeight="false" outlineLevel="0" collapsed="false">
      <c r="A31" s="3" t="n">
        <v>30</v>
      </c>
      <c r="B31" s="3" t="s">
        <v>84</v>
      </c>
      <c r="C31" s="0" t="n">
        <v>16.0337674760549</v>
      </c>
      <c r="D31" s="12" t="n">
        <f aca="false">(C31-37.424)/ -2.9069</f>
        <v>7.35843425090134</v>
      </c>
      <c r="E31" s="16" t="n">
        <f aca="false">10^D31</f>
        <v>22826233.25567</v>
      </c>
    </row>
    <row r="32" customFormat="false" ht="13.5" hidden="false" customHeight="false" outlineLevel="0" collapsed="false">
      <c r="A32" s="3" t="n">
        <v>31</v>
      </c>
      <c r="B32" s="3" t="s">
        <v>85</v>
      </c>
      <c r="C32" s="0" t="n">
        <v>17.9834297292858</v>
      </c>
      <c r="D32" s="12" t="n">
        <f aca="false">(C32-37.424)/ -2.9069</f>
        <v>6.68773272926974</v>
      </c>
      <c r="E32" s="16" t="n">
        <f aca="false">10^D32</f>
        <v>4872285.50743379</v>
      </c>
    </row>
    <row r="33" customFormat="false" ht="13.5" hidden="false" customHeight="false" outlineLevel="0" collapsed="false">
      <c r="A33" s="3" t="n">
        <v>32</v>
      </c>
      <c r="B33" s="3" t="s">
        <v>86</v>
      </c>
      <c r="C33" s="0" t="n">
        <v>19.012612313966</v>
      </c>
      <c r="D33" s="12" t="n">
        <f aca="false">(C33-37.424)/ -2.9069</f>
        <v>6.33368457326843</v>
      </c>
      <c r="E33" s="16" t="n">
        <f aca="false">10^D33</f>
        <v>2156177.81507386</v>
      </c>
    </row>
    <row r="34" customFormat="false" ht="13.5" hidden="false" customHeight="false" outlineLevel="0" collapsed="false">
      <c r="A34" s="3" t="n">
        <v>33</v>
      </c>
      <c r="B34" s="3" t="s">
        <v>87</v>
      </c>
      <c r="C34" s="0" t="n">
        <v>18.6946564998288</v>
      </c>
      <c r="D34" s="12" t="n">
        <f aca="false">(C34-37.424)/ -2.9069</f>
        <v>6.44306426095538</v>
      </c>
      <c r="E34" s="16" t="n">
        <f aca="false">10^D34</f>
        <v>2773730.49297722</v>
      </c>
    </row>
    <row r="35" customFormat="false" ht="13.5" hidden="false" customHeight="false" outlineLevel="0" collapsed="false">
      <c r="A35" s="3" t="n">
        <v>34</v>
      </c>
      <c r="B35" s="3" t="s">
        <v>88</v>
      </c>
      <c r="C35" s="0" t="n">
        <v>20.2233960438365</v>
      </c>
      <c r="D35" s="12" t="n">
        <f aca="false">(C35-37.424)/ -2.9069</f>
        <v>5.91716397404916</v>
      </c>
      <c r="E35" s="16" t="n">
        <f aca="false">10^D35</f>
        <v>826349.890821012</v>
      </c>
    </row>
    <row r="36" customFormat="false" ht="13.5" hidden="false" customHeight="false" outlineLevel="0" collapsed="false">
      <c r="A36" s="3" t="n">
        <v>35</v>
      </c>
      <c r="B36" s="3" t="s">
        <v>89</v>
      </c>
      <c r="C36" s="0" t="n">
        <v>19.7118150772382</v>
      </c>
      <c r="D36" s="12" t="n">
        <f aca="false">(C36-37.424)/ -2.9069</f>
        <v>6.09315247265534</v>
      </c>
      <c r="E36" s="16" t="n">
        <f aca="false">10^D36</f>
        <v>1239231.58115566</v>
      </c>
    </row>
    <row r="37" customFormat="false" ht="13.5" hidden="false" customHeight="false" outlineLevel="0" collapsed="false">
      <c r="A37" s="3" t="n">
        <v>46</v>
      </c>
      <c r="B37" s="3" t="s">
        <v>100</v>
      </c>
      <c r="C37" s="0" t="n">
        <v>19.4325426423463</v>
      </c>
      <c r="D37" s="12" t="n">
        <f aca="false">(C37-37.424)/ -2.9069</f>
        <v>6.18922472656566</v>
      </c>
      <c r="E37" s="16" t="n">
        <f aca="false">10^D37</f>
        <v>1546054.24151233</v>
      </c>
    </row>
    <row r="38" customFormat="false" ht="13.5" hidden="false" customHeight="false" outlineLevel="0" collapsed="false">
      <c r="A38" s="3" t="n">
        <v>47</v>
      </c>
      <c r="B38" s="3" t="s">
        <v>101</v>
      </c>
      <c r="C38" s="0" t="n">
        <v>19.5618713717112</v>
      </c>
      <c r="D38" s="12" t="n">
        <f aca="false">(C38-37.424)/ -2.9069</f>
        <v>6.14473446912133</v>
      </c>
      <c r="E38" s="16" t="n">
        <f aca="false">10^D38</f>
        <v>1395514.87198826</v>
      </c>
    </row>
    <row r="39" customFormat="false" ht="13.5" hidden="false" customHeight="false" outlineLevel="0" collapsed="false">
      <c r="A39" s="3" t="n">
        <v>48</v>
      </c>
      <c r="B39" s="3" t="s">
        <v>102</v>
      </c>
      <c r="C39" s="0" t="n">
        <v>19.4617583683405</v>
      </c>
      <c r="D39" s="12" t="n">
        <f aca="false">(C39-37.424)/ -2.9069</f>
        <v>6.17917425149111</v>
      </c>
      <c r="E39" s="16" t="n">
        <f aca="false">10^D39</f>
        <v>1510686.16350806</v>
      </c>
    </row>
    <row r="40" customFormat="false" ht="13.5" hidden="false" customHeight="false" outlineLevel="0" collapsed="false">
      <c r="A40" s="3" t="n">
        <v>49</v>
      </c>
      <c r="B40" s="3" t="s">
        <v>103</v>
      </c>
      <c r="C40" s="0" t="n">
        <v>19.3984331658424</v>
      </c>
      <c r="D40" s="12" t="n">
        <f aca="false">(C40-37.424)/ -2.9069</f>
        <v>6.2009586962598</v>
      </c>
      <c r="E40" s="16" t="n">
        <f aca="false">10^D40</f>
        <v>1588395.67644521</v>
      </c>
    </row>
    <row r="41" customFormat="false" ht="13.5" hidden="false" customHeight="false" outlineLevel="0" collapsed="false">
      <c r="A41" s="3" t="n">
        <v>50</v>
      </c>
      <c r="B41" s="3" t="s">
        <v>104</v>
      </c>
      <c r="C41" s="0" t="n">
        <v>19.5309440837286</v>
      </c>
      <c r="D41" s="12" t="n">
        <f aca="false">(C41-37.424)/ -2.9069</f>
        <v>6.15537373706402</v>
      </c>
      <c r="E41" s="16" t="n">
        <f aca="false">10^D41</f>
        <v>1430124.13873239</v>
      </c>
    </row>
    <row r="42" customFormat="false" ht="13.5" hidden="false" customHeight="false" outlineLevel="0" collapsed="false">
      <c r="A42" s="3" t="n">
        <v>36</v>
      </c>
      <c r="B42" s="3" t="s">
        <v>120</v>
      </c>
      <c r="C42" s="0" t="n">
        <v>21.6142443827892</v>
      </c>
      <c r="D42" s="12" t="n">
        <f aca="false">(C42-37.424)/ -2.9069</f>
        <v>5.43869951398768</v>
      </c>
      <c r="E42" s="16" t="n">
        <f aca="false">10^D42</f>
        <v>274599.355752358</v>
      </c>
    </row>
    <row r="43" customFormat="false" ht="13.5" hidden="false" customHeight="false" outlineLevel="0" collapsed="false">
      <c r="A43" s="3" t="n">
        <v>37</v>
      </c>
      <c r="B43" s="3" t="s">
        <v>121</v>
      </c>
      <c r="C43" s="0" t="n">
        <v>21.8061441936236</v>
      </c>
      <c r="D43" s="12" t="n">
        <f aca="false">(C43-37.424)/ -2.9069</f>
        <v>5.37268423625732</v>
      </c>
      <c r="E43" s="16" t="n">
        <f aca="false">10^D43</f>
        <v>235876.261722183</v>
      </c>
    </row>
    <row r="44" customFormat="false" ht="13.5" hidden="false" customHeight="false" outlineLevel="0" collapsed="false">
      <c r="A44" s="3" t="n">
        <v>38</v>
      </c>
      <c r="B44" s="3" t="s">
        <v>122</v>
      </c>
      <c r="C44" s="0" t="n">
        <v>22.2026169775883</v>
      </c>
      <c r="D44" s="12" t="n">
        <f aca="false">(C44-37.424)/ -2.9069</f>
        <v>5.23629399787117</v>
      </c>
      <c r="E44" s="16" t="n">
        <f aca="false">10^D44</f>
        <v>172303.459735398</v>
      </c>
    </row>
    <row r="45" customFormat="false" ht="13.5" hidden="false" customHeight="false" outlineLevel="0" collapsed="false">
      <c r="A45" s="3" t="n">
        <v>39</v>
      </c>
      <c r="B45" s="3" t="s">
        <v>123</v>
      </c>
      <c r="C45" s="0" t="n">
        <v>22.1715513975433</v>
      </c>
      <c r="D45" s="12" t="n">
        <f aca="false">(C45-37.424)/ -2.9069</f>
        <v>5.24698083953927</v>
      </c>
      <c r="E45" s="16" t="n">
        <f aca="false">10^D45</f>
        <v>176595.990730414</v>
      </c>
    </row>
    <row r="46" customFormat="false" ht="13.5" hidden="false" customHeight="false" outlineLevel="0" collapsed="false">
      <c r="A46" s="3" t="n">
        <v>40</v>
      </c>
      <c r="B46" s="3" t="s">
        <v>124</v>
      </c>
      <c r="C46" s="0" t="n">
        <v>21.2379864983068</v>
      </c>
      <c r="D46" s="12" t="n">
        <f aca="false">(C46-37.424)/ -2.9069</f>
        <v>5.56813564336345</v>
      </c>
      <c r="E46" s="16" t="n">
        <f aca="false">10^D46</f>
        <v>369943.706398942</v>
      </c>
    </row>
    <row r="47" customFormat="false" ht="13.5" hidden="false" customHeight="false" outlineLevel="0" collapsed="false">
      <c r="A47" s="3" t="n">
        <v>51</v>
      </c>
      <c r="B47" s="3" t="s">
        <v>105</v>
      </c>
      <c r="C47" s="0" t="n">
        <v>21.0032314767581</v>
      </c>
      <c r="D47" s="12" t="n">
        <f aca="false">(C47-37.424)/ -2.9069</f>
        <v>5.64889350278369</v>
      </c>
      <c r="E47" s="16" t="n">
        <f aca="false">10^D47</f>
        <v>445546.978459354</v>
      </c>
    </row>
    <row r="48" customFormat="false" ht="13.5" hidden="false" customHeight="false" outlineLevel="0" collapsed="false">
      <c r="A48" s="3" t="n">
        <v>52</v>
      </c>
      <c r="B48" s="3" t="s">
        <v>106</v>
      </c>
      <c r="C48" s="0" t="n">
        <v>21.2471998251332</v>
      </c>
      <c r="D48" s="12" t="n">
        <f aca="false">(C48-37.424)/ -2.9069</f>
        <v>5.56496617526121</v>
      </c>
      <c r="E48" s="16" t="n">
        <f aca="false">10^D48</f>
        <v>367253.696072699</v>
      </c>
    </row>
    <row r="49" customFormat="false" ht="13.5" hidden="false" customHeight="false" outlineLevel="0" collapsed="false">
      <c r="A49" s="3" t="n">
        <v>53</v>
      </c>
      <c r="B49" s="3" t="s">
        <v>107</v>
      </c>
      <c r="C49" s="0" t="n">
        <v>21.7781801860995</v>
      </c>
      <c r="D49" s="12" t="n">
        <f aca="false">(C49-37.424)/ -2.9069</f>
        <v>5.38230410881025</v>
      </c>
      <c r="E49" s="16" t="n">
        <f aca="false">10^D49</f>
        <v>241159.352318357</v>
      </c>
    </row>
    <row r="50" customFormat="false" ht="13.5" hidden="false" customHeight="false" outlineLevel="0" collapsed="false">
      <c r="A50" s="3" t="n">
        <v>54</v>
      </c>
      <c r="B50" s="3" t="s">
        <v>108</v>
      </c>
      <c r="C50" s="0" t="n">
        <v>21.3044151822364</v>
      </c>
      <c r="D50" s="12" t="n">
        <f aca="false">(C50-37.424)/ -2.9069</f>
        <v>5.545283572797</v>
      </c>
      <c r="E50" s="16" t="n">
        <f aca="false">10^D50</f>
        <v>350980.972349158</v>
      </c>
    </row>
    <row r="51" customFormat="false" ht="13.5" hidden="false" customHeight="false" outlineLevel="0" collapsed="false">
      <c r="A51" s="3" t="n">
        <v>55</v>
      </c>
      <c r="B51" s="3" t="s">
        <v>109</v>
      </c>
      <c r="C51" s="0" t="n">
        <v>21.348686896639</v>
      </c>
      <c r="D51" s="12" t="n">
        <f aca="false">(C51-37.424)/ -2.9069</f>
        <v>5.53005370097389</v>
      </c>
      <c r="E51" s="16" t="n">
        <f aca="false">10^D51</f>
        <v>338886.057169448</v>
      </c>
    </row>
    <row r="52" customFormat="false" ht="13.5" hidden="false" customHeight="false" outlineLevel="0" collapsed="false">
      <c r="A52" s="3" t="n">
        <v>41</v>
      </c>
      <c r="B52" s="3" t="s">
        <v>95</v>
      </c>
      <c r="C52" s="0" t="n">
        <v>22.0755335236179</v>
      </c>
      <c r="D52" s="12" t="n">
        <f aca="false">(C52-37.424)/ -2.9069</f>
        <v>5.28001186018855</v>
      </c>
      <c r="E52" s="16" t="n">
        <f aca="false">10^D52</f>
        <v>190551.275507842</v>
      </c>
    </row>
    <row r="53" customFormat="false" ht="13.5" hidden="false" customHeight="false" outlineLevel="0" collapsed="false">
      <c r="A53" s="3" t="n">
        <v>42</v>
      </c>
      <c r="B53" s="3" t="s">
        <v>96</v>
      </c>
      <c r="C53" s="0" t="n">
        <v>22.0076552718826</v>
      </c>
      <c r="D53" s="12" t="n">
        <f aca="false">(C53-37.424)/ -2.9069</f>
        <v>5.3033625952449</v>
      </c>
      <c r="E53" s="16" t="n">
        <f aca="false">10^D53</f>
        <v>201077.09175004</v>
      </c>
    </row>
    <row r="54" customFormat="false" ht="13.5" hidden="false" customHeight="false" outlineLevel="0" collapsed="false">
      <c r="A54" s="3" t="n">
        <v>43</v>
      </c>
      <c r="B54" s="3" t="s">
        <v>97</v>
      </c>
      <c r="C54" s="0" t="n">
        <v>21.7068005545955</v>
      </c>
      <c r="D54" s="12" t="n">
        <f aca="false">(C54-37.424)/ -2.9069</f>
        <v>5.406859350306</v>
      </c>
      <c r="E54" s="16" t="n">
        <f aca="false">10^D54</f>
        <v>255187.472406099</v>
      </c>
    </row>
    <row r="55" customFormat="false" ht="13.5" hidden="false" customHeight="false" outlineLevel="0" collapsed="false">
      <c r="A55" s="3" t="n">
        <v>44</v>
      </c>
      <c r="B55" s="3" t="s">
        <v>98</v>
      </c>
      <c r="C55" s="0" t="n">
        <v>22.5192506024398</v>
      </c>
      <c r="D55" s="12" t="n">
        <f aca="false">(C55-37.424)/ -2.9069</f>
        <v>5.12736915530641</v>
      </c>
      <c r="E55" s="16" t="n">
        <f aca="false">10^D55</f>
        <v>134081.59121324</v>
      </c>
    </row>
    <row r="56" customFormat="false" ht="13.5" hidden="false" customHeight="false" outlineLevel="0" collapsed="false">
      <c r="A56" s="3" t="n">
        <v>45</v>
      </c>
      <c r="B56" s="3" t="s">
        <v>99</v>
      </c>
      <c r="C56" s="0" t="n">
        <v>22.2506165250518</v>
      </c>
      <c r="D56" s="12" t="n">
        <f aca="false">(C56-37.424)/ -2.9069</f>
        <v>5.21978171761953</v>
      </c>
      <c r="E56" s="16" t="n">
        <f aca="false">10^D56</f>
        <v>165875.298581749</v>
      </c>
    </row>
    <row r="57" customFormat="false" ht="13.5" hidden="false" customHeight="false" outlineLevel="0" collapsed="false">
      <c r="A57" s="3" t="n">
        <v>56</v>
      </c>
      <c r="B57" s="3" t="s">
        <v>110</v>
      </c>
      <c r="C57" s="0" t="n">
        <v>21.8492317040011</v>
      </c>
      <c r="D57" s="12" t="n">
        <f aca="false">(C57-37.424)/ -2.9069</f>
        <v>5.35786174137359</v>
      </c>
      <c r="E57" s="16" t="n">
        <f aca="false">10^D57</f>
        <v>227961.623550811</v>
      </c>
    </row>
    <row r="58" customFormat="false" ht="13.5" hidden="false" customHeight="false" outlineLevel="0" collapsed="false">
      <c r="A58" s="3" t="n">
        <v>57</v>
      </c>
      <c r="B58" s="3" t="s">
        <v>111</v>
      </c>
      <c r="C58" s="0" t="n">
        <v>21.0581654194103</v>
      </c>
      <c r="D58" s="12" t="n">
        <f aca="false">(C58-37.424)/ -2.9069</f>
        <v>5.62999572761007</v>
      </c>
      <c r="E58" s="16" t="n">
        <f aca="false">10^D58</f>
        <v>426575.322328568</v>
      </c>
    </row>
    <row r="59" customFormat="false" ht="13.5" hidden="false" customHeight="false" outlineLevel="0" collapsed="false">
      <c r="A59" s="3" t="n">
        <v>58</v>
      </c>
      <c r="B59" s="3" t="s">
        <v>112</v>
      </c>
      <c r="C59" s="0" t="n">
        <v>22.024571341789</v>
      </c>
      <c r="D59" s="12" t="n">
        <f aca="false">(C59-37.424)/ -2.9069</f>
        <v>5.29754331356806</v>
      </c>
      <c r="E59" s="16" t="n">
        <f aca="false">10^D59</f>
        <v>198400.751834096</v>
      </c>
    </row>
    <row r="60" customFormat="false" ht="13.5" hidden="false" customHeight="false" outlineLevel="0" collapsed="false">
      <c r="A60" s="3" t="n">
        <v>59</v>
      </c>
      <c r="B60" s="3" t="s">
        <v>113</v>
      </c>
      <c r="C60" s="0" t="n">
        <v>21.5325620513264</v>
      </c>
      <c r="D60" s="12" t="n">
        <f aca="false">(C60-37.424)/ -2.9069</f>
        <v>5.46679897783673</v>
      </c>
      <c r="E60" s="16" t="n">
        <f aca="false">10^D60</f>
        <v>292953.693475074</v>
      </c>
    </row>
    <row r="61" customFormat="false" ht="13.5" hidden="false" customHeight="false" outlineLevel="0" collapsed="false">
      <c r="A61" s="3" t="n">
        <v>60</v>
      </c>
      <c r="B61" s="3" t="s">
        <v>114</v>
      </c>
      <c r="C61" s="0" t="n">
        <v>21.940389777357</v>
      </c>
      <c r="D61" s="12" t="n">
        <f aca="false">(C61-37.424)/ -2.9069</f>
        <v>5.32650253625615</v>
      </c>
      <c r="E61" s="16" t="n">
        <f aca="false">10^D61</f>
        <v>212081.377849102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2019-01-04T07:22:14Z</dcterms:created>
  <dc:creator/>
  <dc:description/>
  <dc:language>en-US</dc:language>
  <cp:lastModifiedBy/>
  <dcterms:modified xsi:type="dcterms:W3CDTF">2019-01-14T09:44:21Z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