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tc\RobotPhysics\"/>
    </mc:Choice>
  </mc:AlternateContent>
  <xr:revisionPtr revIDLastSave="0" documentId="10_ncr:8100000_{E43CEF4A-8247-4E0B-8385-6A914832FD0D}" xr6:coauthVersionLast="34" xr6:coauthVersionMax="34" xr10:uidLastSave="{00000000-0000-0000-0000-000000000000}"/>
  <bookViews>
    <workbookView xWindow="0" yWindow="0" windowWidth="26265" windowHeight="14385" xr2:uid="{14A2B7E8-0450-4740-9EA4-16D83E10B3D8}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P12" i="1"/>
  <c r="P13" i="1"/>
  <c r="P16" i="1"/>
  <c r="P17" i="1"/>
  <c r="P18" i="1"/>
  <c r="P19" i="1"/>
  <c r="P3" i="1"/>
  <c r="O21" i="1"/>
  <c r="N14" i="1"/>
  <c r="P14" i="1" s="1"/>
  <c r="N13" i="1"/>
  <c r="N12" i="1"/>
  <c r="J14" i="1"/>
  <c r="J13" i="1"/>
  <c r="J12" i="1"/>
  <c r="N20" i="1"/>
  <c r="P20" i="1" s="1"/>
  <c r="N19" i="1"/>
  <c r="N18" i="1"/>
  <c r="J20" i="1"/>
  <c r="J19" i="1"/>
  <c r="J18" i="1"/>
  <c r="J16" i="1"/>
  <c r="J17" i="1"/>
  <c r="J15" i="1"/>
  <c r="N17" i="1"/>
  <c r="N16" i="1"/>
  <c r="N15" i="1"/>
  <c r="P15" i="1" s="1"/>
  <c r="O10" i="1"/>
  <c r="O9" i="1"/>
  <c r="P9" i="1" s="1"/>
  <c r="O8" i="1"/>
  <c r="O7" i="1"/>
  <c r="O6" i="1"/>
  <c r="O4" i="1"/>
  <c r="O5" i="1"/>
  <c r="O3" i="1"/>
  <c r="N4" i="1"/>
  <c r="P4" i="1" s="1"/>
  <c r="N5" i="1"/>
  <c r="P5" i="1" s="1"/>
  <c r="N6" i="1"/>
  <c r="P6" i="1" s="1"/>
  <c r="N7" i="1"/>
  <c r="P7" i="1" s="1"/>
  <c r="N8" i="1"/>
  <c r="P8" i="1" s="1"/>
  <c r="N9" i="1"/>
  <c r="N10" i="1"/>
  <c r="N3" i="1"/>
  <c r="G4" i="1" l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3" i="1"/>
  <c r="E4" i="1" l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3" i="1"/>
</calcChain>
</file>

<file path=xl/sharedStrings.xml><?xml version="1.0" encoding="utf-8"?>
<sst xmlns="http://schemas.openxmlformats.org/spreadsheetml/2006/main" count="44" uniqueCount="42">
  <si>
    <t>AM 20 A</t>
  </si>
  <si>
    <t>AM 20 B</t>
  </si>
  <si>
    <t>AM 20 C</t>
  </si>
  <si>
    <t>AM 40 A</t>
  </si>
  <si>
    <t>AM 40 B</t>
  </si>
  <si>
    <t>AM 40 C</t>
  </si>
  <si>
    <t>AM 60 A</t>
  </si>
  <si>
    <t>AM 60 B</t>
  </si>
  <si>
    <t>AM 3.7 A</t>
  </si>
  <si>
    <t>AM 3.7 B</t>
  </si>
  <si>
    <t>AM 3.7 C</t>
  </si>
  <si>
    <t>Matrix A</t>
  </si>
  <si>
    <t>Matrix B</t>
  </si>
  <si>
    <t>Matrix C</t>
  </si>
  <si>
    <t>CoreHex A</t>
  </si>
  <si>
    <t>CoreHex B</t>
  </si>
  <si>
    <t>CoreHex C</t>
  </si>
  <si>
    <t>J</t>
  </si>
  <si>
    <t>R</t>
  </si>
  <si>
    <t>Name</t>
  </si>
  <si>
    <t>N</t>
  </si>
  <si>
    <t>Gearbox</t>
  </si>
  <si>
    <r>
      <t>L</t>
    </r>
    <r>
      <rPr>
        <sz val="12"/>
        <color rgb="FF000000"/>
        <rFont val="Calibri"/>
        <family val="2"/>
        <scheme val="minor"/>
      </rPr>
      <t xml:space="preserve"> (uH)</t>
    </r>
  </si>
  <si>
    <r>
      <t>L</t>
    </r>
    <r>
      <rPr>
        <sz val="12"/>
        <color rgb="FF000000"/>
        <rFont val="Calibri"/>
        <family val="2"/>
        <scheme val="minor"/>
      </rPr>
      <t xml:space="preserve"> (H)</t>
    </r>
  </si>
  <si>
    <r>
      <t>ηf</t>
    </r>
    <r>
      <rPr>
        <sz val="12"/>
        <color rgb="FF000000"/>
        <rFont val="Calibri"/>
        <family val="2"/>
        <scheme val="minor"/>
      </rPr>
      <t xml:space="preserve"> (est)</t>
    </r>
  </si>
  <si>
    <r>
      <t>ηr</t>
    </r>
    <r>
      <rPr>
        <sz val="12"/>
        <color rgb="FF000000"/>
        <rFont val="Calibri"/>
        <family val="2"/>
        <scheme val="minor"/>
      </rPr>
      <t xml:space="preserve"> (est)</t>
    </r>
  </si>
  <si>
    <t>Ke</t>
  </si>
  <si>
    <t>B</t>
  </si>
  <si>
    <t>Motor (after gearbox)</t>
  </si>
  <si>
    <r>
      <t xml:space="preserve">Kt </t>
    </r>
    <r>
      <rPr>
        <sz val="12"/>
        <color rgb="FF000000"/>
        <rFont val="Calibri"/>
        <family val="2"/>
        <scheme val="minor"/>
      </rPr>
      <t>(est)</t>
    </r>
    <r>
      <rPr>
        <b/>
        <sz val="12"/>
        <color rgb="FF000000"/>
        <rFont val="Calibri"/>
        <family val="2"/>
        <scheme val="minor"/>
      </rPr>
      <t/>
    </r>
  </si>
  <si>
    <t>Ticks/Rev</t>
  </si>
  <si>
    <t>Motor (before gearbox)</t>
  </si>
  <si>
    <t>Tetrix</t>
  </si>
  <si>
    <t>Model</t>
  </si>
  <si>
    <t>W39530</t>
  </si>
  <si>
    <t>am-3102</t>
  </si>
  <si>
    <t>am-2964a</t>
  </si>
  <si>
    <t>am-3103</t>
  </si>
  <si>
    <t>am-3461</t>
  </si>
  <si>
    <t>REV-41-1300</t>
  </si>
  <si>
    <t>14-0011</t>
  </si>
  <si>
    <t>KeFw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</si>
</sst>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E+00"/>
    <numFmt numFmtId="165" formatCode="0.000"/>
    <numFmt numFmtId="166" formatCode="0.00000"/>
    <numFmt numFmtId="167" formatCode="0.000000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/>
    <xf numFmtId="0" fontId="1" fillId="0" borderId="0" xfId="0" applyFont="1" applyBorder="1" applyAlignment="1">
      <alignment vertical="center" wrapText="1"/>
    </xf>
    <xf numFmtId="164" fontId="0" fillId="0" borderId="0" xfId="0" applyNumberFormat="1" applyFont="1" applyBorder="1"/>
    <xf numFmtId="0" fontId="0" fillId="0" borderId="0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7" fontId="1" fillId="0" borderId="0" xfId="0" applyNumberFormat="1" applyFont="1" applyBorder="1" applyAlignment="1">
      <alignment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67" fontId="0" fillId="0" borderId="0" xfId="0" applyNumberFormat="1" applyFont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166" fontId="2" fillId="2" borderId="0" xfId="0" applyNumberFormat="1" applyFont="1" applyFill="1" applyBorder="1" applyAlignment="1">
      <alignment horizontal="center" vertical="center" wrapText="1"/>
    </xf>
    <xf numFmtId="166" fontId="2" fillId="0" borderId="0" xfId="0" applyNumberFormat="1" applyFont="1" applyBorder="1" applyAlignment="1">
      <alignment horizontal="center" vertical="center" wrapText="1"/>
    </xf>
    <xf numFmtId="166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/>
    </xf>
    <xf numFmtId="167" fontId="1" fillId="0" borderId="5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2" borderId="6" xfId="1" applyFill="1" applyBorder="1" applyAlignment="1">
      <alignment horizontal="center" vertical="center" wrapText="1"/>
    </xf>
    <xf numFmtId="0" fontId="5" fillId="0" borderId="2" xfId="1" applyBorder="1" applyAlignment="1">
      <alignment horizontal="center" vertical="center" wrapText="1"/>
    </xf>
    <xf numFmtId="0" fontId="5" fillId="2" borderId="2" xfId="1" applyFill="1" applyBorder="1" applyAlignment="1">
      <alignment horizontal="center" vertical="center" wrapText="1"/>
    </xf>
    <xf numFmtId="167" fontId="2" fillId="2" borderId="0" xfId="0" applyNumberFormat="1" applyFont="1" applyFill="1" applyBorder="1" applyAlignment="1">
      <alignment horizontal="center" vertical="center" wrapText="1"/>
    </xf>
    <xf numFmtId="167" fontId="2" fillId="0" borderId="0" xfId="0" applyNumberFormat="1" applyFont="1" applyFill="1" applyBorder="1" applyAlignment="1">
      <alignment horizontal="center" vertical="center" wrapText="1"/>
    </xf>
    <xf numFmtId="167" fontId="1" fillId="0" borderId="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"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color theme="6" tint="-0.249977111117893"/>
      </font>
      <border>
        <bottom style="thin">
          <color theme="6"/>
        </bottom>
      </border>
    </dxf>
    <dxf>
      <font>
        <color theme="6" tint="-0.249977111117893"/>
      </font>
      <border>
        <top style="thin">
          <color theme="6"/>
        </top>
        <bottom style="thin">
          <color theme="6"/>
        </bottom>
      </border>
    </dxf>
  </dxfs>
  <tableStyles count="1" defaultTableStyle="TableStyleMedium2" defaultPivotStyle="PivotStyleLight16">
    <tableStyle name="Bob" pivot="0" count="7" xr9:uid="{2B9FAA31-8E28-4CDE-8456-00CC226D747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ndymark.com/NeveRest-60-Gearmotor-p/am-3103.ht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ndymark.com/NeveRest-40-Gearmotor-p/am-2964a.htm" TargetMode="External"/><Relationship Id="rId1" Type="http://schemas.openxmlformats.org/officeDocument/2006/relationships/hyperlink" Target="http://www.andymark.com/NeveRest-20-12V-Gearmotor-p/am-3102.htm" TargetMode="External"/><Relationship Id="rId6" Type="http://schemas.openxmlformats.org/officeDocument/2006/relationships/hyperlink" Target="http://www.pitsco.com/sharedimages/resources/tetrix/152motor739530.pdf" TargetMode="External"/><Relationship Id="rId5" Type="http://schemas.openxmlformats.org/officeDocument/2006/relationships/hyperlink" Target="http://www.revrobotics.com/rev-41-1300/" TargetMode="External"/><Relationship Id="rId4" Type="http://schemas.openxmlformats.org/officeDocument/2006/relationships/hyperlink" Target="http://www.andymark.com/NeveRest-3-7-12V-Gearmotor-p/am-346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CC7F-C224-4D44-904F-DA8570B84C46}">
  <dimension ref="A1:Q21"/>
  <sheetViews>
    <sheetView showGridLines="0" tabSelected="1" workbookViewId="0">
      <selection activeCell="Q1" sqref="Q1:Q1048576"/>
    </sheetView>
  </sheetViews>
  <sheetFormatPr defaultRowHeight="15" x14ac:dyDescent="0.25"/>
  <cols>
    <col min="1" max="1" width="9.140625" style="5"/>
    <col min="2" max="2" width="14" style="5" customWidth="1"/>
    <col min="3" max="3" width="4.42578125" style="5" bestFit="1" customWidth="1"/>
    <col min="4" max="4" width="6.5703125" style="5" bestFit="1" customWidth="1"/>
    <col min="5" max="5" width="9" style="31" bestFit="1" customWidth="1"/>
    <col min="6" max="6" width="9.5703125" style="7" customWidth="1"/>
    <col min="7" max="7" width="10.7109375" style="8" customWidth="1"/>
    <col min="8" max="8" width="10.7109375" style="12" customWidth="1"/>
    <col min="9" max="9" width="10.7109375" style="13" customWidth="1"/>
    <col min="10" max="10" width="10.7109375" style="46" customWidth="1"/>
    <col min="11" max="13" width="8" style="5" customWidth="1"/>
    <col min="14" max="14" width="9.140625" style="31"/>
    <col min="15" max="15" width="10.5703125" style="5" customWidth="1"/>
    <col min="16" max="16" width="9.5703125" style="31" bestFit="1" customWidth="1"/>
    <col min="17" max="17" width="12.7109375" style="5" bestFit="1" customWidth="1"/>
    <col min="18" max="16384" width="9.140625" style="5"/>
  </cols>
  <sheetData>
    <row r="1" spans="1:17" ht="31.5" customHeight="1" x14ac:dyDescent="0.25">
      <c r="C1" s="6"/>
      <c r="D1" s="6"/>
      <c r="E1" s="29"/>
      <c r="F1" s="35" t="s">
        <v>28</v>
      </c>
      <c r="G1" s="36"/>
      <c r="H1" s="36"/>
      <c r="I1" s="36"/>
      <c r="J1" s="37"/>
      <c r="K1" s="32" t="s">
        <v>21</v>
      </c>
      <c r="L1" s="33"/>
      <c r="M1" s="34"/>
      <c r="N1" s="35" t="s">
        <v>31</v>
      </c>
      <c r="O1" s="36"/>
      <c r="P1" s="36"/>
      <c r="Q1" s="6"/>
    </row>
    <row r="2" spans="1:17" ht="15" customHeight="1" x14ac:dyDescent="0.25">
      <c r="A2" s="14" t="s">
        <v>19</v>
      </c>
      <c r="B2" s="14" t="s">
        <v>33</v>
      </c>
      <c r="C2" s="14" t="s">
        <v>18</v>
      </c>
      <c r="D2" s="14" t="s">
        <v>22</v>
      </c>
      <c r="E2" s="30" t="s">
        <v>23</v>
      </c>
      <c r="F2" s="15" t="s">
        <v>26</v>
      </c>
      <c r="G2" s="16" t="s">
        <v>29</v>
      </c>
      <c r="H2" s="17" t="s">
        <v>17</v>
      </c>
      <c r="I2" s="38" t="s">
        <v>27</v>
      </c>
      <c r="J2" s="42" t="s">
        <v>30</v>
      </c>
      <c r="K2" s="18" t="s">
        <v>20</v>
      </c>
      <c r="L2" s="14" t="s">
        <v>24</v>
      </c>
      <c r="M2" s="19" t="s">
        <v>25</v>
      </c>
      <c r="N2" s="47" t="s">
        <v>26</v>
      </c>
      <c r="O2" s="48" t="s">
        <v>30</v>
      </c>
      <c r="P2" s="55" t="s">
        <v>41</v>
      </c>
    </row>
    <row r="3" spans="1:17" ht="15" customHeight="1" x14ac:dyDescent="0.25">
      <c r="A3" s="26" t="s">
        <v>0</v>
      </c>
      <c r="B3" s="50" t="s">
        <v>35</v>
      </c>
      <c r="C3" s="20">
        <v>2.2999999999999998</v>
      </c>
      <c r="D3" s="20">
        <v>691</v>
      </c>
      <c r="E3" s="20">
        <f>D3/10^6</f>
        <v>6.9099999999999999E-4</v>
      </c>
      <c r="F3" s="21">
        <v>0.35099999999999998</v>
      </c>
      <c r="G3" s="22">
        <f>F3</f>
        <v>0.35099999999999998</v>
      </c>
      <c r="H3" s="23">
        <v>9.0109999999999989E-6</v>
      </c>
      <c r="I3" s="39">
        <v>2.2000000000000001E-3</v>
      </c>
      <c r="J3" s="43">
        <v>560</v>
      </c>
      <c r="K3" s="24">
        <v>20</v>
      </c>
      <c r="L3" s="20">
        <v>0.9</v>
      </c>
      <c r="M3" s="25">
        <v>0.8</v>
      </c>
      <c r="N3" s="53">
        <f>F3/K3</f>
        <v>1.755E-2</v>
      </c>
      <c r="O3" s="20">
        <f>J3/K3</f>
        <v>28</v>
      </c>
      <c r="P3" s="53">
        <f>(2000*N3*PI()) / (O3)</f>
        <v>3.9382107907500621</v>
      </c>
    </row>
    <row r="4" spans="1:17" ht="15" customHeight="1" x14ac:dyDescent="0.25">
      <c r="A4" s="27" t="s">
        <v>1</v>
      </c>
      <c r="B4" s="25"/>
      <c r="C4" s="20">
        <v>1.9</v>
      </c>
      <c r="D4" s="20">
        <v>684</v>
      </c>
      <c r="E4" s="20">
        <f t="shared" ref="E4:E20" si="0">D4/10^6</f>
        <v>6.8400000000000004E-4</v>
      </c>
      <c r="F4" s="21">
        <v>0.38900000000000001</v>
      </c>
      <c r="G4" s="22">
        <f t="shared" ref="G4:G20" si="1">F4</f>
        <v>0.38900000000000001</v>
      </c>
      <c r="H4" s="23">
        <v>9.0109999999999989E-6</v>
      </c>
      <c r="I4" s="39">
        <v>2.5000000000000001E-3</v>
      </c>
      <c r="J4" s="43">
        <v>560</v>
      </c>
      <c r="K4" s="24">
        <v>20</v>
      </c>
      <c r="L4" s="20">
        <v>0.9</v>
      </c>
      <c r="M4" s="25">
        <v>0.8</v>
      </c>
      <c r="N4" s="53">
        <f t="shared" ref="N4:N14" si="2">F4/K4</f>
        <v>1.9450000000000002E-2</v>
      </c>
      <c r="O4" s="20">
        <f t="shared" ref="O4:O10" si="3">J4/K4</f>
        <v>28</v>
      </c>
      <c r="P4" s="53">
        <f t="shared" ref="P4:P20" si="4">(2000*N4*PI()) / (O4)</f>
        <v>4.3645697937372487</v>
      </c>
    </row>
    <row r="5" spans="1:17" ht="15" customHeight="1" x14ac:dyDescent="0.25">
      <c r="A5" s="27" t="s">
        <v>2</v>
      </c>
      <c r="B5" s="25"/>
      <c r="C5" s="20">
        <v>5.0999999999999996</v>
      </c>
      <c r="D5" s="20">
        <v>717</v>
      </c>
      <c r="E5" s="20">
        <f t="shared" si="0"/>
        <v>7.1699999999999997E-4</v>
      </c>
      <c r="F5" s="21">
        <v>0.38500000000000001</v>
      </c>
      <c r="G5" s="22">
        <f t="shared" si="1"/>
        <v>0.38500000000000001</v>
      </c>
      <c r="H5" s="23">
        <v>8.930999999999998E-6</v>
      </c>
      <c r="I5" s="39">
        <v>2.8E-3</v>
      </c>
      <c r="J5" s="43">
        <v>560</v>
      </c>
      <c r="K5" s="24">
        <v>20</v>
      </c>
      <c r="L5" s="20">
        <v>0.9</v>
      </c>
      <c r="M5" s="25">
        <v>0.8</v>
      </c>
      <c r="N5" s="53">
        <f t="shared" si="2"/>
        <v>1.925E-2</v>
      </c>
      <c r="O5" s="20">
        <f t="shared" si="3"/>
        <v>28</v>
      </c>
      <c r="P5" s="53">
        <f t="shared" si="4"/>
        <v>4.319689898685966</v>
      </c>
    </row>
    <row r="6" spans="1:17" ht="15" customHeight="1" x14ac:dyDescent="0.25">
      <c r="A6" s="28" t="s">
        <v>3</v>
      </c>
      <c r="B6" s="51" t="s">
        <v>36</v>
      </c>
      <c r="C6" s="2">
        <v>2.5</v>
      </c>
      <c r="D6" s="2">
        <v>674</v>
      </c>
      <c r="E6" s="2">
        <f t="shared" si="0"/>
        <v>6.7400000000000001E-4</v>
      </c>
      <c r="F6" s="9">
        <v>0.753</v>
      </c>
      <c r="G6" s="3">
        <f t="shared" si="1"/>
        <v>0.753</v>
      </c>
      <c r="H6" s="4">
        <v>2.2210000000000002E-5</v>
      </c>
      <c r="I6" s="40">
        <v>0.22689999999999999</v>
      </c>
      <c r="J6" s="44">
        <v>1120</v>
      </c>
      <c r="K6" s="11">
        <v>40</v>
      </c>
      <c r="L6" s="1">
        <v>0.9</v>
      </c>
      <c r="M6" s="10">
        <v>0.8</v>
      </c>
      <c r="N6" s="54">
        <f t="shared" si="2"/>
        <v>1.8825000000000001E-2</v>
      </c>
      <c r="O6" s="1">
        <f>J6/K6</f>
        <v>28</v>
      </c>
      <c r="P6" s="54">
        <f t="shared" si="4"/>
        <v>4.2243201217019903</v>
      </c>
    </row>
    <row r="7" spans="1:17" ht="15" customHeight="1" x14ac:dyDescent="0.25">
      <c r="A7" s="28" t="s">
        <v>4</v>
      </c>
      <c r="B7" s="49"/>
      <c r="C7" s="2">
        <v>3.8</v>
      </c>
      <c r="D7" s="2">
        <v>705</v>
      </c>
      <c r="E7" s="2">
        <f t="shared" si="0"/>
        <v>7.0500000000000001E-4</v>
      </c>
      <c r="F7" s="9">
        <v>0.70499999999999996</v>
      </c>
      <c r="G7" s="3">
        <f t="shared" si="1"/>
        <v>0.70499999999999996</v>
      </c>
      <c r="H7" s="4">
        <v>1.7410000000000001E-5</v>
      </c>
      <c r="I7" s="40">
        <v>0.56000000000000005</v>
      </c>
      <c r="J7" s="44">
        <v>1120</v>
      </c>
      <c r="K7" s="11">
        <v>40</v>
      </c>
      <c r="L7" s="1">
        <v>0.9</v>
      </c>
      <c r="M7" s="10">
        <v>0.8</v>
      </c>
      <c r="N7" s="54">
        <f t="shared" si="2"/>
        <v>1.7624999999999998E-2</v>
      </c>
      <c r="O7" s="1">
        <f t="shared" si="3"/>
        <v>28</v>
      </c>
      <c r="P7" s="54">
        <f t="shared" si="4"/>
        <v>3.9550407513942929</v>
      </c>
    </row>
    <row r="8" spans="1:17" ht="15" customHeight="1" x14ac:dyDescent="0.25">
      <c r="A8" s="28" t="s">
        <v>5</v>
      </c>
      <c r="B8" s="49"/>
      <c r="C8" s="2">
        <v>2.1</v>
      </c>
      <c r="D8" s="2">
        <v>716</v>
      </c>
      <c r="E8" s="2">
        <f t="shared" si="0"/>
        <v>7.1599999999999995E-4</v>
      </c>
      <c r="F8" s="9">
        <v>0.76300000000000001</v>
      </c>
      <c r="G8" s="3">
        <f t="shared" si="1"/>
        <v>0.76300000000000001</v>
      </c>
      <c r="H8" s="4">
        <v>2.4710000000000002E-5</v>
      </c>
      <c r="I8" s="41">
        <v>1.7999999999999999E-2</v>
      </c>
      <c r="J8" s="45">
        <v>1120</v>
      </c>
      <c r="K8" s="11">
        <v>40</v>
      </c>
      <c r="L8" s="1">
        <v>0.9</v>
      </c>
      <c r="M8" s="10">
        <v>0.8</v>
      </c>
      <c r="N8" s="54">
        <f t="shared" si="2"/>
        <v>1.9075000000000002E-2</v>
      </c>
      <c r="O8" s="1">
        <f t="shared" si="3"/>
        <v>28</v>
      </c>
      <c r="P8" s="54">
        <f t="shared" si="4"/>
        <v>4.2804199905160933</v>
      </c>
    </row>
    <row r="9" spans="1:17" ht="15" customHeight="1" x14ac:dyDescent="0.25">
      <c r="A9" s="27" t="s">
        <v>6</v>
      </c>
      <c r="B9" s="52" t="s">
        <v>37</v>
      </c>
      <c r="C9" s="20">
        <v>3.3</v>
      </c>
      <c r="D9" s="20">
        <v>694</v>
      </c>
      <c r="E9" s="20">
        <f t="shared" si="0"/>
        <v>6.9399999999999996E-4</v>
      </c>
      <c r="F9" s="21">
        <v>1.0660000000000001</v>
      </c>
      <c r="G9" s="22">
        <f t="shared" si="1"/>
        <v>1.0660000000000001</v>
      </c>
      <c r="H9" s="23">
        <v>1.041E-5</v>
      </c>
      <c r="I9" s="39">
        <v>3.3000000000000002E-2</v>
      </c>
      <c r="J9" s="43">
        <v>1680</v>
      </c>
      <c r="K9" s="24">
        <v>60</v>
      </c>
      <c r="L9" s="20">
        <v>0.9</v>
      </c>
      <c r="M9" s="25">
        <v>0.8</v>
      </c>
      <c r="N9" s="53">
        <f t="shared" si="2"/>
        <v>1.7766666666666667E-2</v>
      </c>
      <c r="O9" s="20">
        <f>J9/K9</f>
        <v>28</v>
      </c>
      <c r="P9" s="53">
        <f t="shared" si="4"/>
        <v>3.9868306770556181</v>
      </c>
    </row>
    <row r="10" spans="1:17" ht="15" customHeight="1" x14ac:dyDescent="0.25">
      <c r="A10" s="27" t="s">
        <v>7</v>
      </c>
      <c r="B10" s="25"/>
      <c r="C10" s="20">
        <v>5.0999999999999996</v>
      </c>
      <c r="D10" s="20">
        <v>696</v>
      </c>
      <c r="E10" s="20">
        <f t="shared" si="0"/>
        <v>6.96E-4</v>
      </c>
      <c r="F10" s="21">
        <v>1.0760000000000001</v>
      </c>
      <c r="G10" s="22">
        <f t="shared" si="1"/>
        <v>1.0760000000000001</v>
      </c>
      <c r="H10" s="23">
        <v>8.4209999999999995E-6</v>
      </c>
      <c r="I10" s="39">
        <v>0.02</v>
      </c>
      <c r="J10" s="43">
        <v>1680</v>
      </c>
      <c r="K10" s="24">
        <v>60</v>
      </c>
      <c r="L10" s="20">
        <v>0.9</v>
      </c>
      <c r="M10" s="25">
        <v>0.8</v>
      </c>
      <c r="N10" s="53">
        <f t="shared" si="2"/>
        <v>1.7933333333333336E-2</v>
      </c>
      <c r="O10" s="20">
        <f t="shared" si="3"/>
        <v>28</v>
      </c>
      <c r="P10" s="53">
        <f t="shared" si="4"/>
        <v>4.0242305895983552</v>
      </c>
    </row>
    <row r="11" spans="1:17" ht="15" customHeight="1" x14ac:dyDescent="0.25">
      <c r="A11" s="27"/>
      <c r="B11" s="25"/>
      <c r="C11" s="20"/>
      <c r="D11" s="20"/>
      <c r="E11" s="20"/>
      <c r="F11" s="21"/>
      <c r="G11" s="22"/>
      <c r="H11" s="23"/>
      <c r="I11" s="39"/>
      <c r="J11" s="43"/>
      <c r="K11" s="24"/>
      <c r="L11" s="20"/>
      <c r="M11" s="25"/>
      <c r="N11" s="53"/>
      <c r="O11" s="20"/>
      <c r="P11" s="53"/>
    </row>
    <row r="12" spans="1:17" ht="15" customHeight="1" x14ac:dyDescent="0.25">
      <c r="A12" s="28" t="s">
        <v>8</v>
      </c>
      <c r="B12" s="51" t="s">
        <v>38</v>
      </c>
      <c r="C12" s="2">
        <v>8.9</v>
      </c>
      <c r="D12" s="2">
        <v>679</v>
      </c>
      <c r="E12" s="2">
        <f t="shared" si="0"/>
        <v>6.7900000000000002E-4</v>
      </c>
      <c r="F12" s="9">
        <v>9.9000000000000005E-2</v>
      </c>
      <c r="G12" s="3">
        <f t="shared" si="1"/>
        <v>9.9000000000000005E-2</v>
      </c>
      <c r="H12" s="4">
        <v>2.7910000000000002E-5</v>
      </c>
      <c r="I12" s="40">
        <v>1.3999999999999999E-4</v>
      </c>
      <c r="J12" s="44">
        <f>K12*O12</f>
        <v>44.400000000000006</v>
      </c>
      <c r="K12" s="11">
        <v>3.7</v>
      </c>
      <c r="L12" s="1">
        <v>0.9</v>
      </c>
      <c r="M12" s="10">
        <v>0.8</v>
      </c>
      <c r="N12" s="54">
        <f t="shared" si="2"/>
        <v>2.6756756756756758E-2</v>
      </c>
      <c r="O12" s="1">
        <v>12</v>
      </c>
      <c r="P12" s="54">
        <f t="shared" si="4"/>
        <v>14.009805076819347</v>
      </c>
    </row>
    <row r="13" spans="1:17" ht="15" customHeight="1" x14ac:dyDescent="0.25">
      <c r="A13" s="28" t="s">
        <v>9</v>
      </c>
      <c r="B13" s="49"/>
      <c r="C13" s="2">
        <v>2.6</v>
      </c>
      <c r="D13" s="2">
        <v>797</v>
      </c>
      <c r="E13" s="2">
        <f t="shared" si="0"/>
        <v>7.9699999999999997E-4</v>
      </c>
      <c r="F13" s="9">
        <v>0.108</v>
      </c>
      <c r="G13" s="3">
        <f t="shared" si="1"/>
        <v>0.108</v>
      </c>
      <c r="H13" s="4">
        <v>3.1510000000000002E-5</v>
      </c>
      <c r="I13" s="40">
        <v>1.76E-4</v>
      </c>
      <c r="J13" s="44">
        <f t="shared" ref="J13:J14" si="5">K13*O13</f>
        <v>44.400000000000006</v>
      </c>
      <c r="K13" s="11">
        <v>3.7</v>
      </c>
      <c r="L13" s="1">
        <v>0.9</v>
      </c>
      <c r="M13" s="10">
        <v>0.8</v>
      </c>
      <c r="N13" s="54">
        <f t="shared" si="2"/>
        <v>2.9189189189189186E-2</v>
      </c>
      <c r="O13" s="1">
        <v>12</v>
      </c>
      <c r="P13" s="54">
        <f t="shared" si="4"/>
        <v>15.28342372016656</v>
      </c>
    </row>
    <row r="14" spans="1:17" ht="15" customHeight="1" x14ac:dyDescent="0.25">
      <c r="A14" s="28" t="s">
        <v>10</v>
      </c>
      <c r="B14" s="49"/>
      <c r="C14" s="2">
        <v>8.6999999999999993</v>
      </c>
      <c r="D14" s="2">
        <v>880</v>
      </c>
      <c r="E14" s="2">
        <f t="shared" si="0"/>
        <v>8.8000000000000003E-4</v>
      </c>
      <c r="F14" s="9">
        <v>0.105</v>
      </c>
      <c r="G14" s="3">
        <f t="shared" si="1"/>
        <v>0.105</v>
      </c>
      <c r="H14" s="4">
        <v>3.0910000000000007E-5</v>
      </c>
      <c r="I14" s="40">
        <v>1.7000000000000001E-4</v>
      </c>
      <c r="J14" s="45">
        <f t="shared" si="5"/>
        <v>44.400000000000006</v>
      </c>
      <c r="K14" s="11">
        <v>3.7</v>
      </c>
      <c r="L14" s="1">
        <v>0.9</v>
      </c>
      <c r="M14" s="10">
        <v>0.8</v>
      </c>
      <c r="N14" s="54">
        <f t="shared" si="2"/>
        <v>2.8378378378378376E-2</v>
      </c>
      <c r="O14" s="1">
        <v>12</v>
      </c>
      <c r="P14" s="54">
        <f t="shared" si="4"/>
        <v>14.858884172384156</v>
      </c>
    </row>
    <row r="15" spans="1:17" ht="15" customHeight="1" x14ac:dyDescent="0.25">
      <c r="A15" s="27" t="s">
        <v>11</v>
      </c>
      <c r="B15" s="25" t="s">
        <v>40</v>
      </c>
      <c r="C15" s="20">
        <v>3.8</v>
      </c>
      <c r="D15" s="20">
        <v>718</v>
      </c>
      <c r="E15" s="20">
        <f t="shared" si="0"/>
        <v>7.18E-4</v>
      </c>
      <c r="F15" s="21">
        <v>0.34</v>
      </c>
      <c r="G15" s="22">
        <f t="shared" si="1"/>
        <v>0.34</v>
      </c>
      <c r="H15" s="23">
        <v>9.4309999999999983E-6</v>
      </c>
      <c r="I15" s="39">
        <v>1.5100000000000001E-3</v>
      </c>
      <c r="J15" s="43">
        <f>K15*O15</f>
        <v>1478.3999999999999</v>
      </c>
      <c r="K15" s="24">
        <v>52.8</v>
      </c>
      <c r="L15" s="20">
        <v>0.9</v>
      </c>
      <c r="M15" s="25">
        <v>0.8</v>
      </c>
      <c r="N15" s="53">
        <f>F15/K15</f>
        <v>6.4393939393939401E-3</v>
      </c>
      <c r="O15" s="20">
        <v>28</v>
      </c>
      <c r="P15" s="53">
        <f t="shared" si="4"/>
        <v>1.4449966209693315</v>
      </c>
    </row>
    <row r="16" spans="1:17" ht="15" customHeight="1" x14ac:dyDescent="0.25">
      <c r="A16" s="27" t="s">
        <v>12</v>
      </c>
      <c r="B16" s="25"/>
      <c r="C16" s="20">
        <v>7.8</v>
      </c>
      <c r="D16" s="20">
        <v>777</v>
      </c>
      <c r="E16" s="20">
        <f t="shared" si="0"/>
        <v>7.7700000000000002E-4</v>
      </c>
      <c r="F16" s="21">
        <v>0.36299999999999999</v>
      </c>
      <c r="G16" s="22">
        <f t="shared" si="1"/>
        <v>0.36299999999999999</v>
      </c>
      <c r="H16" s="23">
        <v>7.760999999999999E-6</v>
      </c>
      <c r="I16" s="39">
        <v>1.91E-3</v>
      </c>
      <c r="J16" s="43">
        <f t="shared" ref="J16:J20" si="6">K16*O16</f>
        <v>1478.3999999999999</v>
      </c>
      <c r="K16" s="24">
        <v>52.8</v>
      </c>
      <c r="L16" s="20">
        <v>0.9</v>
      </c>
      <c r="M16" s="25">
        <v>0.8</v>
      </c>
      <c r="N16" s="53">
        <f t="shared" ref="N16:N20" si="7">F16/K16</f>
        <v>6.875E-3</v>
      </c>
      <c r="O16" s="20">
        <v>28</v>
      </c>
      <c r="P16" s="53">
        <f t="shared" si="4"/>
        <v>1.5427463923878448</v>
      </c>
    </row>
    <row r="17" spans="1:16" ht="15" customHeight="1" x14ac:dyDescent="0.25">
      <c r="A17" s="27" t="s">
        <v>13</v>
      </c>
      <c r="B17" s="25"/>
      <c r="C17" s="20">
        <v>20.6</v>
      </c>
      <c r="D17" s="20">
        <v>658</v>
      </c>
      <c r="E17" s="20">
        <f t="shared" si="0"/>
        <v>6.5799999999999995E-4</v>
      </c>
      <c r="F17" s="21">
        <v>0.33800000000000002</v>
      </c>
      <c r="G17" s="22">
        <f t="shared" si="1"/>
        <v>0.33800000000000002</v>
      </c>
      <c r="H17" s="23">
        <v>7.2309999999999999E-6</v>
      </c>
      <c r="I17" s="39">
        <v>1.8600000000000001E-3</v>
      </c>
      <c r="J17" s="43">
        <f t="shared" si="6"/>
        <v>1478.3999999999999</v>
      </c>
      <c r="K17" s="24">
        <v>52.8</v>
      </c>
      <c r="L17" s="20">
        <v>0.9</v>
      </c>
      <c r="M17" s="25">
        <v>0.8</v>
      </c>
      <c r="N17" s="53">
        <f t="shared" si="7"/>
        <v>6.401515151515152E-3</v>
      </c>
      <c r="O17" s="20">
        <v>28</v>
      </c>
      <c r="P17" s="53">
        <f t="shared" si="4"/>
        <v>1.4364966408459825</v>
      </c>
    </row>
    <row r="18" spans="1:16" ht="15" customHeight="1" x14ac:dyDescent="0.25">
      <c r="A18" s="28" t="s">
        <v>14</v>
      </c>
      <c r="B18" s="51" t="s">
        <v>39</v>
      </c>
      <c r="C18" s="2">
        <v>3.6</v>
      </c>
      <c r="D18" s="2">
        <v>1356</v>
      </c>
      <c r="E18" s="2">
        <f t="shared" si="0"/>
        <v>1.356E-3</v>
      </c>
      <c r="F18" s="9">
        <v>0.82199999999999995</v>
      </c>
      <c r="G18" s="3">
        <f t="shared" si="1"/>
        <v>0.82199999999999995</v>
      </c>
      <c r="H18" s="4">
        <v>7.3310000000000009E-4</v>
      </c>
      <c r="I18" s="40">
        <v>1.12E-2</v>
      </c>
      <c r="J18" s="44">
        <f>K18*O18</f>
        <v>288</v>
      </c>
      <c r="K18" s="11">
        <v>72</v>
      </c>
      <c r="L18" s="1">
        <v>0.9</v>
      </c>
      <c r="M18" s="10">
        <v>0.8</v>
      </c>
      <c r="N18" s="54">
        <f t="shared" si="7"/>
        <v>1.1416666666666665E-2</v>
      </c>
      <c r="O18" s="1">
        <v>4</v>
      </c>
      <c r="P18" s="54">
        <f t="shared" si="4"/>
        <v>17.933258064241734</v>
      </c>
    </row>
    <row r="19" spans="1:16" ht="15" customHeight="1" x14ac:dyDescent="0.25">
      <c r="A19" s="28" t="s">
        <v>15</v>
      </c>
      <c r="B19" s="49"/>
      <c r="C19" s="2">
        <v>11.3</v>
      </c>
      <c r="D19" s="2">
        <v>1352</v>
      </c>
      <c r="E19" s="2">
        <f t="shared" si="0"/>
        <v>1.3519999999999999E-3</v>
      </c>
      <c r="F19" s="9">
        <v>0.85799999999999998</v>
      </c>
      <c r="G19" s="3">
        <f t="shared" si="1"/>
        <v>0.85799999999999998</v>
      </c>
      <c r="H19" s="4">
        <v>6.5510000000000004E-4</v>
      </c>
      <c r="I19" s="40">
        <v>8.0000000000000002E-3</v>
      </c>
      <c r="J19" s="44">
        <f t="shared" si="6"/>
        <v>288</v>
      </c>
      <c r="K19" s="11">
        <v>72</v>
      </c>
      <c r="L19" s="1">
        <v>0.9</v>
      </c>
      <c r="M19" s="10">
        <v>0.8</v>
      </c>
      <c r="N19" s="54">
        <f t="shared" si="7"/>
        <v>1.1916666666666666E-2</v>
      </c>
      <c r="O19" s="1">
        <v>4</v>
      </c>
      <c r="P19" s="54">
        <f t="shared" si="4"/>
        <v>18.718656227639183</v>
      </c>
    </row>
    <row r="20" spans="1:16" ht="15" customHeight="1" x14ac:dyDescent="0.25">
      <c r="A20" s="28" t="s">
        <v>16</v>
      </c>
      <c r="B20" s="49"/>
      <c r="C20" s="2">
        <v>5.6</v>
      </c>
      <c r="D20" s="2">
        <v>1342</v>
      </c>
      <c r="E20" s="2">
        <f t="shared" si="0"/>
        <v>1.3420000000000001E-3</v>
      </c>
      <c r="F20" s="9">
        <v>0.71099999999999997</v>
      </c>
      <c r="G20" s="3">
        <f t="shared" si="1"/>
        <v>0.71099999999999997</v>
      </c>
      <c r="H20" s="4">
        <v>4.5410000000000003E-4</v>
      </c>
      <c r="I20" s="41">
        <v>7.7999999999999996E-3</v>
      </c>
      <c r="J20" s="45">
        <f t="shared" si="6"/>
        <v>288</v>
      </c>
      <c r="K20" s="11">
        <v>72</v>
      </c>
      <c r="L20" s="1">
        <v>0.9</v>
      </c>
      <c r="M20" s="10">
        <v>0.8</v>
      </c>
      <c r="N20" s="54">
        <f t="shared" si="7"/>
        <v>9.8750000000000001E-3</v>
      </c>
      <c r="O20" s="1">
        <v>4</v>
      </c>
      <c r="P20" s="54">
        <f t="shared" si="4"/>
        <v>15.511613727099604</v>
      </c>
    </row>
    <row r="21" spans="1:16" ht="15" customHeight="1" x14ac:dyDescent="0.25">
      <c r="A21" s="27" t="s">
        <v>32</v>
      </c>
      <c r="B21" s="52" t="s">
        <v>34</v>
      </c>
      <c r="C21" s="20"/>
      <c r="D21" s="20"/>
      <c r="E21" s="20"/>
      <c r="F21" s="21"/>
      <c r="G21" s="22"/>
      <c r="H21" s="23"/>
      <c r="I21" s="39"/>
      <c r="J21" s="43">
        <v>1440</v>
      </c>
      <c r="K21" s="24">
        <v>52</v>
      </c>
      <c r="L21" s="20"/>
      <c r="M21" s="25"/>
      <c r="N21" s="53"/>
      <c r="O21" s="20">
        <f>J21/K21</f>
        <v>27.692307692307693</v>
      </c>
      <c r="P21" s="53"/>
    </row>
  </sheetData>
  <mergeCells count="3">
    <mergeCell ref="K1:M1"/>
    <mergeCell ref="F1:J1"/>
    <mergeCell ref="N1:P1"/>
  </mergeCells>
  <hyperlinks>
    <hyperlink ref="B3" r:id="rId1" xr:uid="{9F9D7EA3-36AD-4AEF-BA86-3187827FCE45}"/>
    <hyperlink ref="B6" r:id="rId2" xr:uid="{D6FE9E68-13B0-4E76-9EFA-BA3FE326F4E4}"/>
    <hyperlink ref="B9" r:id="rId3" xr:uid="{BD8166F7-4517-4491-BCA2-9602D30C29F8}"/>
    <hyperlink ref="B12" r:id="rId4" xr:uid="{2EA564B5-625E-4C95-B96D-0CCDAF311258}"/>
    <hyperlink ref="B18" r:id="rId5" xr:uid="{175E8996-E04D-4451-8B3A-7E39B893758E}"/>
    <hyperlink ref="B21" r:id="rId6" xr:uid="{0823011C-5A12-4B6E-9735-610AC76ED1B6}"/>
  </hyperlinks>
  <pageMargins left="0.7" right="0.7" top="0.75" bottom="0.75" header="0.3" footer="0.3"/>
  <pageSetup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Atkinson</dc:creator>
  <cp:lastModifiedBy>Bob Atkinson</cp:lastModifiedBy>
  <dcterms:created xsi:type="dcterms:W3CDTF">2018-07-17T22:26:14Z</dcterms:created>
  <dcterms:modified xsi:type="dcterms:W3CDTF">2018-08-17T00:21:55Z</dcterms:modified>
</cp:coreProperties>
</file>