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weldon/Dropbox/Chairside/"/>
    </mc:Choice>
  </mc:AlternateContent>
  <xr:revisionPtr revIDLastSave="0" documentId="13_ncr:1_{C9D04CD9-9C61-994B-AF7E-E3087B1257F3}" xr6:coauthVersionLast="47" xr6:coauthVersionMax="47" xr10:uidLastSave="{00000000-0000-0000-0000-000000000000}"/>
  <bookViews>
    <workbookView xWindow="0" yWindow="680" windowWidth="29920" windowHeight="1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1" i="1" l="1"/>
  <c r="I91" i="1"/>
  <c r="K90" i="1"/>
  <c r="K40" i="1"/>
  <c r="K25" i="1"/>
  <c r="I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K55" i="1" s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K71" i="1" s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I40" i="1" s="1"/>
  <c r="K39" i="1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I55" i="1" s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I102" i="1" s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K5" i="1" l="1"/>
  <c r="I71" i="1"/>
  <c r="I81" i="1"/>
  <c r="K81" i="1"/>
  <c r="K80" i="1" s="1"/>
  <c r="K102" i="1"/>
  <c r="K101" i="1" s="1"/>
  <c r="G123" i="1"/>
  <c r="M81" i="1" s="1"/>
  <c r="K115" i="1"/>
  <c r="I115" i="1"/>
  <c r="I5" i="1"/>
  <c r="K4" i="1" s="1"/>
  <c r="K114" i="1"/>
  <c r="K70" i="1"/>
  <c r="K54" i="1"/>
  <c r="K24" i="1"/>
  <c r="J1" i="1"/>
  <c r="M71" i="1" l="1"/>
  <c r="M40" i="1"/>
  <c r="M25" i="1"/>
  <c r="M102" i="1"/>
  <c r="M91" i="1"/>
  <c r="M5" i="1"/>
  <c r="M55" i="1"/>
  <c r="M115" i="1"/>
</calcChain>
</file>

<file path=xl/sharedStrings.xml><?xml version="1.0" encoding="utf-8"?>
<sst xmlns="http://schemas.openxmlformats.org/spreadsheetml/2006/main" count="374" uniqueCount="144">
  <si>
    <t>Category</t>
  </si>
  <si>
    <t>Item</t>
  </si>
  <si>
    <t>Weight</t>
  </si>
  <si>
    <t>Score (1-5)</t>
  </si>
  <si>
    <t>Weighted Score</t>
  </si>
  <si>
    <t>Financial Health</t>
  </si>
  <si>
    <t>Revenue &amp; Market Position</t>
  </si>
  <si>
    <t>Operations &amp; Infrastructure</t>
  </si>
  <si>
    <t>Legal &amp; Compliance</t>
  </si>
  <si>
    <t>Growth &amp; Strategy</t>
  </si>
  <si>
    <t>Technology &amp; IT</t>
  </si>
  <si>
    <t>Cultural &amp; Qualitative</t>
  </si>
  <si>
    <t>Business Sale / Transaction</t>
  </si>
  <si>
    <t>Personal Fit / Deal Breakers</t>
  </si>
  <si>
    <t>Historical revenue trends (3–5 years)</t>
  </si>
  <si>
    <t>Gross margin trends</t>
  </si>
  <si>
    <t>EBITDA margin trends</t>
  </si>
  <si>
    <t>Net profit margin</t>
  </si>
  <si>
    <t>Working capital position</t>
  </si>
  <si>
    <t>Quality of earnings (recurring vs. nonrecurring)</t>
  </si>
  <si>
    <t>Revenue concentration (top 5 customers %)</t>
  </si>
  <si>
    <t>Accounts receivable aging</t>
  </si>
  <si>
    <t>Accounts payable aging</t>
  </si>
  <si>
    <t>Inventory turnover</t>
  </si>
  <si>
    <t>Debt levels (short- and long-term)</t>
  </si>
  <si>
    <t>Debt service coverage ratio</t>
  </si>
  <si>
    <t>Cash flow stability</t>
  </si>
  <si>
    <t>Capital expenditure requirements</t>
  </si>
  <si>
    <t>Historical tax compliance (federal, state, local)</t>
  </si>
  <si>
    <t>Recent financial audits or reviews</t>
  </si>
  <si>
    <t>Off-balance sheet liabilities</t>
  </si>
  <si>
    <t>Contingent liabilities (lawsuits, guarantees)</t>
  </si>
  <si>
    <t>Quality of financial statements (GAAP compliance)</t>
  </si>
  <si>
    <t>Normalized owner’s compensation adjustments</t>
  </si>
  <si>
    <t>Customer retention rate</t>
  </si>
  <si>
    <t>Customer acquisition cost</t>
  </si>
  <si>
    <t>Customer lifetime value</t>
  </si>
  <si>
    <t>Sales pipeline and backlog</t>
  </si>
  <si>
    <t>Pricing power in the market</t>
  </si>
  <si>
    <t>Competitive positioning</t>
  </si>
  <si>
    <t>Market share estimates</t>
  </si>
  <si>
    <t>Product/service diversification</t>
  </si>
  <si>
    <t>Seasonality of revenues</t>
  </si>
  <si>
    <t>Geographic revenue distribution</t>
  </si>
  <si>
    <t>Customer satisfaction metrics</t>
  </si>
  <si>
    <t>Net promoter score (if available)</t>
  </si>
  <si>
    <t>Dependence on a single channel or partner</t>
  </si>
  <si>
    <t>Barriers to entry in industry</t>
  </si>
  <si>
    <t>Emerging threats (technology, regulation)</t>
  </si>
  <si>
    <t>Organizational structure</t>
  </si>
  <si>
    <t>Employee turnover rate</t>
  </si>
  <si>
    <t>Average employee tenure</t>
  </si>
  <si>
    <t>Union relationships (if applicable)</t>
  </si>
  <si>
    <t>Succession planning for critical roles</t>
  </si>
  <si>
    <t>Workforce skill levels</t>
  </si>
  <si>
    <t>Operating systems and processes (ERP, CRM, etc.)</t>
  </si>
  <si>
    <t>Efficiency metrics (output per labor hour)</t>
  </si>
  <si>
    <t>Facility condition and capacity utilization</t>
  </si>
  <si>
    <t>Supply chain dependencies</t>
  </si>
  <si>
    <t>Supplier concentration risk</t>
  </si>
  <si>
    <t>Quality control systems</t>
  </si>
  <si>
    <t>Safety/OSHA compliance</t>
  </si>
  <si>
    <t>Insurance adequacy (property, liability, etc.)</t>
  </si>
  <si>
    <t>Entity structure (LLC, S-Corp, C-Corp)</t>
  </si>
  <si>
    <t>Ownership breakdown (shareholders, units)</t>
  </si>
  <si>
    <t>Outstanding litigation</t>
  </si>
  <si>
    <t>Pending regulatory issues</t>
  </si>
  <si>
    <t>Intellectual property ownership</t>
  </si>
  <si>
    <t>IP disputes or infringement risks</t>
  </si>
  <si>
    <t>Environmental compliance</t>
  </si>
  <si>
    <t>Licensing requirements and status</t>
  </si>
  <si>
    <t>Government contracts or restrictions</t>
  </si>
  <si>
    <t>Tax nexus in multiple states</t>
  </si>
  <si>
    <t>Liens, encumbrances, or UCC filings</t>
  </si>
  <si>
    <t>Non-compete agreements in place</t>
  </si>
  <si>
    <t>Labor law compliance</t>
  </si>
  <si>
    <t>Data privacy/GDPR/CCPA compliance</t>
  </si>
  <si>
    <t>Growth rate (historical CAGR)</t>
  </si>
  <si>
    <t>Strategic plan (existence and quality)</t>
  </si>
  <si>
    <t>New product pipeline</t>
  </si>
  <si>
    <t>R&amp;D spending levels</t>
  </si>
  <si>
    <t>Ability to scale (operations and systems)</t>
  </si>
  <si>
    <t>Synergies with your existing operations</t>
  </si>
  <si>
    <t>Cross-selling opportunities</t>
  </si>
  <si>
    <t>Market growth forecast</t>
  </si>
  <si>
    <t>Exit opportunities (IPO, strategic sale, PE)</t>
  </si>
  <si>
    <t>Vendor/partner alliances</t>
  </si>
  <si>
    <t>Pricing strategy sophistication</t>
  </si>
  <si>
    <t>Digital strategy (SEO, online presence, apps)</t>
  </si>
  <si>
    <t>Age and condition of IT infrastructure</t>
  </si>
  <si>
    <t>Cybersecurity practices</t>
  </si>
  <si>
    <t>Backup and disaster recovery readiness</t>
  </si>
  <si>
    <t>Cloud adoption level</t>
  </si>
  <si>
    <t>Proprietary software assets</t>
  </si>
  <si>
    <t>Tech debt or legacy system reliance</t>
  </si>
  <si>
    <t>IT staffing adequacy</t>
  </si>
  <si>
    <t>System integration capability</t>
  </si>
  <si>
    <t>Automation of workflows</t>
  </si>
  <si>
    <t>E-commerce platform robustness</t>
  </si>
  <si>
    <t>Company mission and vision alignment</t>
  </si>
  <si>
    <t>Reputation in industry</t>
  </si>
  <si>
    <t>Brand strength</t>
  </si>
  <si>
    <t>Employee morale</t>
  </si>
  <si>
    <t>Management philosophy</t>
  </si>
  <si>
    <t>Alignment of seller and buyer values</t>
  </si>
  <si>
    <t>Community relations</t>
  </si>
  <si>
    <t>Family business dynamics</t>
  </si>
  <si>
    <t>Leadership adaptability</t>
  </si>
  <si>
    <t>Innovation culture</t>
  </si>
  <si>
    <t>Seller motivation for sale</t>
  </si>
  <si>
    <t>Seller willingness to stay on (transition period)</t>
  </si>
  <si>
    <t>Earn-out structures proposed</t>
  </si>
  <si>
    <t>Working capital peg (and definitions)</t>
  </si>
  <si>
    <t>Quality of seller disclosures</t>
  </si>
  <si>
    <t>Rollover equity offered</t>
  </si>
  <si>
    <t>Indemnification obligations</t>
  </si>
  <si>
    <t>Representations and warranties scope</t>
  </si>
  <si>
    <t>Non-compete / non-solicit by seller</t>
  </si>
  <si>
    <t>Allocation of purchase price (for tax)</t>
  </si>
  <si>
    <t>Treatment of accrued PTO and employee liabilities</t>
  </si>
  <si>
    <t>Post-closing integration costs</t>
  </si>
  <si>
    <t>Environmental Phase I/II reports</t>
  </si>
  <si>
    <t>Purchase agreement terms clarity</t>
  </si>
  <si>
    <t>Does this business fit your personal expertise?</t>
  </si>
  <si>
    <t>Geographic location suitability</t>
  </si>
  <si>
    <t>Alignment with lifestyle/family goals</t>
  </si>
  <si>
    <t>Level of operational involvement required</t>
  </si>
  <si>
    <t>Deal size relative to your financial capacity</t>
  </si>
  <si>
    <t>Risk tolerance match</t>
  </si>
  <si>
    <t>Exit timeline fit</t>
  </si>
  <si>
    <t>Availability of financing</t>
  </si>
  <si>
    <t>Impact on personal reputation</t>
  </si>
  <si>
    <t>Gut check: would you be proud to own this?</t>
  </si>
  <si>
    <t>Responsible Party for Assessment</t>
  </si>
  <si>
    <t>Cameron</t>
  </si>
  <si>
    <t>Kevin</t>
  </si>
  <si>
    <t>OVERALL SCORE</t>
  </si>
  <si>
    <t xml:space="preserve">of </t>
  </si>
  <si>
    <t xml:space="preserve">Out of </t>
  </si>
  <si>
    <t>Category score</t>
  </si>
  <si>
    <t>NOTES:</t>
  </si>
  <si>
    <t>FOUNDER</t>
  </si>
  <si>
    <t>Category Weight</t>
  </si>
  <si>
    <t xml:space="preserve">Key management team tenure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</si>
</sst>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FB6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/>
    <xf numFmtId="0" fontId="0" fillId="3" borderId="3" xfId="0" applyFill="1" applyBorder="1"/>
    <xf numFmtId="0" fontId="2" fillId="0" borderId="3" xfId="0" applyFont="1" applyBorder="1"/>
    <xf numFmtId="0" fontId="0" fillId="3" borderId="10" xfId="0" applyFill="1" applyBorder="1"/>
    <xf numFmtId="0" fontId="0" fillId="3" borderId="0" xfId="0" applyFill="1" applyBorder="1"/>
    <xf numFmtId="0" fontId="2" fillId="0" borderId="0" xfId="0" applyFont="1" applyBorder="1"/>
    <xf numFmtId="0" fontId="0" fillId="0" borderId="0" xfId="0" applyBorder="1"/>
    <xf numFmtId="0" fontId="0" fillId="0" borderId="11" xfId="0" applyBorder="1"/>
    <xf numFmtId="0" fontId="0" fillId="3" borderId="5" xfId="0" applyFill="1" applyBorder="1"/>
    <xf numFmtId="0" fontId="0" fillId="3" borderId="6" xfId="0" applyFill="1" applyBorder="1"/>
    <xf numFmtId="0" fontId="2" fillId="0" borderId="6" xfId="0" applyFont="1" applyBorder="1"/>
    <xf numFmtId="0" fontId="0" fillId="4" borderId="2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10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10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6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2" xfId="0" applyFont="1" applyFill="1" applyBorder="1"/>
    <xf numFmtId="0" fontId="0" fillId="3" borderId="5" xfId="0" applyFont="1" applyFill="1" applyBorder="1"/>
    <xf numFmtId="0" fontId="0" fillId="4" borderId="2" xfId="0" applyFont="1" applyFill="1" applyBorder="1"/>
    <xf numFmtId="0" fontId="0" fillId="4" borderId="5" xfId="0" applyFont="1" applyFill="1" applyBorder="1"/>
    <xf numFmtId="0" fontId="0" fillId="2" borderId="2" xfId="0" applyFont="1" applyFill="1" applyBorder="1"/>
    <xf numFmtId="0" fontId="0" fillId="2" borderId="5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7" borderId="2" xfId="0" applyFont="1" applyFill="1" applyBorder="1"/>
    <xf numFmtId="0" fontId="0" fillId="7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10" borderId="2" xfId="0" applyFont="1" applyFill="1" applyBorder="1"/>
    <xf numFmtId="0" fontId="0" fillId="10" borderId="5" xfId="0" applyFont="1" applyFill="1" applyBorder="1"/>
    <xf numFmtId="0" fontId="0" fillId="11" borderId="2" xfId="0" applyFont="1" applyFill="1" applyBorder="1"/>
    <xf numFmtId="0" fontId="0" fillId="11" borderId="5" xfId="0" applyFont="1" applyFill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9" fontId="2" fillId="3" borderId="4" xfId="2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9" fontId="2" fillId="4" borderId="4" xfId="2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9" fontId="2" fillId="2" borderId="4" xfId="2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9" fontId="2" fillId="5" borderId="4" xfId="2" applyFont="1" applyFill="1" applyBorder="1" applyAlignment="1">
      <alignment horizontal="left"/>
    </xf>
    <xf numFmtId="0" fontId="0" fillId="5" borderId="7" xfId="0" applyFont="1" applyFill="1" applyBorder="1" applyAlignment="1">
      <alignment horizontal="left"/>
    </xf>
    <xf numFmtId="9" fontId="2" fillId="7" borderId="4" xfId="2" applyFont="1" applyFill="1" applyBorder="1" applyAlignment="1">
      <alignment horizontal="left"/>
    </xf>
    <xf numFmtId="0" fontId="0" fillId="7" borderId="7" xfId="0" applyFont="1" applyFill="1" applyBorder="1" applyAlignment="1">
      <alignment horizontal="left"/>
    </xf>
    <xf numFmtId="9" fontId="2" fillId="8" borderId="4" xfId="2" applyFont="1" applyFill="1" applyBorder="1" applyAlignment="1">
      <alignment horizontal="left"/>
    </xf>
    <xf numFmtId="0" fontId="0" fillId="8" borderId="7" xfId="0" applyFont="1" applyFill="1" applyBorder="1" applyAlignment="1">
      <alignment horizontal="left"/>
    </xf>
    <xf numFmtId="9" fontId="2" fillId="9" borderId="4" xfId="2" applyFont="1" applyFill="1" applyBorder="1" applyAlignment="1">
      <alignment horizontal="left"/>
    </xf>
    <xf numFmtId="0" fontId="0" fillId="9" borderId="7" xfId="0" applyFont="1" applyFill="1" applyBorder="1" applyAlignment="1">
      <alignment horizontal="left"/>
    </xf>
    <xf numFmtId="9" fontId="2" fillId="10" borderId="4" xfId="2" applyFont="1" applyFill="1" applyBorder="1" applyAlignment="1">
      <alignment horizontal="left"/>
    </xf>
    <xf numFmtId="0" fontId="0" fillId="10" borderId="7" xfId="0" applyFont="1" applyFill="1" applyBorder="1" applyAlignment="1">
      <alignment horizontal="left"/>
    </xf>
    <xf numFmtId="9" fontId="2" fillId="11" borderId="4" xfId="2" applyFont="1" applyFill="1" applyBorder="1" applyAlignment="1">
      <alignment horizontal="left"/>
    </xf>
    <xf numFmtId="0" fontId="0" fillId="11" borderId="7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9" fontId="0" fillId="0" borderId="6" xfId="2" applyFont="1" applyBorder="1"/>
    <xf numFmtId="0" fontId="0" fillId="11" borderId="4" xfId="0" applyFill="1" applyBorder="1"/>
    <xf numFmtId="0" fontId="0" fillId="11" borderId="11" xfId="0" applyFill="1" applyBorder="1"/>
    <xf numFmtId="0" fontId="0" fillId="6" borderId="15" xfId="0" applyFill="1" applyBorder="1"/>
    <xf numFmtId="0" fontId="0" fillId="11" borderId="7" xfId="0" applyFill="1" applyBorder="1"/>
    <xf numFmtId="0" fontId="4" fillId="12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/>
    </xf>
    <xf numFmtId="0" fontId="1" fillId="12" borderId="0" xfId="0" applyFont="1" applyFill="1"/>
    <xf numFmtId="0" fontId="5" fillId="12" borderId="1" xfId="0" applyFont="1" applyFill="1" applyBorder="1" applyAlignment="1">
      <alignment horizontal="center" vertical="center" wrapText="1"/>
    </xf>
    <xf numFmtId="169" fontId="6" fillId="12" borderId="9" xfId="1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9500"/>
      <color rgb="FFEDFB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tabSelected="1" zoomScale="120" zoomScaleNormal="120" workbookViewId="0">
      <pane ySplit="1" topLeftCell="A2" activePane="bottomLeft" state="frozen"/>
      <selection pane="bottomLeft" activeCell="I14" sqref="I14"/>
    </sheetView>
  </sheetViews>
  <sheetFormatPr baseColWidth="10" defaultColWidth="8.83203125" defaultRowHeight="15" x14ac:dyDescent="0.2"/>
  <cols>
    <col min="1" max="1" width="22.33203125" bestFit="1" customWidth="1"/>
    <col min="2" max="2" width="39.5" bestFit="1" customWidth="1"/>
    <col min="3" max="3" width="13.6640625" customWidth="1"/>
    <col min="4" max="4" width="9" customWidth="1"/>
    <col min="5" max="5" width="9.33203125" bestFit="1" customWidth="1"/>
    <col min="6" max="6" width="13.5" style="1" bestFit="1" customWidth="1"/>
    <col min="7" max="7" width="6.33203125" bestFit="1" customWidth="1"/>
    <col min="9" max="9" width="13" customWidth="1"/>
    <col min="10" max="10" width="8.83203125" style="110"/>
    <col min="11" max="11" width="8.83203125" style="88"/>
  </cols>
  <sheetData>
    <row r="1" spans="1:15" ht="68" customHeight="1" thickBot="1" x14ac:dyDescent="0.25">
      <c r="A1" s="133" t="s">
        <v>0</v>
      </c>
      <c r="B1" s="133" t="s">
        <v>1</v>
      </c>
      <c r="C1" s="134" t="s">
        <v>133</v>
      </c>
      <c r="D1" s="133" t="s">
        <v>2</v>
      </c>
      <c r="E1" s="133" t="s">
        <v>3</v>
      </c>
      <c r="F1" s="133" t="s">
        <v>4</v>
      </c>
      <c r="G1" s="135" t="s">
        <v>138</v>
      </c>
      <c r="H1" s="136"/>
      <c r="I1" s="137" t="s">
        <v>136</v>
      </c>
      <c r="J1" s="138">
        <f>SUM(F2:F121)</f>
        <v>60.308000000000057</v>
      </c>
      <c r="K1" s="139"/>
      <c r="L1" s="136"/>
      <c r="M1" s="136"/>
      <c r="N1" s="136"/>
      <c r="O1" s="136"/>
    </row>
    <row r="2" spans="1:15" ht="16" thickBot="1" x14ac:dyDescent="0.25">
      <c r="A2" s="6" t="s">
        <v>5</v>
      </c>
      <c r="B2" s="7" t="s">
        <v>14</v>
      </c>
      <c r="C2" s="7" t="s">
        <v>134</v>
      </c>
      <c r="D2" s="7">
        <v>0.25</v>
      </c>
      <c r="E2" s="63">
        <v>5</v>
      </c>
      <c r="F2" s="8">
        <f>E2*D2</f>
        <v>1.25</v>
      </c>
      <c r="G2" s="2">
        <f>D2*5</f>
        <v>1.25</v>
      </c>
      <c r="H2" s="2"/>
      <c r="I2" s="2"/>
      <c r="J2" s="106"/>
      <c r="K2" s="84"/>
      <c r="L2" s="2"/>
      <c r="M2" s="2"/>
      <c r="N2" s="2"/>
      <c r="O2" s="3"/>
    </row>
    <row r="3" spans="1:15" ht="16" thickBot="1" x14ac:dyDescent="0.25">
      <c r="A3" s="9" t="s">
        <v>5</v>
      </c>
      <c r="B3" s="10" t="s">
        <v>15</v>
      </c>
      <c r="C3" s="10" t="s">
        <v>134</v>
      </c>
      <c r="D3" s="10">
        <v>0.3</v>
      </c>
      <c r="E3" s="64">
        <v>5</v>
      </c>
      <c r="F3" s="11">
        <f t="shared" ref="F3:F66" si="0">E3*D3</f>
        <v>1.5</v>
      </c>
      <c r="G3" s="12">
        <f t="shared" ref="G3:G66" si="1">D3*5</f>
        <v>1.5</v>
      </c>
      <c r="H3" s="12"/>
      <c r="I3" s="12"/>
      <c r="J3" s="107"/>
      <c r="K3" s="85"/>
      <c r="L3" s="12"/>
      <c r="M3" s="12"/>
      <c r="N3" s="12"/>
      <c r="O3" s="13"/>
    </row>
    <row r="4" spans="1:15" ht="16" thickBot="1" x14ac:dyDescent="0.25">
      <c r="A4" s="9" t="s">
        <v>5</v>
      </c>
      <c r="B4" s="10" t="s">
        <v>16</v>
      </c>
      <c r="C4" s="10" t="s">
        <v>134</v>
      </c>
      <c r="D4" s="10">
        <v>0.3</v>
      </c>
      <c r="E4" s="64">
        <v>5</v>
      </c>
      <c r="F4" s="11">
        <f t="shared" si="0"/>
        <v>1.5</v>
      </c>
      <c r="G4" s="12">
        <f t="shared" si="1"/>
        <v>1.5</v>
      </c>
      <c r="H4" s="12"/>
      <c r="I4" s="66" t="s">
        <v>139</v>
      </c>
      <c r="J4" s="108"/>
      <c r="K4" s="86">
        <f>I5/K5</f>
        <v>0.80693877551020388</v>
      </c>
      <c r="L4" s="2"/>
      <c r="M4" s="2" t="s">
        <v>142</v>
      </c>
      <c r="N4" s="3"/>
      <c r="O4" s="13"/>
    </row>
    <row r="5" spans="1:15" ht="16" thickBot="1" x14ac:dyDescent="0.25">
      <c r="A5" s="9" t="s">
        <v>5</v>
      </c>
      <c r="B5" s="10" t="s">
        <v>17</v>
      </c>
      <c r="C5" s="10" t="s">
        <v>134</v>
      </c>
      <c r="D5" s="10">
        <v>0.3</v>
      </c>
      <c r="E5" s="64">
        <v>5</v>
      </c>
      <c r="F5" s="11">
        <f t="shared" si="0"/>
        <v>1.5</v>
      </c>
      <c r="G5" s="12">
        <f t="shared" si="1"/>
        <v>1.5</v>
      </c>
      <c r="H5" s="12"/>
      <c r="I5" s="67">
        <f>SUM(F2:F21)</f>
        <v>19.769999999999996</v>
      </c>
      <c r="J5" s="109" t="s">
        <v>137</v>
      </c>
      <c r="K5" s="87">
        <f>SUM(G2:G21)</f>
        <v>24.5</v>
      </c>
      <c r="L5" s="4"/>
      <c r="M5" s="128">
        <f>K5/$G$123</f>
        <v>0.33220338983050851</v>
      </c>
      <c r="N5" s="5"/>
      <c r="O5" s="13"/>
    </row>
    <row r="6" spans="1:15" ht="16" thickBot="1" x14ac:dyDescent="0.25">
      <c r="A6" s="9" t="s">
        <v>5</v>
      </c>
      <c r="B6" s="10" t="s">
        <v>18</v>
      </c>
      <c r="C6" s="10" t="s">
        <v>134</v>
      </c>
      <c r="D6" s="10">
        <v>0.25</v>
      </c>
      <c r="E6" s="64">
        <v>3</v>
      </c>
      <c r="F6" s="11">
        <f t="shared" si="0"/>
        <v>0.75</v>
      </c>
      <c r="G6" s="12">
        <f t="shared" si="1"/>
        <v>1.25</v>
      </c>
      <c r="H6" s="12"/>
      <c r="I6" s="12"/>
      <c r="J6" s="107"/>
      <c r="K6" s="85"/>
      <c r="L6" s="12"/>
      <c r="M6" s="12"/>
      <c r="N6" s="12"/>
      <c r="O6" s="13"/>
    </row>
    <row r="7" spans="1:15" ht="16" thickBot="1" x14ac:dyDescent="0.25">
      <c r="A7" s="9" t="s">
        <v>5</v>
      </c>
      <c r="B7" s="10" t="s">
        <v>19</v>
      </c>
      <c r="C7" s="10" t="s">
        <v>134</v>
      </c>
      <c r="D7" s="10">
        <v>0.25</v>
      </c>
      <c r="E7" s="64">
        <v>3</v>
      </c>
      <c r="F7" s="11">
        <f t="shared" si="0"/>
        <v>0.75</v>
      </c>
      <c r="G7" s="12">
        <f t="shared" si="1"/>
        <v>1.25</v>
      </c>
      <c r="H7" s="12"/>
      <c r="I7" s="12" t="s">
        <v>140</v>
      </c>
      <c r="J7" s="107"/>
      <c r="K7" s="85"/>
      <c r="L7" s="12"/>
      <c r="M7" s="12"/>
      <c r="N7" s="12"/>
      <c r="O7" s="13"/>
    </row>
    <row r="8" spans="1:15" ht="16" thickBot="1" x14ac:dyDescent="0.25">
      <c r="A8" s="9" t="s">
        <v>5</v>
      </c>
      <c r="B8" s="10" t="s">
        <v>20</v>
      </c>
      <c r="C8" s="10" t="s">
        <v>134</v>
      </c>
      <c r="D8" s="10">
        <v>0.25</v>
      </c>
      <c r="E8" s="64">
        <v>2</v>
      </c>
      <c r="F8" s="11">
        <f t="shared" si="0"/>
        <v>0.5</v>
      </c>
      <c r="G8" s="12">
        <f t="shared" si="1"/>
        <v>1.25</v>
      </c>
      <c r="H8" s="12"/>
      <c r="L8" s="12"/>
      <c r="M8" s="12"/>
      <c r="N8" s="12"/>
      <c r="O8" s="13"/>
    </row>
    <row r="9" spans="1:15" ht="16" thickBot="1" x14ac:dyDescent="0.25">
      <c r="A9" s="9" t="s">
        <v>5</v>
      </c>
      <c r="B9" s="10" t="s">
        <v>21</v>
      </c>
      <c r="C9" s="10" t="s">
        <v>134</v>
      </c>
      <c r="D9" s="10">
        <v>0.25</v>
      </c>
      <c r="E9" s="64">
        <v>5</v>
      </c>
      <c r="F9" s="11">
        <f t="shared" si="0"/>
        <v>1.25</v>
      </c>
      <c r="G9" s="12">
        <f t="shared" si="1"/>
        <v>1.25</v>
      </c>
      <c r="H9" s="12"/>
      <c r="L9" s="12"/>
      <c r="M9" s="12"/>
      <c r="N9" s="12"/>
      <c r="O9" s="13"/>
    </row>
    <row r="10" spans="1:15" ht="16" thickBot="1" x14ac:dyDescent="0.25">
      <c r="A10" s="9" t="s">
        <v>5</v>
      </c>
      <c r="B10" s="10" t="s">
        <v>22</v>
      </c>
      <c r="C10" s="10" t="s">
        <v>134</v>
      </c>
      <c r="D10" s="10">
        <v>0.25</v>
      </c>
      <c r="E10" s="64">
        <v>5</v>
      </c>
      <c r="F10" s="11">
        <f t="shared" si="0"/>
        <v>1.25</v>
      </c>
      <c r="G10" s="12">
        <f t="shared" si="1"/>
        <v>1.25</v>
      </c>
      <c r="H10" s="12"/>
      <c r="L10" s="12"/>
      <c r="M10" s="12"/>
      <c r="N10" s="12"/>
      <c r="O10" s="13"/>
    </row>
    <row r="11" spans="1:15" ht="16" thickBot="1" x14ac:dyDescent="0.25">
      <c r="A11" s="9" t="s">
        <v>5</v>
      </c>
      <c r="B11" s="10" t="s">
        <v>23</v>
      </c>
      <c r="C11" s="10" t="s">
        <v>134</v>
      </c>
      <c r="D11" s="10">
        <v>0.2</v>
      </c>
      <c r="E11" s="64">
        <v>5</v>
      </c>
      <c r="F11" s="11">
        <f t="shared" si="0"/>
        <v>1</v>
      </c>
      <c r="G11" s="12">
        <f t="shared" si="1"/>
        <v>1</v>
      </c>
      <c r="H11" s="12"/>
      <c r="L11" s="12"/>
      <c r="M11" s="12"/>
      <c r="N11" s="12"/>
      <c r="O11" s="13"/>
    </row>
    <row r="12" spans="1:15" ht="16" thickBot="1" x14ac:dyDescent="0.25">
      <c r="A12" s="9" t="s">
        <v>5</v>
      </c>
      <c r="B12" s="10" t="s">
        <v>24</v>
      </c>
      <c r="C12" s="10" t="s">
        <v>134</v>
      </c>
      <c r="D12" s="10">
        <v>0.25</v>
      </c>
      <c r="E12" s="64">
        <v>3.8</v>
      </c>
      <c r="F12" s="11">
        <f t="shared" si="0"/>
        <v>0.95</v>
      </c>
      <c r="G12" s="12">
        <f t="shared" si="1"/>
        <v>1.25</v>
      </c>
      <c r="H12" s="12"/>
      <c r="I12" s="12"/>
      <c r="J12" s="107"/>
      <c r="K12" s="85"/>
      <c r="L12" s="12"/>
      <c r="M12" s="12"/>
      <c r="N12" s="12"/>
      <c r="O12" s="13"/>
    </row>
    <row r="13" spans="1:15" ht="16" thickBot="1" x14ac:dyDescent="0.25">
      <c r="A13" s="9" t="s">
        <v>5</v>
      </c>
      <c r="B13" s="10" t="s">
        <v>25</v>
      </c>
      <c r="C13" s="10" t="s">
        <v>134</v>
      </c>
      <c r="D13" s="10">
        <v>0.25</v>
      </c>
      <c r="E13" s="64">
        <v>3.8</v>
      </c>
      <c r="F13" s="11">
        <f t="shared" si="0"/>
        <v>0.95</v>
      </c>
      <c r="G13" s="12">
        <f t="shared" si="1"/>
        <v>1.25</v>
      </c>
      <c r="H13" s="12"/>
      <c r="I13" s="12"/>
      <c r="J13" s="107"/>
      <c r="K13" s="85"/>
      <c r="L13" s="12"/>
      <c r="M13" s="12"/>
      <c r="N13" s="12"/>
      <c r="O13" s="13"/>
    </row>
    <row r="14" spans="1:15" ht="16" thickBot="1" x14ac:dyDescent="0.25">
      <c r="A14" s="9" t="s">
        <v>5</v>
      </c>
      <c r="B14" s="10" t="s">
        <v>26</v>
      </c>
      <c r="C14" s="10" t="s">
        <v>134</v>
      </c>
      <c r="D14" s="10">
        <v>0.25</v>
      </c>
      <c r="E14" s="64">
        <v>3.8</v>
      </c>
      <c r="F14" s="11">
        <f t="shared" si="0"/>
        <v>0.95</v>
      </c>
      <c r="G14" s="12">
        <f t="shared" si="1"/>
        <v>1.25</v>
      </c>
      <c r="H14" s="12"/>
      <c r="I14" s="12"/>
      <c r="J14" s="107"/>
      <c r="K14" s="85"/>
      <c r="L14" s="12"/>
      <c r="M14" s="12"/>
      <c r="N14" s="12"/>
      <c r="O14" s="13"/>
    </row>
    <row r="15" spans="1:15" ht="16" thickBot="1" x14ac:dyDescent="0.25">
      <c r="A15" s="9" t="s">
        <v>5</v>
      </c>
      <c r="B15" s="10" t="s">
        <v>27</v>
      </c>
      <c r="C15" s="10" t="s">
        <v>134</v>
      </c>
      <c r="D15" s="10">
        <v>0.25</v>
      </c>
      <c r="E15" s="64">
        <v>3.8</v>
      </c>
      <c r="F15" s="11">
        <f t="shared" si="0"/>
        <v>0.95</v>
      </c>
      <c r="G15" s="12">
        <f t="shared" si="1"/>
        <v>1.25</v>
      </c>
      <c r="H15" s="12"/>
      <c r="I15" s="12"/>
      <c r="J15" s="107"/>
      <c r="K15" s="85"/>
      <c r="L15" s="12"/>
      <c r="M15" s="12"/>
      <c r="N15" s="12"/>
      <c r="O15" s="13"/>
    </row>
    <row r="16" spans="1:15" ht="16" thickBot="1" x14ac:dyDescent="0.25">
      <c r="A16" s="9" t="s">
        <v>5</v>
      </c>
      <c r="B16" s="10" t="s">
        <v>28</v>
      </c>
      <c r="C16" s="10" t="s">
        <v>134</v>
      </c>
      <c r="D16" s="10">
        <v>0.2</v>
      </c>
      <c r="E16" s="64">
        <v>3.8</v>
      </c>
      <c r="F16" s="11">
        <f t="shared" si="0"/>
        <v>0.76</v>
      </c>
      <c r="G16" s="12">
        <f t="shared" si="1"/>
        <v>1</v>
      </c>
      <c r="H16" s="12"/>
      <c r="I16" s="12"/>
      <c r="J16" s="107"/>
      <c r="K16" s="85"/>
      <c r="L16" s="12"/>
      <c r="M16" s="12"/>
      <c r="N16" s="12"/>
      <c r="O16" s="13"/>
    </row>
    <row r="17" spans="1:15" ht="16" thickBot="1" x14ac:dyDescent="0.25">
      <c r="A17" s="9" t="s">
        <v>5</v>
      </c>
      <c r="B17" s="10" t="s">
        <v>29</v>
      </c>
      <c r="C17" s="10" t="s">
        <v>134</v>
      </c>
      <c r="D17" s="10">
        <v>0.25</v>
      </c>
      <c r="E17" s="64">
        <v>5</v>
      </c>
      <c r="F17" s="11">
        <f t="shared" si="0"/>
        <v>1.25</v>
      </c>
      <c r="G17" s="12">
        <f t="shared" si="1"/>
        <v>1.25</v>
      </c>
      <c r="H17" s="12"/>
      <c r="I17" s="12"/>
      <c r="J17" s="107"/>
      <c r="K17" s="85"/>
      <c r="L17" s="12"/>
      <c r="M17" s="12"/>
      <c r="N17" s="12"/>
      <c r="O17" s="13"/>
    </row>
    <row r="18" spans="1:15" ht="16" thickBot="1" x14ac:dyDescent="0.25">
      <c r="A18" s="9" t="s">
        <v>5</v>
      </c>
      <c r="B18" s="10" t="s">
        <v>30</v>
      </c>
      <c r="C18" s="10" t="s">
        <v>134</v>
      </c>
      <c r="D18" s="10">
        <v>0.2</v>
      </c>
      <c r="E18" s="64">
        <v>3.8</v>
      </c>
      <c r="F18" s="11">
        <f t="shared" si="0"/>
        <v>0.76</v>
      </c>
      <c r="G18" s="12">
        <f t="shared" si="1"/>
        <v>1</v>
      </c>
      <c r="H18" s="12"/>
      <c r="I18" s="12"/>
      <c r="J18" s="107"/>
      <c r="K18" s="85"/>
      <c r="L18" s="12"/>
      <c r="M18" s="12"/>
      <c r="N18" s="12"/>
      <c r="O18" s="13"/>
    </row>
    <row r="19" spans="1:15" ht="16" thickBot="1" x14ac:dyDescent="0.25">
      <c r="A19" s="9" t="s">
        <v>5</v>
      </c>
      <c r="B19" s="10" t="s">
        <v>31</v>
      </c>
      <c r="C19" s="10" t="s">
        <v>134</v>
      </c>
      <c r="D19" s="10">
        <v>0.25</v>
      </c>
      <c r="E19" s="64">
        <v>3.8</v>
      </c>
      <c r="F19" s="11">
        <f t="shared" si="0"/>
        <v>0.95</v>
      </c>
      <c r="G19" s="12">
        <f t="shared" si="1"/>
        <v>1.25</v>
      </c>
      <c r="H19" s="12"/>
      <c r="I19" s="12"/>
      <c r="J19" s="107"/>
      <c r="K19" s="85"/>
      <c r="L19" s="12"/>
      <c r="M19" s="12"/>
      <c r="N19" s="12"/>
      <c r="O19" s="13"/>
    </row>
    <row r="20" spans="1:15" ht="16" thickBot="1" x14ac:dyDescent="0.25">
      <c r="A20" s="9" t="s">
        <v>5</v>
      </c>
      <c r="B20" s="10" t="s">
        <v>32</v>
      </c>
      <c r="C20" s="10" t="s">
        <v>134</v>
      </c>
      <c r="D20" s="10">
        <v>0.2</v>
      </c>
      <c r="E20" s="64">
        <v>2</v>
      </c>
      <c r="F20" s="11">
        <f t="shared" si="0"/>
        <v>0.4</v>
      </c>
      <c r="G20" s="12">
        <f t="shared" si="1"/>
        <v>1</v>
      </c>
      <c r="H20" s="12"/>
      <c r="I20" s="12"/>
      <c r="J20" s="107"/>
      <c r="K20" s="85"/>
      <c r="L20" s="12"/>
      <c r="M20" s="12"/>
      <c r="N20" s="12"/>
      <c r="O20" s="13"/>
    </row>
    <row r="21" spans="1:15" ht="16" thickBot="1" x14ac:dyDescent="0.25">
      <c r="A21" s="14" t="s">
        <v>5</v>
      </c>
      <c r="B21" s="15" t="s">
        <v>33</v>
      </c>
      <c r="C21" s="15" t="s">
        <v>134</v>
      </c>
      <c r="D21" s="15">
        <v>0.2</v>
      </c>
      <c r="E21" s="64">
        <v>3</v>
      </c>
      <c r="F21" s="16">
        <f t="shared" si="0"/>
        <v>0.60000000000000009</v>
      </c>
      <c r="G21" s="4">
        <f t="shared" si="1"/>
        <v>1</v>
      </c>
      <c r="H21" s="4"/>
      <c r="I21" s="4"/>
      <c r="J21" s="111"/>
      <c r="K21" s="89"/>
      <c r="L21" s="4"/>
      <c r="M21" s="4"/>
      <c r="N21" s="4"/>
      <c r="O21" s="5"/>
    </row>
    <row r="22" spans="1:15" ht="16" thickBot="1" x14ac:dyDescent="0.25">
      <c r="A22" s="17" t="s">
        <v>6</v>
      </c>
      <c r="B22" s="18" t="s">
        <v>34</v>
      </c>
      <c r="C22" s="18"/>
      <c r="D22" s="18">
        <v>0.15</v>
      </c>
      <c r="E22" s="64">
        <v>5</v>
      </c>
      <c r="F22" s="8">
        <f t="shared" si="0"/>
        <v>0.75</v>
      </c>
      <c r="G22" s="2">
        <f t="shared" si="1"/>
        <v>0.75</v>
      </c>
      <c r="H22" s="2"/>
      <c r="I22" s="2"/>
      <c r="J22" s="106"/>
      <c r="K22" s="84"/>
      <c r="L22" s="2"/>
      <c r="M22" s="2"/>
      <c r="N22" s="2"/>
      <c r="O22" s="3"/>
    </row>
    <row r="23" spans="1:15" ht="16" thickBot="1" x14ac:dyDescent="0.25">
      <c r="A23" s="19" t="s">
        <v>6</v>
      </c>
      <c r="B23" s="20" t="s">
        <v>35</v>
      </c>
      <c r="C23" s="20"/>
      <c r="D23" s="20">
        <v>0.15</v>
      </c>
      <c r="E23" s="64">
        <v>5</v>
      </c>
      <c r="F23" s="11">
        <f t="shared" si="0"/>
        <v>0.75</v>
      </c>
      <c r="G23" s="12">
        <f t="shared" si="1"/>
        <v>0.75</v>
      </c>
      <c r="H23" s="12"/>
      <c r="I23" s="12"/>
      <c r="J23" s="107"/>
      <c r="K23" s="85"/>
      <c r="L23" s="12"/>
      <c r="M23" s="12"/>
      <c r="N23" s="12"/>
      <c r="O23" s="13"/>
    </row>
    <row r="24" spans="1:15" ht="16" thickBot="1" x14ac:dyDescent="0.25">
      <c r="A24" s="19" t="s">
        <v>6</v>
      </c>
      <c r="B24" s="20" t="s">
        <v>36</v>
      </c>
      <c r="C24" s="20"/>
      <c r="D24" s="20">
        <v>0.15</v>
      </c>
      <c r="E24" s="64">
        <v>5</v>
      </c>
      <c r="F24" s="11">
        <f t="shared" si="0"/>
        <v>0.75</v>
      </c>
      <c r="G24" s="12">
        <f t="shared" si="1"/>
        <v>0.75</v>
      </c>
      <c r="H24" s="12"/>
      <c r="I24" s="68" t="s">
        <v>139</v>
      </c>
      <c r="J24" s="112"/>
      <c r="K24" s="90">
        <f>I25/K25</f>
        <v>0.95200000000000007</v>
      </c>
      <c r="L24" s="2"/>
      <c r="M24" s="2" t="s">
        <v>142</v>
      </c>
      <c r="N24" s="3"/>
      <c r="O24" s="13"/>
    </row>
    <row r="25" spans="1:15" ht="16" thickBot="1" x14ac:dyDescent="0.25">
      <c r="A25" s="19" t="s">
        <v>6</v>
      </c>
      <c r="B25" s="20" t="s">
        <v>37</v>
      </c>
      <c r="C25" s="20"/>
      <c r="D25" s="20">
        <v>0.15</v>
      </c>
      <c r="E25" s="64">
        <v>5</v>
      </c>
      <c r="F25" s="11">
        <f t="shared" si="0"/>
        <v>0.75</v>
      </c>
      <c r="G25" s="12">
        <f t="shared" si="1"/>
        <v>0.75</v>
      </c>
      <c r="H25" s="12"/>
      <c r="I25" s="69">
        <f>SUM(F22:F36)</f>
        <v>10.71</v>
      </c>
      <c r="J25" s="113" t="s">
        <v>137</v>
      </c>
      <c r="K25" s="91">
        <f>SUM(G22:G36)</f>
        <v>11.25</v>
      </c>
      <c r="L25" s="4"/>
      <c r="M25" s="128">
        <f>K25/$G$123</f>
        <v>0.15254237288135597</v>
      </c>
      <c r="N25" s="5"/>
      <c r="O25" s="13"/>
    </row>
    <row r="26" spans="1:15" ht="16" thickBot="1" x14ac:dyDescent="0.25">
      <c r="A26" s="19" t="s">
        <v>6</v>
      </c>
      <c r="B26" s="20" t="s">
        <v>38</v>
      </c>
      <c r="C26" s="20"/>
      <c r="D26" s="20">
        <v>0.15</v>
      </c>
      <c r="E26" s="64">
        <v>5</v>
      </c>
      <c r="F26" s="11">
        <f t="shared" si="0"/>
        <v>0.75</v>
      </c>
      <c r="G26" s="12">
        <f t="shared" si="1"/>
        <v>0.75</v>
      </c>
      <c r="H26" s="12"/>
      <c r="I26" s="12"/>
      <c r="J26" s="107"/>
      <c r="K26" s="85"/>
      <c r="L26" s="12"/>
      <c r="M26" s="12"/>
      <c r="N26" s="12"/>
      <c r="O26" s="13"/>
    </row>
    <row r="27" spans="1:15" ht="16" thickBot="1" x14ac:dyDescent="0.25">
      <c r="A27" s="19" t="s">
        <v>6</v>
      </c>
      <c r="B27" s="20" t="s">
        <v>39</v>
      </c>
      <c r="C27" s="20"/>
      <c r="D27" s="20">
        <v>0.15</v>
      </c>
      <c r="E27" s="64">
        <v>5</v>
      </c>
      <c r="F27" s="11">
        <f t="shared" si="0"/>
        <v>0.75</v>
      </c>
      <c r="G27" s="12">
        <f t="shared" si="1"/>
        <v>0.75</v>
      </c>
      <c r="H27" s="12"/>
      <c r="I27" s="12" t="s">
        <v>140</v>
      </c>
      <c r="J27" s="107"/>
      <c r="K27" s="85"/>
      <c r="L27" s="12"/>
      <c r="M27" s="12"/>
      <c r="N27" s="12"/>
      <c r="O27" s="13"/>
    </row>
    <row r="28" spans="1:15" ht="16" thickBot="1" x14ac:dyDescent="0.25">
      <c r="A28" s="19" t="s">
        <v>6</v>
      </c>
      <c r="B28" s="20" t="s">
        <v>40</v>
      </c>
      <c r="C28" s="20"/>
      <c r="D28" s="20">
        <v>0.15</v>
      </c>
      <c r="E28" s="64">
        <v>5</v>
      </c>
      <c r="F28" s="11">
        <f t="shared" si="0"/>
        <v>0.75</v>
      </c>
      <c r="G28" s="12">
        <f t="shared" si="1"/>
        <v>0.75</v>
      </c>
      <c r="H28" s="12"/>
      <c r="L28" s="12"/>
      <c r="M28" s="12"/>
      <c r="N28" s="12"/>
      <c r="O28" s="13"/>
    </row>
    <row r="29" spans="1:15" ht="16" thickBot="1" x14ac:dyDescent="0.25">
      <c r="A29" s="19" t="s">
        <v>6</v>
      </c>
      <c r="B29" s="20" t="s">
        <v>41</v>
      </c>
      <c r="C29" s="20"/>
      <c r="D29" s="20">
        <v>0.15</v>
      </c>
      <c r="E29" s="64">
        <v>5</v>
      </c>
      <c r="F29" s="11">
        <f t="shared" si="0"/>
        <v>0.75</v>
      </c>
      <c r="G29" s="12">
        <f t="shared" si="1"/>
        <v>0.75</v>
      </c>
      <c r="H29" s="12"/>
      <c r="L29" s="12"/>
      <c r="M29" s="12"/>
      <c r="N29" s="12"/>
      <c r="O29" s="13"/>
    </row>
    <row r="30" spans="1:15" ht="16" thickBot="1" x14ac:dyDescent="0.25">
      <c r="A30" s="19" t="s">
        <v>6</v>
      </c>
      <c r="B30" s="20" t="s">
        <v>42</v>
      </c>
      <c r="C30" s="20"/>
      <c r="D30" s="20">
        <v>0.15</v>
      </c>
      <c r="E30" s="64">
        <v>5</v>
      </c>
      <c r="F30" s="11">
        <f t="shared" si="0"/>
        <v>0.75</v>
      </c>
      <c r="G30" s="12">
        <f t="shared" si="1"/>
        <v>0.75</v>
      </c>
      <c r="H30" s="12"/>
      <c r="L30" s="12"/>
      <c r="M30" s="12"/>
      <c r="N30" s="12"/>
      <c r="O30" s="13"/>
    </row>
    <row r="31" spans="1:15" ht="16" thickBot="1" x14ac:dyDescent="0.25">
      <c r="A31" s="19" t="s">
        <v>6</v>
      </c>
      <c r="B31" s="20" t="s">
        <v>43</v>
      </c>
      <c r="C31" s="20"/>
      <c r="D31" s="20">
        <v>0.15</v>
      </c>
      <c r="E31" s="64">
        <v>5</v>
      </c>
      <c r="F31" s="11">
        <f t="shared" si="0"/>
        <v>0.75</v>
      </c>
      <c r="G31" s="12">
        <f t="shared" si="1"/>
        <v>0.75</v>
      </c>
      <c r="H31" s="12"/>
      <c r="I31" s="12"/>
      <c r="J31" s="107"/>
      <c r="K31" s="85"/>
      <c r="L31" s="12"/>
      <c r="M31" s="12"/>
      <c r="N31" s="12"/>
      <c r="O31" s="13"/>
    </row>
    <row r="32" spans="1:15" ht="16" thickBot="1" x14ac:dyDescent="0.25">
      <c r="A32" s="19" t="s">
        <v>6</v>
      </c>
      <c r="B32" s="20" t="s">
        <v>44</v>
      </c>
      <c r="C32" s="20"/>
      <c r="D32" s="20">
        <v>0.15</v>
      </c>
      <c r="E32" s="64">
        <v>5</v>
      </c>
      <c r="F32" s="11">
        <f t="shared" si="0"/>
        <v>0.75</v>
      </c>
      <c r="G32" s="12">
        <f t="shared" si="1"/>
        <v>0.75</v>
      </c>
      <c r="H32" s="12"/>
      <c r="I32" s="12"/>
      <c r="J32" s="107"/>
      <c r="K32" s="85"/>
      <c r="L32" s="12"/>
      <c r="M32" s="12"/>
      <c r="N32" s="12"/>
      <c r="O32" s="13"/>
    </row>
    <row r="33" spans="1:15" ht="16" thickBot="1" x14ac:dyDescent="0.25">
      <c r="A33" s="19" t="s">
        <v>6</v>
      </c>
      <c r="B33" s="20" t="s">
        <v>45</v>
      </c>
      <c r="C33" s="20"/>
      <c r="D33" s="20">
        <v>0.15</v>
      </c>
      <c r="E33" s="64">
        <v>5</v>
      </c>
      <c r="F33" s="11">
        <f t="shared" si="0"/>
        <v>0.75</v>
      </c>
      <c r="G33" s="12">
        <f t="shared" si="1"/>
        <v>0.75</v>
      </c>
      <c r="H33" s="12"/>
      <c r="I33" s="12"/>
      <c r="J33" s="107"/>
      <c r="K33" s="85"/>
      <c r="L33" s="12"/>
      <c r="M33" s="12"/>
      <c r="N33" s="12"/>
      <c r="O33" s="13"/>
    </row>
    <row r="34" spans="1:15" ht="16" thickBot="1" x14ac:dyDescent="0.25">
      <c r="A34" s="19" t="s">
        <v>6</v>
      </c>
      <c r="B34" s="20" t="s">
        <v>46</v>
      </c>
      <c r="C34" s="20"/>
      <c r="D34" s="20">
        <v>0.15</v>
      </c>
      <c r="E34" s="64">
        <v>3.8</v>
      </c>
      <c r="F34" s="11">
        <f t="shared" si="0"/>
        <v>0.56999999999999995</v>
      </c>
      <c r="G34" s="12">
        <f t="shared" si="1"/>
        <v>0.75</v>
      </c>
      <c r="H34" s="12"/>
      <c r="I34" s="12"/>
      <c r="J34" s="107"/>
      <c r="K34" s="85"/>
      <c r="L34" s="12"/>
      <c r="M34" s="12"/>
      <c r="N34" s="12"/>
      <c r="O34" s="13"/>
    </row>
    <row r="35" spans="1:15" ht="16" thickBot="1" x14ac:dyDescent="0.25">
      <c r="A35" s="19" t="s">
        <v>6</v>
      </c>
      <c r="B35" s="20" t="s">
        <v>47</v>
      </c>
      <c r="C35" s="20"/>
      <c r="D35" s="20">
        <v>0.15</v>
      </c>
      <c r="E35" s="64">
        <v>3.8</v>
      </c>
      <c r="F35" s="11">
        <f t="shared" si="0"/>
        <v>0.56999999999999995</v>
      </c>
      <c r="G35" s="12">
        <f t="shared" si="1"/>
        <v>0.75</v>
      </c>
      <c r="H35" s="12"/>
      <c r="I35" s="12"/>
      <c r="J35" s="107"/>
      <c r="K35" s="85"/>
      <c r="L35" s="12"/>
      <c r="M35" s="12"/>
      <c r="N35" s="12"/>
      <c r="O35" s="13"/>
    </row>
    <row r="36" spans="1:15" ht="16" thickBot="1" x14ac:dyDescent="0.25">
      <c r="A36" s="21" t="s">
        <v>6</v>
      </c>
      <c r="B36" s="22" t="s">
        <v>48</v>
      </c>
      <c r="C36" s="22"/>
      <c r="D36" s="22">
        <v>0.15</v>
      </c>
      <c r="E36" s="64">
        <v>3.8</v>
      </c>
      <c r="F36" s="16">
        <f t="shared" si="0"/>
        <v>0.56999999999999995</v>
      </c>
      <c r="G36" s="4">
        <f t="shared" si="1"/>
        <v>0.75</v>
      </c>
      <c r="H36" s="4"/>
      <c r="I36" s="4"/>
      <c r="J36" s="111"/>
      <c r="K36" s="89"/>
      <c r="L36" s="4"/>
      <c r="M36" s="4"/>
      <c r="N36" s="4"/>
      <c r="O36" s="5"/>
    </row>
    <row r="37" spans="1:15" ht="16" thickBot="1" x14ac:dyDescent="0.25">
      <c r="A37" s="23" t="s">
        <v>7</v>
      </c>
      <c r="B37" s="24" t="s">
        <v>49</v>
      </c>
      <c r="C37" s="24"/>
      <c r="D37" s="24">
        <v>0.1</v>
      </c>
      <c r="E37" s="64">
        <v>3.8</v>
      </c>
      <c r="F37" s="8">
        <f t="shared" si="0"/>
        <v>0.38</v>
      </c>
      <c r="G37" s="2">
        <f t="shared" si="1"/>
        <v>0.5</v>
      </c>
      <c r="H37" s="2"/>
      <c r="I37" s="2"/>
      <c r="J37" s="106"/>
      <c r="K37" s="84"/>
      <c r="L37" s="2"/>
      <c r="M37" s="2"/>
      <c r="N37" s="2"/>
      <c r="O37" s="3"/>
    </row>
    <row r="38" spans="1:15" ht="16" thickBot="1" x14ac:dyDescent="0.25">
      <c r="A38" s="25" t="s">
        <v>7</v>
      </c>
      <c r="B38" s="26" t="s">
        <v>143</v>
      </c>
      <c r="C38" s="26"/>
      <c r="D38" s="26">
        <v>0.15</v>
      </c>
      <c r="E38" s="64">
        <v>2</v>
      </c>
      <c r="F38" s="11">
        <f t="shared" si="0"/>
        <v>0.3</v>
      </c>
      <c r="G38" s="12">
        <f t="shared" si="1"/>
        <v>0.75</v>
      </c>
      <c r="H38" s="12"/>
      <c r="I38" s="12"/>
      <c r="J38" s="107"/>
      <c r="K38" s="85"/>
      <c r="L38" s="12"/>
      <c r="M38" s="12"/>
      <c r="N38" s="12"/>
      <c r="O38" s="13"/>
    </row>
    <row r="39" spans="1:15" ht="16" thickBot="1" x14ac:dyDescent="0.25">
      <c r="A39" s="25" t="s">
        <v>7</v>
      </c>
      <c r="B39" s="26" t="s">
        <v>50</v>
      </c>
      <c r="C39" s="26"/>
      <c r="D39" s="26">
        <v>0.15</v>
      </c>
      <c r="E39" s="64">
        <v>3.8</v>
      </c>
      <c r="F39" s="11">
        <f t="shared" si="0"/>
        <v>0.56999999999999995</v>
      </c>
      <c r="G39" s="12">
        <f t="shared" si="1"/>
        <v>0.75</v>
      </c>
      <c r="H39" s="12"/>
      <c r="I39" s="70" t="s">
        <v>139</v>
      </c>
      <c r="J39" s="114"/>
      <c r="K39" s="92">
        <f>I40/K40</f>
        <v>0.7545454545454543</v>
      </c>
      <c r="L39" s="2"/>
      <c r="M39" s="2" t="s">
        <v>142</v>
      </c>
      <c r="N39" s="3"/>
      <c r="O39" s="13"/>
    </row>
    <row r="40" spans="1:15" ht="16" thickBot="1" x14ac:dyDescent="0.25">
      <c r="A40" s="25" t="s">
        <v>7</v>
      </c>
      <c r="B40" s="26" t="s">
        <v>51</v>
      </c>
      <c r="C40" s="26"/>
      <c r="D40" s="26">
        <v>0.15</v>
      </c>
      <c r="E40" s="64">
        <v>3.8</v>
      </c>
      <c r="F40" s="11">
        <f t="shared" si="0"/>
        <v>0.56999999999999995</v>
      </c>
      <c r="G40" s="12">
        <f t="shared" si="1"/>
        <v>0.75</v>
      </c>
      <c r="H40" s="12"/>
      <c r="I40" s="71">
        <f>SUM(F37:F51)</f>
        <v>8.2999999999999972</v>
      </c>
      <c r="J40" s="115" t="s">
        <v>137</v>
      </c>
      <c r="K40" s="93">
        <f>SUM(G37:G51)</f>
        <v>11</v>
      </c>
      <c r="L40" s="4"/>
      <c r="M40" s="128">
        <f>K40/$G$123</f>
        <v>0.14915254237288139</v>
      </c>
      <c r="N40" s="5"/>
      <c r="O40" s="13"/>
    </row>
    <row r="41" spans="1:15" ht="16" thickBot="1" x14ac:dyDescent="0.25">
      <c r="A41" s="25" t="s">
        <v>7</v>
      </c>
      <c r="B41" s="26" t="s">
        <v>52</v>
      </c>
      <c r="C41" s="26"/>
      <c r="D41" s="26">
        <v>0.15</v>
      </c>
      <c r="E41" s="64">
        <v>3.8</v>
      </c>
      <c r="F41" s="11">
        <f t="shared" si="0"/>
        <v>0.56999999999999995</v>
      </c>
      <c r="G41" s="12">
        <f t="shared" si="1"/>
        <v>0.75</v>
      </c>
      <c r="H41" s="12"/>
      <c r="I41" s="12"/>
      <c r="J41" s="107"/>
      <c r="K41" s="85"/>
      <c r="L41" s="12"/>
      <c r="M41" s="12"/>
      <c r="N41" s="12"/>
      <c r="O41" s="13"/>
    </row>
    <row r="42" spans="1:15" ht="16" thickBot="1" x14ac:dyDescent="0.25">
      <c r="A42" s="25" t="s">
        <v>7</v>
      </c>
      <c r="B42" s="26" t="s">
        <v>53</v>
      </c>
      <c r="C42" s="26"/>
      <c r="D42" s="26">
        <v>0.15</v>
      </c>
      <c r="E42" s="64">
        <v>3.8</v>
      </c>
      <c r="F42" s="11">
        <f t="shared" si="0"/>
        <v>0.56999999999999995</v>
      </c>
      <c r="G42" s="12">
        <f t="shared" si="1"/>
        <v>0.75</v>
      </c>
      <c r="H42" s="12"/>
      <c r="I42" t="s">
        <v>140</v>
      </c>
      <c r="L42" s="12"/>
      <c r="M42" s="12"/>
      <c r="N42" s="12"/>
      <c r="O42" s="13"/>
    </row>
    <row r="43" spans="1:15" ht="16" thickBot="1" x14ac:dyDescent="0.25">
      <c r="A43" s="25" t="s">
        <v>7</v>
      </c>
      <c r="B43" s="26" t="s">
        <v>54</v>
      </c>
      <c r="C43" s="26"/>
      <c r="D43" s="26">
        <v>0.15</v>
      </c>
      <c r="E43" s="64">
        <v>4</v>
      </c>
      <c r="F43" s="11">
        <f t="shared" si="0"/>
        <v>0.6</v>
      </c>
      <c r="G43" s="12">
        <f t="shared" si="1"/>
        <v>0.75</v>
      </c>
      <c r="H43" s="12"/>
      <c r="L43" s="12"/>
      <c r="M43" s="12"/>
      <c r="N43" s="12"/>
      <c r="O43" s="13"/>
    </row>
    <row r="44" spans="1:15" ht="16" thickBot="1" x14ac:dyDescent="0.25">
      <c r="A44" s="25" t="s">
        <v>7</v>
      </c>
      <c r="B44" s="26" t="s">
        <v>55</v>
      </c>
      <c r="C44" s="26"/>
      <c r="D44" s="26">
        <v>0.15</v>
      </c>
      <c r="E44" s="64">
        <v>4</v>
      </c>
      <c r="F44" s="11">
        <f t="shared" si="0"/>
        <v>0.6</v>
      </c>
      <c r="G44" s="12">
        <f t="shared" si="1"/>
        <v>0.75</v>
      </c>
      <c r="H44" s="12"/>
      <c r="I44" s="12"/>
      <c r="J44" s="107"/>
      <c r="K44" s="85"/>
      <c r="L44" s="12"/>
      <c r="M44" s="12"/>
      <c r="N44" s="12"/>
      <c r="O44" s="13"/>
    </row>
    <row r="45" spans="1:15" ht="16" thickBot="1" x14ac:dyDescent="0.25">
      <c r="A45" s="25" t="s">
        <v>7</v>
      </c>
      <c r="B45" s="26" t="s">
        <v>56</v>
      </c>
      <c r="C45" s="26"/>
      <c r="D45" s="26">
        <v>0.15</v>
      </c>
      <c r="E45" s="64">
        <v>4</v>
      </c>
      <c r="F45" s="11">
        <f t="shared" si="0"/>
        <v>0.6</v>
      </c>
      <c r="G45" s="12">
        <f t="shared" si="1"/>
        <v>0.75</v>
      </c>
      <c r="H45" s="12"/>
      <c r="I45" s="12"/>
      <c r="J45" s="107"/>
      <c r="K45" s="85"/>
      <c r="L45" s="12"/>
      <c r="M45" s="12"/>
      <c r="N45" s="12"/>
      <c r="O45" s="13"/>
    </row>
    <row r="46" spans="1:15" ht="16" thickBot="1" x14ac:dyDescent="0.25">
      <c r="A46" s="25" t="s">
        <v>7</v>
      </c>
      <c r="B46" s="26" t="s">
        <v>57</v>
      </c>
      <c r="C46" s="26"/>
      <c r="D46" s="26">
        <v>0.15</v>
      </c>
      <c r="E46" s="64">
        <v>4</v>
      </c>
      <c r="F46" s="11">
        <f t="shared" si="0"/>
        <v>0.6</v>
      </c>
      <c r="G46" s="12">
        <f t="shared" si="1"/>
        <v>0.75</v>
      </c>
      <c r="H46" s="12"/>
      <c r="I46" s="12"/>
      <c r="J46" s="107"/>
      <c r="K46" s="85"/>
      <c r="L46" s="12"/>
      <c r="M46" s="12"/>
      <c r="N46" s="12"/>
      <c r="O46" s="13"/>
    </row>
    <row r="47" spans="1:15" ht="16" thickBot="1" x14ac:dyDescent="0.25">
      <c r="A47" s="25" t="s">
        <v>7</v>
      </c>
      <c r="B47" s="26" t="s">
        <v>58</v>
      </c>
      <c r="C47" s="26"/>
      <c r="D47" s="26">
        <v>0.15</v>
      </c>
      <c r="E47" s="64">
        <v>4</v>
      </c>
      <c r="F47" s="11">
        <f t="shared" si="0"/>
        <v>0.6</v>
      </c>
      <c r="G47" s="12">
        <f t="shared" si="1"/>
        <v>0.75</v>
      </c>
      <c r="H47" s="12"/>
      <c r="I47" s="12"/>
      <c r="J47" s="107"/>
      <c r="K47" s="85"/>
      <c r="L47" s="12"/>
      <c r="M47" s="12"/>
      <c r="N47" s="12"/>
      <c r="O47" s="13"/>
    </row>
    <row r="48" spans="1:15" ht="16" thickBot="1" x14ac:dyDescent="0.25">
      <c r="A48" s="25" t="s">
        <v>7</v>
      </c>
      <c r="B48" s="26" t="s">
        <v>59</v>
      </c>
      <c r="C48" s="26"/>
      <c r="D48" s="26">
        <v>0.15</v>
      </c>
      <c r="E48" s="64">
        <v>4</v>
      </c>
      <c r="F48" s="11">
        <f t="shared" si="0"/>
        <v>0.6</v>
      </c>
      <c r="G48" s="12">
        <f t="shared" si="1"/>
        <v>0.75</v>
      </c>
      <c r="H48" s="12"/>
      <c r="I48" s="12"/>
      <c r="J48" s="107"/>
      <c r="K48" s="85"/>
      <c r="L48" s="12"/>
      <c r="M48" s="12"/>
      <c r="N48" s="12"/>
      <c r="O48" s="13"/>
    </row>
    <row r="49" spans="1:15" ht="16" thickBot="1" x14ac:dyDescent="0.25">
      <c r="A49" s="25" t="s">
        <v>7</v>
      </c>
      <c r="B49" s="26" t="s">
        <v>60</v>
      </c>
      <c r="C49" s="26"/>
      <c r="D49" s="26">
        <v>0.15</v>
      </c>
      <c r="E49" s="64">
        <v>4</v>
      </c>
      <c r="F49" s="11">
        <f t="shared" si="0"/>
        <v>0.6</v>
      </c>
      <c r="G49" s="12">
        <f t="shared" si="1"/>
        <v>0.75</v>
      </c>
      <c r="H49" s="12"/>
      <c r="I49" s="12"/>
      <c r="J49" s="107"/>
      <c r="K49" s="85"/>
      <c r="L49" s="12"/>
      <c r="M49" s="12"/>
      <c r="N49" s="12"/>
      <c r="O49" s="13"/>
    </row>
    <row r="50" spans="1:15" ht="16" thickBot="1" x14ac:dyDescent="0.25">
      <c r="A50" s="25" t="s">
        <v>7</v>
      </c>
      <c r="B50" s="26" t="s">
        <v>61</v>
      </c>
      <c r="C50" s="26"/>
      <c r="D50" s="26">
        <v>0.15</v>
      </c>
      <c r="E50" s="64">
        <v>3.8</v>
      </c>
      <c r="F50" s="11">
        <f t="shared" si="0"/>
        <v>0.56999999999999995</v>
      </c>
      <c r="G50" s="12">
        <f t="shared" si="1"/>
        <v>0.75</v>
      </c>
      <c r="H50" s="12"/>
      <c r="I50" s="12"/>
      <c r="J50" s="107"/>
      <c r="K50" s="85"/>
      <c r="L50" s="12"/>
      <c r="M50" s="12"/>
      <c r="N50" s="12"/>
      <c r="O50" s="13"/>
    </row>
    <row r="51" spans="1:15" ht="16" thickBot="1" x14ac:dyDescent="0.25">
      <c r="A51" s="27" t="s">
        <v>7</v>
      </c>
      <c r="B51" s="28" t="s">
        <v>62</v>
      </c>
      <c r="C51" s="28"/>
      <c r="D51" s="28">
        <v>0.15</v>
      </c>
      <c r="E51" s="64">
        <v>3.8</v>
      </c>
      <c r="F51" s="16">
        <f t="shared" si="0"/>
        <v>0.56999999999999995</v>
      </c>
      <c r="G51" s="4">
        <f t="shared" si="1"/>
        <v>0.75</v>
      </c>
      <c r="H51" s="4"/>
      <c r="I51" s="4"/>
      <c r="J51" s="111"/>
      <c r="K51" s="89"/>
      <c r="L51" s="4"/>
      <c r="M51" s="4"/>
      <c r="N51" s="4"/>
      <c r="O51" s="5"/>
    </row>
    <row r="52" spans="1:15" ht="16" thickBot="1" x14ac:dyDescent="0.25">
      <c r="A52" s="29" t="s">
        <v>8</v>
      </c>
      <c r="B52" s="30" t="s">
        <v>63</v>
      </c>
      <c r="C52" s="30" t="s">
        <v>134</v>
      </c>
      <c r="D52" s="30">
        <v>0.1</v>
      </c>
      <c r="E52" s="64">
        <v>3.8</v>
      </c>
      <c r="F52" s="8">
        <f t="shared" si="0"/>
        <v>0.38</v>
      </c>
      <c r="G52" s="2">
        <f t="shared" si="1"/>
        <v>0.5</v>
      </c>
      <c r="H52" s="2"/>
      <c r="I52" s="2"/>
      <c r="J52" s="106"/>
      <c r="K52" s="84"/>
      <c r="L52" s="2"/>
      <c r="M52" s="2"/>
      <c r="N52" s="2"/>
      <c r="O52" s="3"/>
    </row>
    <row r="53" spans="1:15" ht="16" thickBot="1" x14ac:dyDescent="0.25">
      <c r="A53" s="31" t="s">
        <v>8</v>
      </c>
      <c r="B53" s="32" t="s">
        <v>64</v>
      </c>
      <c r="C53" s="32" t="s">
        <v>134</v>
      </c>
      <c r="D53" s="32">
        <v>0.1</v>
      </c>
      <c r="E53" s="64">
        <v>3.8</v>
      </c>
      <c r="F53" s="11">
        <f t="shared" si="0"/>
        <v>0.38</v>
      </c>
      <c r="G53" s="12">
        <f t="shared" si="1"/>
        <v>0.5</v>
      </c>
      <c r="H53" s="12"/>
      <c r="I53" s="12"/>
      <c r="J53" s="107"/>
      <c r="K53" s="85"/>
      <c r="L53" s="12"/>
      <c r="M53" s="12"/>
      <c r="N53" s="12"/>
      <c r="O53" s="13"/>
    </row>
    <row r="54" spans="1:15" ht="16" thickBot="1" x14ac:dyDescent="0.25">
      <c r="A54" s="31" t="s">
        <v>8</v>
      </c>
      <c r="B54" s="32" t="s">
        <v>65</v>
      </c>
      <c r="C54" s="32" t="s">
        <v>134</v>
      </c>
      <c r="D54" s="32">
        <v>0.14000000000000001</v>
      </c>
      <c r="E54" s="64">
        <v>3.8</v>
      </c>
      <c r="F54" s="11">
        <f t="shared" si="0"/>
        <v>0.53200000000000003</v>
      </c>
      <c r="G54" s="12">
        <f t="shared" si="1"/>
        <v>0.70000000000000007</v>
      </c>
      <c r="H54" s="12"/>
      <c r="I54" s="72" t="s">
        <v>139</v>
      </c>
      <c r="J54" s="116"/>
      <c r="K54" s="94">
        <f>I55/K55</f>
        <v>0.7599999999999999</v>
      </c>
      <c r="L54" s="2"/>
      <c r="M54" s="2" t="s">
        <v>142</v>
      </c>
      <c r="N54" s="3"/>
      <c r="O54" s="13"/>
    </row>
    <row r="55" spans="1:15" ht="16" thickBot="1" x14ac:dyDescent="0.25">
      <c r="A55" s="31" t="s">
        <v>8</v>
      </c>
      <c r="B55" s="32" t="s">
        <v>66</v>
      </c>
      <c r="C55" s="32" t="s">
        <v>134</v>
      </c>
      <c r="D55" s="32">
        <v>0.1</v>
      </c>
      <c r="E55" s="64">
        <v>3.8</v>
      </c>
      <c r="F55" s="11">
        <f t="shared" si="0"/>
        <v>0.38</v>
      </c>
      <c r="G55" s="12">
        <f t="shared" si="1"/>
        <v>0.5</v>
      </c>
      <c r="H55" s="12"/>
      <c r="I55" s="73">
        <f>SUM(F52:F65)</f>
        <v>5.4719999999999995</v>
      </c>
      <c r="J55" s="117" t="s">
        <v>137</v>
      </c>
      <c r="K55" s="95">
        <f>SUM(G52:G65)</f>
        <v>7.2</v>
      </c>
      <c r="L55" s="4"/>
      <c r="M55" s="128">
        <f>K55/$G$123</f>
        <v>9.7627118644067812E-2</v>
      </c>
      <c r="N55" s="5"/>
      <c r="O55" s="13"/>
    </row>
    <row r="56" spans="1:15" ht="16" thickBot="1" x14ac:dyDescent="0.25">
      <c r="A56" s="31" t="s">
        <v>8</v>
      </c>
      <c r="B56" s="32" t="s">
        <v>67</v>
      </c>
      <c r="C56" s="32" t="s">
        <v>134</v>
      </c>
      <c r="D56" s="32">
        <v>0.1</v>
      </c>
      <c r="E56" s="64">
        <v>3.8</v>
      </c>
      <c r="F56" s="11">
        <f t="shared" si="0"/>
        <v>0.38</v>
      </c>
      <c r="G56" s="12">
        <f t="shared" si="1"/>
        <v>0.5</v>
      </c>
      <c r="H56" s="12"/>
      <c r="I56" s="12"/>
      <c r="J56" s="107"/>
      <c r="K56" s="85"/>
      <c r="L56" s="12"/>
      <c r="M56" s="12"/>
      <c r="N56" s="12"/>
      <c r="O56" s="13"/>
    </row>
    <row r="57" spans="1:15" ht="16" thickBot="1" x14ac:dyDescent="0.25">
      <c r="A57" s="31" t="s">
        <v>8</v>
      </c>
      <c r="B57" s="32" t="s">
        <v>68</v>
      </c>
      <c r="C57" s="32" t="s">
        <v>134</v>
      </c>
      <c r="D57" s="32">
        <v>0.1</v>
      </c>
      <c r="E57" s="64">
        <v>3.8</v>
      </c>
      <c r="F57" s="11">
        <f t="shared" si="0"/>
        <v>0.38</v>
      </c>
      <c r="G57" s="12">
        <f t="shared" si="1"/>
        <v>0.5</v>
      </c>
      <c r="H57" s="12"/>
      <c r="I57" t="s">
        <v>140</v>
      </c>
      <c r="L57" s="12"/>
      <c r="M57" s="12"/>
      <c r="N57" s="12"/>
      <c r="O57" s="13"/>
    </row>
    <row r="58" spans="1:15" ht="16" thickBot="1" x14ac:dyDescent="0.25">
      <c r="A58" s="31" t="s">
        <v>8</v>
      </c>
      <c r="B58" s="32" t="s">
        <v>69</v>
      </c>
      <c r="C58" s="32" t="s">
        <v>134</v>
      </c>
      <c r="D58" s="32">
        <v>0.1</v>
      </c>
      <c r="E58" s="64">
        <v>3.8</v>
      </c>
      <c r="F58" s="11">
        <f t="shared" si="0"/>
        <v>0.38</v>
      </c>
      <c r="G58" s="12">
        <f t="shared" si="1"/>
        <v>0.5</v>
      </c>
      <c r="H58" s="12"/>
      <c r="L58" s="12"/>
      <c r="M58" s="12"/>
      <c r="N58" s="12"/>
      <c r="O58" s="13"/>
    </row>
    <row r="59" spans="1:15" ht="16" thickBot="1" x14ac:dyDescent="0.25">
      <c r="A59" s="31" t="s">
        <v>8</v>
      </c>
      <c r="B59" s="32" t="s">
        <v>70</v>
      </c>
      <c r="C59" s="32" t="s">
        <v>134</v>
      </c>
      <c r="D59" s="32">
        <v>0.1</v>
      </c>
      <c r="E59" s="64">
        <v>3.8</v>
      </c>
      <c r="F59" s="11">
        <f t="shared" si="0"/>
        <v>0.38</v>
      </c>
      <c r="G59" s="12">
        <f t="shared" si="1"/>
        <v>0.5</v>
      </c>
      <c r="H59" s="12"/>
      <c r="I59" s="12"/>
      <c r="J59" s="107"/>
      <c r="K59" s="85"/>
      <c r="L59" s="12"/>
      <c r="M59" s="12"/>
      <c r="N59" s="12"/>
      <c r="O59" s="13"/>
    </row>
    <row r="60" spans="1:15" ht="16" thickBot="1" x14ac:dyDescent="0.25">
      <c r="A60" s="31" t="s">
        <v>8</v>
      </c>
      <c r="B60" s="32" t="s">
        <v>71</v>
      </c>
      <c r="C60" s="32" t="s">
        <v>134</v>
      </c>
      <c r="D60" s="32">
        <v>0.1</v>
      </c>
      <c r="E60" s="64">
        <v>3.8</v>
      </c>
      <c r="F60" s="11">
        <f t="shared" si="0"/>
        <v>0.38</v>
      </c>
      <c r="G60" s="12">
        <f t="shared" si="1"/>
        <v>0.5</v>
      </c>
      <c r="H60" s="12"/>
      <c r="I60" s="12"/>
      <c r="J60" s="107"/>
      <c r="K60" s="85"/>
      <c r="L60" s="12"/>
      <c r="M60" s="12"/>
      <c r="N60" s="12"/>
      <c r="O60" s="13"/>
    </row>
    <row r="61" spans="1:15" ht="16" thickBot="1" x14ac:dyDescent="0.25">
      <c r="A61" s="31" t="s">
        <v>8</v>
      </c>
      <c r="B61" s="32" t="s">
        <v>72</v>
      </c>
      <c r="C61" s="32" t="s">
        <v>134</v>
      </c>
      <c r="D61" s="32">
        <v>0.1</v>
      </c>
      <c r="E61" s="64">
        <v>3.8</v>
      </c>
      <c r="F61" s="11">
        <f t="shared" si="0"/>
        <v>0.38</v>
      </c>
      <c r="G61" s="12">
        <f t="shared" si="1"/>
        <v>0.5</v>
      </c>
      <c r="H61" s="12"/>
      <c r="I61" s="12"/>
      <c r="J61" s="107"/>
      <c r="K61" s="85"/>
      <c r="L61" s="12"/>
      <c r="M61" s="12"/>
      <c r="N61" s="12"/>
      <c r="O61" s="13"/>
    </row>
    <row r="62" spans="1:15" ht="16" thickBot="1" x14ac:dyDescent="0.25">
      <c r="A62" s="31" t="s">
        <v>8</v>
      </c>
      <c r="B62" s="32" t="s">
        <v>73</v>
      </c>
      <c r="C62" s="32" t="s">
        <v>134</v>
      </c>
      <c r="D62" s="32">
        <v>0.1</v>
      </c>
      <c r="E62" s="64">
        <v>3.8</v>
      </c>
      <c r="F62" s="11">
        <f t="shared" si="0"/>
        <v>0.38</v>
      </c>
      <c r="G62" s="12">
        <f t="shared" si="1"/>
        <v>0.5</v>
      </c>
      <c r="H62" s="12"/>
      <c r="I62" s="12"/>
      <c r="J62" s="107"/>
      <c r="K62" s="85"/>
      <c r="L62" s="12"/>
      <c r="M62" s="12"/>
      <c r="N62" s="12"/>
      <c r="O62" s="13"/>
    </row>
    <row r="63" spans="1:15" ht="16" thickBot="1" x14ac:dyDescent="0.25">
      <c r="A63" s="31" t="s">
        <v>8</v>
      </c>
      <c r="B63" s="32" t="s">
        <v>74</v>
      </c>
      <c r="C63" s="32" t="s">
        <v>134</v>
      </c>
      <c r="D63" s="32">
        <v>0.1</v>
      </c>
      <c r="E63" s="64">
        <v>3.8</v>
      </c>
      <c r="F63" s="11">
        <f t="shared" si="0"/>
        <v>0.38</v>
      </c>
      <c r="G63" s="12">
        <f t="shared" si="1"/>
        <v>0.5</v>
      </c>
      <c r="H63" s="12"/>
      <c r="I63" s="12"/>
      <c r="J63" s="107"/>
      <c r="K63" s="85"/>
      <c r="L63" s="12"/>
      <c r="M63" s="12"/>
      <c r="N63" s="12"/>
      <c r="O63" s="13"/>
    </row>
    <row r="64" spans="1:15" ht="16" thickBot="1" x14ac:dyDescent="0.25">
      <c r="A64" s="31" t="s">
        <v>8</v>
      </c>
      <c r="B64" s="32" t="s">
        <v>75</v>
      </c>
      <c r="C64" s="32" t="s">
        <v>134</v>
      </c>
      <c r="D64" s="32">
        <v>0.1</v>
      </c>
      <c r="E64" s="64">
        <v>3.8</v>
      </c>
      <c r="F64" s="11">
        <f t="shared" si="0"/>
        <v>0.38</v>
      </c>
      <c r="G64" s="12">
        <f t="shared" si="1"/>
        <v>0.5</v>
      </c>
      <c r="H64" s="12"/>
      <c r="I64" s="12"/>
      <c r="J64" s="107"/>
      <c r="K64" s="85"/>
      <c r="L64" s="12"/>
      <c r="M64" s="12"/>
      <c r="N64" s="12"/>
      <c r="O64" s="13"/>
    </row>
    <row r="65" spans="1:15" ht="16" thickBot="1" x14ac:dyDescent="0.25">
      <c r="A65" s="33" t="s">
        <v>8</v>
      </c>
      <c r="B65" s="34" t="s">
        <v>76</v>
      </c>
      <c r="C65" s="34" t="s">
        <v>134</v>
      </c>
      <c r="D65" s="34">
        <v>0.1</v>
      </c>
      <c r="E65" s="64">
        <v>3.8</v>
      </c>
      <c r="F65" s="16">
        <f t="shared" si="0"/>
        <v>0.38</v>
      </c>
      <c r="G65" s="4">
        <f t="shared" si="1"/>
        <v>0.5</v>
      </c>
      <c r="H65" s="4"/>
      <c r="I65" s="4"/>
      <c r="J65" s="111"/>
      <c r="K65" s="89"/>
      <c r="L65" s="4"/>
      <c r="M65" s="4"/>
      <c r="N65" s="4"/>
      <c r="O65" s="5"/>
    </row>
    <row r="66" spans="1:15" ht="16" thickBot="1" x14ac:dyDescent="0.25">
      <c r="A66" s="35" t="s">
        <v>9</v>
      </c>
      <c r="B66" s="36" t="s">
        <v>77</v>
      </c>
      <c r="C66" s="36" t="s">
        <v>135</v>
      </c>
      <c r="D66" s="36">
        <v>0.1</v>
      </c>
      <c r="E66" s="64">
        <v>3.8</v>
      </c>
      <c r="F66" s="8">
        <f t="shared" si="0"/>
        <v>0.38</v>
      </c>
      <c r="G66" s="2">
        <f t="shared" si="1"/>
        <v>0.5</v>
      </c>
      <c r="H66" s="2"/>
      <c r="I66" s="2"/>
      <c r="J66" s="106"/>
      <c r="K66" s="84"/>
      <c r="L66" s="2"/>
      <c r="M66" s="2"/>
      <c r="N66" s="2"/>
      <c r="O66" s="3"/>
    </row>
    <row r="67" spans="1:15" ht="16" thickBot="1" x14ac:dyDescent="0.25">
      <c r="A67" s="37" t="s">
        <v>9</v>
      </c>
      <c r="B67" s="38" t="s">
        <v>78</v>
      </c>
      <c r="C67" s="38" t="s">
        <v>135</v>
      </c>
      <c r="D67" s="38">
        <v>0.1</v>
      </c>
      <c r="E67" s="64">
        <v>3.8</v>
      </c>
      <c r="F67" s="11">
        <f t="shared" ref="F67:F121" si="2">E67*D67</f>
        <v>0.38</v>
      </c>
      <c r="G67" s="12">
        <f t="shared" ref="G67:G121" si="3">D67*5</f>
        <v>0.5</v>
      </c>
      <c r="H67" s="12"/>
      <c r="I67" s="12"/>
      <c r="J67" s="107"/>
      <c r="K67" s="85"/>
      <c r="L67" s="12"/>
      <c r="M67" s="12"/>
      <c r="N67" s="12"/>
      <c r="O67" s="13"/>
    </row>
    <row r="68" spans="1:15" ht="16" thickBot="1" x14ac:dyDescent="0.25">
      <c r="A68" s="37" t="s">
        <v>9</v>
      </c>
      <c r="B68" s="38" t="s">
        <v>79</v>
      </c>
      <c r="C68" s="38" t="s">
        <v>135</v>
      </c>
      <c r="D68" s="38">
        <v>0.1</v>
      </c>
      <c r="E68" s="64">
        <v>3.8</v>
      </c>
      <c r="F68" s="11">
        <f t="shared" si="2"/>
        <v>0.38</v>
      </c>
      <c r="G68" s="12">
        <f t="shared" si="3"/>
        <v>0.5</v>
      </c>
      <c r="H68" s="12"/>
      <c r="I68" s="12"/>
      <c r="J68" s="107"/>
      <c r="K68" s="85"/>
      <c r="L68" s="12"/>
      <c r="M68" s="12"/>
      <c r="N68" s="12"/>
      <c r="O68" s="13"/>
    </row>
    <row r="69" spans="1:15" ht="16" thickBot="1" x14ac:dyDescent="0.25">
      <c r="A69" s="37" t="s">
        <v>9</v>
      </c>
      <c r="B69" s="38" t="s">
        <v>80</v>
      </c>
      <c r="C69" s="38" t="s">
        <v>135</v>
      </c>
      <c r="D69" s="38">
        <v>0.02</v>
      </c>
      <c r="E69" s="64">
        <v>3.8</v>
      </c>
      <c r="F69" s="11">
        <f t="shared" si="2"/>
        <v>7.5999999999999998E-2</v>
      </c>
      <c r="G69" s="12">
        <f t="shared" si="3"/>
        <v>0.1</v>
      </c>
      <c r="H69" s="12"/>
      <c r="I69" s="12"/>
      <c r="J69" s="107"/>
      <c r="K69" s="85"/>
      <c r="L69" s="12"/>
      <c r="M69" s="12"/>
      <c r="N69" s="12"/>
      <c r="O69" s="13"/>
    </row>
    <row r="70" spans="1:15" ht="16" thickBot="1" x14ac:dyDescent="0.25">
      <c r="A70" s="37" t="s">
        <v>9</v>
      </c>
      <c r="B70" s="38" t="s">
        <v>81</v>
      </c>
      <c r="C70" s="38" t="s">
        <v>135</v>
      </c>
      <c r="D70" s="38">
        <v>0.1</v>
      </c>
      <c r="E70" s="64">
        <v>3.8</v>
      </c>
      <c r="F70" s="11">
        <f t="shared" si="2"/>
        <v>0.38</v>
      </c>
      <c r="G70" s="12">
        <f t="shared" si="3"/>
        <v>0.5</v>
      </c>
      <c r="H70" s="12"/>
      <c r="I70" s="74" t="s">
        <v>139</v>
      </c>
      <c r="J70" s="118"/>
      <c r="K70" s="96">
        <f>I71/K71</f>
        <v>0.7599999999999999</v>
      </c>
      <c r="L70" s="2"/>
      <c r="M70" s="2" t="s">
        <v>142</v>
      </c>
      <c r="N70" s="3"/>
      <c r="O70" s="13"/>
    </row>
    <row r="71" spans="1:15" ht="16" thickBot="1" x14ac:dyDescent="0.25">
      <c r="A71" s="37" t="s">
        <v>9</v>
      </c>
      <c r="B71" s="38" t="s">
        <v>82</v>
      </c>
      <c r="C71" s="38" t="s">
        <v>135</v>
      </c>
      <c r="D71" s="38">
        <v>0.05</v>
      </c>
      <c r="E71" s="64">
        <v>3.8</v>
      </c>
      <c r="F71" s="11">
        <f t="shared" si="2"/>
        <v>0.19</v>
      </c>
      <c r="G71" s="12">
        <f t="shared" si="3"/>
        <v>0.25</v>
      </c>
      <c r="H71" s="12"/>
      <c r="I71" s="75">
        <f>SUM(F66:F77)</f>
        <v>3.8759999999999994</v>
      </c>
      <c r="J71" s="119" t="s">
        <v>137</v>
      </c>
      <c r="K71" s="97">
        <f>SUM(G66:G77)</f>
        <v>5.0999999999999996</v>
      </c>
      <c r="L71" s="4"/>
      <c r="M71" s="128">
        <f>K71/$G$123</f>
        <v>6.9152542372881362E-2</v>
      </c>
      <c r="N71" s="5"/>
      <c r="O71" s="13"/>
    </row>
    <row r="72" spans="1:15" ht="16" thickBot="1" x14ac:dyDescent="0.25">
      <c r="A72" s="37" t="s">
        <v>9</v>
      </c>
      <c r="B72" s="38" t="s">
        <v>83</v>
      </c>
      <c r="C72" s="38" t="s">
        <v>135</v>
      </c>
      <c r="D72" s="38">
        <v>0.1</v>
      </c>
      <c r="E72" s="64">
        <v>3.8</v>
      </c>
      <c r="F72" s="11">
        <f t="shared" si="2"/>
        <v>0.38</v>
      </c>
      <c r="G72" s="12">
        <f t="shared" si="3"/>
        <v>0.5</v>
      </c>
      <c r="H72" s="12"/>
      <c r="I72" s="12"/>
      <c r="J72" s="107"/>
      <c r="K72" s="85"/>
      <c r="L72" s="12"/>
      <c r="M72" s="12"/>
      <c r="N72" s="12"/>
      <c r="O72" s="13"/>
    </row>
    <row r="73" spans="1:15" ht="16" thickBot="1" x14ac:dyDescent="0.25">
      <c r="A73" s="37" t="s">
        <v>9</v>
      </c>
      <c r="B73" s="38" t="s">
        <v>84</v>
      </c>
      <c r="C73" s="38" t="s">
        <v>135</v>
      </c>
      <c r="D73" s="38">
        <v>0.1</v>
      </c>
      <c r="E73" s="64">
        <v>3.8</v>
      </c>
      <c r="F73" s="11">
        <f t="shared" si="2"/>
        <v>0.38</v>
      </c>
      <c r="G73" s="12">
        <f t="shared" si="3"/>
        <v>0.5</v>
      </c>
      <c r="H73" s="12"/>
      <c r="I73" s="12" t="s">
        <v>140</v>
      </c>
      <c r="J73" s="107"/>
      <c r="K73" s="85"/>
      <c r="L73" s="12"/>
      <c r="M73" s="12"/>
      <c r="N73" s="12"/>
      <c r="O73" s="13"/>
    </row>
    <row r="74" spans="1:15" ht="16" thickBot="1" x14ac:dyDescent="0.25">
      <c r="A74" s="37" t="s">
        <v>9</v>
      </c>
      <c r="B74" s="38" t="s">
        <v>85</v>
      </c>
      <c r="C74" s="38" t="s">
        <v>135</v>
      </c>
      <c r="D74" s="38">
        <v>0.1</v>
      </c>
      <c r="E74" s="64">
        <v>3.8</v>
      </c>
      <c r="F74" s="11">
        <f t="shared" si="2"/>
        <v>0.38</v>
      </c>
      <c r="G74" s="12">
        <f t="shared" si="3"/>
        <v>0.5</v>
      </c>
      <c r="H74" s="12"/>
      <c r="I74" s="12"/>
      <c r="J74" s="107"/>
      <c r="K74" s="85"/>
      <c r="L74" s="12"/>
      <c r="M74" s="12"/>
      <c r="N74" s="12"/>
      <c r="O74" s="13"/>
    </row>
    <row r="75" spans="1:15" ht="16" thickBot="1" x14ac:dyDescent="0.25">
      <c r="A75" s="37" t="s">
        <v>9</v>
      </c>
      <c r="B75" s="38" t="s">
        <v>86</v>
      </c>
      <c r="C75" s="38" t="s">
        <v>135</v>
      </c>
      <c r="D75" s="38">
        <v>0.1</v>
      </c>
      <c r="E75" s="64">
        <v>3.8</v>
      </c>
      <c r="F75" s="11">
        <f t="shared" si="2"/>
        <v>0.38</v>
      </c>
      <c r="G75" s="12">
        <f t="shared" si="3"/>
        <v>0.5</v>
      </c>
      <c r="H75" s="12"/>
      <c r="I75" s="12"/>
      <c r="J75" s="107"/>
      <c r="K75" s="85"/>
      <c r="L75" s="12"/>
      <c r="M75" s="12"/>
      <c r="N75" s="12"/>
      <c r="O75" s="13"/>
    </row>
    <row r="76" spans="1:15" ht="16" thickBot="1" x14ac:dyDescent="0.25">
      <c r="A76" s="37" t="s">
        <v>9</v>
      </c>
      <c r="B76" s="38" t="s">
        <v>87</v>
      </c>
      <c r="C76" s="38" t="s">
        <v>135</v>
      </c>
      <c r="D76" s="38">
        <v>0.1</v>
      </c>
      <c r="E76" s="64">
        <v>3.8</v>
      </c>
      <c r="F76" s="11">
        <f t="shared" si="2"/>
        <v>0.38</v>
      </c>
      <c r="G76" s="12">
        <f t="shared" si="3"/>
        <v>0.5</v>
      </c>
      <c r="H76" s="12"/>
      <c r="I76" s="12"/>
      <c r="J76" s="107"/>
      <c r="K76" s="85"/>
      <c r="L76" s="12"/>
      <c r="M76" s="12"/>
      <c r="N76" s="12"/>
      <c r="O76" s="13"/>
    </row>
    <row r="77" spans="1:15" ht="16" thickBot="1" x14ac:dyDescent="0.25">
      <c r="A77" s="39" t="s">
        <v>9</v>
      </c>
      <c r="B77" s="40" t="s">
        <v>88</v>
      </c>
      <c r="C77" s="40" t="s">
        <v>135</v>
      </c>
      <c r="D77" s="40">
        <v>0.05</v>
      </c>
      <c r="E77" s="64">
        <v>3.8</v>
      </c>
      <c r="F77" s="16">
        <f t="shared" si="2"/>
        <v>0.19</v>
      </c>
      <c r="G77" s="4">
        <f t="shared" si="3"/>
        <v>0.25</v>
      </c>
      <c r="H77" s="4"/>
      <c r="I77" s="4"/>
      <c r="J77" s="111"/>
      <c r="K77" s="89"/>
      <c r="L77" s="4"/>
      <c r="M77" s="4"/>
      <c r="N77" s="4"/>
      <c r="O77" s="5"/>
    </row>
    <row r="78" spans="1:15" ht="16" thickBot="1" x14ac:dyDescent="0.25">
      <c r="A78" s="41" t="s">
        <v>10</v>
      </c>
      <c r="B78" s="42" t="s">
        <v>89</v>
      </c>
      <c r="C78" s="42" t="s">
        <v>135</v>
      </c>
      <c r="D78" s="42">
        <v>0.1</v>
      </c>
      <c r="E78" s="64">
        <v>3.8</v>
      </c>
      <c r="F78" s="8">
        <f t="shared" si="2"/>
        <v>0.38</v>
      </c>
      <c r="G78" s="2">
        <f t="shared" si="3"/>
        <v>0.5</v>
      </c>
      <c r="H78" s="2"/>
      <c r="I78" s="2"/>
      <c r="J78" s="106"/>
      <c r="K78" s="84"/>
      <c r="L78" s="2"/>
      <c r="M78" s="2"/>
      <c r="N78" s="2"/>
      <c r="O78" s="3"/>
    </row>
    <row r="79" spans="1:15" ht="16" thickBot="1" x14ac:dyDescent="0.25">
      <c r="A79" s="43" t="s">
        <v>10</v>
      </c>
      <c r="B79" s="44" t="s">
        <v>90</v>
      </c>
      <c r="C79" s="44" t="s">
        <v>135</v>
      </c>
      <c r="D79" s="44">
        <v>0.1</v>
      </c>
      <c r="E79" s="64">
        <v>3.8</v>
      </c>
      <c r="F79" s="11">
        <f t="shared" si="2"/>
        <v>0.38</v>
      </c>
      <c r="G79" s="12">
        <f t="shared" si="3"/>
        <v>0.5</v>
      </c>
      <c r="H79" s="12"/>
      <c r="I79" s="12"/>
      <c r="J79" s="107"/>
      <c r="K79" s="85"/>
      <c r="L79" s="12"/>
      <c r="M79" s="12"/>
      <c r="N79" s="12"/>
      <c r="O79" s="13"/>
    </row>
    <row r="80" spans="1:15" ht="16" thickBot="1" x14ac:dyDescent="0.25">
      <c r="A80" s="43" t="s">
        <v>10</v>
      </c>
      <c r="B80" s="44" t="s">
        <v>91</v>
      </c>
      <c r="C80" s="44" t="s">
        <v>135</v>
      </c>
      <c r="D80" s="44">
        <v>0.1</v>
      </c>
      <c r="E80" s="64">
        <v>3.8</v>
      </c>
      <c r="F80" s="11">
        <f t="shared" si="2"/>
        <v>0.38</v>
      </c>
      <c r="G80" s="12">
        <f t="shared" si="3"/>
        <v>0.5</v>
      </c>
      <c r="H80" s="12"/>
      <c r="I80" s="76" t="s">
        <v>139</v>
      </c>
      <c r="J80" s="120"/>
      <c r="K80" s="98">
        <f>I81/K81</f>
        <v>0.7599999999999999</v>
      </c>
      <c r="L80" s="2"/>
      <c r="M80" s="2" t="s">
        <v>142</v>
      </c>
      <c r="N80" s="3"/>
      <c r="O80" s="13"/>
    </row>
    <row r="81" spans="1:15" ht="16" thickBot="1" x14ac:dyDescent="0.25">
      <c r="A81" s="43" t="s">
        <v>10</v>
      </c>
      <c r="B81" s="44" t="s">
        <v>92</v>
      </c>
      <c r="C81" s="44" t="s">
        <v>135</v>
      </c>
      <c r="D81" s="44">
        <v>0.03</v>
      </c>
      <c r="E81" s="64">
        <v>3.8</v>
      </c>
      <c r="F81" s="11">
        <f t="shared" si="2"/>
        <v>0.11399999999999999</v>
      </c>
      <c r="G81" s="12">
        <f t="shared" si="3"/>
        <v>0.15</v>
      </c>
      <c r="H81" s="12"/>
      <c r="I81" s="77">
        <f>SUM(F78:F87)</f>
        <v>2.4319999999999999</v>
      </c>
      <c r="J81" s="121" t="s">
        <v>137</v>
      </c>
      <c r="K81" s="99">
        <f>SUM(G78:G87)</f>
        <v>3.2</v>
      </c>
      <c r="L81" s="4"/>
      <c r="M81" s="128">
        <f>K81/$G$123</f>
        <v>4.3389830508474586E-2</v>
      </c>
      <c r="N81" s="5"/>
      <c r="O81" s="13"/>
    </row>
    <row r="82" spans="1:15" ht="16" thickBot="1" x14ac:dyDescent="0.25">
      <c r="A82" s="43" t="s">
        <v>10</v>
      </c>
      <c r="B82" s="44" t="s">
        <v>93</v>
      </c>
      <c r="C82" s="44" t="s">
        <v>135</v>
      </c>
      <c r="D82" s="44">
        <v>0.1</v>
      </c>
      <c r="E82" s="64">
        <v>3.8</v>
      </c>
      <c r="F82" s="11">
        <f t="shared" si="2"/>
        <v>0.38</v>
      </c>
      <c r="G82" s="12">
        <f t="shared" si="3"/>
        <v>0.5</v>
      </c>
      <c r="H82" s="12"/>
      <c r="I82" s="12"/>
      <c r="J82" s="107"/>
      <c r="K82" s="85"/>
      <c r="L82" s="12"/>
      <c r="M82" s="12"/>
      <c r="N82" s="12"/>
      <c r="O82" s="13"/>
    </row>
    <row r="83" spans="1:15" ht="16" thickBot="1" x14ac:dyDescent="0.25">
      <c r="A83" s="43" t="s">
        <v>10</v>
      </c>
      <c r="B83" s="44" t="s">
        <v>94</v>
      </c>
      <c r="C83" s="44" t="s">
        <v>135</v>
      </c>
      <c r="D83" s="44">
        <v>0.03</v>
      </c>
      <c r="E83" s="64">
        <v>3.8</v>
      </c>
      <c r="F83" s="11">
        <f t="shared" si="2"/>
        <v>0.11399999999999999</v>
      </c>
      <c r="G83" s="12">
        <f t="shared" si="3"/>
        <v>0.15</v>
      </c>
      <c r="H83" s="12"/>
      <c r="I83" s="12" t="s">
        <v>140</v>
      </c>
      <c r="J83" s="107"/>
      <c r="K83" s="85"/>
      <c r="L83" s="12"/>
      <c r="M83" s="12"/>
      <c r="N83" s="12"/>
      <c r="O83" s="13"/>
    </row>
    <row r="84" spans="1:15" ht="16" thickBot="1" x14ac:dyDescent="0.25">
      <c r="A84" s="43" t="s">
        <v>10</v>
      </c>
      <c r="B84" s="44" t="s">
        <v>95</v>
      </c>
      <c r="C84" s="44" t="s">
        <v>135</v>
      </c>
      <c r="D84" s="44">
        <v>0.04</v>
      </c>
      <c r="E84" s="64">
        <v>3.8</v>
      </c>
      <c r="F84" s="11">
        <f t="shared" si="2"/>
        <v>0.152</v>
      </c>
      <c r="G84" s="12">
        <f t="shared" si="3"/>
        <v>0.2</v>
      </c>
      <c r="H84" s="12"/>
      <c r="I84" s="12"/>
      <c r="J84" s="107"/>
      <c r="K84" s="85"/>
      <c r="L84" s="12"/>
      <c r="M84" s="12"/>
      <c r="N84" s="12"/>
      <c r="O84" s="13"/>
    </row>
    <row r="85" spans="1:15" ht="16" thickBot="1" x14ac:dyDescent="0.25">
      <c r="A85" s="43" t="s">
        <v>10</v>
      </c>
      <c r="B85" s="44" t="s">
        <v>96</v>
      </c>
      <c r="C85" s="44" t="s">
        <v>135</v>
      </c>
      <c r="D85" s="44">
        <v>0.1</v>
      </c>
      <c r="E85" s="64">
        <v>3.8</v>
      </c>
      <c r="F85" s="11">
        <f t="shared" si="2"/>
        <v>0.38</v>
      </c>
      <c r="G85" s="12">
        <f t="shared" si="3"/>
        <v>0.5</v>
      </c>
      <c r="H85" s="12"/>
      <c r="I85" s="12"/>
      <c r="J85" s="107"/>
      <c r="K85" s="85"/>
      <c r="L85" s="12"/>
      <c r="M85" s="12"/>
      <c r="N85" s="12"/>
      <c r="O85" s="13"/>
    </row>
    <row r="86" spans="1:15" ht="16" thickBot="1" x14ac:dyDescent="0.25">
      <c r="A86" s="43" t="s">
        <v>10</v>
      </c>
      <c r="B86" s="44" t="s">
        <v>97</v>
      </c>
      <c r="C86" s="44" t="s">
        <v>135</v>
      </c>
      <c r="D86" s="44">
        <v>0.02</v>
      </c>
      <c r="E86" s="64">
        <v>3.8</v>
      </c>
      <c r="F86" s="11">
        <f t="shared" si="2"/>
        <v>7.5999999999999998E-2</v>
      </c>
      <c r="G86" s="12">
        <f t="shared" si="3"/>
        <v>0.1</v>
      </c>
      <c r="H86" s="12"/>
      <c r="I86" s="12"/>
      <c r="J86" s="107"/>
      <c r="K86" s="85"/>
      <c r="L86" s="12"/>
      <c r="M86" s="12"/>
      <c r="N86" s="12"/>
      <c r="O86" s="13"/>
    </row>
    <row r="87" spans="1:15" ht="16" thickBot="1" x14ac:dyDescent="0.25">
      <c r="A87" s="45" t="s">
        <v>10</v>
      </c>
      <c r="B87" s="46" t="s">
        <v>98</v>
      </c>
      <c r="C87" s="46" t="s">
        <v>135</v>
      </c>
      <c r="D87" s="46">
        <v>0.02</v>
      </c>
      <c r="E87" s="64">
        <v>3.8</v>
      </c>
      <c r="F87" s="16">
        <f t="shared" si="2"/>
        <v>7.5999999999999998E-2</v>
      </c>
      <c r="G87" s="4">
        <f t="shared" si="3"/>
        <v>0.1</v>
      </c>
      <c r="H87" s="4"/>
      <c r="I87" s="4"/>
      <c r="J87" s="111"/>
      <c r="K87" s="89"/>
      <c r="L87" s="4"/>
      <c r="M87" s="4"/>
      <c r="N87" s="4"/>
      <c r="O87" s="5"/>
    </row>
    <row r="88" spans="1:15" ht="16" thickBot="1" x14ac:dyDescent="0.25">
      <c r="A88" s="47" t="s">
        <v>11</v>
      </c>
      <c r="B88" s="48" t="s">
        <v>99</v>
      </c>
      <c r="C88" s="48" t="s">
        <v>135</v>
      </c>
      <c r="D88" s="48">
        <v>0.05</v>
      </c>
      <c r="E88" s="64">
        <v>3.8</v>
      </c>
      <c r="F88" s="8">
        <f t="shared" si="2"/>
        <v>0.19</v>
      </c>
      <c r="G88" s="2">
        <f t="shared" si="3"/>
        <v>0.25</v>
      </c>
      <c r="H88" s="2"/>
      <c r="I88" s="2"/>
      <c r="J88" s="106"/>
      <c r="K88" s="84"/>
      <c r="L88" s="2"/>
      <c r="M88" s="2"/>
      <c r="N88" s="2"/>
      <c r="O88" s="3"/>
    </row>
    <row r="89" spans="1:15" ht="16" thickBot="1" x14ac:dyDescent="0.25">
      <c r="A89" s="49" t="s">
        <v>11</v>
      </c>
      <c r="B89" s="50" t="s">
        <v>100</v>
      </c>
      <c r="C89" s="50" t="s">
        <v>135</v>
      </c>
      <c r="D89" s="50">
        <v>0.05</v>
      </c>
      <c r="E89" s="64">
        <v>3.8</v>
      </c>
      <c r="F89" s="11">
        <f t="shared" si="2"/>
        <v>0.19</v>
      </c>
      <c r="G89" s="12">
        <f t="shared" si="3"/>
        <v>0.25</v>
      </c>
      <c r="H89" s="12"/>
      <c r="I89" s="12"/>
      <c r="J89" s="107"/>
      <c r="K89" s="85"/>
      <c r="L89" s="12"/>
      <c r="M89" s="12"/>
      <c r="N89" s="12"/>
      <c r="O89" s="13"/>
    </row>
    <row r="90" spans="1:15" ht="16" thickBot="1" x14ac:dyDescent="0.25">
      <c r="A90" s="49" t="s">
        <v>11</v>
      </c>
      <c r="B90" s="50" t="s">
        <v>101</v>
      </c>
      <c r="C90" s="50" t="s">
        <v>135</v>
      </c>
      <c r="D90" s="50">
        <v>0.05</v>
      </c>
      <c r="E90" s="64">
        <v>3.8</v>
      </c>
      <c r="F90" s="11">
        <f t="shared" si="2"/>
        <v>0.19</v>
      </c>
      <c r="G90" s="12">
        <f t="shared" si="3"/>
        <v>0.25</v>
      </c>
      <c r="H90" s="12"/>
      <c r="I90" s="78" t="s">
        <v>139</v>
      </c>
      <c r="J90" s="122"/>
      <c r="K90" s="100">
        <f>I91/K91</f>
        <v>0.7599999999999999</v>
      </c>
      <c r="L90" s="2"/>
      <c r="M90" s="2" t="s">
        <v>142</v>
      </c>
      <c r="N90" s="3"/>
      <c r="O90" s="13"/>
    </row>
    <row r="91" spans="1:15" ht="16" thickBot="1" x14ac:dyDescent="0.25">
      <c r="A91" s="49" t="s">
        <v>11</v>
      </c>
      <c r="B91" s="50" t="s">
        <v>102</v>
      </c>
      <c r="C91" s="50" t="s">
        <v>135</v>
      </c>
      <c r="D91" s="50">
        <v>0.05</v>
      </c>
      <c r="E91" s="64">
        <v>3.8</v>
      </c>
      <c r="F91" s="11">
        <f t="shared" si="2"/>
        <v>0.19</v>
      </c>
      <c r="G91" s="12">
        <f t="shared" si="3"/>
        <v>0.25</v>
      </c>
      <c r="H91" s="12"/>
      <c r="I91" s="79">
        <f>SUM(F88:F97)</f>
        <v>1.8999999999999997</v>
      </c>
      <c r="J91" s="123" t="s">
        <v>137</v>
      </c>
      <c r="K91" s="101">
        <f>SUM(G88:G97)</f>
        <v>2.5</v>
      </c>
      <c r="L91" s="4"/>
      <c r="M91" s="128">
        <f>K91/$G$123</f>
        <v>3.389830508474577E-2</v>
      </c>
      <c r="N91" s="5"/>
      <c r="O91" s="13"/>
    </row>
    <row r="92" spans="1:15" ht="16" thickBot="1" x14ac:dyDescent="0.25">
      <c r="A92" s="49" t="s">
        <v>11</v>
      </c>
      <c r="B92" s="50" t="s">
        <v>103</v>
      </c>
      <c r="C92" s="50" t="s">
        <v>135</v>
      </c>
      <c r="D92" s="50">
        <v>0.05</v>
      </c>
      <c r="E92" s="64">
        <v>3.8</v>
      </c>
      <c r="F92" s="11">
        <f t="shared" si="2"/>
        <v>0.19</v>
      </c>
      <c r="G92" s="12">
        <f t="shared" si="3"/>
        <v>0.25</v>
      </c>
      <c r="H92" s="12"/>
      <c r="I92" s="12"/>
      <c r="J92" s="107"/>
      <c r="K92" s="85"/>
      <c r="L92" s="12"/>
      <c r="M92" s="12"/>
      <c r="N92" s="12"/>
      <c r="O92" s="13"/>
    </row>
    <row r="93" spans="1:15" ht="16" thickBot="1" x14ac:dyDescent="0.25">
      <c r="A93" s="49" t="s">
        <v>11</v>
      </c>
      <c r="B93" s="50" t="s">
        <v>104</v>
      </c>
      <c r="C93" s="50" t="s">
        <v>135</v>
      </c>
      <c r="D93" s="50">
        <v>0.05</v>
      </c>
      <c r="E93" s="64">
        <v>3.8</v>
      </c>
      <c r="F93" s="11">
        <f t="shared" si="2"/>
        <v>0.19</v>
      </c>
      <c r="G93" s="12">
        <f t="shared" si="3"/>
        <v>0.25</v>
      </c>
      <c r="H93" s="12"/>
      <c r="I93" s="12" t="s">
        <v>140</v>
      </c>
      <c r="J93" s="107"/>
      <c r="K93" s="85"/>
      <c r="L93" s="12"/>
      <c r="M93" s="12"/>
      <c r="N93" s="12"/>
      <c r="O93" s="13"/>
    </row>
    <row r="94" spans="1:15" ht="16" thickBot="1" x14ac:dyDescent="0.25">
      <c r="A94" s="49" t="s">
        <v>11</v>
      </c>
      <c r="B94" s="50" t="s">
        <v>105</v>
      </c>
      <c r="C94" s="50" t="s">
        <v>135</v>
      </c>
      <c r="D94" s="50">
        <v>0.05</v>
      </c>
      <c r="E94" s="64">
        <v>3.8</v>
      </c>
      <c r="F94" s="11">
        <f t="shared" si="2"/>
        <v>0.19</v>
      </c>
      <c r="G94" s="12">
        <f t="shared" si="3"/>
        <v>0.25</v>
      </c>
      <c r="H94" s="12"/>
      <c r="I94" s="12"/>
      <c r="J94" s="107"/>
      <c r="K94" s="85"/>
      <c r="L94" s="12"/>
      <c r="M94" s="12"/>
      <c r="N94" s="12"/>
      <c r="O94" s="13"/>
    </row>
    <row r="95" spans="1:15" ht="16" thickBot="1" x14ac:dyDescent="0.25">
      <c r="A95" s="49" t="s">
        <v>11</v>
      </c>
      <c r="B95" s="50" t="s">
        <v>106</v>
      </c>
      <c r="C95" s="50" t="s">
        <v>135</v>
      </c>
      <c r="D95" s="50">
        <v>0.05</v>
      </c>
      <c r="E95" s="64">
        <v>3.8</v>
      </c>
      <c r="F95" s="11">
        <f t="shared" si="2"/>
        <v>0.19</v>
      </c>
      <c r="G95" s="12">
        <f t="shared" si="3"/>
        <v>0.25</v>
      </c>
      <c r="H95" s="12"/>
      <c r="I95" s="12"/>
      <c r="J95" s="107"/>
      <c r="K95" s="85"/>
      <c r="L95" s="12"/>
      <c r="M95" s="12"/>
      <c r="N95" s="12"/>
      <c r="O95" s="13"/>
    </row>
    <row r="96" spans="1:15" ht="16" thickBot="1" x14ac:dyDescent="0.25">
      <c r="A96" s="49" t="s">
        <v>11</v>
      </c>
      <c r="B96" s="50" t="s">
        <v>107</v>
      </c>
      <c r="C96" s="50" t="s">
        <v>135</v>
      </c>
      <c r="D96" s="50">
        <v>0.05</v>
      </c>
      <c r="E96" s="64">
        <v>3.8</v>
      </c>
      <c r="F96" s="11">
        <f t="shared" si="2"/>
        <v>0.19</v>
      </c>
      <c r="G96" s="12">
        <f t="shared" si="3"/>
        <v>0.25</v>
      </c>
      <c r="H96" s="12"/>
      <c r="I96" s="12"/>
      <c r="J96" s="107"/>
      <c r="K96" s="85"/>
      <c r="L96" s="12"/>
      <c r="M96" s="12"/>
      <c r="N96" s="12"/>
      <c r="O96" s="13"/>
    </row>
    <row r="97" spans="1:15" ht="16" thickBot="1" x14ac:dyDescent="0.25">
      <c r="A97" s="51" t="s">
        <v>11</v>
      </c>
      <c r="B97" s="52" t="s">
        <v>108</v>
      </c>
      <c r="C97" s="52" t="s">
        <v>135</v>
      </c>
      <c r="D97" s="52">
        <v>0.05</v>
      </c>
      <c r="E97" s="64">
        <v>3.8</v>
      </c>
      <c r="F97" s="16">
        <f t="shared" si="2"/>
        <v>0.19</v>
      </c>
      <c r="G97" s="4">
        <f t="shared" si="3"/>
        <v>0.25</v>
      </c>
      <c r="H97" s="4"/>
      <c r="I97" s="4"/>
      <c r="J97" s="111"/>
      <c r="K97" s="89"/>
      <c r="L97" s="4"/>
      <c r="M97" s="4"/>
      <c r="N97" s="4"/>
      <c r="O97" s="5"/>
    </row>
    <row r="98" spans="1:15" ht="16" thickBot="1" x14ac:dyDescent="0.25">
      <c r="A98" s="53" t="s">
        <v>12</v>
      </c>
      <c r="B98" s="54" t="s">
        <v>109</v>
      </c>
      <c r="C98" s="54" t="s">
        <v>134</v>
      </c>
      <c r="D98" s="54">
        <v>7.0000000000000007E-2</v>
      </c>
      <c r="E98" s="64">
        <v>3.8</v>
      </c>
      <c r="F98" s="8">
        <f t="shared" si="2"/>
        <v>0.26600000000000001</v>
      </c>
      <c r="G98" s="2">
        <f t="shared" si="3"/>
        <v>0.35000000000000003</v>
      </c>
      <c r="H98" s="2"/>
      <c r="I98" s="2"/>
      <c r="J98" s="106"/>
      <c r="K98" s="84"/>
      <c r="L98" s="2"/>
      <c r="M98" s="2"/>
      <c r="N98" s="2"/>
      <c r="O98" s="3"/>
    </row>
    <row r="99" spans="1:15" ht="16" thickBot="1" x14ac:dyDescent="0.25">
      <c r="A99" s="55" t="s">
        <v>12</v>
      </c>
      <c r="B99" s="56" t="s">
        <v>110</v>
      </c>
      <c r="C99" s="56" t="s">
        <v>134</v>
      </c>
      <c r="D99" s="56">
        <v>0.08</v>
      </c>
      <c r="E99" s="64">
        <v>3.8</v>
      </c>
      <c r="F99" s="11">
        <f t="shared" si="2"/>
        <v>0.30399999999999999</v>
      </c>
      <c r="G99" s="12">
        <f t="shared" si="3"/>
        <v>0.4</v>
      </c>
      <c r="H99" s="12"/>
      <c r="I99" s="12"/>
      <c r="J99" s="107"/>
      <c r="K99" s="85"/>
      <c r="L99" s="12"/>
      <c r="M99" s="12"/>
      <c r="N99" s="12"/>
      <c r="O99" s="13"/>
    </row>
    <row r="100" spans="1:15" ht="16" thickBot="1" x14ac:dyDescent="0.25">
      <c r="A100" s="55" t="s">
        <v>12</v>
      </c>
      <c r="B100" s="56" t="s">
        <v>111</v>
      </c>
      <c r="C100" s="56" t="s">
        <v>134</v>
      </c>
      <c r="D100" s="56">
        <v>0.05</v>
      </c>
      <c r="E100" s="64">
        <v>3.8</v>
      </c>
      <c r="F100" s="11">
        <f t="shared" si="2"/>
        <v>0.19</v>
      </c>
      <c r="G100" s="12">
        <f t="shared" si="3"/>
        <v>0.25</v>
      </c>
      <c r="H100" s="12"/>
      <c r="I100" s="12"/>
      <c r="J100" s="107"/>
      <c r="K100" s="85"/>
      <c r="L100" s="12"/>
      <c r="M100" s="12"/>
      <c r="N100" s="12"/>
      <c r="O100" s="13"/>
    </row>
    <row r="101" spans="1:15" ht="16" thickBot="1" x14ac:dyDescent="0.25">
      <c r="A101" s="55" t="s">
        <v>12</v>
      </c>
      <c r="B101" s="56" t="s">
        <v>112</v>
      </c>
      <c r="C101" s="56" t="s">
        <v>134</v>
      </c>
      <c r="D101" s="56">
        <v>7.0000000000000007E-2</v>
      </c>
      <c r="E101" s="64">
        <v>3.8</v>
      </c>
      <c r="F101" s="11">
        <f t="shared" si="2"/>
        <v>0.26600000000000001</v>
      </c>
      <c r="G101" s="12">
        <f t="shared" si="3"/>
        <v>0.35000000000000003</v>
      </c>
      <c r="H101" s="12"/>
      <c r="I101" s="80" t="s">
        <v>139</v>
      </c>
      <c r="J101" s="124"/>
      <c r="K101" s="102">
        <f>I102/K102</f>
        <v>0.8114285714285715</v>
      </c>
      <c r="L101" s="2"/>
      <c r="M101" s="2" t="s">
        <v>142</v>
      </c>
      <c r="N101" s="3"/>
      <c r="O101" s="13"/>
    </row>
    <row r="102" spans="1:15" ht="16" thickBot="1" x14ac:dyDescent="0.25">
      <c r="A102" s="55" t="s">
        <v>12</v>
      </c>
      <c r="B102" s="56" t="s">
        <v>113</v>
      </c>
      <c r="C102" s="56" t="s">
        <v>134</v>
      </c>
      <c r="D102" s="56">
        <v>0.05</v>
      </c>
      <c r="E102" s="64">
        <v>3.8</v>
      </c>
      <c r="F102" s="11">
        <f t="shared" si="2"/>
        <v>0.19</v>
      </c>
      <c r="G102" s="12">
        <f t="shared" si="3"/>
        <v>0.25</v>
      </c>
      <c r="H102" s="12"/>
      <c r="I102" s="81">
        <f>SUM(F98:F111)</f>
        <v>3.4080000000000004</v>
      </c>
      <c r="J102" s="125" t="s">
        <v>137</v>
      </c>
      <c r="K102" s="103">
        <f>SUM(G98:G111)</f>
        <v>4.2</v>
      </c>
      <c r="L102" s="4"/>
      <c r="M102" s="128">
        <f>K102/$G$123</f>
        <v>5.6949152542372893E-2</v>
      </c>
      <c r="N102" s="5"/>
      <c r="O102" s="13"/>
    </row>
    <row r="103" spans="1:15" ht="16" thickBot="1" x14ac:dyDescent="0.25">
      <c r="A103" s="55" t="s">
        <v>12</v>
      </c>
      <c r="B103" s="56" t="s">
        <v>114</v>
      </c>
      <c r="C103" s="56" t="s">
        <v>134</v>
      </c>
      <c r="D103" s="56">
        <v>0.03</v>
      </c>
      <c r="E103" s="64">
        <v>3.8</v>
      </c>
      <c r="F103" s="11">
        <f t="shared" si="2"/>
        <v>0.11399999999999999</v>
      </c>
      <c r="G103" s="12">
        <f t="shared" si="3"/>
        <v>0.15</v>
      </c>
      <c r="H103" s="12"/>
      <c r="I103" s="12"/>
      <c r="J103" s="107"/>
      <c r="K103" s="85"/>
      <c r="L103" s="12"/>
      <c r="M103" s="12"/>
      <c r="N103" s="12"/>
      <c r="O103" s="13"/>
    </row>
    <row r="104" spans="1:15" ht="16" thickBot="1" x14ac:dyDescent="0.25">
      <c r="A104" s="55" t="s">
        <v>12</v>
      </c>
      <c r="B104" s="56" t="s">
        <v>115</v>
      </c>
      <c r="C104" s="56" t="s">
        <v>134</v>
      </c>
      <c r="D104" s="56">
        <v>7.0000000000000007E-2</v>
      </c>
      <c r="E104" s="64">
        <v>3.8</v>
      </c>
      <c r="F104" s="11">
        <f t="shared" si="2"/>
        <v>0.26600000000000001</v>
      </c>
      <c r="G104" s="12">
        <f t="shared" si="3"/>
        <v>0.35000000000000003</v>
      </c>
      <c r="H104" s="12"/>
      <c r="I104" s="12" t="s">
        <v>140</v>
      </c>
      <c r="J104" s="107"/>
      <c r="K104" s="85"/>
      <c r="L104" s="12"/>
      <c r="M104" s="12"/>
      <c r="N104" s="12"/>
      <c r="O104" s="13"/>
    </row>
    <row r="105" spans="1:15" ht="16" thickBot="1" x14ac:dyDescent="0.25">
      <c r="A105" s="55" t="s">
        <v>12</v>
      </c>
      <c r="B105" s="56" t="s">
        <v>116</v>
      </c>
      <c r="C105" s="56" t="s">
        <v>134</v>
      </c>
      <c r="D105" s="56">
        <v>7.0000000000000007E-2</v>
      </c>
      <c r="E105" s="64">
        <v>3.8</v>
      </c>
      <c r="F105" s="11">
        <f t="shared" si="2"/>
        <v>0.26600000000000001</v>
      </c>
      <c r="G105" s="12">
        <f t="shared" si="3"/>
        <v>0.35000000000000003</v>
      </c>
      <c r="H105" s="12"/>
      <c r="I105" s="12"/>
      <c r="J105" s="107"/>
      <c r="K105" s="85"/>
      <c r="L105" s="12"/>
      <c r="M105" s="12"/>
      <c r="N105" s="12"/>
      <c r="O105" s="13"/>
    </row>
    <row r="106" spans="1:15" ht="16" thickBot="1" x14ac:dyDescent="0.25">
      <c r="A106" s="55" t="s">
        <v>12</v>
      </c>
      <c r="B106" s="56" t="s">
        <v>117</v>
      </c>
      <c r="C106" s="56" t="s">
        <v>134</v>
      </c>
      <c r="D106" s="56">
        <v>7.0000000000000007E-2</v>
      </c>
      <c r="E106" s="64">
        <v>3.8</v>
      </c>
      <c r="F106" s="11">
        <f t="shared" si="2"/>
        <v>0.26600000000000001</v>
      </c>
      <c r="G106" s="12">
        <f t="shared" si="3"/>
        <v>0.35000000000000003</v>
      </c>
      <c r="H106" s="12"/>
      <c r="I106" s="12"/>
      <c r="J106" s="107"/>
      <c r="K106" s="85"/>
      <c r="L106" s="12"/>
      <c r="M106" s="12"/>
      <c r="N106" s="12"/>
      <c r="O106" s="13"/>
    </row>
    <row r="107" spans="1:15" ht="16" thickBot="1" x14ac:dyDescent="0.25">
      <c r="A107" s="55" t="s">
        <v>12</v>
      </c>
      <c r="B107" s="56" t="s">
        <v>118</v>
      </c>
      <c r="C107" s="56" t="s">
        <v>134</v>
      </c>
      <c r="D107" s="56">
        <v>7.0000000000000007E-2</v>
      </c>
      <c r="E107" s="64">
        <v>3.8</v>
      </c>
      <c r="F107" s="11">
        <f t="shared" si="2"/>
        <v>0.26600000000000001</v>
      </c>
      <c r="G107" s="12">
        <f t="shared" si="3"/>
        <v>0.35000000000000003</v>
      </c>
      <c r="H107" s="12"/>
      <c r="I107" s="12"/>
      <c r="J107" s="107"/>
      <c r="K107" s="85"/>
      <c r="L107" s="12"/>
      <c r="M107" s="12"/>
      <c r="N107" s="12"/>
      <c r="O107" s="13"/>
    </row>
    <row r="108" spans="1:15" ht="16" thickBot="1" x14ac:dyDescent="0.25">
      <c r="A108" s="55" t="s">
        <v>12</v>
      </c>
      <c r="B108" s="56" t="s">
        <v>119</v>
      </c>
      <c r="C108" s="56" t="s">
        <v>134</v>
      </c>
      <c r="D108" s="56">
        <v>0.03</v>
      </c>
      <c r="E108" s="64">
        <v>3.8</v>
      </c>
      <c r="F108" s="11">
        <f t="shared" si="2"/>
        <v>0.11399999999999999</v>
      </c>
      <c r="G108" s="12">
        <f t="shared" si="3"/>
        <v>0.15</v>
      </c>
      <c r="H108" s="12"/>
      <c r="I108" s="12"/>
      <c r="J108" s="107"/>
      <c r="K108" s="85"/>
      <c r="L108" s="12"/>
      <c r="M108" s="12"/>
      <c r="N108" s="12"/>
      <c r="O108" s="13"/>
    </row>
    <row r="109" spans="1:15" ht="16" thickBot="1" x14ac:dyDescent="0.25">
      <c r="A109" s="55" t="s">
        <v>12</v>
      </c>
      <c r="B109" s="56" t="s">
        <v>120</v>
      </c>
      <c r="C109" s="56" t="s">
        <v>134</v>
      </c>
      <c r="D109" s="56">
        <v>7.0000000000000007E-2</v>
      </c>
      <c r="E109" s="64">
        <v>5</v>
      </c>
      <c r="F109" s="11">
        <f t="shared" si="2"/>
        <v>0.35000000000000003</v>
      </c>
      <c r="G109" s="12">
        <f t="shared" si="3"/>
        <v>0.35000000000000003</v>
      </c>
      <c r="H109" s="12"/>
      <c r="I109" s="12"/>
      <c r="J109" s="107"/>
      <c r="K109" s="85"/>
      <c r="L109" s="12"/>
      <c r="M109" s="12"/>
      <c r="N109" s="12"/>
      <c r="O109" s="13"/>
    </row>
    <row r="110" spans="1:15" ht="16" thickBot="1" x14ac:dyDescent="0.25">
      <c r="A110" s="55" t="s">
        <v>12</v>
      </c>
      <c r="B110" s="56" t="s">
        <v>121</v>
      </c>
      <c r="C110" s="56" t="s">
        <v>134</v>
      </c>
      <c r="D110" s="56">
        <v>0.04</v>
      </c>
      <c r="E110" s="64">
        <v>5</v>
      </c>
      <c r="F110" s="11">
        <f t="shared" si="2"/>
        <v>0.2</v>
      </c>
      <c r="G110" s="12">
        <f t="shared" si="3"/>
        <v>0.2</v>
      </c>
      <c r="H110" s="12"/>
      <c r="I110" s="12"/>
      <c r="J110" s="107"/>
      <c r="K110" s="85"/>
      <c r="L110" s="12"/>
      <c r="M110" s="12"/>
      <c r="N110" s="12"/>
      <c r="O110" s="13"/>
    </row>
    <row r="111" spans="1:15" ht="16" thickBot="1" x14ac:dyDescent="0.25">
      <c r="A111" s="55" t="s">
        <v>12</v>
      </c>
      <c r="B111" s="56" t="s">
        <v>122</v>
      </c>
      <c r="C111" s="56" t="s">
        <v>134</v>
      </c>
      <c r="D111" s="56">
        <v>7.0000000000000007E-2</v>
      </c>
      <c r="E111" s="131">
        <v>5</v>
      </c>
      <c r="F111" s="11">
        <f t="shared" si="2"/>
        <v>0.35000000000000003</v>
      </c>
      <c r="G111" s="12">
        <f t="shared" si="3"/>
        <v>0.35000000000000003</v>
      </c>
      <c r="H111" s="12"/>
      <c r="I111" s="12"/>
      <c r="J111" s="107"/>
      <c r="K111" s="85"/>
      <c r="L111" s="12"/>
      <c r="M111" s="12"/>
      <c r="N111" s="12"/>
      <c r="O111" s="13"/>
    </row>
    <row r="112" spans="1:15" ht="16" thickBot="1" x14ac:dyDescent="0.25">
      <c r="A112" s="57" t="s">
        <v>13</v>
      </c>
      <c r="B112" s="58" t="s">
        <v>123</v>
      </c>
      <c r="C112" s="58" t="s">
        <v>141</v>
      </c>
      <c r="D112" s="129">
        <v>0.12</v>
      </c>
      <c r="E112" s="63">
        <v>5</v>
      </c>
      <c r="F112" s="8">
        <f t="shared" si="2"/>
        <v>0.6</v>
      </c>
      <c r="G112" s="2">
        <f t="shared" si="3"/>
        <v>0.6</v>
      </c>
      <c r="H112" s="2"/>
      <c r="I112" s="2"/>
      <c r="J112" s="106"/>
      <c r="K112" s="84"/>
      <c r="L112" s="2"/>
      <c r="M112" s="2"/>
      <c r="N112" s="2"/>
      <c r="O112" s="3"/>
    </row>
    <row r="113" spans="1:15" ht="16" thickBot="1" x14ac:dyDescent="0.25">
      <c r="A113" s="59" t="s">
        <v>13</v>
      </c>
      <c r="B113" s="60" t="s">
        <v>124</v>
      </c>
      <c r="C113" s="60" t="s">
        <v>141</v>
      </c>
      <c r="D113" s="130">
        <v>0.1</v>
      </c>
      <c r="E113" s="64">
        <v>5</v>
      </c>
      <c r="F113" s="11">
        <f t="shared" si="2"/>
        <v>0.5</v>
      </c>
      <c r="G113" s="12">
        <f t="shared" si="3"/>
        <v>0.5</v>
      </c>
      <c r="H113" s="12"/>
      <c r="I113" s="12"/>
      <c r="J113" s="107"/>
      <c r="K113" s="85"/>
      <c r="L113" s="12"/>
      <c r="M113" s="12"/>
      <c r="N113" s="12"/>
      <c r="O113" s="13"/>
    </row>
    <row r="114" spans="1:15" ht="16" thickBot="1" x14ac:dyDescent="0.25">
      <c r="A114" s="59" t="s">
        <v>13</v>
      </c>
      <c r="B114" s="60" t="s">
        <v>125</v>
      </c>
      <c r="C114" s="60" t="s">
        <v>141</v>
      </c>
      <c r="D114" s="130">
        <v>0.11</v>
      </c>
      <c r="E114" s="64">
        <v>5</v>
      </c>
      <c r="F114" s="11">
        <f t="shared" si="2"/>
        <v>0.55000000000000004</v>
      </c>
      <c r="G114" s="12">
        <f t="shared" si="3"/>
        <v>0.55000000000000004</v>
      </c>
      <c r="H114" s="12"/>
      <c r="I114" s="82" t="s">
        <v>139</v>
      </c>
      <c r="J114" s="126"/>
      <c r="K114" s="104">
        <f>I115/K115</f>
        <v>0.92499999999999993</v>
      </c>
      <c r="L114" s="2"/>
      <c r="M114" s="2" t="s">
        <v>142</v>
      </c>
      <c r="N114" s="3"/>
      <c r="O114" s="13"/>
    </row>
    <row r="115" spans="1:15" ht="16" thickBot="1" x14ac:dyDescent="0.25">
      <c r="A115" s="59" t="s">
        <v>13</v>
      </c>
      <c r="B115" s="60" t="s">
        <v>126</v>
      </c>
      <c r="C115" s="60" t="s">
        <v>141</v>
      </c>
      <c r="D115" s="130">
        <v>0.09</v>
      </c>
      <c r="E115" s="64">
        <v>5</v>
      </c>
      <c r="F115" s="11">
        <f t="shared" si="2"/>
        <v>0.44999999999999996</v>
      </c>
      <c r="G115" s="12">
        <f t="shared" si="3"/>
        <v>0.44999999999999996</v>
      </c>
      <c r="H115" s="12"/>
      <c r="I115" s="83">
        <f>SUM(F112:F121)</f>
        <v>4.4400000000000004</v>
      </c>
      <c r="J115" s="127" t="s">
        <v>137</v>
      </c>
      <c r="K115" s="105">
        <f>SUM(G112:G121)</f>
        <v>4.8000000000000007</v>
      </c>
      <c r="L115" s="4"/>
      <c r="M115" s="128">
        <f>K115/$G$123</f>
        <v>6.5084745762711893E-2</v>
      </c>
      <c r="N115" s="5"/>
      <c r="O115" s="13"/>
    </row>
    <row r="116" spans="1:15" ht="16" thickBot="1" x14ac:dyDescent="0.25">
      <c r="A116" s="59" t="s">
        <v>13</v>
      </c>
      <c r="B116" s="60" t="s">
        <v>127</v>
      </c>
      <c r="C116" s="60" t="s">
        <v>141</v>
      </c>
      <c r="D116" s="130">
        <v>0.09</v>
      </c>
      <c r="E116" s="64">
        <v>3</v>
      </c>
      <c r="F116" s="11">
        <f t="shared" si="2"/>
        <v>0.27</v>
      </c>
      <c r="G116" s="12">
        <f t="shared" si="3"/>
        <v>0.44999999999999996</v>
      </c>
      <c r="H116" s="12"/>
      <c r="I116" s="12"/>
      <c r="J116" s="107"/>
      <c r="K116" s="85"/>
      <c r="L116" s="12"/>
      <c r="M116" s="12"/>
      <c r="N116" s="12"/>
      <c r="O116" s="13"/>
    </row>
    <row r="117" spans="1:15" ht="16" thickBot="1" x14ac:dyDescent="0.25">
      <c r="A117" s="59" t="s">
        <v>13</v>
      </c>
      <c r="B117" s="60" t="s">
        <v>128</v>
      </c>
      <c r="C117" s="60" t="s">
        <v>141</v>
      </c>
      <c r="D117" s="130">
        <v>0.09</v>
      </c>
      <c r="E117" s="64">
        <v>3</v>
      </c>
      <c r="F117" s="11">
        <f t="shared" si="2"/>
        <v>0.27</v>
      </c>
      <c r="G117" s="12">
        <f t="shared" si="3"/>
        <v>0.44999999999999996</v>
      </c>
      <c r="H117" s="12"/>
      <c r="I117" s="12" t="s">
        <v>140</v>
      </c>
      <c r="J117" s="107"/>
      <c r="K117" s="85"/>
      <c r="L117" s="12"/>
      <c r="M117" s="12"/>
      <c r="N117" s="12"/>
      <c r="O117" s="13"/>
    </row>
    <row r="118" spans="1:15" ht="16" thickBot="1" x14ac:dyDescent="0.25">
      <c r="A118" s="59" t="s">
        <v>13</v>
      </c>
      <c r="B118" s="60" t="s">
        <v>129</v>
      </c>
      <c r="C118" s="60" t="s">
        <v>141</v>
      </c>
      <c r="D118" s="130">
        <v>0.09</v>
      </c>
      <c r="E118" s="64">
        <v>5</v>
      </c>
      <c r="F118" s="11">
        <f t="shared" si="2"/>
        <v>0.44999999999999996</v>
      </c>
      <c r="G118" s="12">
        <f t="shared" si="3"/>
        <v>0.44999999999999996</v>
      </c>
      <c r="H118" s="12"/>
      <c r="I118" s="12"/>
      <c r="J118" s="107"/>
      <c r="K118" s="85"/>
      <c r="L118" s="12"/>
      <c r="M118" s="12"/>
      <c r="N118" s="12"/>
      <c r="O118" s="13"/>
    </row>
    <row r="119" spans="1:15" ht="16" thickBot="1" x14ac:dyDescent="0.25">
      <c r="A119" s="59" t="s">
        <v>13</v>
      </c>
      <c r="B119" s="60" t="s">
        <v>130</v>
      </c>
      <c r="C119" s="60" t="s">
        <v>141</v>
      </c>
      <c r="D119" s="130">
        <v>0.09</v>
      </c>
      <c r="E119" s="64">
        <v>5</v>
      </c>
      <c r="F119" s="11">
        <f t="shared" si="2"/>
        <v>0.44999999999999996</v>
      </c>
      <c r="G119" s="12">
        <f t="shared" si="3"/>
        <v>0.44999999999999996</v>
      </c>
      <c r="H119" s="12"/>
      <c r="I119" s="12"/>
      <c r="J119" s="107"/>
      <c r="K119" s="85"/>
      <c r="L119" s="12"/>
      <c r="M119" s="12"/>
      <c r="N119" s="12"/>
      <c r="O119" s="13"/>
    </row>
    <row r="120" spans="1:15" ht="16" thickBot="1" x14ac:dyDescent="0.25">
      <c r="A120" s="59" t="s">
        <v>13</v>
      </c>
      <c r="B120" s="60" t="s">
        <v>131</v>
      </c>
      <c r="C120" s="60" t="s">
        <v>141</v>
      </c>
      <c r="D120" s="130">
        <v>0.09</v>
      </c>
      <c r="E120" s="64">
        <v>5</v>
      </c>
      <c r="F120" s="11">
        <f t="shared" si="2"/>
        <v>0.44999999999999996</v>
      </c>
      <c r="G120" s="12">
        <f t="shared" si="3"/>
        <v>0.44999999999999996</v>
      </c>
      <c r="H120" s="12"/>
      <c r="I120" s="12"/>
      <c r="J120" s="107"/>
      <c r="K120" s="85"/>
      <c r="L120" s="12"/>
      <c r="M120" s="12"/>
      <c r="N120" s="12"/>
      <c r="O120" s="13"/>
    </row>
    <row r="121" spans="1:15" ht="16" thickBot="1" x14ac:dyDescent="0.25">
      <c r="A121" s="61" t="s">
        <v>13</v>
      </c>
      <c r="B121" s="62" t="s">
        <v>132</v>
      </c>
      <c r="C121" s="62" t="s">
        <v>141</v>
      </c>
      <c r="D121" s="132">
        <v>0.09</v>
      </c>
      <c r="E121" s="65">
        <v>5</v>
      </c>
      <c r="F121" s="16">
        <f t="shared" si="2"/>
        <v>0.44999999999999996</v>
      </c>
      <c r="G121" s="4">
        <f t="shared" si="3"/>
        <v>0.44999999999999996</v>
      </c>
      <c r="H121" s="4"/>
      <c r="I121" s="4"/>
      <c r="J121" s="111"/>
      <c r="K121" s="89"/>
      <c r="L121" s="4"/>
      <c r="M121" s="4"/>
      <c r="N121" s="4"/>
      <c r="O121" s="5"/>
    </row>
    <row r="123" spans="1:15" x14ac:dyDescent="0.2">
      <c r="G123">
        <f>SUM(G2:G121)</f>
        <v>73.749999999999986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Cameron W</cp:lastModifiedBy>
  <dcterms:created xsi:type="dcterms:W3CDTF">2025-09-10T04:39:20Z</dcterms:created>
  <dcterms:modified xsi:type="dcterms:W3CDTF">2025-09-11T15:09:54Z</dcterms:modified>
</cp:coreProperties>
</file>