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VID_19_Commuting_Master\Commuting_Model\Model IO\"/>
    </mc:Choice>
  </mc:AlternateContent>
  <xr:revisionPtr revIDLastSave="0" documentId="13_ncr:1_{DD2CEFD1-1BD1-40D8-A98D-300662A57784}" xr6:coauthVersionLast="47" xr6:coauthVersionMax="47" xr10:uidLastSave="{00000000-0000-0000-0000-000000000000}"/>
  <bookViews>
    <workbookView xWindow="-108" yWindow="-108" windowWidth="30936" windowHeight="16896" xr2:uid="{304F376F-B713-402A-850D-89141FA47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2" i="1"/>
  <c r="L11" i="1"/>
  <c r="K12" i="1"/>
  <c r="K11" i="1"/>
  <c r="K4" i="1"/>
  <c r="L10" i="1"/>
  <c r="L9" i="1"/>
  <c r="K10" i="1"/>
  <c r="I9" i="1"/>
  <c r="I10" i="1"/>
  <c r="I4" i="1"/>
  <c r="H6" i="1"/>
  <c r="J4" i="1" s="1"/>
  <c r="K9" i="1" s="1"/>
  <c r="I7" i="1"/>
  <c r="I8" i="1" s="1"/>
  <c r="H4" i="1"/>
  <c r="D3" i="1"/>
  <c r="C19" i="1"/>
  <c r="F4" i="1" s="1"/>
  <c r="F3" i="1"/>
  <c r="K7" i="1" l="1"/>
  <c r="L7" i="1" s="1"/>
  <c r="K8" i="1"/>
  <c r="L8" i="1" s="1"/>
  <c r="M7" i="1" l="1"/>
</calcChain>
</file>

<file path=xl/sharedStrings.xml><?xml version="1.0" encoding="utf-8"?>
<sst xmlns="http://schemas.openxmlformats.org/spreadsheetml/2006/main" count="30" uniqueCount="30">
  <si>
    <t>Urban</t>
  </si>
  <si>
    <t>Rural</t>
  </si>
  <si>
    <t>Total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</si>
  <si>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</si>
  <si>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</si>
  <si>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</si>
  <si>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</si>
  <si>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</si>
  <si>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</si>
  <si>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</si>
  <si>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</si>
  <si>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</si>
  <si>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</si>
  <si>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</si>
  <si>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</si>
  <si>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</si>
  <si>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</si>
  <si>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</si>
  <si>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years and over</t>
  </si>
  <si>
    <t>By age</t>
  </si>
  <si>
    <t>Type</t>
  </si>
  <si>
    <t>Population</t>
  </si>
  <si>
    <t>Ratio</t>
  </si>
  <si>
    <t>By county of residence</t>
  </si>
  <si>
    <t>60 to 74 years</t>
  </si>
  <si>
    <t>Rural_commute</t>
  </si>
  <si>
    <t>City_commute</t>
  </si>
  <si>
    <t>Rural_local</t>
  </si>
  <si>
    <t>City_local</t>
  </si>
  <si>
    <t>High school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</si>
</sst>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6666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/>
    </xf>
    <xf numFmtId="3" fontId="0" fillId="0" borderId="0" xfId="0" applyNumberFormat="1"/>
    <xf numFmtId="3" fontId="2" fillId="2" borderId="1" xfId="0" applyNumberFormat="1" applyFont="1" applyFill="1" applyBorder="1" applyAlignment="1">
      <alignment horizontal="righ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6BEB-5DB6-4786-A39C-8932B71DE9C3}">
  <dimension ref="A1:M23"/>
  <sheetViews>
    <sheetView tabSelected="1" zoomScale="115" zoomScaleNormal="115" workbookViewId="0">
      <selection activeCell="B7" sqref="B7:B9"/>
    </sheetView>
  </sheetViews>
  <sheetFormatPr defaultRowHeight="14.4" x14ac:dyDescent="0.3"/>
  <cols>
    <col min="1" max="1" width="15.77734375" bestFit="1" customWidth="1"/>
    <col min="2" max="2" width="9.88671875" bestFit="1" customWidth="1"/>
    <col min="3" max="3" width="12.6640625" bestFit="1" customWidth="1"/>
    <col min="4" max="4" width="23.21875" customWidth="1"/>
    <col min="8" max="8" width="17.33203125" customWidth="1"/>
    <col min="9" max="9" width="15" customWidth="1"/>
    <col min="11" max="11" width="13.77734375" customWidth="1"/>
  </cols>
  <sheetData>
    <row r="1" spans="1:13" x14ac:dyDescent="0.3">
      <c r="A1" t="s">
        <v>20</v>
      </c>
      <c r="B1" t="s">
        <v>21</v>
      </c>
      <c r="C1" t="s">
        <v>22</v>
      </c>
    </row>
    <row r="2" spans="1:13" x14ac:dyDescent="0.3">
      <c r="A2" s="1" t="s">
        <v>23</v>
      </c>
      <c r="B2" s="1"/>
      <c r="C2" s="1"/>
    </row>
    <row r="3" spans="1:13" x14ac:dyDescent="0.3">
      <c r="A3" t="s">
        <v>2</v>
      </c>
      <c r="B3">
        <v>13447229</v>
      </c>
      <c r="C3">
        <v>1</v>
      </c>
      <c r="D3">
        <f>C4*C23*1200</f>
        <v>81.405865602462697</v>
      </c>
      <c r="F3">
        <f>0.00542356242687462*100</f>
        <v>0.54235624268746196</v>
      </c>
    </row>
    <row r="4" spans="1:13" x14ac:dyDescent="0.3">
      <c r="A4" t="s">
        <v>0</v>
      </c>
      <c r="B4">
        <v>12451732</v>
      </c>
      <c r="C4">
        <v>0.92597010134950475</v>
      </c>
      <c r="F4">
        <f>C19*1200</f>
        <v>188.49974551036789</v>
      </c>
      <c r="H4" s="2">
        <f>1000*7932.2</f>
        <v>7932200</v>
      </c>
      <c r="I4">
        <f>6025.88*1000</f>
        <v>6025880</v>
      </c>
      <c r="J4">
        <f>(1-H6)*I4</f>
        <v>4049374.9574685264</v>
      </c>
      <c r="K4" s="2">
        <f>H4-I4</f>
        <v>1906320</v>
      </c>
    </row>
    <row r="5" spans="1:13" x14ac:dyDescent="0.3">
      <c r="A5" t="s">
        <v>1</v>
      </c>
      <c r="B5">
        <v>995497</v>
      </c>
      <c r="C5">
        <v>7.402989865049521E-2</v>
      </c>
    </row>
    <row r="6" spans="1:13" x14ac:dyDescent="0.3">
      <c r="A6" s="1" t="s">
        <v>19</v>
      </c>
      <c r="B6" s="1"/>
      <c r="C6" s="1"/>
      <c r="H6">
        <f>4820/14695</f>
        <v>0.32800272201429059</v>
      </c>
    </row>
    <row r="7" spans="1:13" x14ac:dyDescent="0.3">
      <c r="A7" t="s">
        <v>3</v>
      </c>
      <c r="B7">
        <v>697295</v>
      </c>
      <c r="C7">
        <v>5.1854167960182877E-2</v>
      </c>
      <c r="H7" t="s">
        <v>25</v>
      </c>
      <c r="I7">
        <f>608/4820</f>
        <v>0.12614107883817427</v>
      </c>
      <c r="K7">
        <f>H6*I7*I4/B3</f>
        <v>1.8540509601941903E-2</v>
      </c>
      <c r="L7">
        <f>1200*K7</f>
        <v>22.248611522330282</v>
      </c>
      <c r="M7">
        <f>SUM(L7:L8)</f>
        <v>188.70126862777988</v>
      </c>
    </row>
    <row r="8" spans="1:13" x14ac:dyDescent="0.3">
      <c r="A8" t="s">
        <v>4</v>
      </c>
      <c r="B8">
        <v>756014</v>
      </c>
      <c r="C8">
        <v>5.6220830822207857E-2</v>
      </c>
      <c r="H8" t="s">
        <v>26</v>
      </c>
      <c r="I8">
        <f>1-I7</f>
        <v>0.87385892116182573</v>
      </c>
      <c r="K8">
        <f>H6*I8*I4/B4</f>
        <v>0.13871054758787466</v>
      </c>
      <c r="L8">
        <f>1200*K8</f>
        <v>166.45265710544959</v>
      </c>
    </row>
    <row r="9" spans="1:13" x14ac:dyDescent="0.3">
      <c r="A9" t="s">
        <v>5</v>
      </c>
      <c r="B9">
        <v>754460</v>
      </c>
      <c r="C9">
        <v>5.6105204415218518E-2</v>
      </c>
      <c r="H9" t="s">
        <v>27</v>
      </c>
      <c r="I9">
        <f>(2778-891)/(14695-4820)</f>
        <v>0.1910886075949367</v>
      </c>
      <c r="K9">
        <f>J4*I9/B3</f>
        <v>5.7542667136290068E-2</v>
      </c>
      <c r="L9">
        <f>1200*K9</f>
        <v>69.051200563548079</v>
      </c>
    </row>
    <row r="10" spans="1:13" x14ac:dyDescent="0.3">
      <c r="A10" t="s">
        <v>6</v>
      </c>
      <c r="B10">
        <v>811589</v>
      </c>
      <c r="C10">
        <v>6.0353638346624175E-2</v>
      </c>
      <c r="H10" t="s">
        <v>28</v>
      </c>
      <c r="I10">
        <f>(11917-3930)/(14695-4820)</f>
        <v>0.80881012658227847</v>
      </c>
      <c r="K10">
        <f>J4*I10/B3</f>
        <v>0.24355764833998347</v>
      </c>
      <c r="L10">
        <f>1200*K10</f>
        <v>292.26917800798014</v>
      </c>
    </row>
    <row r="11" spans="1:13" x14ac:dyDescent="0.3">
      <c r="A11" t="s">
        <v>7</v>
      </c>
      <c r="B11">
        <v>894306</v>
      </c>
      <c r="C11">
        <v>6.6504888840638932E-2</v>
      </c>
      <c r="K11">
        <f>SUM(K7:K10)</f>
        <v>0.45835137266609005</v>
      </c>
      <c r="L11">
        <f>0.131524801823093*0.9*1200</f>
        <v>142.04678596894044</v>
      </c>
    </row>
    <row r="12" spans="1:13" x14ac:dyDescent="0.3">
      <c r="A12" t="s">
        <v>8</v>
      </c>
      <c r="B12">
        <v>874268</v>
      </c>
      <c r="C12">
        <v>6.5014758167927469E-2</v>
      </c>
      <c r="K12">
        <f>H4/B3</f>
        <v>0.58987617448918284</v>
      </c>
      <c r="L12">
        <f>0.131524801823093*0.1*1200</f>
        <v>15.782976218771161</v>
      </c>
    </row>
    <row r="13" spans="1:13" x14ac:dyDescent="0.3">
      <c r="A13" t="s">
        <v>9</v>
      </c>
      <c r="B13">
        <v>864684</v>
      </c>
      <c r="C13">
        <v>6.4302038482401555E-2</v>
      </c>
      <c r="K13" t="s">
        <v>29</v>
      </c>
    </row>
    <row r="14" spans="1:13" ht="15" thickBot="1" x14ac:dyDescent="0.35">
      <c r="A14" t="s">
        <v>10</v>
      </c>
      <c r="B14">
        <v>842406</v>
      </c>
      <c r="C14">
        <v>6.2645346297371049E-2</v>
      </c>
      <c r="K14" s="3">
        <v>630913</v>
      </c>
      <c r="L14">
        <f>K14/B3*1200</f>
        <v>56.301234997931537</v>
      </c>
    </row>
    <row r="15" spans="1:13" x14ac:dyDescent="0.3">
      <c r="A15" t="s">
        <v>11</v>
      </c>
      <c r="B15">
        <v>871794</v>
      </c>
      <c r="C15">
        <v>6.4830722568378518E-2</v>
      </c>
    </row>
    <row r="16" spans="1:13" x14ac:dyDescent="0.3">
      <c r="A16" t="s">
        <v>12</v>
      </c>
      <c r="B16">
        <v>937297</v>
      </c>
      <c r="C16">
        <v>6.9701903225530604E-2</v>
      </c>
    </row>
    <row r="17" spans="1:3" x14ac:dyDescent="0.3">
      <c r="A17" t="s">
        <v>13</v>
      </c>
      <c r="B17">
        <v>1056246</v>
      </c>
      <c r="C17">
        <v>7.8547509254759923E-2</v>
      </c>
    </row>
    <row r="18" spans="1:3" x14ac:dyDescent="0.3">
      <c r="A18" t="s">
        <v>14</v>
      </c>
      <c r="B18">
        <v>989368</v>
      </c>
      <c r="C18">
        <v>7.3574086597858426E-2</v>
      </c>
    </row>
    <row r="19" spans="1:3" x14ac:dyDescent="0.3">
      <c r="A19" t="s">
        <v>24</v>
      </c>
      <c r="B19">
        <v>846066</v>
      </c>
      <c r="C19">
        <f>SUM(C20:C22)</f>
        <v>0.15708312125863991</v>
      </c>
    </row>
    <row r="20" spans="1:3" x14ac:dyDescent="0.3">
      <c r="A20" t="s">
        <v>15</v>
      </c>
      <c r="B20">
        <v>846066</v>
      </c>
      <c r="C20">
        <v>6.2917495911249482E-2</v>
      </c>
    </row>
    <row r="21" spans="1:3" x14ac:dyDescent="0.3">
      <c r="A21" t="s">
        <v>16</v>
      </c>
      <c r="B21">
        <v>737676</v>
      </c>
      <c r="C21">
        <v>5.485710844009567E-2</v>
      </c>
    </row>
    <row r="22" spans="1:3" x14ac:dyDescent="0.3">
      <c r="A22" t="s">
        <v>17</v>
      </c>
      <c r="B22">
        <v>528591</v>
      </c>
      <c r="C22">
        <v>3.9308516907294762E-2</v>
      </c>
    </row>
    <row r="23" spans="1:3" x14ac:dyDescent="0.3">
      <c r="A23" t="s">
        <v>18</v>
      </c>
      <c r="B23">
        <v>985169</v>
      </c>
      <c r="C23">
        <v>7.326178376226021E-2</v>
      </c>
    </row>
  </sheetData>
  <mergeCells count="2">
    <mergeCell ref="A2:C2"/>
    <mergeCell ref="A6:C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Yang</dc:creator>
  <cp:lastModifiedBy>Blair Yang</cp:lastModifiedBy>
  <dcterms:created xsi:type="dcterms:W3CDTF">2021-06-06T04:26:58Z</dcterms:created>
  <dcterms:modified xsi:type="dcterms:W3CDTF">2021-06-06T08:12:35Z</dcterms:modified>
</cp:coreProperties>
</file>