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\Desktop\Folders\Blake\Taxes\Taxes 2023\Things to send to Andover Advisory Group\Investment Expenses (house)\"/>
    </mc:Choice>
  </mc:AlternateContent>
  <xr:revisionPtr revIDLastSave="0" documentId="13_ncr:1_{80B5A41B-2484-4575-A8A2-261413C738CE}" xr6:coauthVersionLast="47" xr6:coauthVersionMax="47" xr10:uidLastSave="{00000000-0000-0000-0000-000000000000}"/>
  <bookViews>
    <workbookView xWindow="-108" yWindow="-108" windowWidth="23256" windowHeight="12576" activeTab="13" xr2:uid="{035EB8AF-473E-4D4F-A71F-F9996324A9C8}"/>
  </bookViews>
  <sheets>
    <sheet name="Overview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  <sheet name="Jul" sheetId="8" r:id="rId8"/>
    <sheet name="Aug" sheetId="9" r:id="rId9"/>
    <sheet name="Sep" sheetId="10" r:id="rId10"/>
    <sheet name="Oct" sheetId="11" r:id="rId11"/>
    <sheet name="Nov" sheetId="12" r:id="rId12"/>
    <sheet name="Dec" sheetId="13" r:id="rId13"/>
    <sheet name="Data Validation" sheetId="14" r:id="rId14"/>
  </sheets>
  <externalReferences>
    <externalReference r:id="rId15"/>
  </externalReferences>
  <definedNames>
    <definedName name="Expenses">[1]Summary!$B$13:$B$27</definedName>
    <definedName name="Income_Category">[1]PullDownValues!$B$5:$B$7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2" l="1"/>
  <c r="C57" i="4"/>
  <c r="C56" i="4"/>
  <c r="C56" i="5"/>
  <c r="C57" i="6"/>
  <c r="C56" i="6"/>
  <c r="C57" i="7"/>
  <c r="C56" i="7"/>
  <c r="C57" i="8"/>
  <c r="C56" i="8"/>
  <c r="C55" i="8"/>
  <c r="C56" i="9"/>
  <c r="C55" i="9"/>
  <c r="C56" i="10"/>
  <c r="C56" i="13"/>
  <c r="C56" i="12"/>
  <c r="C77" i="12"/>
  <c r="G50" i="12"/>
  <c r="G48" i="12"/>
  <c r="G42" i="12"/>
  <c r="G40" i="12"/>
  <c r="G34" i="12"/>
  <c r="G32" i="12"/>
  <c r="G26" i="12"/>
  <c r="G24" i="12"/>
  <c r="G19" i="12"/>
  <c r="G49" i="12" s="1"/>
  <c r="C17" i="12"/>
  <c r="C16" i="12"/>
  <c r="C15" i="12"/>
  <c r="A1" i="12"/>
  <c r="D5" i="12" s="1"/>
  <c r="C77" i="13"/>
  <c r="G53" i="13"/>
  <c r="G50" i="13"/>
  <c r="G48" i="13"/>
  <c r="G47" i="13"/>
  <c r="G46" i="13"/>
  <c r="G45" i="13"/>
  <c r="G42" i="13"/>
  <c r="G40" i="13"/>
  <c r="G39" i="13"/>
  <c r="G38" i="13"/>
  <c r="G37" i="13"/>
  <c r="G34" i="13"/>
  <c r="G32" i="13"/>
  <c r="G31" i="13"/>
  <c r="G30" i="13"/>
  <c r="G29" i="13"/>
  <c r="G27" i="13"/>
  <c r="G26" i="13"/>
  <c r="G24" i="13"/>
  <c r="G23" i="13"/>
  <c r="G22" i="13"/>
  <c r="G21" i="13"/>
  <c r="G19" i="13"/>
  <c r="G49" i="13" s="1"/>
  <c r="C17" i="13"/>
  <c r="C16" i="13"/>
  <c r="C15" i="13"/>
  <c r="A1" i="13"/>
  <c r="D5" i="13" s="1"/>
  <c r="C77" i="10"/>
  <c r="G50" i="10"/>
  <c r="G48" i="10"/>
  <c r="G42" i="10"/>
  <c r="G40" i="10"/>
  <c r="G34" i="10"/>
  <c r="G32" i="10"/>
  <c r="G26" i="10"/>
  <c r="G24" i="10"/>
  <c r="G19" i="10"/>
  <c r="G49" i="10" s="1"/>
  <c r="C17" i="10"/>
  <c r="C16" i="10"/>
  <c r="C15" i="10"/>
  <c r="A1" i="10"/>
  <c r="A5" i="10" s="1"/>
  <c r="C77" i="9"/>
  <c r="G53" i="9"/>
  <c r="G50" i="9"/>
  <c r="G49" i="9"/>
  <c r="G48" i="9"/>
  <c r="G47" i="9"/>
  <c r="G46" i="9"/>
  <c r="G45" i="9"/>
  <c r="G42" i="9"/>
  <c r="G41" i="9"/>
  <c r="G40" i="9"/>
  <c r="G39" i="9"/>
  <c r="G38" i="9"/>
  <c r="G37" i="9"/>
  <c r="G34" i="9"/>
  <c r="G33" i="9"/>
  <c r="G32" i="9"/>
  <c r="G31" i="9"/>
  <c r="G30" i="9"/>
  <c r="G29" i="9"/>
  <c r="G26" i="9"/>
  <c r="G25" i="9"/>
  <c r="G24" i="9"/>
  <c r="G23" i="9"/>
  <c r="G22" i="9"/>
  <c r="G21" i="9"/>
  <c r="C57" i="9" s="1"/>
  <c r="G19" i="9"/>
  <c r="G52" i="9" s="1"/>
  <c r="C17" i="9"/>
  <c r="C16" i="9"/>
  <c r="C15" i="9"/>
  <c r="A1" i="9"/>
  <c r="D5" i="9" s="1"/>
  <c r="C77" i="8"/>
  <c r="G50" i="8"/>
  <c r="G48" i="8"/>
  <c r="G47" i="8"/>
  <c r="G46" i="8"/>
  <c r="G42" i="8"/>
  <c r="G40" i="8"/>
  <c r="G39" i="8"/>
  <c r="G38" i="8"/>
  <c r="G34" i="8"/>
  <c r="G32" i="8"/>
  <c r="G31" i="8"/>
  <c r="G30" i="8"/>
  <c r="G26" i="8"/>
  <c r="G24" i="8"/>
  <c r="G23" i="8"/>
  <c r="G22" i="8"/>
  <c r="G19" i="8"/>
  <c r="G49" i="8" s="1"/>
  <c r="C17" i="8"/>
  <c r="C16" i="8"/>
  <c r="C15" i="8"/>
  <c r="A1" i="8"/>
  <c r="D5" i="8" s="1"/>
  <c r="C77" i="7"/>
  <c r="G51" i="7"/>
  <c r="G50" i="7"/>
  <c r="G48" i="7"/>
  <c r="G47" i="7"/>
  <c r="G46" i="7"/>
  <c r="G43" i="7"/>
  <c r="G42" i="7"/>
  <c r="G40" i="7"/>
  <c r="G39" i="7"/>
  <c r="G38" i="7"/>
  <c r="G35" i="7"/>
  <c r="G34" i="7"/>
  <c r="G32" i="7"/>
  <c r="G31" i="7"/>
  <c r="G30" i="7"/>
  <c r="G27" i="7"/>
  <c r="G26" i="7"/>
  <c r="G24" i="7"/>
  <c r="G23" i="7"/>
  <c r="G22" i="7"/>
  <c r="G19" i="7"/>
  <c r="G49" i="7" s="1"/>
  <c r="C17" i="7"/>
  <c r="C16" i="7"/>
  <c r="C15" i="7"/>
  <c r="A1" i="7"/>
  <c r="D5" i="7" s="1"/>
  <c r="C77" i="6"/>
  <c r="G50" i="6"/>
  <c r="G48" i="6"/>
  <c r="G47" i="6"/>
  <c r="G46" i="6"/>
  <c r="G42" i="6"/>
  <c r="G40" i="6"/>
  <c r="G39" i="6"/>
  <c r="G38" i="6"/>
  <c r="G34" i="6"/>
  <c r="G32" i="6"/>
  <c r="G31" i="6"/>
  <c r="G30" i="6"/>
  <c r="G26" i="6"/>
  <c r="G24" i="6"/>
  <c r="G23" i="6"/>
  <c r="G22" i="6"/>
  <c r="G19" i="6"/>
  <c r="G49" i="6" s="1"/>
  <c r="C17" i="6"/>
  <c r="C16" i="6"/>
  <c r="C15" i="6"/>
  <c r="A1" i="6"/>
  <c r="D5" i="6" s="1"/>
  <c r="C77" i="5"/>
  <c r="G53" i="5"/>
  <c r="G51" i="5"/>
  <c r="G50" i="5"/>
  <c r="G48" i="5"/>
  <c r="G47" i="5"/>
  <c r="G46" i="5"/>
  <c r="G45" i="5"/>
  <c r="G43" i="5"/>
  <c r="G42" i="5"/>
  <c r="G40" i="5"/>
  <c r="G39" i="5"/>
  <c r="G38" i="5"/>
  <c r="G37" i="5"/>
  <c r="G35" i="5"/>
  <c r="G34" i="5"/>
  <c r="G32" i="5"/>
  <c r="G31" i="5"/>
  <c r="G30" i="5"/>
  <c r="G29" i="5"/>
  <c r="G27" i="5"/>
  <c r="G26" i="5"/>
  <c r="G24" i="5"/>
  <c r="G23" i="5"/>
  <c r="G22" i="5"/>
  <c r="G21" i="5"/>
  <c r="G19" i="5"/>
  <c r="G49" i="5" s="1"/>
  <c r="C17" i="5"/>
  <c r="C16" i="5"/>
  <c r="C15" i="5"/>
  <c r="A1" i="5"/>
  <c r="D5" i="5" s="1"/>
  <c r="C77" i="4"/>
  <c r="G50" i="4"/>
  <c r="G48" i="4"/>
  <c r="G42" i="4"/>
  <c r="G41" i="4"/>
  <c r="G40" i="4"/>
  <c r="G34" i="4"/>
  <c r="G33" i="4"/>
  <c r="G32" i="4"/>
  <c r="G26" i="4"/>
  <c r="G25" i="4"/>
  <c r="G24" i="4"/>
  <c r="G19" i="4"/>
  <c r="G49" i="4" s="1"/>
  <c r="C17" i="4"/>
  <c r="C16" i="4"/>
  <c r="C15" i="4"/>
  <c r="A1" i="4"/>
  <c r="A5" i="4" s="1"/>
  <c r="C77" i="3"/>
  <c r="G48" i="3"/>
  <c r="G40" i="3"/>
  <c r="G32" i="3"/>
  <c r="G24" i="3"/>
  <c r="G19" i="3"/>
  <c r="G49" i="3" s="1"/>
  <c r="C17" i="3"/>
  <c r="C16" i="3"/>
  <c r="C15" i="3"/>
  <c r="A1" i="3"/>
  <c r="C77" i="11"/>
  <c r="G50" i="11"/>
  <c r="G48" i="11"/>
  <c r="G42" i="11"/>
  <c r="G40" i="11"/>
  <c r="G34" i="11"/>
  <c r="G32" i="11"/>
  <c r="G26" i="11"/>
  <c r="G24" i="11"/>
  <c r="G19" i="11"/>
  <c r="G49" i="11" s="1"/>
  <c r="C17" i="11"/>
  <c r="C16" i="11"/>
  <c r="C15" i="11"/>
  <c r="A1" i="11"/>
  <c r="D5" i="11" s="1"/>
  <c r="C77" i="2"/>
  <c r="G50" i="2"/>
  <c r="G48" i="2"/>
  <c r="G47" i="2"/>
  <c r="G46" i="2"/>
  <c r="G42" i="2"/>
  <c r="G40" i="2"/>
  <c r="G39" i="2"/>
  <c r="G38" i="2"/>
  <c r="G34" i="2"/>
  <c r="G32" i="2"/>
  <c r="G31" i="2"/>
  <c r="G30" i="2"/>
  <c r="G26" i="2"/>
  <c r="G24" i="2"/>
  <c r="G23" i="2"/>
  <c r="G22" i="2"/>
  <c r="G19" i="2"/>
  <c r="G49" i="2" s="1"/>
  <c r="C17" i="2"/>
  <c r="C16" i="2"/>
  <c r="C15" i="2"/>
  <c r="A1" i="2"/>
  <c r="F55" i="1"/>
  <c r="F53" i="1"/>
  <c r="F19" i="1"/>
  <c r="C40" i="1"/>
  <c r="H27" i="1"/>
  <c r="J16" i="1"/>
  <c r="C20" i="1"/>
  <c r="G34" i="1"/>
  <c r="D56" i="1"/>
  <c r="E40" i="1"/>
  <c r="N62" i="1"/>
  <c r="D25" i="1"/>
  <c r="E20" i="1"/>
  <c r="N45" i="1"/>
  <c r="C50" i="1"/>
  <c r="I62" i="1"/>
  <c r="C52" i="1"/>
  <c r="H25" i="1"/>
  <c r="D50" i="1"/>
  <c r="K15" i="1"/>
  <c r="L27" i="1"/>
  <c r="H20" i="1"/>
  <c r="E24" i="1"/>
  <c r="H53" i="1"/>
  <c r="F40" i="1"/>
  <c r="D53" i="1"/>
  <c r="G15" i="1"/>
  <c r="G22" i="1"/>
  <c r="K51" i="1"/>
  <c r="G50" i="1"/>
  <c r="E54" i="1"/>
  <c r="E28" i="1"/>
  <c r="D16" i="1"/>
  <c r="I26" i="1"/>
  <c r="G24" i="1"/>
  <c r="M16" i="1"/>
  <c r="F24" i="1"/>
  <c r="L44" i="1"/>
  <c r="J15" i="1"/>
  <c r="E57" i="1"/>
  <c r="J49" i="1"/>
  <c r="J62" i="1"/>
  <c r="I23" i="1"/>
  <c r="N26" i="1"/>
  <c r="D22" i="1"/>
  <c r="D52" i="1"/>
  <c r="K57" i="1"/>
  <c r="N56" i="1"/>
  <c r="D26" i="1"/>
  <c r="N24" i="1"/>
  <c r="I55" i="1"/>
  <c r="D43" i="1"/>
  <c r="L56" i="1"/>
  <c r="J56" i="1"/>
  <c r="F44" i="1"/>
  <c r="L34" i="1"/>
  <c r="M44" i="1"/>
  <c r="M52" i="1"/>
  <c r="D29" i="1"/>
  <c r="N22" i="1"/>
  <c r="E26" i="1"/>
  <c r="K62" i="1"/>
  <c r="L55" i="1"/>
  <c r="I47" i="1"/>
  <c r="J17" i="1"/>
  <c r="C25" i="1"/>
  <c r="I12" i="1"/>
  <c r="G43" i="1"/>
  <c r="F23" i="1"/>
  <c r="H16" i="1"/>
  <c r="I56" i="1"/>
  <c r="C45" i="1"/>
  <c r="L43" i="1"/>
  <c r="L23" i="1"/>
  <c r="D54" i="1"/>
  <c r="D17" i="1"/>
  <c r="L15" i="1"/>
  <c r="J22" i="1"/>
  <c r="J47" i="1"/>
  <c r="M46" i="1"/>
  <c r="L40" i="1"/>
  <c r="N51" i="1"/>
  <c r="F26" i="1"/>
  <c r="G16" i="1"/>
  <c r="D15" i="1"/>
  <c r="G44" i="1"/>
  <c r="H40" i="1"/>
  <c r="K27" i="1"/>
  <c r="N54" i="1"/>
  <c r="F54" i="1"/>
  <c r="M47" i="1"/>
  <c r="J24" i="1"/>
  <c r="E55" i="1"/>
  <c r="I46" i="1"/>
  <c r="H62" i="1"/>
  <c r="G57" i="1"/>
  <c r="I49" i="1"/>
  <c r="E25" i="1"/>
  <c r="N57" i="1"/>
  <c r="K16" i="1"/>
  <c r="G56" i="1"/>
  <c r="E51" i="1"/>
  <c r="D24" i="1"/>
  <c r="G40" i="1"/>
  <c r="M18" i="1"/>
  <c r="N46" i="1"/>
  <c r="L29" i="1"/>
  <c r="C54" i="1"/>
  <c r="M21" i="1"/>
  <c r="C19" i="1"/>
  <c r="I22" i="1"/>
  <c r="H23" i="1"/>
  <c r="F16" i="1"/>
  <c r="I19" i="1"/>
  <c r="K47" i="1"/>
  <c r="E43" i="1"/>
  <c r="N50" i="1"/>
  <c r="H45" i="1"/>
  <c r="E29" i="1"/>
  <c r="J28" i="1"/>
  <c r="H48" i="1"/>
  <c r="M50" i="1"/>
  <c r="N43" i="1"/>
  <c r="C55" i="1"/>
  <c r="I53" i="1"/>
  <c r="J45" i="1"/>
  <c r="J27" i="1"/>
  <c r="C48" i="1"/>
  <c r="M34" i="1"/>
  <c r="D20" i="1"/>
  <c r="L53" i="1"/>
  <c r="G52" i="1"/>
  <c r="L45" i="1"/>
  <c r="L52" i="1"/>
  <c r="J23" i="1"/>
  <c r="E15" i="1"/>
  <c r="M51" i="1"/>
  <c r="K28" i="1"/>
  <c r="D12" i="1"/>
  <c r="E46" i="1"/>
  <c r="M48" i="1"/>
  <c r="K54" i="1"/>
  <c r="I28" i="1"/>
  <c r="I52" i="1"/>
  <c r="J55" i="1"/>
  <c r="M25" i="1"/>
  <c r="L20" i="1"/>
  <c r="G21" i="1"/>
  <c r="M57" i="1"/>
  <c r="L26" i="1"/>
  <c r="F50" i="1"/>
  <c r="N17" i="1"/>
  <c r="M17" i="1"/>
  <c r="N52" i="1"/>
  <c r="G51" i="1"/>
  <c r="G18" i="1"/>
  <c r="L46" i="1"/>
  <c r="G29" i="1"/>
  <c r="C22" i="1"/>
  <c r="E23" i="1"/>
  <c r="M28" i="1"/>
  <c r="M53" i="1"/>
  <c r="E18" i="1"/>
  <c r="I44" i="1"/>
  <c r="K44" i="1"/>
  <c r="I54" i="1"/>
  <c r="G48" i="1"/>
  <c r="K50" i="1"/>
  <c r="I17" i="1"/>
  <c r="E44" i="1"/>
  <c r="C23" i="1"/>
  <c r="J20" i="1"/>
  <c r="K25" i="1"/>
  <c r="F18" i="1"/>
  <c r="F51" i="1"/>
  <c r="I43" i="1"/>
  <c r="C18" i="1"/>
  <c r="G47" i="1"/>
  <c r="L57" i="1"/>
  <c r="L49" i="1"/>
  <c r="D45" i="1"/>
  <c r="L18" i="1"/>
  <c r="N27" i="1"/>
  <c r="G28" i="1"/>
  <c r="H46" i="1"/>
  <c r="D57" i="1"/>
  <c r="M26" i="1"/>
  <c r="K21" i="1"/>
  <c r="I50" i="1"/>
  <c r="H29" i="1"/>
  <c r="D40" i="1"/>
  <c r="F56" i="1"/>
  <c r="N53" i="1"/>
  <c r="J29" i="1"/>
  <c r="G62" i="1"/>
  <c r="G20" i="1"/>
  <c r="C15" i="1"/>
  <c r="K17" i="1"/>
  <c r="G46" i="1"/>
  <c r="N19" i="1"/>
  <c r="G25" i="1"/>
  <c r="H51" i="1"/>
  <c r="C43" i="1"/>
  <c r="H22" i="1"/>
  <c r="M22" i="1"/>
  <c r="D27" i="1"/>
  <c r="D55" i="1"/>
  <c r="I45" i="1"/>
  <c r="F25" i="1"/>
  <c r="E45" i="1"/>
  <c r="H19" i="1"/>
  <c r="D46" i="1"/>
  <c r="G45" i="1"/>
  <c r="I15" i="1"/>
  <c r="F21" i="1"/>
  <c r="L12" i="1"/>
  <c r="N21" i="1"/>
  <c r="C53" i="1"/>
  <c r="M19" i="1"/>
  <c r="D47" i="1"/>
  <c r="F28" i="1"/>
  <c r="K48" i="1"/>
  <c r="N25" i="1"/>
  <c r="L54" i="1"/>
  <c r="F62" i="1"/>
  <c r="H56" i="1"/>
  <c r="J54" i="1"/>
  <c r="G55" i="1"/>
  <c r="D49" i="1"/>
  <c r="E16" i="1"/>
  <c r="J19" i="1"/>
  <c r="E21" i="1"/>
  <c r="C34" i="1"/>
  <c r="J48" i="1"/>
  <c r="F20" i="1"/>
  <c r="G26" i="1"/>
  <c r="I20" i="1"/>
  <c r="L50" i="1"/>
  <c r="C16" i="1"/>
  <c r="J57" i="1"/>
  <c r="F49" i="1"/>
  <c r="M12" i="1"/>
  <c r="M24" i="1"/>
  <c r="K43" i="1"/>
  <c r="L62" i="1"/>
  <c r="N34" i="1"/>
  <c r="C28" i="1"/>
  <c r="D23" i="1"/>
  <c r="I18" i="1"/>
  <c r="N44" i="1"/>
  <c r="C46" i="1"/>
  <c r="L47" i="1"/>
  <c r="E53" i="1"/>
  <c r="C51" i="1"/>
  <c r="K34" i="1"/>
  <c r="N20" i="1"/>
  <c r="H21" i="1"/>
  <c r="E19" i="1"/>
  <c r="D21" i="1"/>
  <c r="M56" i="1"/>
  <c r="F29" i="1"/>
  <c r="G19" i="1"/>
  <c r="F46" i="1"/>
  <c r="M23" i="1"/>
  <c r="I51" i="1"/>
  <c r="K24" i="1"/>
  <c r="N49" i="1"/>
  <c r="F17" i="1"/>
  <c r="F47" i="1"/>
  <c r="L28" i="1"/>
  <c r="F34" i="1"/>
  <c r="I25" i="1"/>
  <c r="N12" i="1"/>
  <c r="C27" i="1"/>
  <c r="C57" i="1"/>
  <c r="F27" i="1"/>
  <c r="E49" i="1"/>
  <c r="G23" i="1"/>
  <c r="H54" i="1"/>
  <c r="L24" i="1"/>
  <c r="I21" i="1"/>
  <c r="K52" i="1"/>
  <c r="N48" i="1"/>
  <c r="J53" i="1"/>
  <c r="C29" i="1"/>
  <c r="N16" i="1"/>
  <c r="E12" i="1"/>
  <c r="D18" i="1"/>
  <c r="K20" i="1"/>
  <c r="C17" i="1"/>
  <c r="H57" i="1"/>
  <c r="I48" i="1"/>
  <c r="E17" i="1"/>
  <c r="K23" i="1"/>
  <c r="L48" i="1"/>
  <c r="K19" i="1"/>
  <c r="F45" i="1"/>
  <c r="M45" i="1"/>
  <c r="C49" i="1"/>
  <c r="M27" i="1"/>
  <c r="J18" i="1"/>
  <c r="E50" i="1"/>
  <c r="H49" i="1"/>
  <c r="E56" i="1"/>
  <c r="H52" i="1"/>
  <c r="H44" i="1"/>
  <c r="J46" i="1"/>
  <c r="M29" i="1"/>
  <c r="F57" i="1"/>
  <c r="F43" i="1"/>
  <c r="J44" i="1"/>
  <c r="E27" i="1"/>
  <c r="J21" i="1"/>
  <c r="J26" i="1"/>
  <c r="H55" i="1"/>
  <c r="M55" i="1"/>
  <c r="G53" i="1"/>
  <c r="K22" i="1"/>
  <c r="K45" i="1"/>
  <c r="J12" i="1"/>
  <c r="K12" i="1"/>
  <c r="L22" i="1"/>
  <c r="N15" i="1"/>
  <c r="C44" i="1"/>
  <c r="H15" i="1"/>
  <c r="M49" i="1"/>
  <c r="G27" i="1"/>
  <c r="L25" i="1"/>
  <c r="N40" i="1"/>
  <c r="E47" i="1"/>
  <c r="K26" i="1"/>
  <c r="H47" i="1"/>
  <c r="G54" i="1"/>
  <c r="G17" i="1"/>
  <c r="J52" i="1"/>
  <c r="I57" i="1"/>
  <c r="I29" i="1"/>
  <c r="L16" i="1"/>
  <c r="K55" i="1"/>
  <c r="C12" i="1"/>
  <c r="M40" i="1"/>
  <c r="E52" i="1"/>
  <c r="F15" i="1"/>
  <c r="N29" i="1"/>
  <c r="H24" i="1"/>
  <c r="E34" i="1"/>
  <c r="K29" i="1"/>
  <c r="G49" i="1"/>
  <c r="M62" i="1"/>
  <c r="F52" i="1"/>
  <c r="C47" i="1"/>
  <c r="I27" i="1"/>
  <c r="C62" i="1"/>
  <c r="K46" i="1"/>
  <c r="G12" i="1"/>
  <c r="N47" i="1"/>
  <c r="H43" i="1"/>
  <c r="J50" i="1"/>
  <c r="I34" i="1"/>
  <c r="H28" i="1"/>
  <c r="D48" i="1"/>
  <c r="J51" i="1"/>
  <c r="C24" i="1"/>
  <c r="L51" i="1"/>
  <c r="F12" i="1"/>
  <c r="E62" i="1"/>
  <c r="J25" i="1"/>
  <c r="C21" i="1"/>
  <c r="J34" i="1"/>
  <c r="K53" i="1"/>
  <c r="E48" i="1"/>
  <c r="H50" i="1"/>
  <c r="M54" i="1"/>
  <c r="H34" i="1"/>
  <c r="L17" i="1"/>
  <c r="J40" i="1"/>
  <c r="H26" i="1"/>
  <c r="C26" i="1"/>
  <c r="F48" i="1"/>
  <c r="F22" i="1"/>
  <c r="D51" i="1"/>
  <c r="K56" i="1"/>
  <c r="K49" i="1"/>
  <c r="I24" i="1"/>
  <c r="M43" i="1"/>
  <c r="H12" i="1"/>
  <c r="D34" i="1"/>
  <c r="K18" i="1"/>
  <c r="I40" i="1"/>
  <c r="M15" i="1"/>
  <c r="M20" i="1"/>
  <c r="N55" i="1"/>
  <c r="D19" i="1"/>
  <c r="N23" i="1"/>
  <c r="H17" i="1"/>
  <c r="L19" i="1"/>
  <c r="N18" i="1"/>
  <c r="N28" i="1"/>
  <c r="D62" i="1"/>
  <c r="H18" i="1"/>
  <c r="D28" i="1"/>
  <c r="D44" i="1"/>
  <c r="J43" i="1"/>
  <c r="E22" i="1"/>
  <c r="L21" i="1"/>
  <c r="I16" i="1"/>
  <c r="K40" i="1"/>
  <c r="C56" i="1"/>
  <c r="C57" i="13" l="1"/>
  <c r="B62" i="1"/>
  <c r="K58" i="1"/>
  <c r="K60" i="1" s="1"/>
  <c r="J58" i="1"/>
  <c r="J60" i="1" s="1"/>
  <c r="I58" i="1"/>
  <c r="I60" i="1" s="1"/>
  <c r="H58" i="1"/>
  <c r="H60" i="1" s="1"/>
  <c r="G58" i="1"/>
  <c r="N58" i="1"/>
  <c r="N60" i="1" s="1"/>
  <c r="F58" i="1"/>
  <c r="F60" i="1" s="1"/>
  <c r="M58" i="1"/>
  <c r="M60" i="1" s="1"/>
  <c r="E58" i="1"/>
  <c r="E60" i="1" s="1"/>
  <c r="L58" i="1"/>
  <c r="L60" i="1" s="1"/>
  <c r="D58" i="1"/>
  <c r="D60" i="1" s="1"/>
  <c r="B50" i="1"/>
  <c r="B57" i="1"/>
  <c r="B49" i="1"/>
  <c r="B56" i="1"/>
  <c r="B48" i="1"/>
  <c r="B55" i="1"/>
  <c r="B47" i="1"/>
  <c r="B54" i="1"/>
  <c r="B46" i="1"/>
  <c r="B53" i="1"/>
  <c r="B45" i="1"/>
  <c r="B51" i="1"/>
  <c r="B52" i="1"/>
  <c r="B44" i="1"/>
  <c r="B43" i="1"/>
  <c r="D5" i="4"/>
  <c r="B34" i="1"/>
  <c r="G27" i="12"/>
  <c r="C55" i="12" s="1"/>
  <c r="G35" i="12"/>
  <c r="G43" i="12"/>
  <c r="G51" i="12"/>
  <c r="G28" i="12"/>
  <c r="G36" i="12"/>
  <c r="G44" i="12"/>
  <c r="G52" i="12"/>
  <c r="G21" i="12"/>
  <c r="G29" i="12"/>
  <c r="G37" i="12"/>
  <c r="G45" i="12"/>
  <c r="G53" i="12"/>
  <c r="G22" i="12"/>
  <c r="G30" i="12"/>
  <c r="G38" i="12"/>
  <c r="G46" i="12"/>
  <c r="A5" i="12"/>
  <c r="G23" i="12"/>
  <c r="G31" i="12"/>
  <c r="G39" i="12"/>
  <c r="G47" i="12"/>
  <c r="G25" i="12"/>
  <c r="G33" i="12"/>
  <c r="G41" i="12"/>
  <c r="D5" i="10"/>
  <c r="G35" i="13"/>
  <c r="G43" i="13"/>
  <c r="G51" i="13"/>
  <c r="G28" i="13"/>
  <c r="G36" i="13"/>
  <c r="G44" i="13"/>
  <c r="G52" i="13"/>
  <c r="A5" i="13"/>
  <c r="G25" i="13"/>
  <c r="C55" i="13" s="1"/>
  <c r="G33" i="13"/>
  <c r="G41" i="13"/>
  <c r="G27" i="10"/>
  <c r="G35" i="10"/>
  <c r="G43" i="10"/>
  <c r="G51" i="10"/>
  <c r="G28" i="10"/>
  <c r="G36" i="10"/>
  <c r="G44" i="10"/>
  <c r="G52" i="10"/>
  <c r="G21" i="10"/>
  <c r="C57" i="10" s="1"/>
  <c r="G29" i="10"/>
  <c r="G37" i="10"/>
  <c r="G45" i="10"/>
  <c r="G53" i="10"/>
  <c r="G22" i="10"/>
  <c r="C55" i="10" s="1"/>
  <c r="G30" i="10"/>
  <c r="G38" i="10"/>
  <c r="G46" i="10"/>
  <c r="G23" i="10"/>
  <c r="G31" i="10"/>
  <c r="G39" i="10"/>
  <c r="G47" i="10"/>
  <c r="G25" i="10"/>
  <c r="G33" i="10"/>
  <c r="G41" i="10"/>
  <c r="G27" i="9"/>
  <c r="G35" i="9"/>
  <c r="G43" i="9"/>
  <c r="G51" i="9"/>
  <c r="G28" i="9"/>
  <c r="G36" i="9"/>
  <c r="G44" i="9"/>
  <c r="A5" i="9"/>
  <c r="G27" i="8"/>
  <c r="G35" i="8"/>
  <c r="G43" i="8"/>
  <c r="G51" i="8"/>
  <c r="G28" i="8"/>
  <c r="G36" i="8"/>
  <c r="G44" i="8"/>
  <c r="G52" i="8"/>
  <c r="G21" i="8"/>
  <c r="G29" i="8"/>
  <c r="G37" i="8"/>
  <c r="G45" i="8"/>
  <c r="G53" i="8"/>
  <c r="A5" i="8"/>
  <c r="G25" i="8"/>
  <c r="G33" i="8"/>
  <c r="G41" i="8"/>
  <c r="G28" i="7"/>
  <c r="G36" i="7"/>
  <c r="G44" i="7"/>
  <c r="G52" i="7"/>
  <c r="G21" i="7"/>
  <c r="C55" i="7" s="1"/>
  <c r="G29" i="7"/>
  <c r="G37" i="7"/>
  <c r="G45" i="7"/>
  <c r="G53" i="7"/>
  <c r="A5" i="7"/>
  <c r="G25" i="7"/>
  <c r="G33" i="7"/>
  <c r="G41" i="7"/>
  <c r="G27" i="6"/>
  <c r="G35" i="6"/>
  <c r="G43" i="6"/>
  <c r="G51" i="6"/>
  <c r="G28" i="6"/>
  <c r="G36" i="6"/>
  <c r="G44" i="6"/>
  <c r="G52" i="6"/>
  <c r="G21" i="6"/>
  <c r="C55" i="6" s="1"/>
  <c r="G29" i="6"/>
  <c r="G37" i="6"/>
  <c r="G45" i="6"/>
  <c r="G53" i="6"/>
  <c r="A5" i="6"/>
  <c r="G25" i="6"/>
  <c r="G33" i="6"/>
  <c r="G41" i="6"/>
  <c r="G28" i="5"/>
  <c r="C57" i="5" s="1"/>
  <c r="G36" i="5"/>
  <c r="G44" i="5"/>
  <c r="G52" i="5"/>
  <c r="A5" i="5"/>
  <c r="G25" i="5"/>
  <c r="C55" i="5" s="1"/>
  <c r="G33" i="5"/>
  <c r="G41" i="5"/>
  <c r="G27" i="4"/>
  <c r="G35" i="4"/>
  <c r="G43" i="4"/>
  <c r="G51" i="4"/>
  <c r="G28" i="4"/>
  <c r="G36" i="4"/>
  <c r="G44" i="4"/>
  <c r="G52" i="4"/>
  <c r="G21" i="4"/>
  <c r="G29" i="4"/>
  <c r="G37" i="4"/>
  <c r="G45" i="4"/>
  <c r="G53" i="4"/>
  <c r="G22" i="4"/>
  <c r="G30" i="4"/>
  <c r="G38" i="4"/>
  <c r="G46" i="4"/>
  <c r="G23" i="4"/>
  <c r="G31" i="4"/>
  <c r="G39" i="4"/>
  <c r="G47" i="4"/>
  <c r="G26" i="3"/>
  <c r="G34" i="3"/>
  <c r="G42" i="3"/>
  <c r="G50" i="3"/>
  <c r="G27" i="3"/>
  <c r="G35" i="3"/>
  <c r="G43" i="3"/>
  <c r="G51" i="3"/>
  <c r="G28" i="3"/>
  <c r="G36" i="3"/>
  <c r="G44" i="3"/>
  <c r="G52" i="3"/>
  <c r="G21" i="3"/>
  <c r="G29" i="3"/>
  <c r="G37" i="3"/>
  <c r="G45" i="3"/>
  <c r="G53" i="3"/>
  <c r="G22" i="3"/>
  <c r="C56" i="3" s="1"/>
  <c r="G30" i="3"/>
  <c r="G38" i="3"/>
  <c r="G46" i="3"/>
  <c r="G23" i="3"/>
  <c r="G31" i="3"/>
  <c r="G39" i="3"/>
  <c r="G47" i="3"/>
  <c r="G25" i="3"/>
  <c r="G33" i="3"/>
  <c r="G41" i="3"/>
  <c r="G27" i="11"/>
  <c r="G35" i="11"/>
  <c r="G43" i="11"/>
  <c r="G51" i="11"/>
  <c r="G28" i="11"/>
  <c r="G36" i="11"/>
  <c r="G44" i="11"/>
  <c r="G52" i="11"/>
  <c r="G21" i="11"/>
  <c r="G29" i="11"/>
  <c r="G37" i="11"/>
  <c r="G45" i="11"/>
  <c r="G53" i="11"/>
  <c r="G22" i="11"/>
  <c r="C56" i="11" s="1"/>
  <c r="G30" i="11"/>
  <c r="G38" i="11"/>
  <c r="G46" i="11"/>
  <c r="A5" i="11"/>
  <c r="G23" i="11"/>
  <c r="C55" i="11" s="1"/>
  <c r="G31" i="11"/>
  <c r="G39" i="11"/>
  <c r="G47" i="11"/>
  <c r="G25" i="11"/>
  <c r="C57" i="11" s="1"/>
  <c r="G33" i="11"/>
  <c r="G41" i="11"/>
  <c r="G27" i="2"/>
  <c r="G35" i="2"/>
  <c r="G43" i="2"/>
  <c r="G51" i="2"/>
  <c r="G28" i="2"/>
  <c r="G36" i="2"/>
  <c r="G44" i="2"/>
  <c r="G52" i="2"/>
  <c r="G21" i="2"/>
  <c r="G29" i="2"/>
  <c r="G37" i="2"/>
  <c r="G45" i="2"/>
  <c r="G53" i="2"/>
  <c r="G25" i="2"/>
  <c r="G33" i="2"/>
  <c r="G41" i="2"/>
  <c r="N30" i="1"/>
  <c r="N32" i="1" s="1"/>
  <c r="B22" i="1"/>
  <c r="B29" i="1"/>
  <c r="B21" i="1"/>
  <c r="B28" i="1"/>
  <c r="B20" i="1"/>
  <c r="B27" i="1"/>
  <c r="B19" i="1"/>
  <c r="B26" i="1"/>
  <c r="B18" i="1"/>
  <c r="B25" i="1"/>
  <c r="B17" i="1"/>
  <c r="B24" i="1"/>
  <c r="B16" i="1"/>
  <c r="B12" i="1"/>
  <c r="C58" i="1"/>
  <c r="C60" i="1" s="1"/>
  <c r="B23" i="1"/>
  <c r="M30" i="1"/>
  <c r="M32" i="1" s="1"/>
  <c r="C55" i="2" l="1"/>
  <c r="C57" i="12"/>
  <c r="C55" i="3"/>
  <c r="B58" i="1"/>
  <c r="C57" i="3"/>
  <c r="C56" i="2"/>
  <c r="C55" i="4"/>
  <c r="L30" i="1"/>
  <c r="L32" i="1" s="1"/>
  <c r="G60" i="1" l="1"/>
  <c r="B40" i="1"/>
  <c r="B60" i="1" s="1"/>
  <c r="K30" i="1"/>
  <c r="K32" i="1" s="1"/>
  <c r="J30" i="1" l="1"/>
  <c r="J32" i="1" s="1"/>
  <c r="I30" i="1" l="1"/>
  <c r="I32" i="1" s="1"/>
  <c r="H30" i="1" l="1"/>
  <c r="H32" i="1" s="1"/>
  <c r="G30" i="1" l="1"/>
  <c r="G32" i="1" s="1"/>
  <c r="F30" i="1" l="1"/>
  <c r="F32" i="1" s="1"/>
  <c r="E30" i="1" l="1"/>
  <c r="E32" i="1" s="1"/>
  <c r="D30" i="1" l="1"/>
  <c r="D32" i="1" s="1"/>
  <c r="C30" i="1" l="1"/>
  <c r="C32" i="1" s="1"/>
  <c r="B15" i="1"/>
  <c r="B30" i="1" s="1"/>
  <c r="B32" i="1" s="1"/>
</calcChain>
</file>

<file path=xl/sharedStrings.xml><?xml version="1.0" encoding="utf-8"?>
<sst xmlns="http://schemas.openxmlformats.org/spreadsheetml/2006/main" count="840" uniqueCount="147">
  <si>
    <t>Property:</t>
  </si>
  <si>
    <t>6 Hillcrest Avenue, Beverly, MA 01915</t>
  </si>
  <si>
    <t>Description:</t>
  </si>
  <si>
    <t>Duplex with two 2 bedroom/1 bathroom units</t>
  </si>
  <si>
    <t>Purchase Date:</t>
  </si>
  <si>
    <t>Purchase Price:</t>
  </si>
  <si>
    <t>Notes:</t>
  </si>
  <si>
    <t>Owner Occupied</t>
  </si>
  <si>
    <t>Unit 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</si>
  <si>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</si>
  <si>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</si>
  <si>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</si>
  <si>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</si>
  <si>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</si>
  <si>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</si>
  <si>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</si>
  <si>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</si>
  <si>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</si>
  <si>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</si>
  <si>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</si>
  <si>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</si>
  <si>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</si>
  <si>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>Expenses</t>
  </si>
  <si>
    <t>Advertising</t>
  </si>
  <si>
    <t>Auto and Travel</t>
  </si>
  <si>
    <t>Cleaning and Maintenance</t>
  </si>
  <si>
    <t>Commissions</t>
  </si>
  <si>
    <t>Insurance</t>
  </si>
  <si>
    <t>Legal and Other Professional Fees</t>
  </si>
  <si>
    <t>Management Fees</t>
  </si>
  <si>
    <t>Mortgage Interest</t>
  </si>
  <si>
    <t>Other Interest</t>
  </si>
  <si>
    <t>Repairs</t>
  </si>
  <si>
    <t>Supplies</t>
  </si>
  <si>
    <t>Taxes</t>
  </si>
  <si>
    <t>Utilities</t>
  </si>
  <si>
    <t>Depreciation Expense or Depletion</t>
  </si>
  <si>
    <t>Other</t>
  </si>
  <si>
    <t>Total Expenses</t>
  </si>
  <si>
    <t>Net Income</t>
  </si>
  <si>
    <t>Total</t>
  </si>
  <si>
    <t>Unit 2</t>
  </si>
  <si>
    <t>Unit</t>
  </si>
  <si>
    <t>Date</t>
  </si>
  <si>
    <t>Income Category</t>
  </si>
  <si>
    <t>Amount</t>
  </si>
  <si>
    <t>Description</t>
  </si>
  <si>
    <t>Rent</t>
  </si>
  <si>
    <t>Mileage Calculator</t>
  </si>
  <si>
    <t>Allowable Rate:</t>
  </si>
  <si>
    <t>Expense Category</t>
  </si>
  <si>
    <t>Miles Driven</t>
  </si>
  <si>
    <t>Calculated</t>
  </si>
  <si>
    <t>Improvements</t>
  </si>
  <si>
    <t>Incomes</t>
  </si>
  <si>
    <t>Year:</t>
  </si>
  <si>
    <t>Mileage Rate</t>
  </si>
  <si>
    <t>Split</t>
  </si>
  <si>
    <t>Expense Totals</t>
  </si>
  <si>
    <t>Income Totals</t>
  </si>
  <si>
    <t>Improvements Total</t>
  </si>
  <si>
    <t xml:space="preserve">Annual Premium </t>
  </si>
  <si>
    <t>Category</t>
  </si>
  <si>
    <t>Tenant occupied, 1st floor.  Improvements include portion of common/exterior improvments.</t>
  </si>
  <si>
    <t>Plumbing</t>
  </si>
  <si>
    <t>New water heaters and associated plumbing for both units</t>
  </si>
  <si>
    <t>Electrical</t>
  </si>
  <si>
    <t>Electrical panel upgrade, unit 1 range wiring, unit 2 air handler wiring, both units exterior condenser wiring, wiring for dryer and water heaters in basement</t>
  </si>
  <si>
    <t>New tub and surround and hardware</t>
  </si>
  <si>
    <t>HD, Capital One</t>
  </si>
  <si>
    <t>Casella, Capital One, Closing out dumpster cost</t>
  </si>
  <si>
    <t>HF, Capital One</t>
  </si>
  <si>
    <t>HD, Capital One, after partial refund</t>
  </si>
  <si>
    <t>Dilisio Bros, Capital One, Gravel</t>
  </si>
  <si>
    <t>HD, Capital One, Materials for building shed, includes mileage</t>
  </si>
  <si>
    <t>G Mello, Capital One, dump run with attic insulation</t>
  </si>
  <si>
    <t>Ocean State, Capital One</t>
  </si>
  <si>
    <t>Iron Tree, Capital One, Trimming trees overhanging house</t>
  </si>
  <si>
    <t>Deck Replacement</t>
  </si>
  <si>
    <t>HD, Capital One, includes mileage, includes refunds</t>
  </si>
  <si>
    <t>HD, Capital One, includes mileage</t>
  </si>
  <si>
    <t>Moynihan's, Capital One, includes mileage</t>
  </si>
  <si>
    <t>Aubuchon, Capital One, includes mileage</t>
  </si>
  <si>
    <t>HD, Capital One, concrete under deck</t>
  </si>
  <si>
    <t>Alside, Siding for repairs</t>
  </si>
  <si>
    <t>Alside, Shed siding</t>
  </si>
  <si>
    <t>Dump run with waste from deck replacement, includes mileage</t>
  </si>
  <si>
    <t>Metal Supermarkets, Capital One, Metal For shed build, includes mileage</t>
  </si>
  <si>
    <t>HD, Capital One, roofing and flashing and trim for shed, includes mileage</t>
  </si>
  <si>
    <t>Shed</t>
  </si>
  <si>
    <t>HD, Capital One, water heater plumbing repairs and supplies</t>
  </si>
  <si>
    <t>Asbestos Abatement</t>
  </si>
  <si>
    <t>Impresair and Inspection from Eastern Environmental</t>
  </si>
  <si>
    <t>HD, Capital One, after refund</t>
  </si>
  <si>
    <t>HD, Capital One, plastic sheeting and other materials for chimney removal</t>
  </si>
  <si>
    <t>Amazon, new door hardware</t>
  </si>
  <si>
    <t>Amazon, new door hardware, new n95 masks</t>
  </si>
  <si>
    <t>Amazon, new n95 masks</t>
  </si>
  <si>
    <t>Amazon, Shed door hardware</t>
  </si>
  <si>
    <t>Amazon, new weatherstripping for entrance doors</t>
  </si>
  <si>
    <t>Finishes</t>
  </si>
  <si>
    <t>New light fixtures</t>
  </si>
  <si>
    <t>Bathroom Remodel</t>
  </si>
  <si>
    <t>Amazon, TP holder</t>
  </si>
  <si>
    <t>Amazon, grinder disc, tile spacers</t>
  </si>
  <si>
    <t>Amazon, multitool blades</t>
  </si>
  <si>
    <t>Casella, Dumpster to remove junk from house</t>
  </si>
  <si>
    <t>Amazon, new extwerior vent cover for range hood</t>
  </si>
  <si>
    <t>Kitchen Remodel</t>
  </si>
  <si>
    <t>Amazon, Counter contact paper</t>
  </si>
  <si>
    <t xml:space="preserve">New stove </t>
  </si>
  <si>
    <t>New range hood and backsplash</t>
  </si>
  <si>
    <t>Fixtures</t>
  </si>
  <si>
    <t>Amazon, mailboxes and hinges for doors</t>
  </si>
  <si>
    <t>HD, Capital One, includes returns</t>
  </si>
  <si>
    <t>Chase Flex, Mass Landlords Yearly Membership</t>
  </si>
  <si>
    <t>Aubuchon, Chase Unlimited, caulking</t>
  </si>
  <si>
    <t>Doors</t>
  </si>
  <si>
    <t>Building Supplies Outlet, New Doors</t>
  </si>
  <si>
    <t>HD, Chase Unlimited</t>
  </si>
  <si>
    <t>HD, Chase Unlimited, includes refund</t>
  </si>
  <si>
    <t>Timberline NBPT, Chase Unlimited, base cap trim</t>
  </si>
  <si>
    <t>HD, Chase Unlimited, trim repairs</t>
  </si>
  <si>
    <t>HF, Chase Unlimited</t>
  </si>
  <si>
    <t>HD, Chase Unlimited, closet repairs, after refund</t>
  </si>
  <si>
    <t>HD, Chase Unlimited,  floor tiles</t>
  </si>
  <si>
    <t>HD, Chase Unlimited, after refund</t>
  </si>
  <si>
    <t>Salem Plumbing, Chase Unlimited</t>
  </si>
  <si>
    <t>FW Webb, Chase Unlimited</t>
  </si>
  <si>
    <t>BOA Check, Remy Floor Refinishing</t>
  </si>
  <si>
    <t>Unit 1 Rewiring</t>
  </si>
  <si>
    <t>BOA Check, R&amp;R Heating, Repair boiler</t>
  </si>
  <si>
    <t>Gas Fitting</t>
  </si>
  <si>
    <t>BOA Check, Gas fitting for new furnaces</t>
  </si>
  <si>
    <t>EB Check, Decarney roof repairs</t>
  </si>
  <si>
    <t>McMannus, Bathroom plumbing</t>
  </si>
  <si>
    <t>McMannus, unit 2 Bathroom Replumbing</t>
  </si>
  <si>
    <t>HVAC</t>
  </si>
  <si>
    <t>New furnace and heat pump central air</t>
  </si>
  <si>
    <t>Owner occupied, 2nd floor.  Improvements include portion of common/exterior improvments.</t>
  </si>
  <si>
    <t>Real Estate Taxes Paid in 2023</t>
  </si>
  <si>
    <t>Citizens Check, Electrical, wiring and panel upgrades</t>
  </si>
  <si>
    <t>Citizens Check, continued electrical rewiring including attic and common areas</t>
  </si>
  <si>
    <t>Weatherization</t>
  </si>
  <si>
    <t>Mass Save Weatherization</t>
  </si>
  <si>
    <t>Water and sewer bills paid in 2023</t>
  </si>
  <si>
    <t>Citizens Check, Copelas painting interior or both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</si>
</sst>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mm/dd/yy;@"/>
    <numFmt numFmtId="165" formatCode="&quot;$&quot;#,##0.00"/>
    <numFmt numFmtId="166" formatCode="&quot;$&quot;#,##0.000"/>
    <numFmt numFmtId="167" formatCode="&quot;$&quot;#,##0.0000_);[Red]\(&quot;$&quot;#,##0.00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85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left" indent="1"/>
    </xf>
    <xf numFmtId="0" fontId="2" fillId="0" borderId="1" xfId="0" applyFont="1" applyBorder="1"/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/>
    <xf numFmtId="164" fontId="0" fillId="0" borderId="2" xfId="0" applyNumberFormat="1" applyBorder="1" applyAlignment="1">
      <alignment horizontal="left"/>
    </xf>
    <xf numFmtId="0" fontId="0" fillId="0" borderId="2" xfId="0" applyBorder="1"/>
    <xf numFmtId="165" fontId="0" fillId="0" borderId="2" xfId="0" applyNumberFormat="1" applyBorder="1"/>
    <xf numFmtId="0" fontId="0" fillId="4" borderId="4" xfId="0" applyFill="1" applyBorder="1"/>
    <xf numFmtId="166" fontId="0" fillId="4" borderId="4" xfId="0" applyNumberFormat="1" applyFill="1" applyBorder="1"/>
    <xf numFmtId="0" fontId="2" fillId="0" borderId="1" xfId="0" applyFont="1" applyBorder="1" applyAlignment="1">
      <alignment horizontal="left"/>
    </xf>
    <xf numFmtId="165" fontId="0" fillId="4" borderId="4" xfId="0" applyNumberFormat="1" applyFill="1" applyBorder="1"/>
    <xf numFmtId="167" fontId="0" fillId="0" borderId="0" xfId="0" applyNumberFormat="1"/>
    <xf numFmtId="165" fontId="2" fillId="0" borderId="0" xfId="0" applyNumberFormat="1" applyFont="1"/>
    <xf numFmtId="0" fontId="0" fillId="0" borderId="5" xfId="0" applyBorder="1"/>
    <xf numFmtId="165" fontId="2" fillId="0" borderId="5" xfId="0" applyNumberFormat="1" applyFont="1" applyBorder="1"/>
    <xf numFmtId="0" fontId="2" fillId="0" borderId="5" xfId="0" applyFont="1" applyBorder="1"/>
    <xf numFmtId="0" fontId="0" fillId="0" borderId="6" xfId="0" applyBorder="1" applyAlignment="1">
      <alignment horizontal="left" indent="1"/>
    </xf>
    <xf numFmtId="0" fontId="0" fillId="0" borderId="6" xfId="0" applyBorder="1"/>
    <xf numFmtId="165" fontId="2" fillId="0" borderId="6" xfId="0" applyNumberFormat="1" applyFont="1" applyBorder="1"/>
    <xf numFmtId="0" fontId="2" fillId="0" borderId="7" xfId="0" applyFont="1" applyBorder="1"/>
    <xf numFmtId="0" fontId="0" fillId="0" borderId="7" xfId="0" applyBorder="1"/>
    <xf numFmtId="165" fontId="2" fillId="0" borderId="7" xfId="0" applyNumberFormat="1" applyFont="1" applyBorder="1"/>
    <xf numFmtId="0" fontId="2" fillId="0" borderId="8" xfId="0" applyFont="1" applyBorder="1"/>
    <xf numFmtId="165" fontId="2" fillId="0" borderId="8" xfId="0" applyNumberFormat="1" applyFont="1" applyBorder="1"/>
    <xf numFmtId="0" fontId="0" fillId="0" borderId="8" xfId="0" applyBorder="1"/>
    <xf numFmtId="0" fontId="2" fillId="2" borderId="9" xfId="1" applyFont="1" applyBorder="1"/>
    <xf numFmtId="165" fontId="2" fillId="0" borderId="9" xfId="0" applyNumberFormat="1" applyFont="1" applyBorder="1"/>
    <xf numFmtId="165" fontId="1" fillId="2" borderId="9" xfId="1" applyNumberFormat="1" applyBorder="1"/>
    <xf numFmtId="0" fontId="2" fillId="2" borderId="11" xfId="1" applyFont="1" applyBorder="1"/>
    <xf numFmtId="0" fontId="2" fillId="3" borderId="0" xfId="2" applyFont="1" applyBorder="1"/>
    <xf numFmtId="0" fontId="5" fillId="3" borderId="0" xfId="2" applyFont="1" applyBorder="1"/>
    <xf numFmtId="165" fontId="2" fillId="0" borderId="13" xfId="0" applyNumberFormat="1" applyFont="1" applyBorder="1"/>
    <xf numFmtId="165" fontId="2" fillId="0" borderId="11" xfId="0" applyNumberFormat="1" applyFont="1" applyBorder="1"/>
    <xf numFmtId="165" fontId="1" fillId="2" borderId="11" xfId="1" applyNumberFormat="1" applyBorder="1"/>
    <xf numFmtId="0" fontId="2" fillId="2" borderId="12" xfId="1" applyFont="1" applyBorder="1"/>
    <xf numFmtId="165" fontId="2" fillId="0" borderId="12" xfId="0" applyNumberFormat="1" applyFont="1" applyBorder="1"/>
    <xf numFmtId="165" fontId="1" fillId="2" borderId="12" xfId="1" applyNumberFormat="1" applyBorder="1"/>
    <xf numFmtId="0" fontId="2" fillId="2" borderId="15" xfId="1" applyFont="1" applyBorder="1"/>
    <xf numFmtId="165" fontId="2" fillId="0" borderId="15" xfId="0" applyNumberFormat="1" applyFont="1" applyBorder="1"/>
    <xf numFmtId="165" fontId="1" fillId="2" borderId="15" xfId="1" applyNumberFormat="1" applyBorder="1"/>
    <xf numFmtId="0" fontId="2" fillId="2" borderId="14" xfId="1" applyFont="1" applyBorder="1"/>
    <xf numFmtId="165" fontId="2" fillId="0" borderId="14" xfId="0" applyNumberFormat="1" applyFont="1" applyBorder="1"/>
    <xf numFmtId="165" fontId="1" fillId="2" borderId="14" xfId="1" applyNumberFormat="1" applyBorder="1"/>
    <xf numFmtId="0" fontId="2" fillId="2" borderId="13" xfId="1" applyFont="1" applyBorder="1"/>
    <xf numFmtId="0" fontId="2" fillId="2" borderId="13" xfId="1" applyFont="1" applyBorder="1" applyAlignment="1">
      <alignment horizontal="center"/>
    </xf>
    <xf numFmtId="0" fontId="6" fillId="3" borderId="9" xfId="2" applyFont="1" applyBorder="1"/>
    <xf numFmtId="0" fontId="5" fillId="5" borderId="0" xfId="0" applyFont="1" applyFill="1"/>
    <xf numFmtId="0" fontId="0" fillId="5" borderId="0" xfId="0" applyFill="1"/>
    <xf numFmtId="0" fontId="0" fillId="5" borderId="18" xfId="0" applyFill="1" applyBorder="1"/>
    <xf numFmtId="0" fontId="2" fillId="0" borderId="10" xfId="0" applyFont="1" applyBorder="1"/>
    <xf numFmtId="0" fontId="0" fillId="0" borderId="10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7" xfId="0" applyBorder="1"/>
    <xf numFmtId="0" fontId="0" fillId="0" borderId="21" xfId="0" applyBorder="1"/>
    <xf numFmtId="8" fontId="0" fillId="0" borderId="10" xfId="0" applyNumberFormat="1" applyBorder="1"/>
    <xf numFmtId="8" fontId="0" fillId="0" borderId="1" xfId="0" applyNumberFormat="1" applyBorder="1"/>
    <xf numFmtId="0" fontId="8" fillId="0" borderId="16" xfId="0" applyFont="1" applyBorder="1"/>
    <xf numFmtId="0" fontId="1" fillId="2" borderId="9" xfId="1" applyBorder="1" applyAlignment="1">
      <alignment horizontal="left" indent="1"/>
    </xf>
    <xf numFmtId="0" fontId="1" fillId="2" borderId="13" xfId="1" applyBorder="1" applyAlignment="1">
      <alignment horizontal="left" indent="1"/>
    </xf>
    <xf numFmtId="8" fontId="0" fillId="0" borderId="2" xfId="0" applyNumberFormat="1" applyBorder="1"/>
    <xf numFmtId="8" fontId="2" fillId="0" borderId="8" xfId="0" applyNumberFormat="1" applyFont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8" xfId="0" applyFont="1" applyBorder="1" applyAlignment="1">
      <alignment horizontal="left"/>
    </xf>
    <xf numFmtId="165" fontId="1" fillId="6" borderId="12" xfId="1" applyNumberFormat="1" applyFill="1" applyBorder="1"/>
    <xf numFmtId="165" fontId="0" fillId="6" borderId="11" xfId="0" applyNumberFormat="1" applyFill="1" applyBorder="1"/>
    <xf numFmtId="165" fontId="0" fillId="6" borderId="9" xfId="0" applyNumberFormat="1" applyFill="1" applyBorder="1"/>
    <xf numFmtId="165" fontId="1" fillId="6" borderId="9" xfId="1" applyNumberFormat="1" applyFill="1" applyBorder="1"/>
    <xf numFmtId="165" fontId="0" fillId="6" borderId="12" xfId="0" applyNumberFormat="1" applyFill="1" applyBorder="1"/>
    <xf numFmtId="165" fontId="0" fillId="6" borderId="15" xfId="0" applyNumberFormat="1" applyFill="1" applyBorder="1"/>
    <xf numFmtId="165" fontId="0" fillId="6" borderId="14" xfId="0" applyNumberFormat="1" applyFill="1" applyBorder="1"/>
    <xf numFmtId="0" fontId="7" fillId="0" borderId="9" xfId="0" applyFont="1" applyBorder="1" applyAlignment="1">
      <alignment horizontal="left"/>
    </xf>
    <xf numFmtId="0" fontId="2" fillId="3" borderId="0" xfId="2" applyFont="1" applyBorder="1"/>
    <xf numFmtId="0" fontId="7" fillId="0" borderId="9" xfId="0" applyFont="1" applyBorder="1"/>
    <xf numFmtId="14" fontId="7" fillId="0" borderId="9" xfId="0" applyNumberFormat="1" applyFont="1" applyBorder="1" applyAlignment="1">
      <alignment horizontal="left"/>
    </xf>
    <xf numFmtId="6" fontId="7" fillId="0" borderId="9" xfId="0" applyNumberFormat="1" applyFont="1" applyBorder="1" applyAlignment="1">
      <alignment horizontal="left"/>
    </xf>
    <xf numFmtId="0" fontId="1" fillId="3" borderId="0" xfId="2" applyBorder="1" applyAlignment="1">
      <alignment horizontal="left"/>
    </xf>
    <xf numFmtId="0" fontId="0" fillId="0" borderId="0" xfId="0" applyAlignment="1">
      <alignment horizontal="left"/>
    </xf>
    <xf numFmtId="0" fontId="4" fillId="0" borderId="3" xfId="0" applyFont="1" applyBorder="1" applyAlignment="1">
      <alignment horizontal="center"/>
    </xf>
  </cellXfs>
  <cellStyles count="3">
    <cellStyle name="20% - Accent3" xfId="1" builtinId="38"/>
    <cellStyle name="20% - Accent5" xfId="2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lake\Downloads\Rental-Income-Expenses-Template.xlsx" TargetMode="External"/><Relationship Id="rId1" Type="http://schemas.openxmlformats.org/officeDocument/2006/relationships/externalLinkPath" Target="/Users/Blake/Downloads/Rental-Income-Expenses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PullDownValues"/>
    </sheetNames>
    <sheetDataSet>
      <sheetData sheetId="0">
        <row r="13">
          <cell r="B13" t="str">
            <v>Advertising</v>
          </cell>
        </row>
        <row r="14">
          <cell r="B14" t="str">
            <v>Auto and Travel</v>
          </cell>
        </row>
        <row r="15">
          <cell r="B15" t="str">
            <v>Cleaning and Maintenance</v>
          </cell>
        </row>
        <row r="16">
          <cell r="B16" t="str">
            <v>Commissions</v>
          </cell>
        </row>
        <row r="17">
          <cell r="B17" t="str">
            <v>Insurance</v>
          </cell>
        </row>
        <row r="18">
          <cell r="B18" t="str">
            <v>Legal and Other Professional Fees</v>
          </cell>
        </row>
        <row r="19">
          <cell r="B19" t="str">
            <v>Management Fees</v>
          </cell>
        </row>
        <row r="20">
          <cell r="B20" t="str">
            <v>Mortgage Interest</v>
          </cell>
        </row>
        <row r="21">
          <cell r="B21" t="str">
            <v>Other Interest</v>
          </cell>
        </row>
        <row r="22">
          <cell r="B22" t="str">
            <v>Repairs</v>
          </cell>
        </row>
        <row r="23">
          <cell r="B23" t="str">
            <v>Supplies</v>
          </cell>
        </row>
        <row r="24">
          <cell r="B24" t="str">
            <v>Taxes</v>
          </cell>
        </row>
        <row r="25">
          <cell r="B25" t="str">
            <v>Utilities</v>
          </cell>
        </row>
        <row r="26">
          <cell r="B26" t="str">
            <v>Depreciation Expense or Depletion</v>
          </cell>
        </row>
        <row r="27">
          <cell r="B27" t="str">
            <v>Other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B5" t="str">
            <v>Rent</v>
          </cell>
        </row>
        <row r="6">
          <cell r="B6" t="str">
            <v>Utilities</v>
          </cell>
        </row>
        <row r="7">
          <cell r="B7" t="str">
            <v>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27C7-F5D7-47BD-B378-758D0424EF0E}">
  <dimension ref="A1:N63"/>
  <sheetViews>
    <sheetView showGridLines="0" topLeftCell="A13" workbookViewId="0">
      <selection activeCell="F46" sqref="F46"/>
    </sheetView>
  </sheetViews>
  <sheetFormatPr defaultRowHeight="14.4" x14ac:dyDescent="0.3"/>
  <cols>
    <col min="1" max="1" width="31.6640625" bestFit="1" customWidth="1"/>
    <col min="2" max="2" width="10.77734375" bestFit="1" customWidth="1"/>
    <col min="3" max="14" width="9.77734375" customWidth="1"/>
  </cols>
  <sheetData>
    <row r="1" spans="1:14" ht="18" x14ac:dyDescent="0.35">
      <c r="A1" s="49" t="s">
        <v>55</v>
      </c>
      <c r="B1" s="77">
        <v>2023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14" ht="18" x14ac:dyDescent="0.35">
      <c r="A2" s="49" t="s">
        <v>0</v>
      </c>
      <c r="B2" s="79" t="s">
        <v>1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spans="1:14" ht="18" x14ac:dyDescent="0.35">
      <c r="A3" s="49" t="s">
        <v>2</v>
      </c>
      <c r="B3" s="79" t="s">
        <v>3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</row>
    <row r="4" spans="1:14" ht="18" x14ac:dyDescent="0.35">
      <c r="A4" s="49" t="s">
        <v>4</v>
      </c>
      <c r="B4" s="80">
        <v>44901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ht="18" x14ac:dyDescent="0.35">
      <c r="A5" s="49" t="s">
        <v>5</v>
      </c>
      <c r="B5" s="81">
        <v>652000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</row>
    <row r="6" spans="1:14" ht="18" x14ac:dyDescent="0.35">
      <c r="A6" s="49" t="s">
        <v>6</v>
      </c>
      <c r="B6" s="79" t="s">
        <v>7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</row>
    <row r="8" spans="1:14" ht="21" x14ac:dyDescent="0.4">
      <c r="A8" s="34" t="s">
        <v>8</v>
      </c>
      <c r="B8" s="78" t="s">
        <v>6</v>
      </c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</row>
    <row r="9" spans="1:14" x14ac:dyDescent="0.3">
      <c r="A9" s="33"/>
      <c r="B9" s="82" t="s">
        <v>63</v>
      </c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</row>
    <row r="10" spans="1:14" x14ac:dyDescent="0.3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</row>
    <row r="11" spans="1:14" ht="15" thickBot="1" x14ac:dyDescent="0.35">
      <c r="A11" s="47"/>
      <c r="B11" s="48" t="s">
        <v>40</v>
      </c>
      <c r="C11" s="48" t="s">
        <v>9</v>
      </c>
      <c r="D11" s="48" t="s">
        <v>10</v>
      </c>
      <c r="E11" s="48" t="s">
        <v>11</v>
      </c>
      <c r="F11" s="48" t="s">
        <v>12</v>
      </c>
      <c r="G11" s="48" t="s">
        <v>13</v>
      </c>
      <c r="H11" s="48" t="s">
        <v>14</v>
      </c>
      <c r="I11" s="48" t="s">
        <v>15</v>
      </c>
      <c r="J11" s="48" t="s">
        <v>16</v>
      </c>
      <c r="K11" s="48" t="s">
        <v>17</v>
      </c>
      <c r="L11" s="48" t="s">
        <v>18</v>
      </c>
      <c r="M11" s="48" t="s">
        <v>19</v>
      </c>
      <c r="N11" s="48" t="s">
        <v>20</v>
      </c>
    </row>
    <row r="12" spans="1:14" ht="15.6" thickTop="1" thickBot="1" x14ac:dyDescent="0.35">
      <c r="A12" s="38" t="s">
        <v>21</v>
      </c>
      <c r="B12" s="39">
        <f ca="1">SUM(C12:N12)</f>
        <v>25267.86</v>
      </c>
      <c r="C12" s="40">
        <f ca="1">INDIRECT("'" &amp; C11 &amp; "'!C15") + INDIRECT("'" &amp; C11 &amp; "'!C17") / 2</f>
        <v>0</v>
      </c>
      <c r="D12" s="70">
        <f t="shared" ref="D12:N12" ca="1" si="0">INDIRECT("'" &amp; D11 &amp; "'!C15") + INDIRECT("'" &amp; D11 &amp; "'!C17") / 2</f>
        <v>0</v>
      </c>
      <c r="E12" s="40">
        <f t="shared" ca="1" si="0"/>
        <v>2767.86</v>
      </c>
      <c r="F12" s="70">
        <f t="shared" ca="1" si="0"/>
        <v>2500</v>
      </c>
      <c r="G12" s="40">
        <f t="shared" ca="1" si="0"/>
        <v>2500</v>
      </c>
      <c r="H12" s="70">
        <f t="shared" ca="1" si="0"/>
        <v>2500</v>
      </c>
      <c r="I12" s="40">
        <f t="shared" ca="1" si="0"/>
        <v>2500</v>
      </c>
      <c r="J12" s="70">
        <f t="shared" ca="1" si="0"/>
        <v>2500</v>
      </c>
      <c r="K12" s="40">
        <f t="shared" ca="1" si="0"/>
        <v>2500</v>
      </c>
      <c r="L12" s="70">
        <f t="shared" ca="1" si="0"/>
        <v>2500</v>
      </c>
      <c r="M12" s="40">
        <f t="shared" ca="1" si="0"/>
        <v>2500</v>
      </c>
      <c r="N12" s="70">
        <f t="shared" ca="1" si="0"/>
        <v>2500</v>
      </c>
    </row>
    <row r="13" spans="1:14" ht="15" thickTop="1" x14ac:dyDescent="0.3">
      <c r="A13" s="32"/>
      <c r="B13" s="36"/>
      <c r="C13" s="37"/>
      <c r="D13" s="71"/>
      <c r="E13" s="37"/>
      <c r="F13" s="71"/>
      <c r="G13" s="37"/>
      <c r="H13" s="71"/>
      <c r="I13" s="37"/>
      <c r="J13" s="71"/>
      <c r="K13" s="37"/>
      <c r="L13" s="71"/>
      <c r="M13" s="37"/>
      <c r="N13" s="71"/>
    </row>
    <row r="14" spans="1:14" x14ac:dyDescent="0.3">
      <c r="A14" s="29" t="s">
        <v>22</v>
      </c>
      <c r="B14" s="30"/>
      <c r="C14" s="31"/>
      <c r="D14" s="72"/>
      <c r="E14" s="31"/>
      <c r="F14" s="72"/>
      <c r="G14" s="31"/>
      <c r="H14" s="72"/>
      <c r="I14" s="31"/>
      <c r="J14" s="72"/>
      <c r="K14" s="31"/>
      <c r="L14" s="72"/>
      <c r="M14" s="31"/>
      <c r="N14" s="72"/>
    </row>
    <row r="15" spans="1:14" x14ac:dyDescent="0.3">
      <c r="A15" s="63" t="s">
        <v>23</v>
      </c>
      <c r="B15" s="30">
        <f ca="1">SUM(C15:N15)</f>
        <v>0</v>
      </c>
      <c r="C15" s="31">
        <f ca="1">SUMIFS(INDIRECT("'" &amp; C$11 &amp; "'!$C$21:$C$58"), INDIRECT("'" &amp; C$11 &amp; "'!$B$21:$B$58"), Overview!$A15, INDIRECT("'" &amp; C$11 &amp; "'!$E$21:$E$58"), Overview!$A$8) + (SUMIFS(INDIRECT("'" &amp; C$11 &amp; "'!$C$21:$C$58"), INDIRECT("'" &amp; C$11 &amp; "'!$B$21:$B$58"), Overview!$A15, INDIRECT("'" &amp; C$11 &amp; "'!$E$21:$E$58"), 'Data Validation'!$D$4) / 2)</f>
        <v>0</v>
      </c>
      <c r="D15" s="73">
        <f ca="1">SUMIFS(INDIRECT("'" &amp; D$11 &amp; "'!$C$21:$C$58"), INDIRECT("'" &amp; D$11 &amp; "'!$B$21:$B$58"), Overview!$A15, INDIRECT("'" &amp; D$11 &amp; "'!$E$21:$E$58"), Overview!$A$8) + (SUMIFS(INDIRECT("'" &amp; D$11 &amp; "'!$C$21:$C$58"), INDIRECT("'" &amp; D$11 &amp; "'!$B$21:$B$58"), Overview!$A15, INDIRECT("'" &amp; D$11 &amp; "'!$E$21:$E$58"), 'Data Validation'!$D$4) / 2)</f>
        <v>0</v>
      </c>
      <c r="E15" s="31">
        <f ca="1">SUMIFS(INDIRECT("'" &amp; E$11 &amp; "'!$C$21:$C$58"), INDIRECT("'" &amp; E$11 &amp; "'!$B$21:$B$58"), Overview!$A15, INDIRECT("'" &amp; E$11 &amp; "'!$E$21:$E$58"), Overview!$A$8) + (SUMIFS(INDIRECT("'" &amp; E$11 &amp; "'!$C$21:$C$58"), INDIRECT("'" &amp; E$11 &amp; "'!$B$21:$B$58"), Overview!$A15, INDIRECT("'" &amp; E$11 &amp; "'!$E$21:$E$58"), 'Data Validation'!$D$4) / 2)</f>
        <v>0</v>
      </c>
      <c r="F15" s="73">
        <f ca="1">SUMIFS(INDIRECT("'" &amp; F$11 &amp; "'!$C$21:$C$58"), INDIRECT("'" &amp; F$11 &amp; "'!$B$21:$B$58"), Overview!$A15, INDIRECT("'" &amp; F$11 &amp; "'!$E$21:$E$58"), Overview!$A$8) + (SUMIFS(INDIRECT("'" &amp; F$11 &amp; "'!$C$21:$C$58"), INDIRECT("'" &amp; F$11 &amp; "'!$B$21:$B$58"), Overview!$A15, INDIRECT("'" &amp; F$11 &amp; "'!$E$21:$E$58"), 'Data Validation'!$D$4) / 2)</f>
        <v>0</v>
      </c>
      <c r="G15" s="31">
        <f ca="1">SUMIFS(INDIRECT("'" &amp; G$11 &amp; "'!$C$21:$C$58"), INDIRECT("'" &amp; G$11 &amp; "'!$B$21:$B$58"), Overview!$A15, INDIRECT("'" &amp; G$11 &amp; "'!$E$21:$E$58"), Overview!$A$8) + (SUMIFS(INDIRECT("'" &amp; G$11 &amp; "'!$C$21:$C$58"), INDIRECT("'" &amp; G$11 &amp; "'!$B$21:$B$58"), Overview!$A15, INDIRECT("'" &amp; G$11 &amp; "'!$E$21:$E$58"), 'Data Validation'!$D$4) / 2)</f>
        <v>0</v>
      </c>
      <c r="H15" s="73">
        <f ca="1">SUMIFS(INDIRECT("'" &amp; H$11 &amp; "'!$C$21:$C$58"), INDIRECT("'" &amp; H$11 &amp; "'!$B$21:$B$58"), Overview!$A15, INDIRECT("'" &amp; H$11 &amp; "'!$E$21:$E$58"), Overview!$A$8) + (SUMIFS(INDIRECT("'" &amp; H$11 &amp; "'!$C$21:$C$58"), INDIRECT("'" &amp; H$11 &amp; "'!$B$21:$B$58"), Overview!$A15, INDIRECT("'" &amp; H$11 &amp; "'!$E$21:$E$58"), 'Data Validation'!$D$4) / 2)</f>
        <v>0</v>
      </c>
      <c r="I15" s="31">
        <f ca="1">SUMIFS(INDIRECT("'" &amp; I$11 &amp; "'!$C$21:$C$58"), INDIRECT("'" &amp; I$11 &amp; "'!$B$21:$B$58"), Overview!$A15, INDIRECT("'" &amp; I$11 &amp; "'!$E$21:$E$58"), Overview!$A$8) + (SUMIFS(INDIRECT("'" &amp; I$11 &amp; "'!$C$21:$C$58"), INDIRECT("'" &amp; I$11 &amp; "'!$B$21:$B$58"), Overview!$A15, INDIRECT("'" &amp; I$11 &amp; "'!$E$21:$E$58"), 'Data Validation'!$D$4) / 2)</f>
        <v>0</v>
      </c>
      <c r="J15" s="73">
        <f ca="1">SUMIFS(INDIRECT("'" &amp; J$11 &amp; "'!$C$21:$C$58"), INDIRECT("'" &amp; J$11 &amp; "'!$B$21:$B$58"), Overview!$A15, INDIRECT("'" &amp; J$11 &amp; "'!$E$21:$E$58"), Overview!$A$8) + (SUMIFS(INDIRECT("'" &amp; J$11 &amp; "'!$C$21:$C$58"), INDIRECT("'" &amp; J$11 &amp; "'!$B$21:$B$58"), Overview!$A15, INDIRECT("'" &amp; J$11 &amp; "'!$E$21:$E$58"), 'Data Validation'!$D$4) / 2)</f>
        <v>0</v>
      </c>
      <c r="K15" s="31">
        <f ca="1">SUMIFS(INDIRECT("'" &amp; K$11 &amp; "'!$C$21:$C$58"), INDIRECT("'" &amp; K$11 &amp; "'!$B$21:$B$58"), Overview!$A15, INDIRECT("'" &amp; K$11 &amp; "'!$E$21:$E$58"), Overview!$A$8) + (SUMIFS(INDIRECT("'" &amp; K$11 &amp; "'!$C$21:$C$58"), INDIRECT("'" &amp; K$11 &amp; "'!$B$21:$B$58"), Overview!$A15, INDIRECT("'" &amp; K$11 &amp; "'!$E$21:$E$58"), 'Data Validation'!$D$4) / 2)</f>
        <v>0</v>
      </c>
      <c r="L15" s="73">
        <f ca="1">SUMIFS(INDIRECT("'" &amp; L$11 &amp; "'!$C$21:$C$58"), INDIRECT("'" &amp; L$11 &amp; "'!$B$21:$B$58"), Overview!$A15, INDIRECT("'" &amp; L$11 &amp; "'!$E$21:$E$58"), Overview!$A$8) + (SUMIFS(INDIRECT("'" &amp; L$11 &amp; "'!$C$21:$C$58"), INDIRECT("'" &amp; L$11 &amp; "'!$B$21:$B$58"), Overview!$A15, INDIRECT("'" &amp; L$11 &amp; "'!$E$21:$E$58"), 'Data Validation'!$D$4) / 2)</f>
        <v>0</v>
      </c>
      <c r="M15" s="31">
        <f ca="1">SUMIFS(INDIRECT("'" &amp; M$11 &amp; "'!$C$21:$C$58"), INDIRECT("'" &amp; M$11 &amp; "'!$B$21:$B$58"), Overview!$A15, INDIRECT("'" &amp; M$11 &amp; "'!$E$21:$E$58"), Overview!$A$8) + (SUMIFS(INDIRECT("'" &amp; M$11 &amp; "'!$C$21:$C$58"), INDIRECT("'" &amp; M$11 &amp; "'!$B$21:$B$58"), Overview!$A15, INDIRECT("'" &amp; M$11 &amp; "'!$E$21:$E$58"), 'Data Validation'!$D$4) / 2)</f>
        <v>0</v>
      </c>
      <c r="N15" s="73">
        <f ca="1">SUMIFS(INDIRECT("'" &amp; N$11 &amp; "'!$C$21:$C$58"), INDIRECT("'" &amp; N$11 &amp; "'!$B$21:$B$58"), Overview!$A15, INDIRECT("'" &amp; N$11 &amp; "'!$E$21:$E$58"), Overview!$A$8) + (SUMIFS(INDIRECT("'" &amp; N$11 &amp; "'!$C$21:$C$58"), INDIRECT("'" &amp; N$11 &amp; "'!$B$21:$B$58"), Overview!$A15, INDIRECT("'" &amp; N$11 &amp; "'!$E$21:$E$58"), 'Data Validation'!$D$4) / 2)</f>
        <v>0</v>
      </c>
    </row>
    <row r="16" spans="1:14" x14ac:dyDescent="0.3">
      <c r="A16" s="63" t="s">
        <v>24</v>
      </c>
      <c r="B16" s="30">
        <f t="shared" ref="B16:B29" ca="1" si="1">SUM(C16:N16)</f>
        <v>0</v>
      </c>
      <c r="C16" s="31">
        <f ca="1">SUMIFS(INDIRECT("'" &amp; C$11 &amp; "'!$C$21:$C$58"), INDIRECT("'" &amp; C$11 &amp; "'!$B$21:$B$58"), Overview!$A16, INDIRECT("'" &amp; C$11 &amp; "'!$E$21:$E$58"), Overview!$A$8) + (SUMIFS(INDIRECT("'" &amp; C$11 &amp; "'!$C$21:$C$58"), INDIRECT("'" &amp; C$11 &amp; "'!$B$21:$B$58"), Overview!$A16, INDIRECT("'" &amp; C$11 &amp; "'!$E$21:$E$58"), 'Data Validation'!$D$4) / 2)</f>
        <v>0</v>
      </c>
      <c r="D16" s="73">
        <f ca="1">SUMIFS(INDIRECT("'" &amp; D$11 &amp; "'!$C$21:$C$58"), INDIRECT("'" &amp; D$11 &amp; "'!$B$21:$B$58"), Overview!$A16, INDIRECT("'" &amp; D$11 &amp; "'!$E$21:$E$58"), Overview!$A$8) + (SUMIFS(INDIRECT("'" &amp; D$11 &amp; "'!$C$21:$C$58"), INDIRECT("'" &amp; D$11 &amp; "'!$B$21:$B$58"), Overview!$A16, INDIRECT("'" &amp; D$11 &amp; "'!$E$21:$E$58"), 'Data Validation'!$D$4) / 2)</f>
        <v>0</v>
      </c>
      <c r="E16" s="31">
        <f ca="1">SUMIFS(INDIRECT("'" &amp; E$11 &amp; "'!$C$21:$C$58"), INDIRECT("'" &amp; E$11 &amp; "'!$B$21:$B$58"), Overview!$A16, INDIRECT("'" &amp; E$11 &amp; "'!$E$21:$E$58"), Overview!$A$8) + (SUMIFS(INDIRECT("'" &amp; E$11 &amp; "'!$C$21:$C$58"), INDIRECT("'" &amp; E$11 &amp; "'!$B$21:$B$58"), Overview!$A16, INDIRECT("'" &amp; E$11 &amp; "'!$E$21:$E$58"), 'Data Validation'!$D$4) / 2)</f>
        <v>0</v>
      </c>
      <c r="F16" s="73">
        <f ca="1">SUMIFS(INDIRECT("'" &amp; F$11 &amp; "'!$C$21:$C$58"), INDIRECT("'" &amp; F$11 &amp; "'!$B$21:$B$58"), Overview!$A16, INDIRECT("'" &amp; F$11 &amp; "'!$E$21:$E$58"), Overview!$A$8) + (SUMIFS(INDIRECT("'" &amp; F$11 &amp; "'!$C$21:$C$58"), INDIRECT("'" &amp; F$11 &amp; "'!$B$21:$B$58"), Overview!$A16, INDIRECT("'" &amp; F$11 &amp; "'!$E$21:$E$58"), 'Data Validation'!$D$4) / 2)</f>
        <v>0</v>
      </c>
      <c r="G16" s="31">
        <f ca="1">SUMIFS(INDIRECT("'" &amp; G$11 &amp; "'!$C$21:$C$58"), INDIRECT("'" &amp; G$11 &amp; "'!$B$21:$B$58"), Overview!$A16, INDIRECT("'" &amp; G$11 &amp; "'!$E$21:$E$58"), Overview!$A$8) + (SUMIFS(INDIRECT("'" &amp; G$11 &amp; "'!$C$21:$C$58"), INDIRECT("'" &amp; G$11 &amp; "'!$B$21:$B$58"), Overview!$A16, INDIRECT("'" &amp; G$11 &amp; "'!$E$21:$E$58"), 'Data Validation'!$D$4) / 2)</f>
        <v>0</v>
      </c>
      <c r="H16" s="73">
        <f ca="1">SUMIFS(INDIRECT("'" &amp; H$11 &amp; "'!$C$21:$C$58"), INDIRECT("'" &amp; H$11 &amp; "'!$B$21:$B$58"), Overview!$A16, INDIRECT("'" &amp; H$11 &amp; "'!$E$21:$E$58"), Overview!$A$8) + (SUMIFS(INDIRECT("'" &amp; H$11 &amp; "'!$C$21:$C$58"), INDIRECT("'" &amp; H$11 &amp; "'!$B$21:$B$58"), Overview!$A16, INDIRECT("'" &amp; H$11 &amp; "'!$E$21:$E$58"), 'Data Validation'!$D$4) / 2)</f>
        <v>0</v>
      </c>
      <c r="I16" s="31">
        <f ca="1">SUMIFS(INDIRECT("'" &amp; I$11 &amp; "'!$C$21:$C$58"), INDIRECT("'" &amp; I$11 &amp; "'!$B$21:$B$58"), Overview!$A16, INDIRECT("'" &amp; I$11 &amp; "'!$E$21:$E$58"), Overview!$A$8) + (SUMIFS(INDIRECT("'" &amp; I$11 &amp; "'!$C$21:$C$58"), INDIRECT("'" &amp; I$11 &amp; "'!$B$21:$B$58"), Overview!$A16, INDIRECT("'" &amp; I$11 &amp; "'!$E$21:$E$58"), 'Data Validation'!$D$4) / 2)</f>
        <v>0</v>
      </c>
      <c r="J16" s="73">
        <f ca="1">SUMIFS(INDIRECT("'" &amp; J$11 &amp; "'!$C$21:$C$58"), INDIRECT("'" &amp; J$11 &amp; "'!$B$21:$B$58"), Overview!$A16, INDIRECT("'" &amp; J$11 &amp; "'!$E$21:$E$58"), Overview!$A$8) + (SUMIFS(INDIRECT("'" &amp; J$11 &amp; "'!$C$21:$C$58"), INDIRECT("'" &amp; J$11 &amp; "'!$B$21:$B$58"), Overview!$A16, INDIRECT("'" &amp; J$11 &amp; "'!$E$21:$E$58"), 'Data Validation'!$D$4) / 2)</f>
        <v>0</v>
      </c>
      <c r="K16" s="31">
        <f ca="1">SUMIFS(INDIRECT("'" &amp; K$11 &amp; "'!$C$21:$C$58"), INDIRECT("'" &amp; K$11 &amp; "'!$B$21:$B$58"), Overview!$A16, INDIRECT("'" &amp; K$11 &amp; "'!$E$21:$E$58"), Overview!$A$8) + (SUMIFS(INDIRECT("'" &amp; K$11 &amp; "'!$C$21:$C$58"), INDIRECT("'" &amp; K$11 &amp; "'!$B$21:$B$58"), Overview!$A16, INDIRECT("'" &amp; K$11 &amp; "'!$E$21:$E$58"), 'Data Validation'!$D$4) / 2)</f>
        <v>0</v>
      </c>
      <c r="L16" s="73">
        <f ca="1">SUMIFS(INDIRECT("'" &amp; L$11 &amp; "'!$C$21:$C$58"), INDIRECT("'" &amp; L$11 &amp; "'!$B$21:$B$58"), Overview!$A16, INDIRECT("'" &amp; L$11 &amp; "'!$E$21:$E$58"), Overview!$A$8) + (SUMIFS(INDIRECT("'" &amp; L$11 &amp; "'!$C$21:$C$58"), INDIRECT("'" &amp; L$11 &amp; "'!$B$21:$B$58"), Overview!$A16, INDIRECT("'" &amp; L$11 &amp; "'!$E$21:$E$58"), 'Data Validation'!$D$4) / 2)</f>
        <v>0</v>
      </c>
      <c r="M16" s="31">
        <f ca="1">SUMIFS(INDIRECT("'" &amp; M$11 &amp; "'!$C$21:$C$58"), INDIRECT("'" &amp; M$11 &amp; "'!$B$21:$B$58"), Overview!$A16, INDIRECT("'" &amp; M$11 &amp; "'!$E$21:$E$58"), Overview!$A$8) + (SUMIFS(INDIRECT("'" &amp; M$11 &amp; "'!$C$21:$C$58"), INDIRECT("'" &amp; M$11 &amp; "'!$B$21:$B$58"), Overview!$A16, INDIRECT("'" &amp; M$11 &amp; "'!$E$21:$E$58"), 'Data Validation'!$D$4) / 2)</f>
        <v>0</v>
      </c>
      <c r="N16" s="73">
        <f ca="1">SUMIFS(INDIRECT("'" &amp; N$11 &amp; "'!$C$21:$C$58"), INDIRECT("'" &amp; N$11 &amp; "'!$B$21:$B$58"), Overview!$A16, INDIRECT("'" &amp; N$11 &amp; "'!$E$21:$E$58"), Overview!$A$8) + (SUMIFS(INDIRECT("'" &amp; N$11 &amp; "'!$C$21:$C$58"), INDIRECT("'" &amp; N$11 &amp; "'!$B$21:$B$58"), Overview!$A16, INDIRECT("'" &amp; N$11 &amp; "'!$E$21:$E$58"), 'Data Validation'!$D$4) / 2)</f>
        <v>0</v>
      </c>
    </row>
    <row r="17" spans="1:14" x14ac:dyDescent="0.3">
      <c r="A17" s="63" t="s">
        <v>25</v>
      </c>
      <c r="B17" s="30">
        <f t="shared" ca="1" si="1"/>
        <v>3011.46</v>
      </c>
      <c r="C17" s="31">
        <f ca="1">SUMIFS(INDIRECT("'" &amp; C$11 &amp; "'!$C$21:$C$58"), INDIRECT("'" &amp; C$11 &amp; "'!$B$21:$B$58"), Overview!$A17, INDIRECT("'" &amp; C$11 &amp; "'!$E$21:$E$58"), Overview!$A$8) + (SUMIFS(INDIRECT("'" &amp; C$11 &amp; "'!$C$21:$C$58"), INDIRECT("'" &amp; C$11 &amp; "'!$B$21:$B$58"), Overview!$A17, INDIRECT("'" &amp; C$11 &amp; "'!$E$21:$E$58"), 'Data Validation'!$D$4) / 2)</f>
        <v>2334.6550000000002</v>
      </c>
      <c r="D17" s="73">
        <f ca="1">SUMIFS(INDIRECT("'" &amp; D$11 &amp; "'!$C$21:$C$58"), INDIRECT("'" &amp; D$11 &amp; "'!$B$21:$B$58"), Overview!$A17, INDIRECT("'" &amp; D$11 &amp; "'!$E$21:$E$58"), Overview!$A$8) + (SUMIFS(INDIRECT("'" &amp; D$11 &amp; "'!$C$21:$C$58"), INDIRECT("'" &amp; D$11 &amp; "'!$B$21:$B$58"), Overview!$A17, INDIRECT("'" &amp; D$11 &amp; "'!$E$21:$E$58"), 'Data Validation'!$D$4) / 2)</f>
        <v>0</v>
      </c>
      <c r="E17" s="31">
        <f ca="1">SUMIFS(INDIRECT("'" &amp; E$11 &amp; "'!$C$21:$C$58"), INDIRECT("'" &amp; E$11 &amp; "'!$B$21:$B$58"), Overview!$A17, INDIRECT("'" &amp; E$11 &amp; "'!$E$21:$E$58"), Overview!$A$8) + (SUMIFS(INDIRECT("'" &amp; E$11 &amp; "'!$C$21:$C$58"), INDIRECT("'" &amp; E$11 &amp; "'!$B$21:$B$58"), Overview!$A17, INDIRECT("'" &amp; E$11 &amp; "'!$E$21:$E$58"), 'Data Validation'!$D$4) / 2)</f>
        <v>0</v>
      </c>
      <c r="F17" s="73">
        <f ca="1">SUMIFS(INDIRECT("'" &amp; F$11 &amp; "'!$C$21:$C$58"), INDIRECT("'" &amp; F$11 &amp; "'!$B$21:$B$58"), Overview!$A17, INDIRECT("'" &amp; F$11 &amp; "'!$E$21:$E$58"), Overview!$A$8) + (SUMIFS(INDIRECT("'" &amp; F$11 &amp; "'!$C$21:$C$58"), INDIRECT("'" &amp; F$11 &amp; "'!$B$21:$B$58"), Overview!$A17, INDIRECT("'" &amp; F$11 &amp; "'!$E$21:$E$58"), 'Data Validation'!$D$4) / 2)</f>
        <v>584.92999999999995</v>
      </c>
      <c r="G17" s="31">
        <f ca="1">SUMIFS(INDIRECT("'" &amp; G$11 &amp; "'!$C$21:$C$58"), INDIRECT("'" &amp; G$11 &amp; "'!$B$21:$B$58"), Overview!$A17, INDIRECT("'" &amp; G$11 &amp; "'!$E$21:$E$58"), Overview!$A$8) + (SUMIFS(INDIRECT("'" &amp; G$11 &amp; "'!$C$21:$C$58"), INDIRECT("'" &amp; G$11 &amp; "'!$B$21:$B$58"), Overview!$A17, INDIRECT("'" &amp; G$11 &amp; "'!$E$21:$E$58"), 'Data Validation'!$D$4) / 2)</f>
        <v>91.875</v>
      </c>
      <c r="H17" s="73">
        <f ca="1">SUMIFS(INDIRECT("'" &amp; H$11 &amp; "'!$C$21:$C$58"), INDIRECT("'" &amp; H$11 &amp; "'!$B$21:$B$58"), Overview!$A17, INDIRECT("'" &amp; H$11 &amp; "'!$E$21:$E$58"), Overview!$A$8) + (SUMIFS(INDIRECT("'" &amp; H$11 &amp; "'!$C$21:$C$58"), INDIRECT("'" &amp; H$11 &amp; "'!$B$21:$B$58"), Overview!$A17, INDIRECT("'" &amp; H$11 &amp; "'!$E$21:$E$58"), 'Data Validation'!$D$4) / 2)</f>
        <v>0</v>
      </c>
      <c r="I17" s="31">
        <f ca="1">SUMIFS(INDIRECT("'" &amp; I$11 &amp; "'!$C$21:$C$58"), INDIRECT("'" &amp; I$11 &amp; "'!$B$21:$B$58"), Overview!$A17, INDIRECT("'" &amp; I$11 &amp; "'!$E$21:$E$58"), Overview!$A$8) + (SUMIFS(INDIRECT("'" &amp; I$11 &amp; "'!$C$21:$C$58"), INDIRECT("'" &amp; I$11 &amp; "'!$B$21:$B$58"), Overview!$A17, INDIRECT("'" &amp; I$11 &amp; "'!$E$21:$E$58"), 'Data Validation'!$D$4) / 2)</f>
        <v>0</v>
      </c>
      <c r="J17" s="73">
        <f ca="1">SUMIFS(INDIRECT("'" &amp; J$11 &amp; "'!$C$21:$C$58"), INDIRECT("'" &amp; J$11 &amp; "'!$B$21:$B$58"), Overview!$A17, INDIRECT("'" &amp; J$11 &amp; "'!$E$21:$E$58"), Overview!$A$8) + (SUMIFS(INDIRECT("'" &amp; J$11 &amp; "'!$C$21:$C$58"), INDIRECT("'" &amp; J$11 &amp; "'!$B$21:$B$58"), Overview!$A17, INDIRECT("'" &amp; J$11 &amp; "'!$E$21:$E$58"), 'Data Validation'!$D$4) / 2)</f>
        <v>0</v>
      </c>
      <c r="K17" s="31">
        <f ca="1">SUMIFS(INDIRECT("'" &amp; K$11 &amp; "'!$C$21:$C$58"), INDIRECT("'" &amp; K$11 &amp; "'!$B$21:$B$58"), Overview!$A17, INDIRECT("'" &amp; K$11 &amp; "'!$E$21:$E$58"), Overview!$A$8) + (SUMIFS(INDIRECT("'" &amp; K$11 &amp; "'!$C$21:$C$58"), INDIRECT("'" &amp; K$11 &amp; "'!$B$21:$B$58"), Overview!$A17, INDIRECT("'" &amp; K$11 &amp; "'!$E$21:$E$58"), 'Data Validation'!$D$4) / 2)</f>
        <v>0</v>
      </c>
      <c r="L17" s="73">
        <f ca="1">SUMIFS(INDIRECT("'" &amp; L$11 &amp; "'!$C$21:$C$58"), INDIRECT("'" &amp; L$11 &amp; "'!$B$21:$B$58"), Overview!$A17, INDIRECT("'" &amp; L$11 &amp; "'!$E$21:$E$58"), Overview!$A$8) + (SUMIFS(INDIRECT("'" &amp; L$11 &amp; "'!$C$21:$C$58"), INDIRECT("'" &amp; L$11 &amp; "'!$B$21:$B$58"), Overview!$A17, INDIRECT("'" &amp; L$11 &amp; "'!$E$21:$E$58"), 'Data Validation'!$D$4) / 2)</f>
        <v>0</v>
      </c>
      <c r="M17" s="31">
        <f ca="1">SUMIFS(INDIRECT("'" &amp; M$11 &amp; "'!$C$21:$C$58"), INDIRECT("'" &amp; M$11 &amp; "'!$B$21:$B$58"), Overview!$A17, INDIRECT("'" &amp; M$11 &amp; "'!$E$21:$E$58"), Overview!$A$8) + (SUMIFS(INDIRECT("'" &amp; M$11 &amp; "'!$C$21:$C$58"), INDIRECT("'" &amp; M$11 &amp; "'!$B$21:$B$58"), Overview!$A17, INDIRECT("'" &amp; M$11 &amp; "'!$E$21:$E$58"), 'Data Validation'!$D$4) / 2)</f>
        <v>0</v>
      </c>
      <c r="N17" s="73">
        <f ca="1">SUMIFS(INDIRECT("'" &amp; N$11 &amp; "'!$C$21:$C$58"), INDIRECT("'" &amp; N$11 &amp; "'!$B$21:$B$58"), Overview!$A17, INDIRECT("'" &amp; N$11 &amp; "'!$E$21:$E$58"), Overview!$A$8) + (SUMIFS(INDIRECT("'" &amp; N$11 &amp; "'!$C$21:$C$58"), INDIRECT("'" &amp; N$11 &amp; "'!$B$21:$B$58"), Overview!$A17, INDIRECT("'" &amp; N$11 &amp; "'!$E$21:$E$58"), 'Data Validation'!$D$4) / 2)</f>
        <v>0</v>
      </c>
    </row>
    <row r="18" spans="1:14" x14ac:dyDescent="0.3">
      <c r="A18" s="63" t="s">
        <v>26</v>
      </c>
      <c r="B18" s="30">
        <f t="shared" ca="1" si="1"/>
        <v>0</v>
      </c>
      <c r="C18" s="31">
        <f ca="1">SUMIFS(INDIRECT("'" &amp; C$11 &amp; "'!$C$21:$C$58"), INDIRECT("'" &amp; C$11 &amp; "'!$B$21:$B$58"), Overview!$A18, INDIRECT("'" &amp; C$11 &amp; "'!$E$21:$E$58"), Overview!$A$8) + (SUMIFS(INDIRECT("'" &amp; C$11 &amp; "'!$C$21:$C$58"), INDIRECT("'" &amp; C$11 &amp; "'!$B$21:$B$58"), Overview!$A18, INDIRECT("'" &amp; C$11 &amp; "'!$E$21:$E$58"), 'Data Validation'!$D$4) / 2)</f>
        <v>0</v>
      </c>
      <c r="D18" s="73">
        <f ca="1">SUMIFS(INDIRECT("'" &amp; D$11 &amp; "'!$C$21:$C$58"), INDIRECT("'" &amp; D$11 &amp; "'!$B$21:$B$58"), Overview!$A18, INDIRECT("'" &amp; D$11 &amp; "'!$E$21:$E$58"), Overview!$A$8) + (SUMIFS(INDIRECT("'" &amp; D$11 &amp; "'!$C$21:$C$58"), INDIRECT("'" &amp; D$11 &amp; "'!$B$21:$B$58"), Overview!$A18, INDIRECT("'" &amp; D$11 &amp; "'!$E$21:$E$58"), 'Data Validation'!$D$4) / 2)</f>
        <v>0</v>
      </c>
      <c r="E18" s="31">
        <f ca="1">SUMIFS(INDIRECT("'" &amp; E$11 &amp; "'!$C$21:$C$58"), INDIRECT("'" &amp; E$11 &amp; "'!$B$21:$B$58"), Overview!$A18, INDIRECT("'" &amp; E$11 &amp; "'!$E$21:$E$58"), Overview!$A$8) + (SUMIFS(INDIRECT("'" &amp; E$11 &amp; "'!$C$21:$C$58"), INDIRECT("'" &amp; E$11 &amp; "'!$B$21:$B$58"), Overview!$A18, INDIRECT("'" &amp; E$11 &amp; "'!$E$21:$E$58"), 'Data Validation'!$D$4) / 2)</f>
        <v>0</v>
      </c>
      <c r="F18" s="73">
        <f ca="1">SUMIFS(INDIRECT("'" &amp; F$11 &amp; "'!$C$21:$C$58"), INDIRECT("'" &amp; F$11 &amp; "'!$B$21:$B$58"), Overview!$A18, INDIRECT("'" &amp; F$11 &amp; "'!$E$21:$E$58"), Overview!$A$8) + (SUMIFS(INDIRECT("'" &amp; F$11 &amp; "'!$C$21:$C$58"), INDIRECT("'" &amp; F$11 &amp; "'!$B$21:$B$58"), Overview!$A18, INDIRECT("'" &amp; F$11 &amp; "'!$E$21:$E$58"), 'Data Validation'!$D$4) / 2)</f>
        <v>0</v>
      </c>
      <c r="G18" s="31">
        <f ca="1">SUMIFS(INDIRECT("'" &amp; G$11 &amp; "'!$C$21:$C$58"), INDIRECT("'" &amp; G$11 &amp; "'!$B$21:$B$58"), Overview!$A18, INDIRECT("'" &amp; G$11 &amp; "'!$E$21:$E$58"), Overview!$A$8) + (SUMIFS(INDIRECT("'" &amp; G$11 &amp; "'!$C$21:$C$58"), INDIRECT("'" &amp; G$11 &amp; "'!$B$21:$B$58"), Overview!$A18, INDIRECT("'" &amp; G$11 &amp; "'!$E$21:$E$58"), 'Data Validation'!$D$4) / 2)</f>
        <v>0</v>
      </c>
      <c r="H18" s="73">
        <f ca="1">SUMIFS(INDIRECT("'" &amp; H$11 &amp; "'!$C$21:$C$58"), INDIRECT("'" &amp; H$11 &amp; "'!$B$21:$B$58"), Overview!$A18, INDIRECT("'" &amp; H$11 &amp; "'!$E$21:$E$58"), Overview!$A$8) + (SUMIFS(INDIRECT("'" &amp; H$11 &amp; "'!$C$21:$C$58"), INDIRECT("'" &amp; H$11 &amp; "'!$B$21:$B$58"), Overview!$A18, INDIRECT("'" &amp; H$11 &amp; "'!$E$21:$E$58"), 'Data Validation'!$D$4) / 2)</f>
        <v>0</v>
      </c>
      <c r="I18" s="31">
        <f ca="1">SUMIFS(INDIRECT("'" &amp; I$11 &amp; "'!$C$21:$C$58"), INDIRECT("'" &amp; I$11 &amp; "'!$B$21:$B$58"), Overview!$A18, INDIRECT("'" &amp; I$11 &amp; "'!$E$21:$E$58"), Overview!$A$8) + (SUMIFS(INDIRECT("'" &amp; I$11 &amp; "'!$C$21:$C$58"), INDIRECT("'" &amp; I$11 &amp; "'!$B$21:$B$58"), Overview!$A18, INDIRECT("'" &amp; I$11 &amp; "'!$E$21:$E$58"), 'Data Validation'!$D$4) / 2)</f>
        <v>0</v>
      </c>
      <c r="J18" s="73">
        <f ca="1">SUMIFS(INDIRECT("'" &amp; J$11 &amp; "'!$C$21:$C$58"), INDIRECT("'" &amp; J$11 &amp; "'!$B$21:$B$58"), Overview!$A18, INDIRECT("'" &amp; J$11 &amp; "'!$E$21:$E$58"), Overview!$A$8) + (SUMIFS(INDIRECT("'" &amp; J$11 &amp; "'!$C$21:$C$58"), INDIRECT("'" &amp; J$11 &amp; "'!$B$21:$B$58"), Overview!$A18, INDIRECT("'" &amp; J$11 &amp; "'!$E$21:$E$58"), 'Data Validation'!$D$4) / 2)</f>
        <v>0</v>
      </c>
      <c r="K18" s="31">
        <f ca="1">SUMIFS(INDIRECT("'" &amp; K$11 &amp; "'!$C$21:$C$58"), INDIRECT("'" &amp; K$11 &amp; "'!$B$21:$B$58"), Overview!$A18, INDIRECT("'" &amp; K$11 &amp; "'!$E$21:$E$58"), Overview!$A$8) + (SUMIFS(INDIRECT("'" &amp; K$11 &amp; "'!$C$21:$C$58"), INDIRECT("'" &amp; K$11 &amp; "'!$B$21:$B$58"), Overview!$A18, INDIRECT("'" &amp; K$11 &amp; "'!$E$21:$E$58"), 'Data Validation'!$D$4) / 2)</f>
        <v>0</v>
      </c>
      <c r="L18" s="73">
        <f ca="1">SUMIFS(INDIRECT("'" &amp; L$11 &amp; "'!$C$21:$C$58"), INDIRECT("'" &amp; L$11 &amp; "'!$B$21:$B$58"), Overview!$A18, INDIRECT("'" &amp; L$11 &amp; "'!$E$21:$E$58"), Overview!$A$8) + (SUMIFS(INDIRECT("'" &amp; L$11 &amp; "'!$C$21:$C$58"), INDIRECT("'" &amp; L$11 &amp; "'!$B$21:$B$58"), Overview!$A18, INDIRECT("'" &amp; L$11 &amp; "'!$E$21:$E$58"), 'Data Validation'!$D$4) / 2)</f>
        <v>0</v>
      </c>
      <c r="M18" s="31">
        <f ca="1">SUMIFS(INDIRECT("'" &amp; M$11 &amp; "'!$C$21:$C$58"), INDIRECT("'" &amp; M$11 &amp; "'!$B$21:$B$58"), Overview!$A18, INDIRECT("'" &amp; M$11 &amp; "'!$E$21:$E$58"), Overview!$A$8) + (SUMIFS(INDIRECT("'" &amp; M$11 &amp; "'!$C$21:$C$58"), INDIRECT("'" &amp; M$11 &amp; "'!$B$21:$B$58"), Overview!$A18, INDIRECT("'" &amp; M$11 &amp; "'!$E$21:$E$58"), 'Data Validation'!$D$4) / 2)</f>
        <v>0</v>
      </c>
      <c r="N18" s="73">
        <f ca="1">SUMIFS(INDIRECT("'" &amp; N$11 &amp; "'!$C$21:$C$58"), INDIRECT("'" &amp; N$11 &amp; "'!$B$21:$B$58"), Overview!$A18, INDIRECT("'" &amp; N$11 &amp; "'!$E$21:$E$58"), Overview!$A$8) + (SUMIFS(INDIRECT("'" &amp; N$11 &amp; "'!$C$21:$C$58"), INDIRECT("'" &amp; N$11 &amp; "'!$B$21:$B$58"), Overview!$A18, INDIRECT("'" &amp; N$11 &amp; "'!$E$21:$E$58"), 'Data Validation'!$D$4) / 2)</f>
        <v>0</v>
      </c>
    </row>
    <row r="19" spans="1:14" x14ac:dyDescent="0.3">
      <c r="A19" s="63" t="s">
        <v>36</v>
      </c>
      <c r="B19" s="30">
        <f t="shared" ca="1" si="1"/>
        <v>0</v>
      </c>
      <c r="C19" s="31">
        <f ca="1">SUMIFS(INDIRECT("'" &amp; C$11 &amp; "'!$C$21:$C$58"), INDIRECT("'" &amp; C$11 &amp; "'!$B$21:$B$58"), Overview!$A19, INDIRECT("'" &amp; C$11 &amp; "'!$E$21:$E$58"), Overview!$A$8) + (SUMIFS(INDIRECT("'" &amp; C$11 &amp; "'!$C$21:$C$58"), INDIRECT("'" &amp; C$11 &amp; "'!$B$21:$B$58"), Overview!$A19, INDIRECT("'" &amp; C$11 &amp; "'!$E$21:$E$58"), 'Data Validation'!$D$4) / 2)</f>
        <v>0</v>
      </c>
      <c r="D19" s="73">
        <f ca="1">SUMIFS(INDIRECT("'" &amp; D$11 &amp; "'!$C$21:$C$58"), INDIRECT("'" &amp; D$11 &amp; "'!$B$21:$B$58"), Overview!$A19, INDIRECT("'" &amp; D$11 &amp; "'!$E$21:$E$58"), Overview!$A$8) + (SUMIFS(INDIRECT("'" &amp; D$11 &amp; "'!$C$21:$C$58"), INDIRECT("'" &amp; D$11 &amp; "'!$B$21:$B$58"), Overview!$A19, INDIRECT("'" &amp; D$11 &amp; "'!$E$21:$E$58"), 'Data Validation'!$D$4) / 2)</f>
        <v>0</v>
      </c>
      <c r="E19" s="31">
        <f ca="1">SUMIFS(INDIRECT("'" &amp; E$11 &amp; "'!$C$21:$C$58"), INDIRECT("'" &amp; E$11 &amp; "'!$B$21:$B$58"), Overview!$A19, INDIRECT("'" &amp; E$11 &amp; "'!$E$21:$E$58"), Overview!$A$8) + (SUMIFS(INDIRECT("'" &amp; E$11 &amp; "'!$C$21:$C$58"), INDIRECT("'" &amp; E$11 &amp; "'!$B$21:$B$58"), Overview!$A19, INDIRECT("'" &amp; E$11 &amp; "'!$E$21:$E$58"), 'Data Validation'!$D$4) / 2)</f>
        <v>0</v>
      </c>
      <c r="F19" s="73">
        <f ca="1">SUMIFS(INDIRECT("'" &amp; F$11 &amp; "'!$C$21:$C$58"), INDIRECT("'" &amp; F$11 &amp; "'!$B$21:$B$58"), Overview!$A19, INDIRECT("'" &amp; F$11 &amp; "'!$E$21:$E$58"), Overview!$A$8) + (SUMIFS(INDIRECT("'" &amp; F$11 &amp; "'!$C$21:$C$58"), INDIRECT("'" &amp; F$11 &amp; "'!$B$21:$B$58"), Overview!$A19, INDIRECT("'" &amp; F$11 &amp; "'!$E$21:$E$58"), 'Data Validation'!$D$4) / 2)</f>
        <v>0</v>
      </c>
      <c r="G19" s="31">
        <f ca="1">SUMIFS(INDIRECT("'" &amp; G$11 &amp; "'!$C$21:$C$58"), INDIRECT("'" &amp; G$11 &amp; "'!$B$21:$B$58"), Overview!$A19, INDIRECT("'" &amp; G$11 &amp; "'!$E$21:$E$58"), Overview!$A$8) + (SUMIFS(INDIRECT("'" &amp; G$11 &amp; "'!$C$21:$C$58"), INDIRECT("'" &amp; G$11 &amp; "'!$B$21:$B$58"), Overview!$A19, INDIRECT("'" &amp; G$11 &amp; "'!$E$21:$E$58"), 'Data Validation'!$D$4) / 2)</f>
        <v>0</v>
      </c>
      <c r="H19" s="73">
        <f ca="1">SUMIFS(INDIRECT("'" &amp; H$11 &amp; "'!$C$21:$C$58"), INDIRECT("'" &amp; H$11 &amp; "'!$B$21:$B$58"), Overview!$A19, INDIRECT("'" &amp; H$11 &amp; "'!$E$21:$E$58"), Overview!$A$8) + (SUMIFS(INDIRECT("'" &amp; H$11 &amp; "'!$C$21:$C$58"), INDIRECT("'" &amp; H$11 &amp; "'!$B$21:$B$58"), Overview!$A19, INDIRECT("'" &amp; H$11 &amp; "'!$E$21:$E$58"), 'Data Validation'!$D$4) / 2)</f>
        <v>0</v>
      </c>
      <c r="I19" s="31">
        <f ca="1">SUMIFS(INDIRECT("'" &amp; I$11 &amp; "'!$C$21:$C$58"), INDIRECT("'" &amp; I$11 &amp; "'!$B$21:$B$58"), Overview!$A19, INDIRECT("'" &amp; I$11 &amp; "'!$E$21:$E$58"), Overview!$A$8) + (SUMIFS(INDIRECT("'" &amp; I$11 &amp; "'!$C$21:$C$58"), INDIRECT("'" &amp; I$11 &amp; "'!$B$21:$B$58"), Overview!$A19, INDIRECT("'" &amp; I$11 &amp; "'!$E$21:$E$58"), 'Data Validation'!$D$4) / 2)</f>
        <v>0</v>
      </c>
      <c r="J19" s="73">
        <f ca="1">SUMIFS(INDIRECT("'" &amp; J$11 &amp; "'!$C$21:$C$58"), INDIRECT("'" &amp; J$11 &amp; "'!$B$21:$B$58"), Overview!$A19, INDIRECT("'" &amp; J$11 &amp; "'!$E$21:$E$58"), Overview!$A$8) + (SUMIFS(INDIRECT("'" &amp; J$11 &amp; "'!$C$21:$C$58"), INDIRECT("'" &amp; J$11 &amp; "'!$B$21:$B$58"), Overview!$A19, INDIRECT("'" &amp; J$11 &amp; "'!$E$21:$E$58"), 'Data Validation'!$D$4) / 2)</f>
        <v>0</v>
      </c>
      <c r="K19" s="31">
        <f ca="1">SUMIFS(INDIRECT("'" &amp; K$11 &amp; "'!$C$21:$C$58"), INDIRECT("'" &amp; K$11 &amp; "'!$B$21:$B$58"), Overview!$A19, INDIRECT("'" &amp; K$11 &amp; "'!$E$21:$E$58"), Overview!$A$8) + (SUMIFS(INDIRECT("'" &amp; K$11 &amp; "'!$C$21:$C$58"), INDIRECT("'" &amp; K$11 &amp; "'!$B$21:$B$58"), Overview!$A19, INDIRECT("'" &amp; K$11 &amp; "'!$E$21:$E$58"), 'Data Validation'!$D$4) / 2)</f>
        <v>0</v>
      </c>
      <c r="L19" s="73">
        <f ca="1">SUMIFS(INDIRECT("'" &amp; L$11 &amp; "'!$C$21:$C$58"), INDIRECT("'" &amp; L$11 &amp; "'!$B$21:$B$58"), Overview!$A19, INDIRECT("'" &amp; L$11 &amp; "'!$E$21:$E$58"), Overview!$A$8) + (SUMIFS(INDIRECT("'" &amp; L$11 &amp; "'!$C$21:$C$58"), INDIRECT("'" &amp; L$11 &amp; "'!$B$21:$B$58"), Overview!$A19, INDIRECT("'" &amp; L$11 &amp; "'!$E$21:$E$58"), 'Data Validation'!$D$4) / 2)</f>
        <v>0</v>
      </c>
      <c r="M19" s="31">
        <f ca="1">SUMIFS(INDIRECT("'" &amp; M$11 &amp; "'!$C$21:$C$58"), INDIRECT("'" &amp; M$11 &amp; "'!$B$21:$B$58"), Overview!$A19, INDIRECT("'" &amp; M$11 &amp; "'!$E$21:$E$58"), Overview!$A$8) + (SUMIFS(INDIRECT("'" &amp; M$11 &amp; "'!$C$21:$C$58"), INDIRECT("'" &amp; M$11 &amp; "'!$B$21:$B$58"), Overview!$A19, INDIRECT("'" &amp; M$11 &amp; "'!$E$21:$E$58"), 'Data Validation'!$D$4) / 2)</f>
        <v>0</v>
      </c>
      <c r="N19" s="73">
        <f ca="1">SUMIFS(INDIRECT("'" &amp; N$11 &amp; "'!$C$21:$C$58"), INDIRECT("'" &amp; N$11 &amp; "'!$B$21:$B$58"), Overview!$A19, INDIRECT("'" &amp; N$11 &amp; "'!$E$21:$E$58"), Overview!$A$8) + (SUMIFS(INDIRECT("'" &amp; N$11 &amp; "'!$C$21:$C$58"), INDIRECT("'" &amp; N$11 &amp; "'!$B$21:$B$58"), Overview!$A19, INDIRECT("'" &amp; N$11 &amp; "'!$E$21:$E$58"), 'Data Validation'!$D$4) / 2)</f>
        <v>0</v>
      </c>
    </row>
    <row r="20" spans="1:14" x14ac:dyDescent="0.3">
      <c r="A20" s="63" t="s">
        <v>27</v>
      </c>
      <c r="B20" s="30">
        <f t="shared" ca="1" si="1"/>
        <v>816.38499999999999</v>
      </c>
      <c r="C20" s="31">
        <f ca="1">SUMIFS(INDIRECT("'" &amp; C$11 &amp; "'!$C$21:$C$58"), INDIRECT("'" &amp; C$11 &amp; "'!$B$21:$B$58"), Overview!$A20, INDIRECT("'" &amp; C$11 &amp; "'!$E$21:$E$58"), Overview!$A$8) + (SUMIFS(INDIRECT("'" &amp; C$11 &amp; "'!$C$21:$C$58"), INDIRECT("'" &amp; C$11 &amp; "'!$B$21:$B$58"), Overview!$A20, INDIRECT("'" &amp; C$11 &amp; "'!$E$21:$E$58"), 'Data Validation'!$D$4) / 2)</f>
        <v>0</v>
      </c>
      <c r="D20" s="73">
        <f ca="1">SUMIFS(INDIRECT("'" &amp; D$11 &amp; "'!$C$21:$C$58"), INDIRECT("'" &amp; D$11 &amp; "'!$B$21:$B$58"), Overview!$A20, INDIRECT("'" &amp; D$11 &amp; "'!$E$21:$E$58"), Overview!$A$8) + (SUMIFS(INDIRECT("'" &amp; D$11 &amp; "'!$C$21:$C$58"), INDIRECT("'" &amp; D$11 &amp; "'!$B$21:$B$58"), Overview!$A20, INDIRECT("'" &amp; D$11 &amp; "'!$E$21:$E$58"), 'Data Validation'!$D$4) / 2)</f>
        <v>0</v>
      </c>
      <c r="E20" s="31">
        <f ca="1">SUMIFS(INDIRECT("'" &amp; E$11 &amp; "'!$C$21:$C$58"), INDIRECT("'" &amp; E$11 &amp; "'!$B$21:$B$58"), Overview!$A20, INDIRECT("'" &amp; E$11 &amp; "'!$E$21:$E$58"), Overview!$A$8) + (SUMIFS(INDIRECT("'" &amp; E$11 &amp; "'!$C$21:$C$58"), INDIRECT("'" &amp; E$11 &amp; "'!$B$21:$B$58"), Overview!$A20, INDIRECT("'" &amp; E$11 &amp; "'!$E$21:$E$58"), 'Data Validation'!$D$4) / 2)</f>
        <v>0</v>
      </c>
      <c r="F20" s="73">
        <f ca="1">SUMIFS(INDIRECT("'" &amp; F$11 &amp; "'!$C$21:$C$58"), INDIRECT("'" &amp; F$11 &amp; "'!$B$21:$B$58"), Overview!$A20, INDIRECT("'" &amp; F$11 &amp; "'!$E$21:$E$58"), Overview!$A$8) + (SUMIFS(INDIRECT("'" &amp; F$11 &amp; "'!$C$21:$C$58"), INDIRECT("'" &amp; F$11 &amp; "'!$B$21:$B$58"), Overview!$A20, INDIRECT("'" &amp; F$11 &amp; "'!$E$21:$E$58"), 'Data Validation'!$D$4) / 2)</f>
        <v>0</v>
      </c>
      <c r="G20" s="31">
        <f ca="1">SUMIFS(INDIRECT("'" &amp; G$11 &amp; "'!$C$21:$C$58"), INDIRECT("'" &amp; G$11 &amp; "'!$B$21:$B$58"), Overview!$A20, INDIRECT("'" &amp; G$11 &amp; "'!$E$21:$E$58"), Overview!$A$8) + (SUMIFS(INDIRECT("'" &amp; G$11 &amp; "'!$C$21:$C$58"), INDIRECT("'" &amp; G$11 &amp; "'!$B$21:$B$58"), Overview!$A20, INDIRECT("'" &amp; G$11 &amp; "'!$E$21:$E$58"), 'Data Validation'!$D$4) / 2)</f>
        <v>0</v>
      </c>
      <c r="H20" s="73">
        <f ca="1">SUMIFS(INDIRECT("'" &amp; H$11 &amp; "'!$C$21:$C$58"), INDIRECT("'" &amp; H$11 &amp; "'!$B$21:$B$58"), Overview!$A20, INDIRECT("'" &amp; H$11 &amp; "'!$E$21:$E$58"), Overview!$A$8) + (SUMIFS(INDIRECT("'" &amp; H$11 &amp; "'!$C$21:$C$58"), INDIRECT("'" &amp; H$11 &amp; "'!$B$21:$B$58"), Overview!$A20, INDIRECT("'" &amp; H$11 &amp; "'!$E$21:$E$58"), 'Data Validation'!$D$4) / 2)</f>
        <v>0</v>
      </c>
      <c r="I20" s="31">
        <f ca="1">SUMIFS(INDIRECT("'" &amp; I$11 &amp; "'!$C$21:$C$58"), INDIRECT("'" &amp; I$11 &amp; "'!$B$21:$B$58"), Overview!$A20, INDIRECT("'" &amp; I$11 &amp; "'!$E$21:$E$58"), Overview!$A$8) + (SUMIFS(INDIRECT("'" &amp; I$11 &amp; "'!$C$21:$C$58"), INDIRECT("'" &amp; I$11 &amp; "'!$B$21:$B$58"), Overview!$A20, INDIRECT("'" &amp; I$11 &amp; "'!$E$21:$E$58"), 'Data Validation'!$D$4) / 2)</f>
        <v>0</v>
      </c>
      <c r="J20" s="73">
        <f ca="1">SUMIFS(INDIRECT("'" &amp; J$11 &amp; "'!$C$21:$C$58"), INDIRECT("'" &amp; J$11 &amp; "'!$B$21:$B$58"), Overview!$A20, INDIRECT("'" &amp; J$11 &amp; "'!$E$21:$E$58"), Overview!$A$8) + (SUMIFS(INDIRECT("'" &amp; J$11 &amp; "'!$C$21:$C$58"), INDIRECT("'" &amp; J$11 &amp; "'!$B$21:$B$58"), Overview!$A20, INDIRECT("'" &amp; J$11 &amp; "'!$E$21:$E$58"), 'Data Validation'!$D$4) / 2)</f>
        <v>0</v>
      </c>
      <c r="K20" s="31">
        <f ca="1">SUMIFS(INDIRECT("'" &amp; K$11 &amp; "'!$C$21:$C$58"), INDIRECT("'" &amp; K$11 &amp; "'!$B$21:$B$58"), Overview!$A20, INDIRECT("'" &amp; K$11 &amp; "'!$E$21:$E$58"), Overview!$A$8) + (SUMIFS(INDIRECT("'" &amp; K$11 &amp; "'!$C$21:$C$58"), INDIRECT("'" &amp; K$11 &amp; "'!$B$21:$B$58"), Overview!$A20, INDIRECT("'" &amp; K$11 &amp; "'!$E$21:$E$58"), 'Data Validation'!$D$4) / 2)</f>
        <v>0</v>
      </c>
      <c r="L20" s="73">
        <f ca="1">SUMIFS(INDIRECT("'" &amp; L$11 &amp; "'!$C$21:$C$58"), INDIRECT("'" &amp; L$11 &amp; "'!$B$21:$B$58"), Overview!$A20, INDIRECT("'" &amp; L$11 &amp; "'!$E$21:$E$58"), Overview!$A$8) + (SUMIFS(INDIRECT("'" &amp; L$11 &amp; "'!$C$21:$C$58"), INDIRECT("'" &amp; L$11 &amp; "'!$B$21:$B$58"), Overview!$A20, INDIRECT("'" &amp; L$11 &amp; "'!$E$21:$E$58"), 'Data Validation'!$D$4) / 2)</f>
        <v>0</v>
      </c>
      <c r="M20" s="31">
        <f ca="1">SUMIFS(INDIRECT("'" &amp; M$11 &amp; "'!$C$21:$C$58"), INDIRECT("'" &amp; M$11 &amp; "'!$B$21:$B$58"), Overview!$A20, INDIRECT("'" &amp; M$11 &amp; "'!$E$21:$E$58"), Overview!$A$8) + (SUMIFS(INDIRECT("'" &amp; M$11 &amp; "'!$C$21:$C$58"), INDIRECT("'" &amp; M$11 &amp; "'!$B$21:$B$58"), Overview!$A20, INDIRECT("'" &amp; M$11 &amp; "'!$E$21:$E$58"), 'Data Validation'!$D$4) / 2)</f>
        <v>0</v>
      </c>
      <c r="N20" s="73">
        <f ca="1">SUMIFS(INDIRECT("'" &amp; N$11 &amp; "'!$C$21:$C$58"), INDIRECT("'" &amp; N$11 &amp; "'!$B$21:$B$58"), Overview!$A20, INDIRECT("'" &amp; N$11 &amp; "'!$E$21:$E$58"), Overview!$A$8) + (SUMIFS(INDIRECT("'" &amp; N$11 &amp; "'!$C$21:$C$58"), INDIRECT("'" &amp; N$11 &amp; "'!$B$21:$B$58"), Overview!$A20, INDIRECT("'" &amp; N$11 &amp; "'!$E$21:$E$58"), 'Data Validation'!$D$4) / 2)</f>
        <v>816.38499999999999</v>
      </c>
    </row>
    <row r="21" spans="1:14" x14ac:dyDescent="0.3">
      <c r="A21" s="63" t="s">
        <v>28</v>
      </c>
      <c r="B21" s="30">
        <f t="shared" ca="1" si="1"/>
        <v>113.605</v>
      </c>
      <c r="C21" s="31">
        <f ca="1">SUMIFS(INDIRECT("'" &amp; C$11 &amp; "'!$C$21:$C$58"), INDIRECT("'" &amp; C$11 &amp; "'!$B$21:$B$58"), Overview!$A21, INDIRECT("'" &amp; C$11 &amp; "'!$E$21:$E$58"), Overview!$A$8) + (SUMIFS(INDIRECT("'" &amp; C$11 &amp; "'!$C$21:$C$58"), INDIRECT("'" &amp; C$11 &amp; "'!$B$21:$B$58"), Overview!$A21, INDIRECT("'" &amp; C$11 &amp; "'!$E$21:$E$58"), 'Data Validation'!$D$4) / 2)</f>
        <v>0</v>
      </c>
      <c r="D21" s="73">
        <f ca="1">SUMIFS(INDIRECT("'" &amp; D$11 &amp; "'!$C$21:$C$58"), INDIRECT("'" &amp; D$11 &amp; "'!$B$21:$B$58"), Overview!$A21, INDIRECT("'" &amp; D$11 &amp; "'!$E$21:$E$58"), Overview!$A$8) + (SUMIFS(INDIRECT("'" &amp; D$11 &amp; "'!$C$21:$C$58"), INDIRECT("'" &amp; D$11 &amp; "'!$B$21:$B$58"), Overview!$A21, INDIRECT("'" &amp; D$11 &amp; "'!$E$21:$E$58"), 'Data Validation'!$D$4) / 2)</f>
        <v>0</v>
      </c>
      <c r="E21" s="31">
        <f ca="1">SUMIFS(INDIRECT("'" &amp; E$11 &amp; "'!$C$21:$C$58"), INDIRECT("'" &amp; E$11 &amp; "'!$B$21:$B$58"), Overview!$A21, INDIRECT("'" &amp; E$11 &amp; "'!$E$21:$E$58"), Overview!$A$8) + (SUMIFS(INDIRECT("'" &amp; E$11 &amp; "'!$C$21:$C$58"), INDIRECT("'" &amp; E$11 &amp; "'!$B$21:$B$58"), Overview!$A21, INDIRECT("'" &amp; E$11 &amp; "'!$E$21:$E$58"), 'Data Validation'!$D$4) / 2)</f>
        <v>0</v>
      </c>
      <c r="F21" s="73">
        <f ca="1">SUMIFS(INDIRECT("'" &amp; F$11 &amp; "'!$C$21:$C$58"), INDIRECT("'" &amp; F$11 &amp; "'!$B$21:$B$58"), Overview!$A21, INDIRECT("'" &amp; F$11 &amp; "'!$E$21:$E$58"), Overview!$A$8) + (SUMIFS(INDIRECT("'" &amp; F$11 &amp; "'!$C$21:$C$58"), INDIRECT("'" &amp; F$11 &amp; "'!$B$21:$B$58"), Overview!$A21, INDIRECT("'" &amp; F$11 &amp; "'!$E$21:$E$58"), 'Data Validation'!$D$4) / 2)</f>
        <v>0</v>
      </c>
      <c r="G21" s="31">
        <f ca="1">SUMIFS(INDIRECT("'" &amp; G$11 &amp; "'!$C$21:$C$58"), INDIRECT("'" &amp; G$11 &amp; "'!$B$21:$B$58"), Overview!$A21, INDIRECT("'" &amp; G$11 &amp; "'!$E$21:$E$58"), Overview!$A$8) + (SUMIFS(INDIRECT("'" &amp; G$11 &amp; "'!$C$21:$C$58"), INDIRECT("'" &amp; G$11 &amp; "'!$B$21:$B$58"), Overview!$A21, INDIRECT("'" &amp; G$11 &amp; "'!$E$21:$E$58"), 'Data Validation'!$D$4) / 2)</f>
        <v>0</v>
      </c>
      <c r="H21" s="73">
        <f ca="1">SUMIFS(INDIRECT("'" &amp; H$11 &amp; "'!$C$21:$C$58"), INDIRECT("'" &amp; H$11 &amp; "'!$B$21:$B$58"), Overview!$A21, INDIRECT("'" &amp; H$11 &amp; "'!$E$21:$E$58"), Overview!$A$8) + (SUMIFS(INDIRECT("'" &amp; H$11 &amp; "'!$C$21:$C$58"), INDIRECT("'" &amp; H$11 &amp; "'!$B$21:$B$58"), Overview!$A21, INDIRECT("'" &amp; H$11 &amp; "'!$E$21:$E$58"), 'Data Validation'!$D$4) / 2)</f>
        <v>0</v>
      </c>
      <c r="I21" s="31">
        <f ca="1">SUMIFS(INDIRECT("'" &amp; I$11 &amp; "'!$C$21:$C$58"), INDIRECT("'" &amp; I$11 &amp; "'!$B$21:$B$58"), Overview!$A21, INDIRECT("'" &amp; I$11 &amp; "'!$E$21:$E$58"), Overview!$A$8) + (SUMIFS(INDIRECT("'" &amp; I$11 &amp; "'!$C$21:$C$58"), INDIRECT("'" &amp; I$11 &amp; "'!$B$21:$B$58"), Overview!$A21, INDIRECT("'" &amp; I$11 &amp; "'!$E$21:$E$58"), 'Data Validation'!$D$4) / 2)</f>
        <v>0</v>
      </c>
      <c r="J21" s="73">
        <f ca="1">SUMIFS(INDIRECT("'" &amp; J$11 &amp; "'!$C$21:$C$58"), INDIRECT("'" &amp; J$11 &amp; "'!$B$21:$B$58"), Overview!$A21, INDIRECT("'" &amp; J$11 &amp; "'!$E$21:$E$58"), Overview!$A$8) + (SUMIFS(INDIRECT("'" &amp; J$11 &amp; "'!$C$21:$C$58"), INDIRECT("'" &amp; J$11 &amp; "'!$B$21:$B$58"), Overview!$A21, INDIRECT("'" &amp; J$11 &amp; "'!$E$21:$E$58"), 'Data Validation'!$D$4) / 2)</f>
        <v>0</v>
      </c>
      <c r="K21" s="31">
        <f ca="1">SUMIFS(INDIRECT("'" &amp; K$11 &amp; "'!$C$21:$C$58"), INDIRECT("'" &amp; K$11 &amp; "'!$B$21:$B$58"), Overview!$A21, INDIRECT("'" &amp; K$11 &amp; "'!$E$21:$E$58"), Overview!$A$8) + (SUMIFS(INDIRECT("'" &amp; K$11 &amp; "'!$C$21:$C$58"), INDIRECT("'" &amp; K$11 &amp; "'!$B$21:$B$58"), Overview!$A21, INDIRECT("'" &amp; K$11 &amp; "'!$E$21:$E$58"), 'Data Validation'!$D$4) / 2)</f>
        <v>0</v>
      </c>
      <c r="L21" s="73">
        <f ca="1">SUMIFS(INDIRECT("'" &amp; L$11 &amp; "'!$C$21:$C$58"), INDIRECT("'" &amp; L$11 &amp; "'!$B$21:$B$58"), Overview!$A21, INDIRECT("'" &amp; L$11 &amp; "'!$E$21:$E$58"), Overview!$A$8) + (SUMIFS(INDIRECT("'" &amp; L$11 &amp; "'!$C$21:$C$58"), INDIRECT("'" &amp; L$11 &amp; "'!$B$21:$B$58"), Overview!$A21, INDIRECT("'" &amp; L$11 &amp; "'!$E$21:$E$58"), 'Data Validation'!$D$4) / 2)</f>
        <v>0</v>
      </c>
      <c r="M21" s="31">
        <f ca="1">SUMIFS(INDIRECT("'" &amp; M$11 &amp; "'!$C$21:$C$58"), INDIRECT("'" &amp; M$11 &amp; "'!$B$21:$B$58"), Overview!$A21, INDIRECT("'" &amp; M$11 &amp; "'!$E$21:$E$58"), Overview!$A$8) + (SUMIFS(INDIRECT("'" &amp; M$11 &amp; "'!$C$21:$C$58"), INDIRECT("'" &amp; M$11 &amp; "'!$B$21:$B$58"), Overview!$A21, INDIRECT("'" &amp; M$11 &amp; "'!$E$21:$E$58"), 'Data Validation'!$D$4) / 2)</f>
        <v>0</v>
      </c>
      <c r="N21" s="73">
        <f ca="1">SUMIFS(INDIRECT("'" &amp; N$11 &amp; "'!$C$21:$C$58"), INDIRECT("'" &amp; N$11 &amp; "'!$B$21:$B$58"), Overview!$A21, INDIRECT("'" &amp; N$11 &amp; "'!$E$21:$E$58"), Overview!$A$8) + (SUMIFS(INDIRECT("'" &amp; N$11 &amp; "'!$C$21:$C$58"), INDIRECT("'" &amp; N$11 &amp; "'!$B$21:$B$58"), Overview!$A21, INDIRECT("'" &amp; N$11 &amp; "'!$E$21:$E$58"), 'Data Validation'!$D$4) / 2)</f>
        <v>113.605</v>
      </c>
    </row>
    <row r="22" spans="1:14" x14ac:dyDescent="0.3">
      <c r="A22" s="63" t="s">
        <v>29</v>
      </c>
      <c r="B22" s="30">
        <f t="shared" ca="1" si="1"/>
        <v>0</v>
      </c>
      <c r="C22" s="31">
        <f ca="1">SUMIFS(INDIRECT("'" &amp; C$11 &amp; "'!$C$21:$C$58"), INDIRECT("'" &amp; C$11 &amp; "'!$B$21:$B$58"), Overview!$A22, INDIRECT("'" &amp; C$11 &amp; "'!$E$21:$E$58"), Overview!$A$8) + (SUMIFS(INDIRECT("'" &amp; C$11 &amp; "'!$C$21:$C$58"), INDIRECT("'" &amp; C$11 &amp; "'!$B$21:$B$58"), Overview!$A22, INDIRECT("'" &amp; C$11 &amp; "'!$E$21:$E$58"), 'Data Validation'!$D$4) / 2)</f>
        <v>0</v>
      </c>
      <c r="D22" s="73">
        <f ca="1">SUMIFS(INDIRECT("'" &amp; D$11 &amp; "'!$C$21:$C$58"), INDIRECT("'" &amp; D$11 &amp; "'!$B$21:$B$58"), Overview!$A22, INDIRECT("'" &amp; D$11 &amp; "'!$E$21:$E$58"), Overview!$A$8) + (SUMIFS(INDIRECT("'" &amp; D$11 &amp; "'!$C$21:$C$58"), INDIRECT("'" &amp; D$11 &amp; "'!$B$21:$B$58"), Overview!$A22, INDIRECT("'" &amp; D$11 &amp; "'!$E$21:$E$58"), 'Data Validation'!$D$4) / 2)</f>
        <v>0</v>
      </c>
      <c r="E22" s="31">
        <f ca="1">SUMIFS(INDIRECT("'" &amp; E$11 &amp; "'!$C$21:$C$58"), INDIRECT("'" &amp; E$11 &amp; "'!$B$21:$B$58"), Overview!$A22, INDIRECT("'" &amp; E$11 &amp; "'!$E$21:$E$58"), Overview!$A$8) + (SUMIFS(INDIRECT("'" &amp; E$11 &amp; "'!$C$21:$C$58"), INDIRECT("'" &amp; E$11 &amp; "'!$B$21:$B$58"), Overview!$A22, INDIRECT("'" &amp; E$11 &amp; "'!$E$21:$E$58"), 'Data Validation'!$D$4) / 2)</f>
        <v>0</v>
      </c>
      <c r="F22" s="73">
        <f ca="1">SUMIFS(INDIRECT("'" &amp; F$11 &amp; "'!$C$21:$C$58"), INDIRECT("'" &amp; F$11 &amp; "'!$B$21:$B$58"), Overview!$A22, INDIRECT("'" &amp; F$11 &amp; "'!$E$21:$E$58"), Overview!$A$8) + (SUMIFS(INDIRECT("'" &amp; F$11 &amp; "'!$C$21:$C$58"), INDIRECT("'" &amp; F$11 &amp; "'!$B$21:$B$58"), Overview!$A22, INDIRECT("'" &amp; F$11 &amp; "'!$E$21:$E$58"), 'Data Validation'!$D$4) / 2)</f>
        <v>0</v>
      </c>
      <c r="G22" s="31">
        <f ca="1">SUMIFS(INDIRECT("'" &amp; G$11 &amp; "'!$C$21:$C$58"), INDIRECT("'" &amp; G$11 &amp; "'!$B$21:$B$58"), Overview!$A22, INDIRECT("'" &amp; G$11 &amp; "'!$E$21:$E$58"), Overview!$A$8) + (SUMIFS(INDIRECT("'" &amp; G$11 &amp; "'!$C$21:$C$58"), INDIRECT("'" &amp; G$11 &amp; "'!$B$21:$B$58"), Overview!$A22, INDIRECT("'" &amp; G$11 &amp; "'!$E$21:$E$58"), 'Data Validation'!$D$4) / 2)</f>
        <v>0</v>
      </c>
      <c r="H22" s="73">
        <f ca="1">SUMIFS(INDIRECT("'" &amp; H$11 &amp; "'!$C$21:$C$58"), INDIRECT("'" &amp; H$11 &amp; "'!$B$21:$B$58"), Overview!$A22, INDIRECT("'" &amp; H$11 &amp; "'!$E$21:$E$58"), Overview!$A$8) + (SUMIFS(INDIRECT("'" &amp; H$11 &amp; "'!$C$21:$C$58"), INDIRECT("'" &amp; H$11 &amp; "'!$B$21:$B$58"), Overview!$A22, INDIRECT("'" &amp; H$11 &amp; "'!$E$21:$E$58"), 'Data Validation'!$D$4) / 2)</f>
        <v>0</v>
      </c>
      <c r="I22" s="31">
        <f ca="1">SUMIFS(INDIRECT("'" &amp; I$11 &amp; "'!$C$21:$C$58"), INDIRECT("'" &amp; I$11 &amp; "'!$B$21:$B$58"), Overview!$A22, INDIRECT("'" &amp; I$11 &amp; "'!$E$21:$E$58"), Overview!$A$8) + (SUMIFS(INDIRECT("'" &amp; I$11 &amp; "'!$C$21:$C$58"), INDIRECT("'" &amp; I$11 &amp; "'!$B$21:$B$58"), Overview!$A22, INDIRECT("'" &amp; I$11 &amp; "'!$E$21:$E$58"), 'Data Validation'!$D$4) / 2)</f>
        <v>0</v>
      </c>
      <c r="J22" s="73">
        <f ca="1">SUMIFS(INDIRECT("'" &amp; J$11 &amp; "'!$C$21:$C$58"), INDIRECT("'" &amp; J$11 &amp; "'!$B$21:$B$58"), Overview!$A22, INDIRECT("'" &amp; J$11 &amp; "'!$E$21:$E$58"), Overview!$A$8) + (SUMIFS(INDIRECT("'" &amp; J$11 &amp; "'!$C$21:$C$58"), INDIRECT("'" &amp; J$11 &amp; "'!$B$21:$B$58"), Overview!$A22, INDIRECT("'" &amp; J$11 &amp; "'!$E$21:$E$58"), 'Data Validation'!$D$4) / 2)</f>
        <v>0</v>
      </c>
      <c r="K22" s="31">
        <f ca="1">SUMIFS(INDIRECT("'" &amp; K$11 &amp; "'!$C$21:$C$58"), INDIRECT("'" &amp; K$11 &amp; "'!$B$21:$B$58"), Overview!$A22, INDIRECT("'" &amp; K$11 &amp; "'!$E$21:$E$58"), Overview!$A$8) + (SUMIFS(INDIRECT("'" &amp; K$11 &amp; "'!$C$21:$C$58"), INDIRECT("'" &amp; K$11 &amp; "'!$B$21:$B$58"), Overview!$A22, INDIRECT("'" &amp; K$11 &amp; "'!$E$21:$E$58"), 'Data Validation'!$D$4) / 2)</f>
        <v>0</v>
      </c>
      <c r="L22" s="73">
        <f ca="1">SUMIFS(INDIRECT("'" &amp; L$11 &amp; "'!$C$21:$C$58"), INDIRECT("'" &amp; L$11 &amp; "'!$B$21:$B$58"), Overview!$A22, INDIRECT("'" &amp; L$11 &amp; "'!$E$21:$E$58"), Overview!$A$8) + (SUMIFS(INDIRECT("'" &amp; L$11 &amp; "'!$C$21:$C$58"), INDIRECT("'" &amp; L$11 &amp; "'!$B$21:$B$58"), Overview!$A22, INDIRECT("'" &amp; L$11 &amp; "'!$E$21:$E$58"), 'Data Validation'!$D$4) / 2)</f>
        <v>0</v>
      </c>
      <c r="M22" s="31">
        <f ca="1">SUMIFS(INDIRECT("'" &amp; M$11 &amp; "'!$C$21:$C$58"), INDIRECT("'" &amp; M$11 &amp; "'!$B$21:$B$58"), Overview!$A22, INDIRECT("'" &amp; M$11 &amp; "'!$E$21:$E$58"), Overview!$A$8) + (SUMIFS(INDIRECT("'" &amp; M$11 &amp; "'!$C$21:$C$58"), INDIRECT("'" &amp; M$11 &amp; "'!$B$21:$B$58"), Overview!$A22, INDIRECT("'" &amp; M$11 &amp; "'!$E$21:$E$58"), 'Data Validation'!$D$4) / 2)</f>
        <v>0</v>
      </c>
      <c r="N22" s="73">
        <f ca="1">SUMIFS(INDIRECT("'" &amp; N$11 &amp; "'!$C$21:$C$58"), INDIRECT("'" &amp; N$11 &amp; "'!$B$21:$B$58"), Overview!$A22, INDIRECT("'" &amp; N$11 &amp; "'!$E$21:$E$58"), Overview!$A$8) + (SUMIFS(INDIRECT("'" &amp; N$11 &amp; "'!$C$21:$C$58"), INDIRECT("'" &amp; N$11 &amp; "'!$B$21:$B$58"), Overview!$A22, INDIRECT("'" &amp; N$11 &amp; "'!$E$21:$E$58"), 'Data Validation'!$D$4) / 2)</f>
        <v>0</v>
      </c>
    </row>
    <row r="23" spans="1:14" x14ac:dyDescent="0.3">
      <c r="A23" s="63" t="s">
        <v>30</v>
      </c>
      <c r="B23" s="30">
        <f t="shared" ca="1" si="1"/>
        <v>0</v>
      </c>
      <c r="C23" s="31">
        <f ca="1">SUMIFS(INDIRECT("'" &amp; C$11 &amp; "'!$C$21:$C$58"), INDIRECT("'" &amp; C$11 &amp; "'!$B$21:$B$58"), Overview!$A23, INDIRECT("'" &amp; C$11 &amp; "'!$E$21:$E$58"), Overview!$A$8) + (SUMIFS(INDIRECT("'" &amp; C$11 &amp; "'!$C$21:$C$58"), INDIRECT("'" &amp; C$11 &amp; "'!$B$21:$B$58"), Overview!$A23, INDIRECT("'" &amp; C$11 &amp; "'!$E$21:$E$58"), 'Data Validation'!$D$4) / 2)</f>
        <v>0</v>
      </c>
      <c r="D23" s="73">
        <f ca="1">SUMIFS(INDIRECT("'" &amp; D$11 &amp; "'!$C$21:$C$58"), INDIRECT("'" &amp; D$11 &amp; "'!$B$21:$B$58"), Overview!$A23, INDIRECT("'" &amp; D$11 &amp; "'!$E$21:$E$58"), Overview!$A$8) + (SUMIFS(INDIRECT("'" &amp; D$11 &amp; "'!$C$21:$C$58"), INDIRECT("'" &amp; D$11 &amp; "'!$B$21:$B$58"), Overview!$A23, INDIRECT("'" &amp; D$11 &amp; "'!$E$21:$E$58"), 'Data Validation'!$D$4) / 2)</f>
        <v>0</v>
      </c>
      <c r="E23" s="31">
        <f ca="1">SUMIFS(INDIRECT("'" &amp; E$11 &amp; "'!$C$21:$C$58"), INDIRECT("'" &amp; E$11 &amp; "'!$B$21:$B$58"), Overview!$A23, INDIRECT("'" &amp; E$11 &amp; "'!$E$21:$E$58"), Overview!$A$8) + (SUMIFS(INDIRECT("'" &amp; E$11 &amp; "'!$C$21:$C$58"), INDIRECT("'" &amp; E$11 &amp; "'!$B$21:$B$58"), Overview!$A23, INDIRECT("'" &amp; E$11 &amp; "'!$E$21:$E$58"), 'Data Validation'!$D$4) / 2)</f>
        <v>0</v>
      </c>
      <c r="F23" s="73">
        <f ca="1">SUMIFS(INDIRECT("'" &amp; F$11 &amp; "'!$C$21:$C$58"), INDIRECT("'" &amp; F$11 &amp; "'!$B$21:$B$58"), Overview!$A23, INDIRECT("'" &amp; F$11 &amp; "'!$E$21:$E$58"), Overview!$A$8) + (SUMIFS(INDIRECT("'" &amp; F$11 &amp; "'!$C$21:$C$58"), INDIRECT("'" &amp; F$11 &amp; "'!$B$21:$B$58"), Overview!$A23, INDIRECT("'" &amp; F$11 &amp; "'!$E$21:$E$58"), 'Data Validation'!$D$4) / 2)</f>
        <v>0</v>
      </c>
      <c r="G23" s="31">
        <f ca="1">SUMIFS(INDIRECT("'" &amp; G$11 &amp; "'!$C$21:$C$58"), INDIRECT("'" &amp; G$11 &amp; "'!$B$21:$B$58"), Overview!$A23, INDIRECT("'" &amp; G$11 &amp; "'!$E$21:$E$58"), Overview!$A$8) + (SUMIFS(INDIRECT("'" &amp; G$11 &amp; "'!$C$21:$C$58"), INDIRECT("'" &amp; G$11 &amp; "'!$B$21:$B$58"), Overview!$A23, INDIRECT("'" &amp; G$11 &amp; "'!$E$21:$E$58"), 'Data Validation'!$D$4) / 2)</f>
        <v>0</v>
      </c>
      <c r="H23" s="73">
        <f ca="1">SUMIFS(INDIRECT("'" &amp; H$11 &amp; "'!$C$21:$C$58"), INDIRECT("'" &amp; H$11 &amp; "'!$B$21:$B$58"), Overview!$A23, INDIRECT("'" &amp; H$11 &amp; "'!$E$21:$E$58"), Overview!$A$8) + (SUMIFS(INDIRECT("'" &amp; H$11 &amp; "'!$C$21:$C$58"), INDIRECT("'" &amp; H$11 &amp; "'!$B$21:$B$58"), Overview!$A23, INDIRECT("'" &amp; H$11 &amp; "'!$E$21:$E$58"), 'Data Validation'!$D$4) / 2)</f>
        <v>0</v>
      </c>
      <c r="I23" s="31">
        <f ca="1">SUMIFS(INDIRECT("'" &amp; I$11 &amp; "'!$C$21:$C$58"), INDIRECT("'" &amp; I$11 &amp; "'!$B$21:$B$58"), Overview!$A23, INDIRECT("'" &amp; I$11 &amp; "'!$E$21:$E$58"), Overview!$A$8) + (SUMIFS(INDIRECT("'" &amp; I$11 &amp; "'!$C$21:$C$58"), INDIRECT("'" &amp; I$11 &amp; "'!$B$21:$B$58"), Overview!$A23, INDIRECT("'" &amp; I$11 &amp; "'!$E$21:$E$58"), 'Data Validation'!$D$4) / 2)</f>
        <v>0</v>
      </c>
      <c r="J23" s="73">
        <f ca="1">SUMIFS(INDIRECT("'" &amp; J$11 &amp; "'!$C$21:$C$58"), INDIRECT("'" &amp; J$11 &amp; "'!$B$21:$B$58"), Overview!$A23, INDIRECT("'" &amp; J$11 &amp; "'!$E$21:$E$58"), Overview!$A$8) + (SUMIFS(INDIRECT("'" &amp; J$11 &amp; "'!$C$21:$C$58"), INDIRECT("'" &amp; J$11 &amp; "'!$B$21:$B$58"), Overview!$A23, INDIRECT("'" &amp; J$11 &amp; "'!$E$21:$E$58"), 'Data Validation'!$D$4) / 2)</f>
        <v>0</v>
      </c>
      <c r="K23" s="31">
        <f ca="1">SUMIFS(INDIRECT("'" &amp; K$11 &amp; "'!$C$21:$C$58"), INDIRECT("'" &amp; K$11 &amp; "'!$B$21:$B$58"), Overview!$A23, INDIRECT("'" &amp; K$11 &amp; "'!$E$21:$E$58"), Overview!$A$8) + (SUMIFS(INDIRECT("'" &amp; K$11 &amp; "'!$C$21:$C$58"), INDIRECT("'" &amp; K$11 &amp; "'!$B$21:$B$58"), Overview!$A23, INDIRECT("'" &amp; K$11 &amp; "'!$E$21:$E$58"), 'Data Validation'!$D$4) / 2)</f>
        <v>0</v>
      </c>
      <c r="L23" s="73">
        <f ca="1">SUMIFS(INDIRECT("'" &amp; L$11 &amp; "'!$C$21:$C$58"), INDIRECT("'" &amp; L$11 &amp; "'!$B$21:$B$58"), Overview!$A23, INDIRECT("'" &amp; L$11 &amp; "'!$E$21:$E$58"), Overview!$A$8) + (SUMIFS(INDIRECT("'" &amp; L$11 &amp; "'!$C$21:$C$58"), INDIRECT("'" &amp; L$11 &amp; "'!$B$21:$B$58"), Overview!$A23, INDIRECT("'" &amp; L$11 &amp; "'!$E$21:$E$58"), 'Data Validation'!$D$4) / 2)</f>
        <v>0</v>
      </c>
      <c r="M23" s="31">
        <f ca="1">SUMIFS(INDIRECT("'" &amp; M$11 &amp; "'!$C$21:$C$58"), INDIRECT("'" &amp; M$11 &amp; "'!$B$21:$B$58"), Overview!$A23, INDIRECT("'" &amp; M$11 &amp; "'!$E$21:$E$58"), Overview!$A$8) + (SUMIFS(INDIRECT("'" &amp; M$11 &amp; "'!$C$21:$C$58"), INDIRECT("'" &amp; M$11 &amp; "'!$B$21:$B$58"), Overview!$A23, INDIRECT("'" &amp; M$11 &amp; "'!$E$21:$E$58"), 'Data Validation'!$D$4) / 2)</f>
        <v>0</v>
      </c>
      <c r="N23" s="73">
        <f ca="1">SUMIFS(INDIRECT("'" &amp; N$11 &amp; "'!$C$21:$C$58"), INDIRECT("'" &amp; N$11 &amp; "'!$B$21:$B$58"), Overview!$A23, INDIRECT("'" &amp; N$11 &amp; "'!$E$21:$E$58"), Overview!$A$8) + (SUMIFS(INDIRECT("'" &amp; N$11 &amp; "'!$C$21:$C$58"), INDIRECT("'" &amp; N$11 &amp; "'!$B$21:$B$58"), Overview!$A23, INDIRECT("'" &amp; N$11 &amp; "'!$E$21:$E$58"), 'Data Validation'!$D$4) / 2)</f>
        <v>0</v>
      </c>
    </row>
    <row r="24" spans="1:14" x14ac:dyDescent="0.3">
      <c r="A24" s="63" t="s">
        <v>37</v>
      </c>
      <c r="B24" s="30">
        <f t="shared" ca="1" si="1"/>
        <v>450</v>
      </c>
      <c r="C24" s="31">
        <f ca="1">SUMIFS(INDIRECT("'" &amp; C$11 &amp; "'!$C$21:$C$58"), INDIRECT("'" &amp; C$11 &amp; "'!$B$21:$B$58"), Overview!$A24, INDIRECT("'" &amp; C$11 &amp; "'!$E$21:$E$58"), Overview!$A$8) + (SUMIFS(INDIRECT("'" &amp; C$11 &amp; "'!$C$21:$C$58"), INDIRECT("'" &amp; C$11 &amp; "'!$B$21:$B$58"), Overview!$A24, INDIRECT("'" &amp; C$11 &amp; "'!$E$21:$E$58"), 'Data Validation'!$D$4) / 2)</f>
        <v>0</v>
      </c>
      <c r="D24" s="73">
        <f ca="1">SUMIFS(INDIRECT("'" &amp; D$11 &amp; "'!$C$21:$C$58"), INDIRECT("'" &amp; D$11 &amp; "'!$B$21:$B$58"), Overview!$A24, INDIRECT("'" &amp; D$11 &amp; "'!$E$21:$E$58"), Overview!$A$8) + (SUMIFS(INDIRECT("'" &amp; D$11 &amp; "'!$C$21:$C$58"), INDIRECT("'" &amp; D$11 &amp; "'!$B$21:$B$58"), Overview!$A24, INDIRECT("'" &amp; D$11 &amp; "'!$E$21:$E$58"), 'Data Validation'!$D$4) / 2)</f>
        <v>0</v>
      </c>
      <c r="E24" s="31">
        <f ca="1">SUMIFS(INDIRECT("'" &amp; E$11 &amp; "'!$C$21:$C$58"), INDIRECT("'" &amp; E$11 &amp; "'!$B$21:$B$58"), Overview!$A24, INDIRECT("'" &amp; E$11 &amp; "'!$E$21:$E$58"), Overview!$A$8) + (SUMIFS(INDIRECT("'" &amp; E$11 &amp; "'!$C$21:$C$58"), INDIRECT("'" &amp; E$11 &amp; "'!$B$21:$B$58"), Overview!$A24, INDIRECT("'" &amp; E$11 &amp; "'!$E$21:$E$58"), 'Data Validation'!$D$4) / 2)</f>
        <v>0</v>
      </c>
      <c r="F24" s="73">
        <f ca="1">SUMIFS(INDIRECT("'" &amp; F$11 &amp; "'!$C$21:$C$58"), INDIRECT("'" &amp; F$11 &amp; "'!$B$21:$B$58"), Overview!$A24, INDIRECT("'" &amp; F$11 &amp; "'!$E$21:$E$58"), Overview!$A$8) + (SUMIFS(INDIRECT("'" &amp; F$11 &amp; "'!$C$21:$C$58"), INDIRECT("'" &amp; F$11 &amp; "'!$B$21:$B$58"), Overview!$A24, INDIRECT("'" &amp; F$11 &amp; "'!$E$21:$E$58"), 'Data Validation'!$D$4) / 2)</f>
        <v>0</v>
      </c>
      <c r="G24" s="31">
        <f ca="1">SUMIFS(INDIRECT("'" &amp; G$11 &amp; "'!$C$21:$C$58"), INDIRECT("'" &amp; G$11 &amp; "'!$B$21:$B$58"), Overview!$A24, INDIRECT("'" &amp; G$11 &amp; "'!$E$21:$E$58"), Overview!$A$8) + (SUMIFS(INDIRECT("'" &amp; G$11 &amp; "'!$C$21:$C$58"), INDIRECT("'" &amp; G$11 &amp; "'!$B$21:$B$58"), Overview!$A24, INDIRECT("'" &amp; G$11 &amp; "'!$E$21:$E$58"), 'Data Validation'!$D$4) / 2)</f>
        <v>0</v>
      </c>
      <c r="H24" s="73">
        <f ca="1">SUMIFS(INDIRECT("'" &amp; H$11 &amp; "'!$C$21:$C$58"), INDIRECT("'" &amp; H$11 &amp; "'!$B$21:$B$58"), Overview!$A24, INDIRECT("'" &amp; H$11 &amp; "'!$E$21:$E$58"), Overview!$A$8) + (SUMIFS(INDIRECT("'" &amp; H$11 &amp; "'!$C$21:$C$58"), INDIRECT("'" &amp; H$11 &amp; "'!$B$21:$B$58"), Overview!$A24, INDIRECT("'" &amp; H$11 &amp; "'!$E$21:$E$58"), 'Data Validation'!$D$4) / 2)</f>
        <v>0</v>
      </c>
      <c r="I24" s="31">
        <f ca="1">SUMIFS(INDIRECT("'" &amp; I$11 &amp; "'!$C$21:$C$58"), INDIRECT("'" &amp; I$11 &amp; "'!$B$21:$B$58"), Overview!$A24, INDIRECT("'" &amp; I$11 &amp; "'!$E$21:$E$58"), Overview!$A$8) + (SUMIFS(INDIRECT("'" &amp; I$11 &amp; "'!$C$21:$C$58"), INDIRECT("'" &amp; I$11 &amp; "'!$B$21:$B$58"), Overview!$A24, INDIRECT("'" &amp; I$11 &amp; "'!$E$21:$E$58"), 'Data Validation'!$D$4) / 2)</f>
        <v>0</v>
      </c>
      <c r="J24" s="73">
        <f ca="1">SUMIFS(INDIRECT("'" &amp; J$11 &amp; "'!$C$21:$C$58"), INDIRECT("'" &amp; J$11 &amp; "'!$B$21:$B$58"), Overview!$A24, INDIRECT("'" &amp; J$11 &amp; "'!$E$21:$E$58"), Overview!$A$8) + (SUMIFS(INDIRECT("'" &amp; J$11 &amp; "'!$C$21:$C$58"), INDIRECT("'" &amp; J$11 &amp; "'!$B$21:$B$58"), Overview!$A24, INDIRECT("'" &amp; J$11 &amp; "'!$E$21:$E$58"), 'Data Validation'!$D$4) / 2)</f>
        <v>450</v>
      </c>
      <c r="K24" s="31">
        <f ca="1">SUMIFS(INDIRECT("'" &amp; K$11 &amp; "'!$C$21:$C$58"), INDIRECT("'" &amp; K$11 &amp; "'!$B$21:$B$58"), Overview!$A24, INDIRECT("'" &amp; K$11 &amp; "'!$E$21:$E$58"), Overview!$A$8) + (SUMIFS(INDIRECT("'" &amp; K$11 &amp; "'!$C$21:$C$58"), INDIRECT("'" &amp; K$11 &amp; "'!$B$21:$B$58"), Overview!$A24, INDIRECT("'" &amp; K$11 &amp; "'!$E$21:$E$58"), 'Data Validation'!$D$4) / 2)</f>
        <v>0</v>
      </c>
      <c r="L24" s="73">
        <f ca="1">SUMIFS(INDIRECT("'" &amp; L$11 &amp; "'!$C$21:$C$58"), INDIRECT("'" &amp; L$11 &amp; "'!$B$21:$B$58"), Overview!$A24, INDIRECT("'" &amp; L$11 &amp; "'!$E$21:$E$58"), Overview!$A$8) + (SUMIFS(INDIRECT("'" &amp; L$11 &amp; "'!$C$21:$C$58"), INDIRECT("'" &amp; L$11 &amp; "'!$B$21:$B$58"), Overview!$A24, INDIRECT("'" &amp; L$11 &amp; "'!$E$21:$E$58"), 'Data Validation'!$D$4) / 2)</f>
        <v>0</v>
      </c>
      <c r="M24" s="31">
        <f ca="1">SUMIFS(INDIRECT("'" &amp; M$11 &amp; "'!$C$21:$C$58"), INDIRECT("'" &amp; M$11 &amp; "'!$B$21:$B$58"), Overview!$A24, INDIRECT("'" &amp; M$11 &amp; "'!$E$21:$E$58"), Overview!$A$8) + (SUMIFS(INDIRECT("'" &amp; M$11 &amp; "'!$C$21:$C$58"), INDIRECT("'" &amp; M$11 &amp; "'!$B$21:$B$58"), Overview!$A24, INDIRECT("'" &amp; M$11 &amp; "'!$E$21:$E$58"), 'Data Validation'!$D$4) / 2)</f>
        <v>0</v>
      </c>
      <c r="N24" s="73">
        <f ca="1">SUMIFS(INDIRECT("'" &amp; N$11 &amp; "'!$C$21:$C$58"), INDIRECT("'" &amp; N$11 &amp; "'!$B$21:$B$58"), Overview!$A24, INDIRECT("'" &amp; N$11 &amp; "'!$E$21:$E$58"), Overview!$A$8) + (SUMIFS(INDIRECT("'" &amp; N$11 &amp; "'!$C$21:$C$58"), INDIRECT("'" &amp; N$11 &amp; "'!$B$21:$B$58"), Overview!$A24, INDIRECT("'" &amp; N$11 &amp; "'!$E$21:$E$58"), 'Data Validation'!$D$4) / 2)</f>
        <v>0</v>
      </c>
    </row>
    <row r="25" spans="1:14" x14ac:dyDescent="0.3">
      <c r="A25" s="63" t="s">
        <v>31</v>
      </c>
      <c r="B25" s="30">
        <f t="shared" ca="1" si="1"/>
        <v>0</v>
      </c>
      <c r="C25" s="31">
        <f ca="1">SUMIFS(INDIRECT("'" &amp; C$11 &amp; "'!$C$21:$C$58"), INDIRECT("'" &amp; C$11 &amp; "'!$B$21:$B$58"), Overview!$A25, INDIRECT("'" &amp; C$11 &amp; "'!$E$21:$E$58"), Overview!$A$8) + (SUMIFS(INDIRECT("'" &amp; C$11 &amp; "'!$C$21:$C$58"), INDIRECT("'" &amp; C$11 &amp; "'!$B$21:$B$58"), Overview!$A25, INDIRECT("'" &amp; C$11 &amp; "'!$E$21:$E$58"), 'Data Validation'!$D$4) / 2)</f>
        <v>0</v>
      </c>
      <c r="D25" s="73">
        <f ca="1">SUMIFS(INDIRECT("'" &amp; D$11 &amp; "'!$C$21:$C$58"), INDIRECT("'" &amp; D$11 &amp; "'!$B$21:$B$58"), Overview!$A25, INDIRECT("'" &amp; D$11 &amp; "'!$E$21:$E$58"), Overview!$A$8) + (SUMIFS(INDIRECT("'" &amp; D$11 &amp; "'!$C$21:$C$58"), INDIRECT("'" &amp; D$11 &amp; "'!$B$21:$B$58"), Overview!$A25, INDIRECT("'" &amp; D$11 &amp; "'!$E$21:$E$58"), 'Data Validation'!$D$4) / 2)</f>
        <v>0</v>
      </c>
      <c r="E25" s="31">
        <f ca="1">SUMIFS(INDIRECT("'" &amp; E$11 &amp; "'!$C$21:$C$58"), INDIRECT("'" &amp; E$11 &amp; "'!$B$21:$B$58"), Overview!$A25, INDIRECT("'" &amp; E$11 &amp; "'!$E$21:$E$58"), Overview!$A$8) + (SUMIFS(INDIRECT("'" &amp; E$11 &amp; "'!$C$21:$C$58"), INDIRECT("'" &amp; E$11 &amp; "'!$B$21:$B$58"), Overview!$A25, INDIRECT("'" &amp; E$11 &amp; "'!$E$21:$E$58"), 'Data Validation'!$D$4) / 2)</f>
        <v>0</v>
      </c>
      <c r="F25" s="73">
        <f ca="1">SUMIFS(INDIRECT("'" &amp; F$11 &amp; "'!$C$21:$C$58"), INDIRECT("'" &amp; F$11 &amp; "'!$B$21:$B$58"), Overview!$A25, INDIRECT("'" &amp; F$11 &amp; "'!$E$21:$E$58"), Overview!$A$8) + (SUMIFS(INDIRECT("'" &amp; F$11 &amp; "'!$C$21:$C$58"), INDIRECT("'" &amp; F$11 &amp; "'!$B$21:$B$58"), Overview!$A25, INDIRECT("'" &amp; F$11 &amp; "'!$E$21:$E$58"), 'Data Validation'!$D$4) / 2)</f>
        <v>0</v>
      </c>
      <c r="G25" s="31">
        <f ca="1">SUMIFS(INDIRECT("'" &amp; G$11 &amp; "'!$C$21:$C$58"), INDIRECT("'" &amp; G$11 &amp; "'!$B$21:$B$58"), Overview!$A25, INDIRECT("'" &amp; G$11 &amp; "'!$E$21:$E$58"), Overview!$A$8) + (SUMIFS(INDIRECT("'" &amp; G$11 &amp; "'!$C$21:$C$58"), INDIRECT("'" &amp; G$11 &amp; "'!$B$21:$B$58"), Overview!$A25, INDIRECT("'" &amp; G$11 &amp; "'!$E$21:$E$58"), 'Data Validation'!$D$4) / 2)</f>
        <v>0</v>
      </c>
      <c r="H25" s="73">
        <f ca="1">SUMIFS(INDIRECT("'" &amp; H$11 &amp; "'!$C$21:$C$58"), INDIRECT("'" &amp; H$11 &amp; "'!$B$21:$B$58"), Overview!$A25, INDIRECT("'" &amp; H$11 &amp; "'!$E$21:$E$58"), Overview!$A$8) + (SUMIFS(INDIRECT("'" &amp; H$11 &amp; "'!$C$21:$C$58"), INDIRECT("'" &amp; H$11 &amp; "'!$B$21:$B$58"), Overview!$A25, INDIRECT("'" &amp; H$11 &amp; "'!$E$21:$E$58"), 'Data Validation'!$D$4) / 2)</f>
        <v>0</v>
      </c>
      <c r="I25" s="31">
        <f ca="1">SUMIFS(INDIRECT("'" &amp; I$11 &amp; "'!$C$21:$C$58"), INDIRECT("'" &amp; I$11 &amp; "'!$B$21:$B$58"), Overview!$A25, INDIRECT("'" &amp; I$11 &amp; "'!$E$21:$E$58"), Overview!$A$8) + (SUMIFS(INDIRECT("'" &amp; I$11 &amp; "'!$C$21:$C$58"), INDIRECT("'" &amp; I$11 &amp; "'!$B$21:$B$58"), Overview!$A25, INDIRECT("'" &amp; I$11 &amp; "'!$E$21:$E$58"), 'Data Validation'!$D$4) / 2)</f>
        <v>0</v>
      </c>
      <c r="J25" s="73">
        <f ca="1">SUMIFS(INDIRECT("'" &amp; J$11 &amp; "'!$C$21:$C$58"), INDIRECT("'" &amp; J$11 &amp; "'!$B$21:$B$58"), Overview!$A25, INDIRECT("'" &amp; J$11 &amp; "'!$E$21:$E$58"), Overview!$A$8) + (SUMIFS(INDIRECT("'" &amp; J$11 &amp; "'!$C$21:$C$58"), INDIRECT("'" &amp; J$11 &amp; "'!$B$21:$B$58"), Overview!$A25, INDIRECT("'" &amp; J$11 &amp; "'!$E$21:$E$58"), 'Data Validation'!$D$4) / 2)</f>
        <v>0</v>
      </c>
      <c r="K25" s="31">
        <f ca="1">SUMIFS(INDIRECT("'" &amp; K$11 &amp; "'!$C$21:$C$58"), INDIRECT("'" &amp; K$11 &amp; "'!$B$21:$B$58"), Overview!$A25, INDIRECT("'" &amp; K$11 &amp; "'!$E$21:$E$58"), Overview!$A$8) + (SUMIFS(INDIRECT("'" &amp; K$11 &amp; "'!$C$21:$C$58"), INDIRECT("'" &amp; K$11 &amp; "'!$B$21:$B$58"), Overview!$A25, INDIRECT("'" &amp; K$11 &amp; "'!$E$21:$E$58"), 'Data Validation'!$D$4) / 2)</f>
        <v>0</v>
      </c>
      <c r="L25" s="73">
        <f ca="1">SUMIFS(INDIRECT("'" &amp; L$11 &amp; "'!$C$21:$C$58"), INDIRECT("'" &amp; L$11 &amp; "'!$B$21:$B$58"), Overview!$A25, INDIRECT("'" &amp; L$11 &amp; "'!$E$21:$E$58"), Overview!$A$8) + (SUMIFS(INDIRECT("'" &amp; L$11 &amp; "'!$C$21:$C$58"), INDIRECT("'" &amp; L$11 &amp; "'!$B$21:$B$58"), Overview!$A25, INDIRECT("'" &amp; L$11 &amp; "'!$E$21:$E$58"), 'Data Validation'!$D$4) / 2)</f>
        <v>0</v>
      </c>
      <c r="M25" s="31">
        <f ca="1">SUMIFS(INDIRECT("'" &amp; M$11 &amp; "'!$C$21:$C$58"), INDIRECT("'" &amp; M$11 &amp; "'!$B$21:$B$58"), Overview!$A25, INDIRECT("'" &amp; M$11 &amp; "'!$E$21:$E$58"), Overview!$A$8) + (SUMIFS(INDIRECT("'" &amp; M$11 &amp; "'!$C$21:$C$58"), INDIRECT("'" &amp; M$11 &amp; "'!$B$21:$B$58"), Overview!$A25, INDIRECT("'" &amp; M$11 &amp; "'!$E$21:$E$58"), 'Data Validation'!$D$4) / 2)</f>
        <v>0</v>
      </c>
      <c r="N25" s="73">
        <f ca="1">SUMIFS(INDIRECT("'" &amp; N$11 &amp; "'!$C$21:$C$58"), INDIRECT("'" &amp; N$11 &amp; "'!$B$21:$B$58"), Overview!$A25, INDIRECT("'" &amp; N$11 &amp; "'!$E$21:$E$58"), Overview!$A$8) + (SUMIFS(INDIRECT("'" &amp; N$11 &amp; "'!$C$21:$C$58"), INDIRECT("'" &amp; N$11 &amp; "'!$B$21:$B$58"), Overview!$A25, INDIRECT("'" &amp; N$11 &amp; "'!$E$21:$E$58"), 'Data Validation'!$D$4) / 2)</f>
        <v>0</v>
      </c>
    </row>
    <row r="26" spans="1:14" x14ac:dyDescent="0.3">
      <c r="A26" s="63" t="s">
        <v>32</v>
      </c>
      <c r="B26" s="30">
        <f t="shared" ca="1" si="1"/>
        <v>5070.6737323943662</v>
      </c>
      <c r="C26" s="31">
        <f ca="1">SUMIFS(INDIRECT("'" &amp; C$11 &amp; "'!$C$21:$C$58"), INDIRECT("'" &amp; C$11 &amp; "'!$B$21:$B$58"), Overview!$A26, INDIRECT("'" &amp; C$11 &amp; "'!$E$21:$E$58"), Overview!$A$8) + (SUMIFS(INDIRECT("'" &amp; C$11 &amp; "'!$C$21:$C$58"), INDIRECT("'" &amp; C$11 &amp; "'!$B$21:$B$58"), Overview!$A26, INDIRECT("'" &amp; C$11 &amp; "'!$E$21:$E$58"), 'Data Validation'!$D$4) / 2)</f>
        <v>4011.3849999999998</v>
      </c>
      <c r="D26" s="73">
        <f ca="1">SUMIFS(INDIRECT("'" &amp; D$11 &amp; "'!$C$21:$C$58"), INDIRECT("'" &amp; D$11 &amp; "'!$B$21:$B$58"), Overview!$A26, INDIRECT("'" &amp; D$11 &amp; "'!$E$21:$E$58"), Overview!$A$8) + (SUMIFS(INDIRECT("'" &amp; D$11 &amp; "'!$C$21:$C$58"), INDIRECT("'" &amp; D$11 &amp; "'!$B$21:$B$58"), Overview!$A26, INDIRECT("'" &amp; D$11 &amp; "'!$E$21:$E$58"), 'Data Validation'!$D$4) / 2)</f>
        <v>65.900000000000006</v>
      </c>
      <c r="E26" s="31">
        <f ca="1">SUMIFS(INDIRECT("'" &amp; E$11 &amp; "'!$C$21:$C$58"), INDIRECT("'" &amp; E$11 &amp; "'!$B$21:$B$58"), Overview!$A26, INDIRECT("'" &amp; E$11 &amp; "'!$E$21:$E$58"), Overview!$A$8) + (SUMIFS(INDIRECT("'" &amp; E$11 &amp; "'!$C$21:$C$58"), INDIRECT("'" &amp; E$11 &amp; "'!$B$21:$B$58"), Overview!$A26, INDIRECT("'" &amp; E$11 &amp; "'!$E$21:$E$58"), 'Data Validation'!$D$4) / 2)</f>
        <v>125.07</v>
      </c>
      <c r="F26" s="73">
        <f ca="1">SUMIFS(INDIRECT("'" &amp; F$11 &amp; "'!$C$21:$C$58"), INDIRECT("'" &amp; F$11 &amp; "'!$B$21:$B$58"), Overview!$A26, INDIRECT("'" &amp; F$11 &amp; "'!$E$21:$E$58"), Overview!$A$8) + (SUMIFS(INDIRECT("'" &amp; F$11 &amp; "'!$C$21:$C$58"), INDIRECT("'" &amp; F$11 &amp; "'!$B$21:$B$58"), Overview!$A26, INDIRECT("'" &amp; F$11 &amp; "'!$E$21:$E$58"), 'Data Validation'!$D$4) / 2)</f>
        <v>209.845</v>
      </c>
      <c r="G26" s="31">
        <f ca="1">SUMIFS(INDIRECT("'" &amp; G$11 &amp; "'!$C$21:$C$58"), INDIRECT("'" &amp; G$11 &amp; "'!$B$21:$B$58"), Overview!$A26, INDIRECT("'" &amp; G$11 &amp; "'!$E$21:$E$58"), Overview!$A$8) + (SUMIFS(INDIRECT("'" &amp; G$11 &amp; "'!$C$21:$C$58"), INDIRECT("'" &amp; G$11 &amp; "'!$B$21:$B$58"), Overview!$A26, INDIRECT("'" &amp; G$11 &amp; "'!$E$21:$E$58"), 'Data Validation'!$D$4) / 2)</f>
        <v>0</v>
      </c>
      <c r="H26" s="73">
        <f ca="1">SUMIFS(INDIRECT("'" &amp; H$11 &amp; "'!$C$21:$C$58"), INDIRECT("'" &amp; H$11 &amp; "'!$B$21:$B$58"), Overview!$A26, INDIRECT("'" &amp; H$11 &amp; "'!$E$21:$E$58"), Overview!$A$8) + (SUMIFS(INDIRECT("'" &amp; H$11 &amp; "'!$C$21:$C$58"), INDIRECT("'" &amp; H$11 &amp; "'!$B$21:$B$58"), Overview!$A26, INDIRECT("'" &amp; H$11 &amp; "'!$E$21:$E$58"), 'Data Validation'!$D$4) / 2)</f>
        <v>65.180000000000007</v>
      </c>
      <c r="I26" s="31">
        <f ca="1">SUMIFS(INDIRECT("'" &amp; I$11 &amp; "'!$C$21:$C$58"), INDIRECT("'" &amp; I$11 &amp; "'!$B$21:$B$58"), Overview!$A26, INDIRECT("'" &amp; I$11 &amp; "'!$E$21:$E$58"), Overview!$A$8) + (SUMIFS(INDIRECT("'" &amp; I$11 &amp; "'!$C$21:$C$58"), INDIRECT("'" &amp; I$11 &amp; "'!$B$21:$B$58"), Overview!$A26, INDIRECT("'" &amp; I$11 &amp; "'!$E$21:$E$58"), 'Data Validation'!$D$4) / 2)</f>
        <v>0</v>
      </c>
      <c r="J26" s="73">
        <f ca="1">SUMIFS(INDIRECT("'" &amp; J$11 &amp; "'!$C$21:$C$58"), INDIRECT("'" &amp; J$11 &amp; "'!$B$21:$B$58"), Overview!$A26, INDIRECT("'" &amp; J$11 &amp; "'!$E$21:$E$58"), Overview!$A$8) + (SUMIFS(INDIRECT("'" &amp; J$11 &amp; "'!$C$21:$C$58"), INDIRECT("'" &amp; J$11 &amp; "'!$B$21:$B$58"), Overview!$A26, INDIRECT("'" &amp; J$11 &amp; "'!$E$21:$E$58"), 'Data Validation'!$D$4) / 2)</f>
        <v>24.71</v>
      </c>
      <c r="K26" s="31">
        <f ca="1">SUMIFS(INDIRECT("'" &amp; K$11 &amp; "'!$C$21:$C$58"), INDIRECT("'" &amp; K$11 &amp; "'!$B$21:$B$58"), Overview!$A26, INDIRECT("'" &amp; K$11 &amp; "'!$E$21:$E$58"), Overview!$A$8) + (SUMIFS(INDIRECT("'" &amp; K$11 &amp; "'!$C$21:$C$58"), INDIRECT("'" &amp; K$11 &amp; "'!$B$21:$B$58"), Overview!$A26, INDIRECT("'" &amp; K$11 &amp; "'!$E$21:$E$58"), 'Data Validation'!$D$4) / 2)</f>
        <v>80.878732394366196</v>
      </c>
      <c r="L26" s="73">
        <f ca="1">SUMIFS(INDIRECT("'" &amp; L$11 &amp; "'!$C$21:$C$58"), INDIRECT("'" &amp; L$11 &amp; "'!$B$21:$B$58"), Overview!$A26, INDIRECT("'" &amp; L$11 &amp; "'!$E$21:$E$58"), Overview!$A$8) + (SUMIFS(INDIRECT("'" &amp; L$11 &amp; "'!$C$21:$C$58"), INDIRECT("'" &amp; L$11 &amp; "'!$B$21:$B$58"), Overview!$A26, INDIRECT("'" &amp; L$11 &amp; "'!$E$21:$E$58"), 'Data Validation'!$D$4) / 2)</f>
        <v>237.70500000000001</v>
      </c>
      <c r="M26" s="31">
        <f ca="1">SUMIFS(INDIRECT("'" &amp; M$11 &amp; "'!$C$21:$C$58"), INDIRECT("'" &amp; M$11 &amp; "'!$B$21:$B$58"), Overview!$A26, INDIRECT("'" &amp; M$11 &amp; "'!$E$21:$E$58"), Overview!$A$8) + (SUMIFS(INDIRECT("'" &amp; M$11 &amp; "'!$C$21:$C$58"), INDIRECT("'" &amp; M$11 &amp; "'!$B$21:$B$58"), Overview!$A26, INDIRECT("'" &amp; M$11 &amp; "'!$E$21:$E$58"), 'Data Validation'!$D$4) / 2)</f>
        <v>0</v>
      </c>
      <c r="N26" s="73">
        <f ca="1">SUMIFS(INDIRECT("'" &amp; N$11 &amp; "'!$C$21:$C$58"), INDIRECT("'" &amp; N$11 &amp; "'!$B$21:$B$58"), Overview!$A26, INDIRECT("'" &amp; N$11 &amp; "'!$E$21:$E$58"), Overview!$A$8) + (SUMIFS(INDIRECT("'" &amp; N$11 &amp; "'!$C$21:$C$58"), INDIRECT("'" &amp; N$11 &amp; "'!$B$21:$B$58"), Overview!$A26, INDIRECT("'" &amp; N$11 &amp; "'!$E$21:$E$58"), 'Data Validation'!$D$4) / 2)</f>
        <v>250</v>
      </c>
    </row>
    <row r="27" spans="1:14" x14ac:dyDescent="0.3">
      <c r="A27" s="63" t="s">
        <v>33</v>
      </c>
      <c r="B27" s="30">
        <f t="shared" ca="1" si="1"/>
        <v>244.61</v>
      </c>
      <c r="C27" s="31">
        <f ca="1">SUMIFS(INDIRECT("'" &amp; C$11 &amp; "'!$C$21:$C$58"), INDIRECT("'" &amp; C$11 &amp; "'!$B$21:$B$58"), Overview!$A27, INDIRECT("'" &amp; C$11 &amp; "'!$E$21:$E$58"), Overview!$A$8) + (SUMIFS(INDIRECT("'" &amp; C$11 &amp; "'!$C$21:$C$58"), INDIRECT("'" &amp; C$11 &amp; "'!$B$21:$B$58"), Overview!$A27, INDIRECT("'" &amp; C$11 &amp; "'!$E$21:$E$58"), 'Data Validation'!$D$4) / 2)</f>
        <v>173.63500000000002</v>
      </c>
      <c r="D27" s="73">
        <f ca="1">SUMIFS(INDIRECT("'" &amp; D$11 &amp; "'!$C$21:$C$58"), INDIRECT("'" &amp; D$11 &amp; "'!$B$21:$B$58"), Overview!$A27, INDIRECT("'" &amp; D$11 &amp; "'!$E$21:$E$58"), Overview!$A$8) + (SUMIFS(INDIRECT("'" &amp; D$11 &amp; "'!$C$21:$C$58"), INDIRECT("'" &amp; D$11 &amp; "'!$B$21:$B$58"), Overview!$A27, INDIRECT("'" &amp; D$11 &amp; "'!$E$21:$E$58"), 'Data Validation'!$D$4) / 2)</f>
        <v>0</v>
      </c>
      <c r="E27" s="31">
        <f ca="1">SUMIFS(INDIRECT("'" &amp; E$11 &amp; "'!$C$21:$C$58"), INDIRECT("'" &amp; E$11 &amp; "'!$B$21:$B$58"), Overview!$A27, INDIRECT("'" &amp; E$11 &amp; "'!$E$21:$E$58"), Overview!$A$8) + (SUMIFS(INDIRECT("'" &amp; E$11 &amp; "'!$C$21:$C$58"), INDIRECT("'" &amp; E$11 &amp; "'!$B$21:$B$58"), Overview!$A27, INDIRECT("'" &amp; E$11 &amp; "'!$E$21:$E$58"), 'Data Validation'!$D$4) / 2)</f>
        <v>14.89</v>
      </c>
      <c r="F27" s="73">
        <f ca="1">SUMIFS(INDIRECT("'" &amp; F$11 &amp; "'!$C$21:$C$58"), INDIRECT("'" &amp; F$11 &amp; "'!$B$21:$B$58"), Overview!$A27, INDIRECT("'" &amp; F$11 &amp; "'!$E$21:$E$58"), Overview!$A$8) + (SUMIFS(INDIRECT("'" &amp; F$11 &amp; "'!$C$21:$C$58"), INDIRECT("'" &amp; F$11 &amp; "'!$B$21:$B$58"), Overview!$A27, INDIRECT("'" &amp; F$11 &amp; "'!$E$21:$E$58"), 'Data Validation'!$D$4) / 2)</f>
        <v>19.89</v>
      </c>
      <c r="G27" s="31">
        <f ca="1">SUMIFS(INDIRECT("'" &amp; G$11 &amp; "'!$C$21:$C$58"), INDIRECT("'" &amp; G$11 &amp; "'!$B$21:$B$58"), Overview!$A27, INDIRECT("'" &amp; G$11 &amp; "'!$E$21:$E$58"), Overview!$A$8) + (SUMIFS(INDIRECT("'" &amp; G$11 &amp; "'!$C$21:$C$58"), INDIRECT("'" &amp; G$11 &amp; "'!$B$21:$B$58"), Overview!$A27, INDIRECT("'" &amp; G$11 &amp; "'!$E$21:$E$58"), 'Data Validation'!$D$4) / 2)</f>
        <v>0</v>
      </c>
      <c r="H27" s="73">
        <f ca="1">SUMIFS(INDIRECT("'" &amp; H$11 &amp; "'!$C$21:$C$58"), INDIRECT("'" &amp; H$11 &amp; "'!$B$21:$B$58"), Overview!$A27, INDIRECT("'" &amp; H$11 &amp; "'!$E$21:$E$58"), Overview!$A$8) + (SUMIFS(INDIRECT("'" &amp; H$11 &amp; "'!$C$21:$C$58"), INDIRECT("'" &amp; H$11 &amp; "'!$B$21:$B$58"), Overview!$A27, INDIRECT("'" &amp; H$11 &amp; "'!$E$21:$E$58"), 'Data Validation'!$D$4) / 2)</f>
        <v>0</v>
      </c>
      <c r="I27" s="31">
        <f ca="1">SUMIFS(INDIRECT("'" &amp; I$11 &amp; "'!$C$21:$C$58"), INDIRECT("'" &amp; I$11 &amp; "'!$B$21:$B$58"), Overview!$A27, INDIRECT("'" &amp; I$11 &amp; "'!$E$21:$E$58"), Overview!$A$8) + (SUMIFS(INDIRECT("'" &amp; I$11 &amp; "'!$C$21:$C$58"), INDIRECT("'" &amp; I$11 &amp; "'!$B$21:$B$58"), Overview!$A27, INDIRECT("'" &amp; I$11 &amp; "'!$E$21:$E$58"), 'Data Validation'!$D$4) / 2)</f>
        <v>0</v>
      </c>
      <c r="J27" s="73">
        <f ca="1">SUMIFS(INDIRECT("'" &amp; J$11 &amp; "'!$C$21:$C$58"), INDIRECT("'" &amp; J$11 &amp; "'!$B$21:$B$58"), Overview!$A27, INDIRECT("'" &amp; J$11 &amp; "'!$E$21:$E$58"), Overview!$A$8) + (SUMIFS(INDIRECT("'" &amp; J$11 &amp; "'!$C$21:$C$58"), INDIRECT("'" &amp; J$11 &amp; "'!$B$21:$B$58"), Overview!$A27, INDIRECT("'" &amp; J$11 &amp; "'!$E$21:$E$58"), 'Data Validation'!$D$4) / 2)</f>
        <v>0</v>
      </c>
      <c r="K27" s="31">
        <f ca="1">SUMIFS(INDIRECT("'" &amp; K$11 &amp; "'!$C$21:$C$58"), INDIRECT("'" &amp; K$11 &amp; "'!$B$21:$B$58"), Overview!$A27, INDIRECT("'" &amp; K$11 &amp; "'!$E$21:$E$58"), Overview!$A$8) + (SUMIFS(INDIRECT("'" &amp; K$11 &amp; "'!$C$21:$C$58"), INDIRECT("'" &amp; K$11 &amp; "'!$B$21:$B$58"), Overview!$A27, INDIRECT("'" &amp; K$11 &amp; "'!$E$21:$E$58"), 'Data Validation'!$D$4) / 2)</f>
        <v>12.315</v>
      </c>
      <c r="L27" s="73">
        <f ca="1">SUMIFS(INDIRECT("'" &amp; L$11 &amp; "'!$C$21:$C$58"), INDIRECT("'" &amp; L$11 &amp; "'!$B$21:$B$58"), Overview!$A27, INDIRECT("'" &amp; L$11 &amp; "'!$E$21:$E$58"), Overview!$A$8) + (SUMIFS(INDIRECT("'" &amp; L$11 &amp; "'!$C$21:$C$58"), INDIRECT("'" &amp; L$11 &amp; "'!$B$21:$B$58"), Overview!$A27, INDIRECT("'" &amp; L$11 &amp; "'!$E$21:$E$58"), 'Data Validation'!$D$4) / 2)</f>
        <v>15.385</v>
      </c>
      <c r="M27" s="31">
        <f ca="1">SUMIFS(INDIRECT("'" &amp; M$11 &amp; "'!$C$21:$C$58"), INDIRECT("'" &amp; M$11 &amp; "'!$B$21:$B$58"), Overview!$A27, INDIRECT("'" &amp; M$11 &amp; "'!$E$21:$E$58"), Overview!$A$8) + (SUMIFS(INDIRECT("'" &amp; M$11 &amp; "'!$C$21:$C$58"), INDIRECT("'" &amp; M$11 &amp; "'!$B$21:$B$58"), Overview!$A27, INDIRECT("'" &amp; M$11 &amp; "'!$E$21:$E$58"), 'Data Validation'!$D$4) / 2)</f>
        <v>8.4949999999999992</v>
      </c>
      <c r="N27" s="73">
        <f ca="1">SUMIFS(INDIRECT("'" &amp; N$11 &amp; "'!$C$21:$C$58"), INDIRECT("'" &amp; N$11 &amp; "'!$B$21:$B$58"), Overview!$A27, INDIRECT("'" &amp; N$11 &amp; "'!$E$21:$E$58"), Overview!$A$8) + (SUMIFS(INDIRECT("'" &amp; N$11 &amp; "'!$C$21:$C$58"), INDIRECT("'" &amp; N$11 &amp; "'!$B$21:$B$58"), Overview!$A27, INDIRECT("'" &amp; N$11 &amp; "'!$E$21:$E$58"), 'Data Validation'!$D$4) / 2)</f>
        <v>0</v>
      </c>
    </row>
    <row r="28" spans="1:14" x14ac:dyDescent="0.3">
      <c r="A28" s="63" t="s">
        <v>34</v>
      </c>
      <c r="B28" s="30">
        <f t="shared" ca="1" si="1"/>
        <v>2668.44</v>
      </c>
      <c r="C28" s="31">
        <f ca="1">SUMIFS(INDIRECT("'" &amp; C$11 &amp; "'!$C$21:$C$58"), INDIRECT("'" &amp; C$11 &amp; "'!$B$21:$B$58"), Overview!$A28, INDIRECT("'" &amp; C$11 &amp; "'!$E$21:$E$58"), Overview!$A$8) + (SUMIFS(INDIRECT("'" &amp; C$11 &amp; "'!$C$21:$C$58"), INDIRECT("'" &amp; C$11 &amp; "'!$B$21:$B$58"), Overview!$A28, INDIRECT("'" &amp; C$11 &amp; "'!$E$21:$E$58"), 'Data Validation'!$D$4) / 2)</f>
        <v>0</v>
      </c>
      <c r="D28" s="73">
        <f ca="1">SUMIFS(INDIRECT("'" &amp; D$11 &amp; "'!$C$21:$C$58"), INDIRECT("'" &amp; D$11 &amp; "'!$B$21:$B$58"), Overview!$A28, INDIRECT("'" &amp; D$11 &amp; "'!$E$21:$E$58"), Overview!$A$8) + (SUMIFS(INDIRECT("'" &amp; D$11 &amp; "'!$C$21:$C$58"), INDIRECT("'" &amp; D$11 &amp; "'!$B$21:$B$58"), Overview!$A28, INDIRECT("'" &amp; D$11 &amp; "'!$E$21:$E$58"), 'Data Validation'!$D$4) / 2)</f>
        <v>0</v>
      </c>
      <c r="E28" s="31">
        <f ca="1">SUMIFS(INDIRECT("'" &amp; E$11 &amp; "'!$C$21:$C$58"), INDIRECT("'" &amp; E$11 &amp; "'!$B$21:$B$58"), Overview!$A28, INDIRECT("'" &amp; E$11 &amp; "'!$E$21:$E$58"), Overview!$A$8) + (SUMIFS(INDIRECT("'" &amp; E$11 &amp; "'!$C$21:$C$58"), INDIRECT("'" &amp; E$11 &amp; "'!$B$21:$B$58"), Overview!$A28, INDIRECT("'" &amp; E$11 &amp; "'!$E$21:$E$58"), 'Data Validation'!$D$4) / 2)</f>
        <v>0</v>
      </c>
      <c r="F28" s="73">
        <f ca="1">SUMIFS(INDIRECT("'" &amp; F$11 &amp; "'!$C$21:$C$58"), INDIRECT("'" &amp; F$11 &amp; "'!$B$21:$B$58"), Overview!$A28, INDIRECT("'" &amp; F$11 &amp; "'!$E$21:$E$58"), Overview!$A$8) + (SUMIFS(INDIRECT("'" &amp; F$11 &amp; "'!$C$21:$C$58"), INDIRECT("'" &amp; F$11 &amp; "'!$B$21:$B$58"), Overview!$A28, INDIRECT("'" &amp; F$11 &amp; "'!$E$21:$E$58"), 'Data Validation'!$D$4) / 2)</f>
        <v>0</v>
      </c>
      <c r="G28" s="31">
        <f ca="1">SUMIFS(INDIRECT("'" &amp; G$11 &amp; "'!$C$21:$C$58"), INDIRECT("'" &amp; G$11 &amp; "'!$B$21:$B$58"), Overview!$A28, INDIRECT("'" &amp; G$11 &amp; "'!$E$21:$E$58"), Overview!$A$8) + (SUMIFS(INDIRECT("'" &amp; G$11 &amp; "'!$C$21:$C$58"), INDIRECT("'" &amp; G$11 &amp; "'!$B$21:$B$58"), Overview!$A28, INDIRECT("'" &amp; G$11 &amp; "'!$E$21:$E$58"), 'Data Validation'!$D$4) / 2)</f>
        <v>0</v>
      </c>
      <c r="H28" s="73">
        <f ca="1">SUMIFS(INDIRECT("'" &amp; H$11 &amp; "'!$C$21:$C$58"), INDIRECT("'" &amp; H$11 &amp; "'!$B$21:$B$58"), Overview!$A28, INDIRECT("'" &amp; H$11 &amp; "'!$E$21:$E$58"), Overview!$A$8) + (SUMIFS(INDIRECT("'" &amp; H$11 &amp; "'!$C$21:$C$58"), INDIRECT("'" &amp; H$11 &amp; "'!$B$21:$B$58"), Overview!$A28, INDIRECT("'" &amp; H$11 &amp; "'!$E$21:$E$58"), 'Data Validation'!$D$4) / 2)</f>
        <v>0</v>
      </c>
      <c r="I28" s="31">
        <f ca="1">SUMIFS(INDIRECT("'" &amp; I$11 &amp; "'!$C$21:$C$58"), INDIRECT("'" &amp; I$11 &amp; "'!$B$21:$B$58"), Overview!$A28, INDIRECT("'" &amp; I$11 &amp; "'!$E$21:$E$58"), Overview!$A$8) + (SUMIFS(INDIRECT("'" &amp; I$11 &amp; "'!$C$21:$C$58"), INDIRECT("'" &amp; I$11 &amp; "'!$B$21:$B$58"), Overview!$A28, INDIRECT("'" &amp; I$11 &amp; "'!$E$21:$E$58"), 'Data Validation'!$D$4) / 2)</f>
        <v>0</v>
      </c>
      <c r="J28" s="73">
        <f ca="1">SUMIFS(INDIRECT("'" &amp; J$11 &amp; "'!$C$21:$C$58"), INDIRECT("'" &amp; J$11 &amp; "'!$B$21:$B$58"), Overview!$A28, INDIRECT("'" &amp; J$11 &amp; "'!$E$21:$E$58"), Overview!$A$8) + (SUMIFS(INDIRECT("'" &amp; J$11 &amp; "'!$C$21:$C$58"), INDIRECT("'" &amp; J$11 &amp; "'!$B$21:$B$58"), Overview!$A28, INDIRECT("'" &amp; J$11 &amp; "'!$E$21:$E$58"), 'Data Validation'!$D$4) / 2)</f>
        <v>0</v>
      </c>
      <c r="K28" s="31">
        <f ca="1">SUMIFS(INDIRECT("'" &amp; K$11 &amp; "'!$C$21:$C$58"), INDIRECT("'" &amp; K$11 &amp; "'!$B$21:$B$58"), Overview!$A28, INDIRECT("'" &amp; K$11 &amp; "'!$E$21:$E$58"), Overview!$A$8) + (SUMIFS(INDIRECT("'" &amp; K$11 &amp; "'!$C$21:$C$58"), INDIRECT("'" &amp; K$11 &amp; "'!$B$21:$B$58"), Overview!$A28, INDIRECT("'" &amp; K$11 &amp; "'!$E$21:$E$58"), 'Data Validation'!$D$4) / 2)</f>
        <v>0</v>
      </c>
      <c r="L28" s="73">
        <f ca="1">SUMIFS(INDIRECT("'" &amp; L$11 &amp; "'!$C$21:$C$58"), INDIRECT("'" &amp; L$11 &amp; "'!$B$21:$B$58"), Overview!$A28, INDIRECT("'" &amp; L$11 &amp; "'!$E$21:$E$58"), Overview!$A$8) + (SUMIFS(INDIRECT("'" &amp; L$11 &amp; "'!$C$21:$C$58"), INDIRECT("'" &amp; L$11 &amp; "'!$B$21:$B$58"), Overview!$A28, INDIRECT("'" &amp; L$11 &amp; "'!$E$21:$E$58"), 'Data Validation'!$D$4) / 2)</f>
        <v>0</v>
      </c>
      <c r="M28" s="31">
        <f ca="1">SUMIFS(INDIRECT("'" &amp; M$11 &amp; "'!$C$21:$C$58"), INDIRECT("'" &amp; M$11 &amp; "'!$B$21:$B$58"), Overview!$A28, INDIRECT("'" &amp; M$11 &amp; "'!$E$21:$E$58"), Overview!$A$8) + (SUMIFS(INDIRECT("'" &amp; M$11 &amp; "'!$C$21:$C$58"), INDIRECT("'" &amp; M$11 &amp; "'!$B$21:$B$58"), Overview!$A28, INDIRECT("'" &amp; M$11 &amp; "'!$E$21:$E$58"), 'Data Validation'!$D$4) / 2)</f>
        <v>0</v>
      </c>
      <c r="N28" s="73">
        <f ca="1">SUMIFS(INDIRECT("'" &amp; N$11 &amp; "'!$C$21:$C$58"), INDIRECT("'" &amp; N$11 &amp; "'!$B$21:$B$58"), Overview!$A28, INDIRECT("'" &amp; N$11 &amp; "'!$E$21:$E$58"), Overview!$A$8) + (SUMIFS(INDIRECT("'" &amp; N$11 &amp; "'!$C$21:$C$58"), INDIRECT("'" &amp; N$11 &amp; "'!$B$21:$B$58"), Overview!$A28, INDIRECT("'" &amp; N$11 &amp; "'!$E$21:$E$58"), 'Data Validation'!$D$4) / 2)</f>
        <v>2668.44</v>
      </c>
    </row>
    <row r="29" spans="1:14" ht="15" thickBot="1" x14ac:dyDescent="0.35">
      <c r="A29" s="64" t="s">
        <v>35</v>
      </c>
      <c r="B29" s="35">
        <f t="shared" ca="1" si="1"/>
        <v>422.48</v>
      </c>
      <c r="C29" s="31">
        <f ca="1">SUMIFS(INDIRECT("'" &amp; C$11 &amp; "'!$C$21:$C$58"), INDIRECT("'" &amp; C$11 &amp; "'!$B$21:$B$58"), Overview!$A29, INDIRECT("'" &amp; C$11 &amp; "'!$E$21:$E$58"), Overview!$A$8) + (SUMIFS(INDIRECT("'" &amp; C$11 &amp; "'!$C$21:$C$58"), INDIRECT("'" &amp; C$11 &amp; "'!$B$21:$B$58"), Overview!$A29, INDIRECT("'" &amp; C$11 &amp; "'!$E$21:$E$58"), 'Data Validation'!$D$4) / 2)</f>
        <v>0</v>
      </c>
      <c r="D29" s="73">
        <f ca="1">SUMIFS(INDIRECT("'" &amp; D$11 &amp; "'!$C$21:$C$58"), INDIRECT("'" &amp; D$11 &amp; "'!$B$21:$B$58"), Overview!$A29, INDIRECT("'" &amp; D$11 &amp; "'!$E$21:$E$58"), Overview!$A$8) + (SUMIFS(INDIRECT("'" &amp; D$11 &amp; "'!$C$21:$C$58"), INDIRECT("'" &amp; D$11 &amp; "'!$B$21:$B$58"), Overview!$A29, INDIRECT("'" &amp; D$11 &amp; "'!$E$21:$E$58"), 'Data Validation'!$D$4) / 2)</f>
        <v>0</v>
      </c>
      <c r="E29" s="31">
        <f ca="1">SUMIFS(INDIRECT("'" &amp; E$11 &amp; "'!$C$21:$C$58"), INDIRECT("'" &amp; E$11 &amp; "'!$B$21:$B$58"), Overview!$A29, INDIRECT("'" &amp; E$11 &amp; "'!$E$21:$E$58"), Overview!$A$8) + (SUMIFS(INDIRECT("'" &amp; E$11 &amp; "'!$C$21:$C$58"), INDIRECT("'" &amp; E$11 &amp; "'!$B$21:$B$58"), Overview!$A29, INDIRECT("'" &amp; E$11 &amp; "'!$E$21:$E$58"), 'Data Validation'!$D$4) / 2)</f>
        <v>0</v>
      </c>
      <c r="F29" s="73">
        <f ca="1">SUMIFS(INDIRECT("'" &amp; F$11 &amp; "'!$C$21:$C$58"), INDIRECT("'" &amp; F$11 &amp; "'!$B$21:$B$58"), Overview!$A29, INDIRECT("'" &amp; F$11 &amp; "'!$E$21:$E$58"), Overview!$A$8) + (SUMIFS(INDIRECT("'" &amp; F$11 &amp; "'!$C$21:$C$58"), INDIRECT("'" &amp; F$11 &amp; "'!$B$21:$B$58"), Overview!$A29, INDIRECT("'" &amp; F$11 &amp; "'!$E$21:$E$58"), 'Data Validation'!$D$4) / 2)</f>
        <v>0</v>
      </c>
      <c r="G29" s="31">
        <f ca="1">SUMIFS(INDIRECT("'" &amp; G$11 &amp; "'!$C$21:$C$58"), INDIRECT("'" &amp; G$11 &amp; "'!$B$21:$B$58"), Overview!$A29, INDIRECT("'" &amp; G$11 &amp; "'!$E$21:$E$58"), Overview!$A$8) + (SUMIFS(INDIRECT("'" &amp; G$11 &amp; "'!$C$21:$C$58"), INDIRECT("'" &amp; G$11 &amp; "'!$B$21:$B$58"), Overview!$A29, INDIRECT("'" &amp; G$11 &amp; "'!$E$21:$E$58"), 'Data Validation'!$D$4) / 2)</f>
        <v>0</v>
      </c>
      <c r="H29" s="73">
        <f ca="1">SUMIFS(INDIRECT("'" &amp; H$11 &amp; "'!$C$21:$C$58"), INDIRECT("'" &amp; H$11 &amp; "'!$B$21:$B$58"), Overview!$A29, INDIRECT("'" &amp; H$11 &amp; "'!$E$21:$E$58"), Overview!$A$8) + (SUMIFS(INDIRECT("'" &amp; H$11 &amp; "'!$C$21:$C$58"), INDIRECT("'" &amp; H$11 &amp; "'!$B$21:$B$58"), Overview!$A29, INDIRECT("'" &amp; H$11 &amp; "'!$E$21:$E$58"), 'Data Validation'!$D$4) / 2)</f>
        <v>0</v>
      </c>
      <c r="I29" s="31">
        <f ca="1">SUMIFS(INDIRECT("'" &amp; I$11 &amp; "'!$C$21:$C$58"), INDIRECT("'" &amp; I$11 &amp; "'!$B$21:$B$58"), Overview!$A29, INDIRECT("'" &amp; I$11 &amp; "'!$E$21:$E$58"), Overview!$A$8) + (SUMIFS(INDIRECT("'" &amp; I$11 &amp; "'!$C$21:$C$58"), INDIRECT("'" &amp; I$11 &amp; "'!$B$21:$B$58"), Overview!$A29, INDIRECT("'" &amp; I$11 &amp; "'!$E$21:$E$58"), 'Data Validation'!$D$4) / 2)</f>
        <v>0</v>
      </c>
      <c r="J29" s="73">
        <f ca="1">SUMIFS(INDIRECT("'" &amp; J$11 &amp; "'!$C$21:$C$58"), INDIRECT("'" &amp; J$11 &amp; "'!$B$21:$B$58"), Overview!$A29, INDIRECT("'" &amp; J$11 &amp; "'!$E$21:$E$58"), Overview!$A$8) + (SUMIFS(INDIRECT("'" &amp; J$11 &amp; "'!$C$21:$C$58"), INDIRECT("'" &amp; J$11 &amp; "'!$B$21:$B$58"), Overview!$A29, INDIRECT("'" &amp; J$11 &amp; "'!$E$21:$E$58"), 'Data Validation'!$D$4) / 2)</f>
        <v>0</v>
      </c>
      <c r="K29" s="31">
        <f ca="1">SUMIFS(INDIRECT("'" &amp; K$11 &amp; "'!$C$21:$C$58"), INDIRECT("'" &amp; K$11 &amp; "'!$B$21:$B$58"), Overview!$A29, INDIRECT("'" &amp; K$11 &amp; "'!$E$21:$E$58"), Overview!$A$8) + (SUMIFS(INDIRECT("'" &amp; K$11 &amp; "'!$C$21:$C$58"), INDIRECT("'" &amp; K$11 &amp; "'!$B$21:$B$58"), Overview!$A29, INDIRECT("'" &amp; K$11 &amp; "'!$E$21:$E$58"), 'Data Validation'!$D$4) / 2)</f>
        <v>0</v>
      </c>
      <c r="L29" s="73">
        <f ca="1">SUMIFS(INDIRECT("'" &amp; L$11 &amp; "'!$C$21:$C$58"), INDIRECT("'" &amp; L$11 &amp; "'!$B$21:$B$58"), Overview!$A29, INDIRECT("'" &amp; L$11 &amp; "'!$E$21:$E$58"), Overview!$A$8) + (SUMIFS(INDIRECT("'" &amp; L$11 &amp; "'!$C$21:$C$58"), INDIRECT("'" &amp; L$11 &amp; "'!$B$21:$B$58"), Overview!$A29, INDIRECT("'" &amp; L$11 &amp; "'!$E$21:$E$58"), 'Data Validation'!$D$4) / 2)</f>
        <v>0</v>
      </c>
      <c r="M29" s="31">
        <f ca="1">SUMIFS(INDIRECT("'" &amp; M$11 &amp; "'!$C$21:$C$58"), INDIRECT("'" &amp; M$11 &amp; "'!$B$21:$B$58"), Overview!$A29, INDIRECT("'" &amp; M$11 &amp; "'!$E$21:$E$58"), Overview!$A$8) + (SUMIFS(INDIRECT("'" &amp; M$11 &amp; "'!$C$21:$C$58"), INDIRECT("'" &amp; M$11 &amp; "'!$B$21:$B$58"), Overview!$A29, INDIRECT("'" &amp; M$11 &amp; "'!$E$21:$E$58"), 'Data Validation'!$D$4) / 2)</f>
        <v>0</v>
      </c>
      <c r="N29" s="73">
        <f ca="1">SUMIFS(INDIRECT("'" &amp; N$11 &amp; "'!$C$21:$C$58"), INDIRECT("'" &amp; N$11 &amp; "'!$B$21:$B$58"), Overview!$A29, INDIRECT("'" &amp; N$11 &amp; "'!$E$21:$E$58"), Overview!$A$8) + (SUMIFS(INDIRECT("'" &amp; N$11 &amp; "'!$C$21:$C$58"), INDIRECT("'" &amp; N$11 &amp; "'!$B$21:$B$58"), Overview!$A29, INDIRECT("'" &amp; N$11 &amp; "'!$E$21:$E$58"), 'Data Validation'!$D$4) / 2)</f>
        <v>422.48</v>
      </c>
    </row>
    <row r="30" spans="1:14" ht="15.6" thickTop="1" thickBot="1" x14ac:dyDescent="0.35">
      <c r="A30" s="38" t="s">
        <v>38</v>
      </c>
      <c r="B30" s="39">
        <f ca="1">SUM(B15:B29)</f>
        <v>12797.653732394368</v>
      </c>
      <c r="C30" s="40">
        <f t="shared" ref="C30:N30" ca="1" si="2">SUM(C15:C29)</f>
        <v>6519.6750000000002</v>
      </c>
      <c r="D30" s="74">
        <f t="shared" ca="1" si="2"/>
        <v>65.900000000000006</v>
      </c>
      <c r="E30" s="40">
        <f t="shared" ca="1" si="2"/>
        <v>139.95999999999998</v>
      </c>
      <c r="F30" s="74">
        <f t="shared" ca="1" si="2"/>
        <v>814.66499999999996</v>
      </c>
      <c r="G30" s="40">
        <f t="shared" ca="1" si="2"/>
        <v>91.875</v>
      </c>
      <c r="H30" s="74">
        <f t="shared" ca="1" si="2"/>
        <v>65.180000000000007</v>
      </c>
      <c r="I30" s="40">
        <f t="shared" ca="1" si="2"/>
        <v>0</v>
      </c>
      <c r="J30" s="74">
        <f t="shared" ca="1" si="2"/>
        <v>474.71</v>
      </c>
      <c r="K30" s="40">
        <f t="shared" ca="1" si="2"/>
        <v>93.193732394366194</v>
      </c>
      <c r="L30" s="74">
        <f t="shared" ca="1" si="2"/>
        <v>253.09</v>
      </c>
      <c r="M30" s="40">
        <f t="shared" ca="1" si="2"/>
        <v>8.4949999999999992</v>
      </c>
      <c r="N30" s="74">
        <f t="shared" ca="1" si="2"/>
        <v>4270.91</v>
      </c>
    </row>
    <row r="31" spans="1:14" ht="15.6" thickTop="1" thickBot="1" x14ac:dyDescent="0.35">
      <c r="A31" s="41"/>
      <c r="B31" s="42"/>
      <c r="C31" s="43"/>
      <c r="D31" s="75"/>
      <c r="E31" s="43"/>
      <c r="F31" s="75"/>
      <c r="G31" s="43"/>
      <c r="H31" s="75"/>
      <c r="I31" s="43"/>
      <c r="J31" s="75"/>
      <c r="K31" s="43"/>
      <c r="L31" s="75"/>
      <c r="M31" s="43"/>
      <c r="N31" s="75"/>
    </row>
    <row r="32" spans="1:14" ht="15.6" thickTop="1" thickBot="1" x14ac:dyDescent="0.35">
      <c r="A32" s="44" t="s">
        <v>39</v>
      </c>
      <c r="B32" s="45">
        <f ca="1">B12-B30</f>
        <v>12470.206267605632</v>
      </c>
      <c r="C32" s="46">
        <f t="shared" ref="C32:N32" ca="1" si="3">C12-C30</f>
        <v>-6519.6750000000002</v>
      </c>
      <c r="D32" s="76">
        <f t="shared" ca="1" si="3"/>
        <v>-65.900000000000006</v>
      </c>
      <c r="E32" s="46">
        <f t="shared" ca="1" si="3"/>
        <v>2627.9</v>
      </c>
      <c r="F32" s="76">
        <f t="shared" ca="1" si="3"/>
        <v>1685.335</v>
      </c>
      <c r="G32" s="46">
        <f t="shared" ca="1" si="3"/>
        <v>2408.125</v>
      </c>
      <c r="H32" s="76">
        <f t="shared" ca="1" si="3"/>
        <v>2434.8200000000002</v>
      </c>
      <c r="I32" s="46">
        <f t="shared" ca="1" si="3"/>
        <v>2500</v>
      </c>
      <c r="J32" s="76">
        <f t="shared" ca="1" si="3"/>
        <v>2025.29</v>
      </c>
      <c r="K32" s="46">
        <f t="shared" ca="1" si="3"/>
        <v>2406.8062676056338</v>
      </c>
      <c r="L32" s="76">
        <f t="shared" ca="1" si="3"/>
        <v>2246.91</v>
      </c>
      <c r="M32" s="46">
        <f t="shared" ca="1" si="3"/>
        <v>2491.5050000000001</v>
      </c>
      <c r="N32" s="76">
        <f t="shared" ca="1" si="3"/>
        <v>-1770.9099999999999</v>
      </c>
    </row>
    <row r="33" spans="1:14" ht="15.6" thickTop="1" thickBot="1" x14ac:dyDescent="0.35">
      <c r="A33" s="41"/>
      <c r="B33" s="42"/>
      <c r="C33" s="43"/>
      <c r="D33" s="75"/>
      <c r="E33" s="43"/>
      <c r="F33" s="75"/>
      <c r="G33" s="43"/>
      <c r="H33" s="75"/>
      <c r="I33" s="43"/>
      <c r="J33" s="75"/>
      <c r="K33" s="43"/>
      <c r="L33" s="75"/>
      <c r="M33" s="43"/>
      <c r="N33" s="75"/>
    </row>
    <row r="34" spans="1:14" ht="15.6" thickTop="1" thickBot="1" x14ac:dyDescent="0.35">
      <c r="A34" s="38" t="s">
        <v>53</v>
      </c>
      <c r="B34" s="39">
        <f ca="1">SUM(C34:N34)</f>
        <v>46158.394999999997</v>
      </c>
      <c r="C34" s="40">
        <f ca="1">SUMIFS(INDIRECT("'" &amp; C$11 &amp; "'!$C$61:$C$76"), INDIRECT("'" &amp; C$11 &amp; "'!$E$61:$E$76"), Overview!$A$8) + (SUMIFS(INDIRECT("'" &amp; C$11 &amp; "'!$C$61:$C$76"), INDIRECT("'" &amp; C$11 &amp; "'!$E$61:$E$76"), 'Data Validation'!$D$4) / 2)</f>
        <v>3782.63</v>
      </c>
      <c r="D34" s="70">
        <f ca="1">SUMIFS(INDIRECT("'" &amp; D$11 &amp; "'!$C$61:$C$76"), INDIRECT("'" &amp; D$11 &amp; "'!$E$61:$E$76"), Overview!$A$8) + (SUMIFS(INDIRECT("'" &amp; D$11 &amp; "'!$C$61:$C$76"), INDIRECT("'" &amp; D$11 &amp; "'!$E$61:$E$76"), 'Data Validation'!$D$4) / 2)</f>
        <v>2500</v>
      </c>
      <c r="E34" s="40">
        <f ca="1">SUMIFS(INDIRECT("'" &amp; E$11 &amp; "'!$C$61:$C$76"), INDIRECT("'" &amp; E$11 &amp; "'!$E$61:$E$76"), Overview!$A$8) + (SUMIFS(INDIRECT("'" &amp; E$11 &amp; "'!$C$61:$C$76"), INDIRECT("'" &amp; E$11 &amp; "'!$E$61:$E$76"), 'Data Validation'!$D$4) / 2)</f>
        <v>1600</v>
      </c>
      <c r="F34" s="70">
        <f ca="1">SUMIFS(INDIRECT("'" &amp; F$11 &amp; "'!$C$61:$C$76"), INDIRECT("'" &amp; F$11 &amp; "'!$E$61:$E$76"), Overview!$A$8) + (SUMIFS(INDIRECT("'" &amp; F$11 &amp; "'!$C$61:$C$76"), INDIRECT("'" &amp; F$11 &amp; "'!$E$61:$E$76"), 'Data Validation'!$D$4) / 2)</f>
        <v>6217.6849999999995</v>
      </c>
      <c r="G34" s="40">
        <f ca="1">SUMIFS(INDIRECT("'" &amp; G$11 &amp; "'!$C$61:$C$76"), INDIRECT("'" &amp; G$11 &amp; "'!$E$61:$E$76"), Overview!$A$8) + (SUMIFS(INDIRECT("'" &amp; G$11 &amp; "'!$C$61:$C$76"), INDIRECT("'" &amp; G$11 &amp; "'!$E$61:$E$76"), 'Data Validation'!$D$4) / 2)</f>
        <v>0</v>
      </c>
      <c r="H34" s="70">
        <f ca="1">SUMIFS(INDIRECT("'" &amp; H$11 &amp; "'!$C$61:$C$76"), INDIRECT("'" &amp; H$11 &amp; "'!$E$61:$E$76"), Overview!$A$8) + (SUMIFS(INDIRECT("'" &amp; H$11 &amp; "'!$C$61:$C$76"), INDIRECT("'" &amp; H$11 &amp; "'!$E$61:$E$76"), 'Data Validation'!$D$4) / 2)</f>
        <v>0</v>
      </c>
      <c r="I34" s="40">
        <f ca="1">SUMIFS(INDIRECT("'" &amp; I$11 &amp; "'!$C$61:$C$76"), INDIRECT("'" &amp; I$11 &amp; "'!$E$61:$E$76"), Overview!$A$8) + (SUMIFS(INDIRECT("'" &amp; I$11 &amp; "'!$C$61:$C$76"), INDIRECT("'" &amp; I$11 &amp; "'!$E$61:$E$76"), 'Data Validation'!$D$4) / 2)</f>
        <v>0</v>
      </c>
      <c r="J34" s="70">
        <f ca="1">SUMIFS(INDIRECT("'" &amp; J$11 &amp; "'!$C$61:$C$76"), INDIRECT("'" &amp; J$11 &amp; "'!$E$61:$E$76"), Overview!$A$8) + (SUMIFS(INDIRECT("'" &amp; J$11 &amp; "'!$C$61:$C$76"), INDIRECT("'" &amp; J$11 &amp; "'!$E$61:$E$76"), 'Data Validation'!$D$4) / 2)</f>
        <v>1045.9250000000002</v>
      </c>
      <c r="K34" s="40">
        <f ca="1">SUMIFS(INDIRECT("'" &amp; K$11 &amp; "'!$C$61:$C$76"), INDIRECT("'" &amp; K$11 &amp; "'!$E$61:$E$76"), Overview!$A$8) + (SUMIFS(INDIRECT("'" &amp; K$11 &amp; "'!$C$61:$C$76"), INDIRECT("'" &amp; K$11 &amp; "'!$E$61:$E$76"), 'Data Validation'!$D$4) / 2)</f>
        <v>0</v>
      </c>
      <c r="L34" s="70">
        <f ca="1">SUMIFS(INDIRECT("'" &amp; L$11 &amp; "'!$C$61:$C$76"), INDIRECT("'" &amp; L$11 &amp; "'!$E$61:$E$76"), Overview!$A$8) + (SUMIFS(INDIRECT("'" &amp; L$11 &amp; "'!$C$61:$C$76"), INDIRECT("'" &amp; L$11 &amp; "'!$E$61:$E$76"), 'Data Validation'!$D$4) / 2)</f>
        <v>1609.655</v>
      </c>
      <c r="M34" s="40">
        <f ca="1">SUMIFS(INDIRECT("'" &amp; M$11 &amp; "'!$C$61:$C$76"), INDIRECT("'" &amp; M$11 &amp; "'!$E$61:$E$76"), Overview!$A$8) + (SUMIFS(INDIRECT("'" &amp; M$11 &amp; "'!$C$61:$C$76"), INDIRECT("'" &amp; M$11 &amp; "'!$E$61:$E$76"), 'Data Validation'!$D$4) / 2)</f>
        <v>1375</v>
      </c>
      <c r="N34" s="70">
        <f ca="1">SUMIFS(INDIRECT("'" &amp; N$11 &amp; "'!$C$61:$C$76"), INDIRECT("'" &amp; N$11 &amp; "'!$E$61:$E$76"), Overview!$A$8) + (SUMIFS(INDIRECT("'" &amp; N$11 &amp; "'!$C$61:$C$76"), INDIRECT("'" &amp; N$11 &amp; "'!$E$61:$E$76"), 'Data Validation'!$D$4) / 2)</f>
        <v>28027.5</v>
      </c>
    </row>
    <row r="35" spans="1:14" ht="15" thickTop="1" x14ac:dyDescent="0.3"/>
    <row r="36" spans="1:14" ht="21" x14ac:dyDescent="0.4">
      <c r="A36" s="34" t="s">
        <v>41</v>
      </c>
      <c r="B36" s="78" t="s">
        <v>6</v>
      </c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</row>
    <row r="37" spans="1:14" x14ac:dyDescent="0.3">
      <c r="A37" s="33"/>
      <c r="B37" s="82" t="s">
        <v>139</v>
      </c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</row>
    <row r="38" spans="1:14" x14ac:dyDescent="0.3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</row>
    <row r="39" spans="1:14" ht="15" thickBot="1" x14ac:dyDescent="0.35">
      <c r="A39" s="47"/>
      <c r="B39" s="48" t="s">
        <v>40</v>
      </c>
      <c r="C39" s="48" t="s">
        <v>9</v>
      </c>
      <c r="D39" s="48" t="s">
        <v>10</v>
      </c>
      <c r="E39" s="48" t="s">
        <v>11</v>
      </c>
      <c r="F39" s="48" t="s">
        <v>12</v>
      </c>
      <c r="G39" s="48" t="s">
        <v>13</v>
      </c>
      <c r="H39" s="48" t="s">
        <v>14</v>
      </c>
      <c r="I39" s="48" t="s">
        <v>15</v>
      </c>
      <c r="J39" s="48" t="s">
        <v>16</v>
      </c>
      <c r="K39" s="48" t="s">
        <v>17</v>
      </c>
      <c r="L39" s="48" t="s">
        <v>18</v>
      </c>
      <c r="M39" s="48" t="s">
        <v>19</v>
      </c>
      <c r="N39" s="48" t="s">
        <v>20</v>
      </c>
    </row>
    <row r="40" spans="1:14" ht="15.6" thickTop="1" thickBot="1" x14ac:dyDescent="0.35">
      <c r="A40" s="38" t="s">
        <v>21</v>
      </c>
      <c r="B40" s="39">
        <f ca="1">SUM(C40:N40)</f>
        <v>0</v>
      </c>
      <c r="C40" s="40">
        <f t="shared" ref="C40:N40" ca="1" si="4">INDIRECT("'" &amp; C39 &amp; "'!C16") + INDIRECT("'" &amp; C39 &amp; "'!C17") / 2</f>
        <v>0</v>
      </c>
      <c r="D40" s="70">
        <f t="shared" ca="1" si="4"/>
        <v>0</v>
      </c>
      <c r="E40" s="40">
        <f t="shared" ca="1" si="4"/>
        <v>0</v>
      </c>
      <c r="F40" s="70">
        <f t="shared" ca="1" si="4"/>
        <v>0</v>
      </c>
      <c r="G40" s="40">
        <f t="shared" ca="1" si="4"/>
        <v>0</v>
      </c>
      <c r="H40" s="70">
        <f t="shared" ca="1" si="4"/>
        <v>0</v>
      </c>
      <c r="I40" s="40">
        <f t="shared" ca="1" si="4"/>
        <v>0</v>
      </c>
      <c r="J40" s="70">
        <f t="shared" ca="1" si="4"/>
        <v>0</v>
      </c>
      <c r="K40" s="40">
        <f t="shared" ca="1" si="4"/>
        <v>0</v>
      </c>
      <c r="L40" s="70">
        <f t="shared" ca="1" si="4"/>
        <v>0</v>
      </c>
      <c r="M40" s="40">
        <f t="shared" ca="1" si="4"/>
        <v>0</v>
      </c>
      <c r="N40" s="70">
        <f t="shared" ca="1" si="4"/>
        <v>0</v>
      </c>
    </row>
    <row r="41" spans="1:14" ht="15" thickTop="1" x14ac:dyDescent="0.3">
      <c r="A41" s="32"/>
      <c r="B41" s="36"/>
      <c r="C41" s="37"/>
      <c r="D41" s="71"/>
      <c r="E41" s="37"/>
      <c r="F41" s="71"/>
      <c r="G41" s="37"/>
      <c r="H41" s="71"/>
      <c r="I41" s="37"/>
      <c r="J41" s="71"/>
      <c r="K41" s="37"/>
      <c r="L41" s="71"/>
      <c r="M41" s="37"/>
      <c r="N41" s="71"/>
    </row>
    <row r="42" spans="1:14" x14ac:dyDescent="0.3">
      <c r="A42" s="29" t="s">
        <v>22</v>
      </c>
      <c r="B42" s="30"/>
      <c r="C42" s="31"/>
      <c r="D42" s="72"/>
      <c r="E42" s="31"/>
      <c r="F42" s="72"/>
      <c r="G42" s="31"/>
      <c r="H42" s="72"/>
      <c r="I42" s="31"/>
      <c r="J42" s="72"/>
      <c r="K42" s="31"/>
      <c r="L42" s="72"/>
      <c r="M42" s="31"/>
      <c r="N42" s="72"/>
    </row>
    <row r="43" spans="1:14" x14ac:dyDescent="0.3">
      <c r="A43" s="63" t="s">
        <v>23</v>
      </c>
      <c r="B43" s="30">
        <f ca="1">SUM(C43:N43)</f>
        <v>0</v>
      </c>
      <c r="C43" s="31">
        <f ca="1">SUMIFS(INDIRECT("'" &amp; C$11 &amp; "'!$C$21:$C$58"), INDIRECT("'" &amp; C$11 &amp; "'!$B$21:$B$58"), $A43, INDIRECT("'" &amp; C$11 &amp; "'!$E$21:$E$58"), $A$36) + (SUMIFS(INDIRECT("'" &amp; C$11 &amp; "'!$C$21:$C$58"), INDIRECT("'" &amp; C$11 &amp; "'!$B$21:$B$58"), $A43, INDIRECT("'" &amp; C$11 &amp; "'!$E$21:$E$58"), 'Data Validation'!$D$4) / 2)</f>
        <v>0</v>
      </c>
      <c r="D43" s="73">
        <f ca="1">SUMIFS(INDIRECT("'" &amp; D$11 &amp; "'!$C$21:$C$58"), INDIRECT("'" &amp; D$11 &amp; "'!$B$21:$B$58"), $A43, INDIRECT("'" &amp; D$11 &amp; "'!$E$21:$E$58"), $A$36) + (SUMIFS(INDIRECT("'" &amp; D$11 &amp; "'!$C$21:$C$58"), INDIRECT("'" &amp; D$11 &amp; "'!$B$21:$B$58"), $A43, INDIRECT("'" &amp; D$11 &amp; "'!$E$21:$E$58"), 'Data Validation'!$D$4) / 2)</f>
        <v>0</v>
      </c>
      <c r="E43" s="31">
        <f ca="1">SUMIFS(INDIRECT("'" &amp; E$11 &amp; "'!$C$21:$C$58"), INDIRECT("'" &amp; E$11 &amp; "'!$B$21:$B$58"), $A43, INDIRECT("'" &amp; E$11 &amp; "'!$E$21:$E$58"), $A$36) + (SUMIFS(INDIRECT("'" &amp; E$11 &amp; "'!$C$21:$C$58"), INDIRECT("'" &amp; E$11 &amp; "'!$B$21:$B$58"), $A43, INDIRECT("'" &amp; E$11 &amp; "'!$E$21:$E$58"), 'Data Validation'!$D$4) / 2)</f>
        <v>0</v>
      </c>
      <c r="F43" s="73">
        <f ca="1">SUMIFS(INDIRECT("'" &amp; F$11 &amp; "'!$C$21:$C$58"), INDIRECT("'" &amp; F$11 &amp; "'!$B$21:$B$58"), $A43, INDIRECT("'" &amp; F$11 &amp; "'!$E$21:$E$58"), $A$36) + (SUMIFS(INDIRECT("'" &amp; F$11 &amp; "'!$C$21:$C$58"), INDIRECT("'" &amp; F$11 &amp; "'!$B$21:$B$58"), $A43, INDIRECT("'" &amp; F$11 &amp; "'!$E$21:$E$58"), 'Data Validation'!$D$4) / 2)</f>
        <v>0</v>
      </c>
      <c r="G43" s="31">
        <f ca="1">SUMIFS(INDIRECT("'" &amp; G$11 &amp; "'!$C$21:$C$58"), INDIRECT("'" &amp; G$11 &amp; "'!$B$21:$B$58"), $A43, INDIRECT("'" &amp; G$11 &amp; "'!$E$21:$E$58"), $A$36) + (SUMIFS(INDIRECT("'" &amp; G$11 &amp; "'!$C$21:$C$58"), INDIRECT("'" &amp; G$11 &amp; "'!$B$21:$B$58"), $A43, INDIRECT("'" &amp; G$11 &amp; "'!$E$21:$E$58"), 'Data Validation'!$D$4) / 2)</f>
        <v>0</v>
      </c>
      <c r="H43" s="73">
        <f ca="1">SUMIFS(INDIRECT("'" &amp; H$11 &amp; "'!$C$21:$C$58"), INDIRECT("'" &amp; H$11 &amp; "'!$B$21:$B$58"), $A43, INDIRECT("'" &amp; H$11 &amp; "'!$E$21:$E$58"), $A$36) + (SUMIFS(INDIRECT("'" &amp; H$11 &amp; "'!$C$21:$C$58"), INDIRECT("'" &amp; H$11 &amp; "'!$B$21:$B$58"), $A43, INDIRECT("'" &amp; H$11 &amp; "'!$E$21:$E$58"), 'Data Validation'!$D$4) / 2)</f>
        <v>0</v>
      </c>
      <c r="I43" s="31">
        <f ca="1">SUMIFS(INDIRECT("'" &amp; I$11 &amp; "'!$C$21:$C$58"), INDIRECT("'" &amp; I$11 &amp; "'!$B$21:$B$58"), $A43, INDIRECT("'" &amp; I$11 &amp; "'!$E$21:$E$58"), $A$36) + (SUMIFS(INDIRECT("'" &amp; I$11 &amp; "'!$C$21:$C$58"), INDIRECT("'" &amp; I$11 &amp; "'!$B$21:$B$58"), $A43, INDIRECT("'" &amp; I$11 &amp; "'!$E$21:$E$58"), 'Data Validation'!$D$4) / 2)</f>
        <v>0</v>
      </c>
      <c r="J43" s="73">
        <f ca="1">SUMIFS(INDIRECT("'" &amp; J$11 &amp; "'!$C$21:$C$58"), INDIRECT("'" &amp; J$11 &amp; "'!$B$21:$B$58"), $A43, INDIRECT("'" &amp; J$11 &amp; "'!$E$21:$E$58"), $A$36) + (SUMIFS(INDIRECT("'" &amp; J$11 &amp; "'!$C$21:$C$58"), INDIRECT("'" &amp; J$11 &amp; "'!$B$21:$B$58"), $A43, INDIRECT("'" &amp; J$11 &amp; "'!$E$21:$E$58"), 'Data Validation'!$D$4) / 2)</f>
        <v>0</v>
      </c>
      <c r="K43" s="31">
        <f ca="1">SUMIFS(INDIRECT("'" &amp; K$11 &amp; "'!$C$21:$C$58"), INDIRECT("'" &amp; K$11 &amp; "'!$B$21:$B$58"), $A43, INDIRECT("'" &amp; K$11 &amp; "'!$E$21:$E$58"), $A$36) + (SUMIFS(INDIRECT("'" &amp; K$11 &amp; "'!$C$21:$C$58"), INDIRECT("'" &amp; K$11 &amp; "'!$B$21:$B$58"), $A43, INDIRECT("'" &amp; K$11 &amp; "'!$E$21:$E$58"), 'Data Validation'!$D$4) / 2)</f>
        <v>0</v>
      </c>
      <c r="L43" s="73">
        <f ca="1">SUMIFS(INDIRECT("'" &amp; L$11 &amp; "'!$C$21:$C$58"), INDIRECT("'" &amp; L$11 &amp; "'!$B$21:$B$58"), $A43, INDIRECT("'" &amp; L$11 &amp; "'!$E$21:$E$58"), $A$36) + (SUMIFS(INDIRECT("'" &amp; L$11 &amp; "'!$C$21:$C$58"), INDIRECT("'" &amp; L$11 &amp; "'!$B$21:$B$58"), $A43, INDIRECT("'" &amp; L$11 &amp; "'!$E$21:$E$58"), 'Data Validation'!$D$4) / 2)</f>
        <v>0</v>
      </c>
      <c r="M43" s="31">
        <f ca="1">SUMIFS(INDIRECT("'" &amp; M$11 &amp; "'!$C$21:$C$58"), INDIRECT("'" &amp; M$11 &amp; "'!$B$21:$B$58"), $A43, INDIRECT("'" &amp; M$11 &amp; "'!$E$21:$E$58"), $A$36) + (SUMIFS(INDIRECT("'" &amp; M$11 &amp; "'!$C$21:$C$58"), INDIRECT("'" &amp; M$11 &amp; "'!$B$21:$B$58"), $A43, INDIRECT("'" &amp; M$11 &amp; "'!$E$21:$E$58"), 'Data Validation'!$D$4) / 2)</f>
        <v>0</v>
      </c>
      <c r="N43" s="73">
        <f ca="1">SUMIFS(INDIRECT("'" &amp; N$11 &amp; "'!$C$21:$C$58"), INDIRECT("'" &amp; N$11 &amp; "'!$B$21:$B$58"), $A43, INDIRECT("'" &amp; N$11 &amp; "'!$E$21:$E$58"), $A$36) + (SUMIFS(INDIRECT("'" &amp; N$11 &amp; "'!$C$21:$C$58"), INDIRECT("'" &amp; N$11 &amp; "'!$B$21:$B$58"), $A43, INDIRECT("'" &amp; N$11 &amp; "'!$E$21:$E$58"), 'Data Validation'!$D$4) / 2)</f>
        <v>0</v>
      </c>
    </row>
    <row r="44" spans="1:14" x14ac:dyDescent="0.3">
      <c r="A44" s="63" t="s">
        <v>24</v>
      </c>
      <c r="B44" s="30">
        <f t="shared" ref="B44:B57" ca="1" si="5">SUM(C44:N44)</f>
        <v>0</v>
      </c>
      <c r="C44" s="31">
        <f ca="1">SUMIFS(INDIRECT("'" &amp; C$11 &amp; "'!$C$21:$C$58"), INDIRECT("'" &amp; C$11 &amp; "'!$B$21:$B$58"), $A44, INDIRECT("'" &amp; C$11 &amp; "'!$E$21:$E$58"), $A$36) + (SUMIFS(INDIRECT("'" &amp; C$11 &amp; "'!$C$21:$C$58"), INDIRECT("'" &amp; C$11 &amp; "'!$B$21:$B$58"), $A44, INDIRECT("'" &amp; C$11 &amp; "'!$E$21:$E$58"), 'Data Validation'!$D$4) / 2)</f>
        <v>0</v>
      </c>
      <c r="D44" s="73">
        <f ca="1">SUMIFS(INDIRECT("'" &amp; D$11 &amp; "'!$C$21:$C$58"), INDIRECT("'" &amp; D$11 &amp; "'!$B$21:$B$58"), $A44, INDIRECT("'" &amp; D$11 &amp; "'!$E$21:$E$58"), $A$36) + (SUMIFS(INDIRECT("'" &amp; D$11 &amp; "'!$C$21:$C$58"), INDIRECT("'" &amp; D$11 &amp; "'!$B$21:$B$58"), $A44, INDIRECT("'" &amp; D$11 &amp; "'!$E$21:$E$58"), 'Data Validation'!$D$4) / 2)</f>
        <v>0</v>
      </c>
      <c r="E44" s="31">
        <f ca="1">SUMIFS(INDIRECT("'" &amp; E$11 &amp; "'!$C$21:$C$58"), INDIRECT("'" &amp; E$11 &amp; "'!$B$21:$B$58"), $A44, INDIRECT("'" &amp; E$11 &amp; "'!$E$21:$E$58"), $A$36) + (SUMIFS(INDIRECT("'" &amp; E$11 &amp; "'!$C$21:$C$58"), INDIRECT("'" &amp; E$11 &amp; "'!$B$21:$B$58"), $A44, INDIRECT("'" &amp; E$11 &amp; "'!$E$21:$E$58"), 'Data Validation'!$D$4) / 2)</f>
        <v>0</v>
      </c>
      <c r="F44" s="73">
        <f ca="1">SUMIFS(INDIRECT("'" &amp; F$11 &amp; "'!$C$21:$C$58"), INDIRECT("'" &amp; F$11 &amp; "'!$B$21:$B$58"), $A44, INDIRECT("'" &amp; F$11 &amp; "'!$E$21:$E$58"), $A$36) + (SUMIFS(INDIRECT("'" &amp; F$11 &amp; "'!$C$21:$C$58"), INDIRECT("'" &amp; F$11 &amp; "'!$B$21:$B$58"), $A44, INDIRECT("'" &amp; F$11 &amp; "'!$E$21:$E$58"), 'Data Validation'!$D$4) / 2)</f>
        <v>0</v>
      </c>
      <c r="G44" s="31">
        <f ca="1">SUMIFS(INDIRECT("'" &amp; G$11 &amp; "'!$C$21:$C$58"), INDIRECT("'" &amp; G$11 &amp; "'!$B$21:$B$58"), $A44, INDIRECT("'" &amp; G$11 &amp; "'!$E$21:$E$58"), $A$36) + (SUMIFS(INDIRECT("'" &amp; G$11 &amp; "'!$C$21:$C$58"), INDIRECT("'" &amp; G$11 &amp; "'!$B$21:$B$58"), $A44, INDIRECT("'" &amp; G$11 &amp; "'!$E$21:$E$58"), 'Data Validation'!$D$4) / 2)</f>
        <v>0</v>
      </c>
      <c r="H44" s="73">
        <f ca="1">SUMIFS(INDIRECT("'" &amp; H$11 &amp; "'!$C$21:$C$58"), INDIRECT("'" &amp; H$11 &amp; "'!$B$21:$B$58"), $A44, INDIRECT("'" &amp; H$11 &amp; "'!$E$21:$E$58"), $A$36) + (SUMIFS(INDIRECT("'" &amp; H$11 &amp; "'!$C$21:$C$58"), INDIRECT("'" &amp; H$11 &amp; "'!$B$21:$B$58"), $A44, INDIRECT("'" &amp; H$11 &amp; "'!$E$21:$E$58"), 'Data Validation'!$D$4) / 2)</f>
        <v>0</v>
      </c>
      <c r="I44" s="31">
        <f ca="1">SUMIFS(INDIRECT("'" &amp; I$11 &amp; "'!$C$21:$C$58"), INDIRECT("'" &amp; I$11 &amp; "'!$B$21:$B$58"), $A44, INDIRECT("'" &amp; I$11 &amp; "'!$E$21:$E$58"), $A$36) + (SUMIFS(INDIRECT("'" &amp; I$11 &amp; "'!$C$21:$C$58"), INDIRECT("'" &amp; I$11 &amp; "'!$B$21:$B$58"), $A44, INDIRECT("'" &amp; I$11 &amp; "'!$E$21:$E$58"), 'Data Validation'!$D$4) / 2)</f>
        <v>0</v>
      </c>
      <c r="J44" s="73">
        <f ca="1">SUMIFS(INDIRECT("'" &amp; J$11 &amp; "'!$C$21:$C$58"), INDIRECT("'" &amp; J$11 &amp; "'!$B$21:$B$58"), $A44, INDIRECT("'" &amp; J$11 &amp; "'!$E$21:$E$58"), $A$36) + (SUMIFS(INDIRECT("'" &amp; J$11 &amp; "'!$C$21:$C$58"), INDIRECT("'" &amp; J$11 &amp; "'!$B$21:$B$58"), $A44, INDIRECT("'" &amp; J$11 &amp; "'!$E$21:$E$58"), 'Data Validation'!$D$4) / 2)</f>
        <v>0</v>
      </c>
      <c r="K44" s="31">
        <f ca="1">SUMIFS(INDIRECT("'" &amp; K$11 &amp; "'!$C$21:$C$58"), INDIRECT("'" &amp; K$11 &amp; "'!$B$21:$B$58"), $A44, INDIRECT("'" &amp; K$11 &amp; "'!$E$21:$E$58"), $A$36) + (SUMIFS(INDIRECT("'" &amp; K$11 &amp; "'!$C$21:$C$58"), INDIRECT("'" &amp; K$11 &amp; "'!$B$21:$B$58"), $A44, INDIRECT("'" &amp; K$11 &amp; "'!$E$21:$E$58"), 'Data Validation'!$D$4) / 2)</f>
        <v>0</v>
      </c>
      <c r="L44" s="73">
        <f ca="1">SUMIFS(INDIRECT("'" &amp; L$11 &amp; "'!$C$21:$C$58"), INDIRECT("'" &amp; L$11 &amp; "'!$B$21:$B$58"), $A44, INDIRECT("'" &amp; L$11 &amp; "'!$E$21:$E$58"), $A$36) + (SUMIFS(INDIRECT("'" &amp; L$11 &amp; "'!$C$21:$C$58"), INDIRECT("'" &amp; L$11 &amp; "'!$B$21:$B$58"), $A44, INDIRECT("'" &amp; L$11 &amp; "'!$E$21:$E$58"), 'Data Validation'!$D$4) / 2)</f>
        <v>0</v>
      </c>
      <c r="M44" s="31">
        <f ca="1">SUMIFS(INDIRECT("'" &amp; M$11 &amp; "'!$C$21:$C$58"), INDIRECT("'" &amp; M$11 &amp; "'!$B$21:$B$58"), $A44, INDIRECT("'" &amp; M$11 &amp; "'!$E$21:$E$58"), $A$36) + (SUMIFS(INDIRECT("'" &amp; M$11 &amp; "'!$C$21:$C$58"), INDIRECT("'" &amp; M$11 &amp; "'!$B$21:$B$58"), $A44, INDIRECT("'" &amp; M$11 &amp; "'!$E$21:$E$58"), 'Data Validation'!$D$4) / 2)</f>
        <v>0</v>
      </c>
      <c r="N44" s="73">
        <f ca="1">SUMIFS(INDIRECT("'" &amp; N$11 &amp; "'!$C$21:$C$58"), INDIRECT("'" &amp; N$11 &amp; "'!$B$21:$B$58"), $A44, INDIRECT("'" &amp; N$11 &amp; "'!$E$21:$E$58"), $A$36) + (SUMIFS(INDIRECT("'" &amp; N$11 &amp; "'!$C$21:$C$58"), INDIRECT("'" &amp; N$11 &amp; "'!$B$21:$B$58"), $A44, INDIRECT("'" &amp; N$11 &amp; "'!$E$21:$E$58"), 'Data Validation'!$D$4) / 2)</f>
        <v>0</v>
      </c>
    </row>
    <row r="45" spans="1:14" x14ac:dyDescent="0.3">
      <c r="A45" s="63" t="s">
        <v>25</v>
      </c>
      <c r="B45" s="30">
        <f t="shared" ca="1" si="5"/>
        <v>3011.46</v>
      </c>
      <c r="C45" s="31">
        <f ca="1">SUMIFS(INDIRECT("'" &amp; C$11 &amp; "'!$C$21:$C$58"), INDIRECT("'" &amp; C$11 &amp; "'!$B$21:$B$58"), $A45, INDIRECT("'" &amp; C$11 &amp; "'!$E$21:$E$58"), $A$36) + (SUMIFS(INDIRECT("'" &amp; C$11 &amp; "'!$C$21:$C$58"), INDIRECT("'" &amp; C$11 &amp; "'!$B$21:$B$58"), $A45, INDIRECT("'" &amp; C$11 &amp; "'!$E$21:$E$58"), 'Data Validation'!$D$4) / 2)</f>
        <v>2334.6550000000002</v>
      </c>
      <c r="D45" s="73">
        <f ca="1">SUMIFS(INDIRECT("'" &amp; D$11 &amp; "'!$C$21:$C$58"), INDIRECT("'" &amp; D$11 &amp; "'!$B$21:$B$58"), $A45, INDIRECT("'" &amp; D$11 &amp; "'!$E$21:$E$58"), $A$36) + (SUMIFS(INDIRECT("'" &amp; D$11 &amp; "'!$C$21:$C$58"), INDIRECT("'" &amp; D$11 &amp; "'!$B$21:$B$58"), $A45, INDIRECT("'" &amp; D$11 &amp; "'!$E$21:$E$58"), 'Data Validation'!$D$4) / 2)</f>
        <v>0</v>
      </c>
      <c r="E45" s="31">
        <f ca="1">SUMIFS(INDIRECT("'" &amp; E$11 &amp; "'!$C$21:$C$58"), INDIRECT("'" &amp; E$11 &amp; "'!$B$21:$B$58"), $A45, INDIRECT("'" &amp; E$11 &amp; "'!$E$21:$E$58"), $A$36) + (SUMIFS(INDIRECT("'" &amp; E$11 &amp; "'!$C$21:$C$58"), INDIRECT("'" &amp; E$11 &amp; "'!$B$21:$B$58"), $A45, INDIRECT("'" &amp; E$11 &amp; "'!$E$21:$E$58"), 'Data Validation'!$D$4) / 2)</f>
        <v>0</v>
      </c>
      <c r="F45" s="73">
        <f ca="1">SUMIFS(INDIRECT("'" &amp; F$11 &amp; "'!$C$21:$C$58"), INDIRECT("'" &amp; F$11 &amp; "'!$B$21:$B$58"), $A45, INDIRECT("'" &amp; F$11 &amp; "'!$E$21:$E$58"), $A$36) + (SUMIFS(INDIRECT("'" &amp; F$11 &amp; "'!$C$21:$C$58"), INDIRECT("'" &amp; F$11 &amp; "'!$B$21:$B$58"), $A45, INDIRECT("'" &amp; F$11 &amp; "'!$E$21:$E$58"), 'Data Validation'!$D$4) / 2)</f>
        <v>584.92999999999995</v>
      </c>
      <c r="G45" s="31">
        <f ca="1">SUMIFS(INDIRECT("'" &amp; G$11 &amp; "'!$C$21:$C$58"), INDIRECT("'" &amp; G$11 &amp; "'!$B$21:$B$58"), $A45, INDIRECT("'" &amp; G$11 &amp; "'!$E$21:$E$58"), $A$36) + (SUMIFS(INDIRECT("'" &amp; G$11 &amp; "'!$C$21:$C$58"), INDIRECT("'" &amp; G$11 &amp; "'!$B$21:$B$58"), $A45, INDIRECT("'" &amp; G$11 &amp; "'!$E$21:$E$58"), 'Data Validation'!$D$4) / 2)</f>
        <v>91.875</v>
      </c>
      <c r="H45" s="73">
        <f ca="1">SUMIFS(INDIRECT("'" &amp; H$11 &amp; "'!$C$21:$C$58"), INDIRECT("'" &amp; H$11 &amp; "'!$B$21:$B$58"), $A45, INDIRECT("'" &amp; H$11 &amp; "'!$E$21:$E$58"), $A$36) + (SUMIFS(INDIRECT("'" &amp; H$11 &amp; "'!$C$21:$C$58"), INDIRECT("'" &amp; H$11 &amp; "'!$B$21:$B$58"), $A45, INDIRECT("'" &amp; H$11 &amp; "'!$E$21:$E$58"), 'Data Validation'!$D$4) / 2)</f>
        <v>0</v>
      </c>
      <c r="I45" s="31">
        <f ca="1">SUMIFS(INDIRECT("'" &amp; I$11 &amp; "'!$C$21:$C$58"), INDIRECT("'" &amp; I$11 &amp; "'!$B$21:$B$58"), $A45, INDIRECT("'" &amp; I$11 &amp; "'!$E$21:$E$58"), $A$36) + (SUMIFS(INDIRECT("'" &amp; I$11 &amp; "'!$C$21:$C$58"), INDIRECT("'" &amp; I$11 &amp; "'!$B$21:$B$58"), $A45, INDIRECT("'" &amp; I$11 &amp; "'!$E$21:$E$58"), 'Data Validation'!$D$4) / 2)</f>
        <v>0</v>
      </c>
      <c r="J45" s="73">
        <f ca="1">SUMIFS(INDIRECT("'" &amp; J$11 &amp; "'!$C$21:$C$58"), INDIRECT("'" &amp; J$11 &amp; "'!$B$21:$B$58"), $A45, INDIRECT("'" &amp; J$11 &amp; "'!$E$21:$E$58"), $A$36) + (SUMIFS(INDIRECT("'" &amp; J$11 &amp; "'!$C$21:$C$58"), INDIRECT("'" &amp; J$11 &amp; "'!$B$21:$B$58"), $A45, INDIRECT("'" &amp; J$11 &amp; "'!$E$21:$E$58"), 'Data Validation'!$D$4) / 2)</f>
        <v>0</v>
      </c>
      <c r="K45" s="31">
        <f ca="1">SUMIFS(INDIRECT("'" &amp; K$11 &amp; "'!$C$21:$C$58"), INDIRECT("'" &amp; K$11 &amp; "'!$B$21:$B$58"), $A45, INDIRECT("'" &amp; K$11 &amp; "'!$E$21:$E$58"), $A$36) + (SUMIFS(INDIRECT("'" &amp; K$11 &amp; "'!$C$21:$C$58"), INDIRECT("'" &amp; K$11 &amp; "'!$B$21:$B$58"), $A45, INDIRECT("'" &amp; K$11 &amp; "'!$E$21:$E$58"), 'Data Validation'!$D$4) / 2)</f>
        <v>0</v>
      </c>
      <c r="L45" s="73">
        <f ca="1">SUMIFS(INDIRECT("'" &amp; L$11 &amp; "'!$C$21:$C$58"), INDIRECT("'" &amp; L$11 &amp; "'!$B$21:$B$58"), $A45, INDIRECT("'" &amp; L$11 &amp; "'!$E$21:$E$58"), $A$36) + (SUMIFS(INDIRECT("'" &amp; L$11 &amp; "'!$C$21:$C$58"), INDIRECT("'" &amp; L$11 &amp; "'!$B$21:$B$58"), $A45, INDIRECT("'" &amp; L$11 &amp; "'!$E$21:$E$58"), 'Data Validation'!$D$4) / 2)</f>
        <v>0</v>
      </c>
      <c r="M45" s="31">
        <f ca="1">SUMIFS(INDIRECT("'" &amp; M$11 &amp; "'!$C$21:$C$58"), INDIRECT("'" &amp; M$11 &amp; "'!$B$21:$B$58"), $A45, INDIRECT("'" &amp; M$11 &amp; "'!$E$21:$E$58"), $A$36) + (SUMIFS(INDIRECT("'" &amp; M$11 &amp; "'!$C$21:$C$58"), INDIRECT("'" &amp; M$11 &amp; "'!$B$21:$B$58"), $A45, INDIRECT("'" &amp; M$11 &amp; "'!$E$21:$E$58"), 'Data Validation'!$D$4) / 2)</f>
        <v>0</v>
      </c>
      <c r="N45" s="73">
        <f ca="1">SUMIFS(INDIRECT("'" &amp; N$11 &amp; "'!$C$21:$C$58"), INDIRECT("'" &amp; N$11 &amp; "'!$B$21:$B$58"), $A45, INDIRECT("'" &amp; N$11 &amp; "'!$E$21:$E$58"), $A$36) + (SUMIFS(INDIRECT("'" &amp; N$11 &amp; "'!$C$21:$C$58"), INDIRECT("'" &amp; N$11 &amp; "'!$B$21:$B$58"), $A45, INDIRECT("'" &amp; N$11 &amp; "'!$E$21:$E$58"), 'Data Validation'!$D$4) / 2)</f>
        <v>0</v>
      </c>
    </row>
    <row r="46" spans="1:14" x14ac:dyDescent="0.3">
      <c r="A46" s="63" t="s">
        <v>26</v>
      </c>
      <c r="B46" s="30">
        <f t="shared" ca="1" si="5"/>
        <v>0</v>
      </c>
      <c r="C46" s="31">
        <f ca="1">SUMIFS(INDIRECT("'" &amp; C$11 &amp; "'!$C$21:$C$58"), INDIRECT("'" &amp; C$11 &amp; "'!$B$21:$B$58"), $A46, INDIRECT("'" &amp; C$11 &amp; "'!$E$21:$E$58"), $A$36) + (SUMIFS(INDIRECT("'" &amp; C$11 &amp; "'!$C$21:$C$58"), INDIRECT("'" &amp; C$11 &amp; "'!$B$21:$B$58"), $A46, INDIRECT("'" &amp; C$11 &amp; "'!$E$21:$E$58"), 'Data Validation'!$D$4) / 2)</f>
        <v>0</v>
      </c>
      <c r="D46" s="73">
        <f ca="1">SUMIFS(INDIRECT("'" &amp; D$11 &amp; "'!$C$21:$C$58"), INDIRECT("'" &amp; D$11 &amp; "'!$B$21:$B$58"), $A46, INDIRECT("'" &amp; D$11 &amp; "'!$E$21:$E$58"), $A$36) + (SUMIFS(INDIRECT("'" &amp; D$11 &amp; "'!$C$21:$C$58"), INDIRECT("'" &amp; D$11 &amp; "'!$B$21:$B$58"), $A46, INDIRECT("'" &amp; D$11 &amp; "'!$E$21:$E$58"), 'Data Validation'!$D$4) / 2)</f>
        <v>0</v>
      </c>
      <c r="E46" s="31">
        <f ca="1">SUMIFS(INDIRECT("'" &amp; E$11 &amp; "'!$C$21:$C$58"), INDIRECT("'" &amp; E$11 &amp; "'!$B$21:$B$58"), $A46, INDIRECT("'" &amp; E$11 &amp; "'!$E$21:$E$58"), $A$36) + (SUMIFS(INDIRECT("'" &amp; E$11 &amp; "'!$C$21:$C$58"), INDIRECT("'" &amp; E$11 &amp; "'!$B$21:$B$58"), $A46, INDIRECT("'" &amp; E$11 &amp; "'!$E$21:$E$58"), 'Data Validation'!$D$4) / 2)</f>
        <v>0</v>
      </c>
      <c r="F46" s="73">
        <f ca="1">SUMIFS(INDIRECT("'" &amp; F$11 &amp; "'!$C$21:$C$58"), INDIRECT("'" &amp; F$11 &amp; "'!$B$21:$B$58"), $A46, INDIRECT("'" &amp; F$11 &amp; "'!$E$21:$E$58"), $A$36) + (SUMIFS(INDIRECT("'" &amp; F$11 &amp; "'!$C$21:$C$58"), INDIRECT("'" &amp; F$11 &amp; "'!$B$21:$B$58"), $A46, INDIRECT("'" &amp; F$11 &amp; "'!$E$21:$E$58"), 'Data Validation'!$D$4) / 2)</f>
        <v>0</v>
      </c>
      <c r="G46" s="31">
        <f ca="1">SUMIFS(INDIRECT("'" &amp; G$11 &amp; "'!$C$21:$C$58"), INDIRECT("'" &amp; G$11 &amp; "'!$B$21:$B$58"), $A46, INDIRECT("'" &amp; G$11 &amp; "'!$E$21:$E$58"), $A$36) + (SUMIFS(INDIRECT("'" &amp; G$11 &amp; "'!$C$21:$C$58"), INDIRECT("'" &amp; G$11 &amp; "'!$B$21:$B$58"), $A46, INDIRECT("'" &amp; G$11 &amp; "'!$E$21:$E$58"), 'Data Validation'!$D$4) / 2)</f>
        <v>0</v>
      </c>
      <c r="H46" s="73">
        <f ca="1">SUMIFS(INDIRECT("'" &amp; H$11 &amp; "'!$C$21:$C$58"), INDIRECT("'" &amp; H$11 &amp; "'!$B$21:$B$58"), $A46, INDIRECT("'" &amp; H$11 &amp; "'!$E$21:$E$58"), $A$36) + (SUMIFS(INDIRECT("'" &amp; H$11 &amp; "'!$C$21:$C$58"), INDIRECT("'" &amp; H$11 &amp; "'!$B$21:$B$58"), $A46, INDIRECT("'" &amp; H$11 &amp; "'!$E$21:$E$58"), 'Data Validation'!$D$4) / 2)</f>
        <v>0</v>
      </c>
      <c r="I46" s="31">
        <f ca="1">SUMIFS(INDIRECT("'" &amp; I$11 &amp; "'!$C$21:$C$58"), INDIRECT("'" &amp; I$11 &amp; "'!$B$21:$B$58"), $A46, INDIRECT("'" &amp; I$11 &amp; "'!$E$21:$E$58"), $A$36) + (SUMIFS(INDIRECT("'" &amp; I$11 &amp; "'!$C$21:$C$58"), INDIRECT("'" &amp; I$11 &amp; "'!$B$21:$B$58"), $A46, INDIRECT("'" &amp; I$11 &amp; "'!$E$21:$E$58"), 'Data Validation'!$D$4) / 2)</f>
        <v>0</v>
      </c>
      <c r="J46" s="73">
        <f ca="1">SUMIFS(INDIRECT("'" &amp; J$11 &amp; "'!$C$21:$C$58"), INDIRECT("'" &amp; J$11 &amp; "'!$B$21:$B$58"), $A46, INDIRECT("'" &amp; J$11 &amp; "'!$E$21:$E$58"), $A$36) + (SUMIFS(INDIRECT("'" &amp; J$11 &amp; "'!$C$21:$C$58"), INDIRECT("'" &amp; J$11 &amp; "'!$B$21:$B$58"), $A46, INDIRECT("'" &amp; J$11 &amp; "'!$E$21:$E$58"), 'Data Validation'!$D$4) / 2)</f>
        <v>0</v>
      </c>
      <c r="K46" s="31">
        <f ca="1">SUMIFS(INDIRECT("'" &amp; K$11 &amp; "'!$C$21:$C$58"), INDIRECT("'" &amp; K$11 &amp; "'!$B$21:$B$58"), $A46, INDIRECT("'" &amp; K$11 &amp; "'!$E$21:$E$58"), $A$36) + (SUMIFS(INDIRECT("'" &amp; K$11 &amp; "'!$C$21:$C$58"), INDIRECT("'" &amp; K$11 &amp; "'!$B$21:$B$58"), $A46, INDIRECT("'" &amp; K$11 &amp; "'!$E$21:$E$58"), 'Data Validation'!$D$4) / 2)</f>
        <v>0</v>
      </c>
      <c r="L46" s="73">
        <f ca="1">SUMIFS(INDIRECT("'" &amp; L$11 &amp; "'!$C$21:$C$58"), INDIRECT("'" &amp; L$11 &amp; "'!$B$21:$B$58"), $A46, INDIRECT("'" &amp; L$11 &amp; "'!$E$21:$E$58"), $A$36) + (SUMIFS(INDIRECT("'" &amp; L$11 &amp; "'!$C$21:$C$58"), INDIRECT("'" &amp; L$11 &amp; "'!$B$21:$B$58"), $A46, INDIRECT("'" &amp; L$11 &amp; "'!$E$21:$E$58"), 'Data Validation'!$D$4) / 2)</f>
        <v>0</v>
      </c>
      <c r="M46" s="31">
        <f ca="1">SUMIFS(INDIRECT("'" &amp; M$11 &amp; "'!$C$21:$C$58"), INDIRECT("'" &amp; M$11 &amp; "'!$B$21:$B$58"), $A46, INDIRECT("'" &amp; M$11 &amp; "'!$E$21:$E$58"), $A$36) + (SUMIFS(INDIRECT("'" &amp; M$11 &amp; "'!$C$21:$C$58"), INDIRECT("'" &amp; M$11 &amp; "'!$B$21:$B$58"), $A46, INDIRECT("'" &amp; M$11 &amp; "'!$E$21:$E$58"), 'Data Validation'!$D$4) / 2)</f>
        <v>0</v>
      </c>
      <c r="N46" s="73">
        <f ca="1">SUMIFS(INDIRECT("'" &amp; N$11 &amp; "'!$C$21:$C$58"), INDIRECT("'" &amp; N$11 &amp; "'!$B$21:$B$58"), $A46, INDIRECT("'" &amp; N$11 &amp; "'!$E$21:$E$58"), $A$36) + (SUMIFS(INDIRECT("'" &amp; N$11 &amp; "'!$C$21:$C$58"), INDIRECT("'" &amp; N$11 &amp; "'!$B$21:$B$58"), $A46, INDIRECT("'" &amp; N$11 &amp; "'!$E$21:$E$58"), 'Data Validation'!$D$4) / 2)</f>
        <v>0</v>
      </c>
    </row>
    <row r="47" spans="1:14" x14ac:dyDescent="0.3">
      <c r="A47" s="63" t="s">
        <v>36</v>
      </c>
      <c r="B47" s="30">
        <f t="shared" ca="1" si="5"/>
        <v>0</v>
      </c>
      <c r="C47" s="31">
        <f ca="1">SUMIFS(INDIRECT("'" &amp; C$11 &amp; "'!$C$21:$C$58"), INDIRECT("'" &amp; C$11 &amp; "'!$B$21:$B$58"), $A47, INDIRECT("'" &amp; C$11 &amp; "'!$E$21:$E$58"), $A$36) + (SUMIFS(INDIRECT("'" &amp; C$11 &amp; "'!$C$21:$C$58"), INDIRECT("'" &amp; C$11 &amp; "'!$B$21:$B$58"), $A47, INDIRECT("'" &amp; C$11 &amp; "'!$E$21:$E$58"), 'Data Validation'!$D$4) / 2)</f>
        <v>0</v>
      </c>
      <c r="D47" s="73">
        <f ca="1">SUMIFS(INDIRECT("'" &amp; D$11 &amp; "'!$C$21:$C$58"), INDIRECT("'" &amp; D$11 &amp; "'!$B$21:$B$58"), $A47, INDIRECT("'" &amp; D$11 &amp; "'!$E$21:$E$58"), $A$36) + (SUMIFS(INDIRECT("'" &amp; D$11 &amp; "'!$C$21:$C$58"), INDIRECT("'" &amp; D$11 &amp; "'!$B$21:$B$58"), $A47, INDIRECT("'" &amp; D$11 &amp; "'!$E$21:$E$58"), 'Data Validation'!$D$4) / 2)</f>
        <v>0</v>
      </c>
      <c r="E47" s="31">
        <f ca="1">SUMIFS(INDIRECT("'" &amp; E$11 &amp; "'!$C$21:$C$58"), INDIRECT("'" &amp; E$11 &amp; "'!$B$21:$B$58"), $A47, INDIRECT("'" &amp; E$11 &amp; "'!$E$21:$E$58"), $A$36) + (SUMIFS(INDIRECT("'" &amp; E$11 &amp; "'!$C$21:$C$58"), INDIRECT("'" &amp; E$11 &amp; "'!$B$21:$B$58"), $A47, INDIRECT("'" &amp; E$11 &amp; "'!$E$21:$E$58"), 'Data Validation'!$D$4) / 2)</f>
        <v>0</v>
      </c>
      <c r="F47" s="73">
        <f ca="1">SUMIFS(INDIRECT("'" &amp; F$11 &amp; "'!$C$21:$C$58"), INDIRECT("'" &amp; F$11 &amp; "'!$B$21:$B$58"), $A47, INDIRECT("'" &amp; F$11 &amp; "'!$E$21:$E$58"), $A$36) + (SUMIFS(INDIRECT("'" &amp; F$11 &amp; "'!$C$21:$C$58"), INDIRECT("'" &amp; F$11 &amp; "'!$B$21:$B$58"), $A47, INDIRECT("'" &amp; F$11 &amp; "'!$E$21:$E$58"), 'Data Validation'!$D$4) / 2)</f>
        <v>0</v>
      </c>
      <c r="G47" s="31">
        <f ca="1">SUMIFS(INDIRECT("'" &amp; G$11 &amp; "'!$C$21:$C$58"), INDIRECT("'" &amp; G$11 &amp; "'!$B$21:$B$58"), $A47, INDIRECT("'" &amp; G$11 &amp; "'!$E$21:$E$58"), $A$36) + (SUMIFS(INDIRECT("'" &amp; G$11 &amp; "'!$C$21:$C$58"), INDIRECT("'" &amp; G$11 &amp; "'!$B$21:$B$58"), $A47, INDIRECT("'" &amp; G$11 &amp; "'!$E$21:$E$58"), 'Data Validation'!$D$4) / 2)</f>
        <v>0</v>
      </c>
      <c r="H47" s="73">
        <f ca="1">SUMIFS(INDIRECT("'" &amp; H$11 &amp; "'!$C$21:$C$58"), INDIRECT("'" &amp; H$11 &amp; "'!$B$21:$B$58"), $A47, INDIRECT("'" &amp; H$11 &amp; "'!$E$21:$E$58"), $A$36) + (SUMIFS(INDIRECT("'" &amp; H$11 &amp; "'!$C$21:$C$58"), INDIRECT("'" &amp; H$11 &amp; "'!$B$21:$B$58"), $A47, INDIRECT("'" &amp; H$11 &amp; "'!$E$21:$E$58"), 'Data Validation'!$D$4) / 2)</f>
        <v>0</v>
      </c>
      <c r="I47" s="31">
        <f ca="1">SUMIFS(INDIRECT("'" &amp; I$11 &amp; "'!$C$21:$C$58"), INDIRECT("'" &amp; I$11 &amp; "'!$B$21:$B$58"), $A47, INDIRECT("'" &amp; I$11 &amp; "'!$E$21:$E$58"), $A$36) + (SUMIFS(INDIRECT("'" &amp; I$11 &amp; "'!$C$21:$C$58"), INDIRECT("'" &amp; I$11 &amp; "'!$B$21:$B$58"), $A47, INDIRECT("'" &amp; I$11 &amp; "'!$E$21:$E$58"), 'Data Validation'!$D$4) / 2)</f>
        <v>0</v>
      </c>
      <c r="J47" s="73">
        <f ca="1">SUMIFS(INDIRECT("'" &amp; J$11 &amp; "'!$C$21:$C$58"), INDIRECT("'" &amp; J$11 &amp; "'!$B$21:$B$58"), $A47, INDIRECT("'" &amp; J$11 &amp; "'!$E$21:$E$58"), $A$36) + (SUMIFS(INDIRECT("'" &amp; J$11 &amp; "'!$C$21:$C$58"), INDIRECT("'" &amp; J$11 &amp; "'!$B$21:$B$58"), $A47, INDIRECT("'" &amp; J$11 &amp; "'!$E$21:$E$58"), 'Data Validation'!$D$4) / 2)</f>
        <v>0</v>
      </c>
      <c r="K47" s="31">
        <f ca="1">SUMIFS(INDIRECT("'" &amp; K$11 &amp; "'!$C$21:$C$58"), INDIRECT("'" &amp; K$11 &amp; "'!$B$21:$B$58"), $A47, INDIRECT("'" &amp; K$11 &amp; "'!$E$21:$E$58"), $A$36) + (SUMIFS(INDIRECT("'" &amp; K$11 &amp; "'!$C$21:$C$58"), INDIRECT("'" &amp; K$11 &amp; "'!$B$21:$B$58"), $A47, INDIRECT("'" &amp; K$11 &amp; "'!$E$21:$E$58"), 'Data Validation'!$D$4) / 2)</f>
        <v>0</v>
      </c>
      <c r="L47" s="73">
        <f ca="1">SUMIFS(INDIRECT("'" &amp; L$11 &amp; "'!$C$21:$C$58"), INDIRECT("'" &amp; L$11 &amp; "'!$B$21:$B$58"), $A47, INDIRECT("'" &amp; L$11 &amp; "'!$E$21:$E$58"), $A$36) + (SUMIFS(INDIRECT("'" &amp; L$11 &amp; "'!$C$21:$C$58"), INDIRECT("'" &amp; L$11 &amp; "'!$B$21:$B$58"), $A47, INDIRECT("'" &amp; L$11 &amp; "'!$E$21:$E$58"), 'Data Validation'!$D$4) / 2)</f>
        <v>0</v>
      </c>
      <c r="M47" s="31">
        <f ca="1">SUMIFS(INDIRECT("'" &amp; M$11 &amp; "'!$C$21:$C$58"), INDIRECT("'" &amp; M$11 &amp; "'!$B$21:$B$58"), $A47, INDIRECT("'" &amp; M$11 &amp; "'!$E$21:$E$58"), $A$36) + (SUMIFS(INDIRECT("'" &amp; M$11 &amp; "'!$C$21:$C$58"), INDIRECT("'" &amp; M$11 &amp; "'!$B$21:$B$58"), $A47, INDIRECT("'" &amp; M$11 &amp; "'!$E$21:$E$58"), 'Data Validation'!$D$4) / 2)</f>
        <v>0</v>
      </c>
      <c r="N47" s="73">
        <f ca="1">SUMIFS(INDIRECT("'" &amp; N$11 &amp; "'!$C$21:$C$58"), INDIRECT("'" &amp; N$11 &amp; "'!$B$21:$B$58"), $A47, INDIRECT("'" &amp; N$11 &amp; "'!$E$21:$E$58"), $A$36) + (SUMIFS(INDIRECT("'" &amp; N$11 &amp; "'!$C$21:$C$58"), INDIRECT("'" &amp; N$11 &amp; "'!$B$21:$B$58"), $A47, INDIRECT("'" &amp; N$11 &amp; "'!$E$21:$E$58"), 'Data Validation'!$D$4) / 2)</f>
        <v>0</v>
      </c>
    </row>
    <row r="48" spans="1:14" x14ac:dyDescent="0.3">
      <c r="A48" s="63" t="s">
        <v>27</v>
      </c>
      <c r="B48" s="30">
        <f t="shared" ca="1" si="5"/>
        <v>816.38499999999999</v>
      </c>
      <c r="C48" s="31">
        <f ca="1">SUMIFS(INDIRECT("'" &amp; C$11 &amp; "'!$C$21:$C$58"), INDIRECT("'" &amp; C$11 &amp; "'!$B$21:$B$58"), $A48, INDIRECT("'" &amp; C$11 &amp; "'!$E$21:$E$58"), $A$36) + (SUMIFS(INDIRECT("'" &amp; C$11 &amp; "'!$C$21:$C$58"), INDIRECT("'" &amp; C$11 &amp; "'!$B$21:$B$58"), $A48, INDIRECT("'" &amp; C$11 &amp; "'!$E$21:$E$58"), 'Data Validation'!$D$4) / 2)</f>
        <v>0</v>
      </c>
      <c r="D48" s="73">
        <f ca="1">SUMIFS(INDIRECT("'" &amp; D$11 &amp; "'!$C$21:$C$58"), INDIRECT("'" &amp; D$11 &amp; "'!$B$21:$B$58"), $A48, INDIRECT("'" &amp; D$11 &amp; "'!$E$21:$E$58"), $A$36) + (SUMIFS(INDIRECT("'" &amp; D$11 &amp; "'!$C$21:$C$58"), INDIRECT("'" &amp; D$11 &amp; "'!$B$21:$B$58"), $A48, INDIRECT("'" &amp; D$11 &amp; "'!$E$21:$E$58"), 'Data Validation'!$D$4) / 2)</f>
        <v>0</v>
      </c>
      <c r="E48" s="31">
        <f ca="1">SUMIFS(INDIRECT("'" &amp; E$11 &amp; "'!$C$21:$C$58"), INDIRECT("'" &amp; E$11 &amp; "'!$B$21:$B$58"), $A48, INDIRECT("'" &amp; E$11 &amp; "'!$E$21:$E$58"), $A$36) + (SUMIFS(INDIRECT("'" &amp; E$11 &amp; "'!$C$21:$C$58"), INDIRECT("'" &amp; E$11 &amp; "'!$B$21:$B$58"), $A48, INDIRECT("'" &amp; E$11 &amp; "'!$E$21:$E$58"), 'Data Validation'!$D$4) / 2)</f>
        <v>0</v>
      </c>
      <c r="F48" s="73">
        <f ca="1">SUMIFS(INDIRECT("'" &amp; F$11 &amp; "'!$C$21:$C$58"), INDIRECT("'" &amp; F$11 &amp; "'!$B$21:$B$58"), $A48, INDIRECT("'" &amp; F$11 &amp; "'!$E$21:$E$58"), $A$36) + (SUMIFS(INDIRECT("'" &amp; F$11 &amp; "'!$C$21:$C$58"), INDIRECT("'" &amp; F$11 &amp; "'!$B$21:$B$58"), $A48, INDIRECT("'" &amp; F$11 &amp; "'!$E$21:$E$58"), 'Data Validation'!$D$4) / 2)</f>
        <v>0</v>
      </c>
      <c r="G48" s="31">
        <f ca="1">SUMIFS(INDIRECT("'" &amp; G$11 &amp; "'!$C$21:$C$58"), INDIRECT("'" &amp; G$11 &amp; "'!$B$21:$B$58"), $A48, INDIRECT("'" &amp; G$11 &amp; "'!$E$21:$E$58"), $A$36) + (SUMIFS(INDIRECT("'" &amp; G$11 &amp; "'!$C$21:$C$58"), INDIRECT("'" &amp; G$11 &amp; "'!$B$21:$B$58"), $A48, INDIRECT("'" &amp; G$11 &amp; "'!$E$21:$E$58"), 'Data Validation'!$D$4) / 2)</f>
        <v>0</v>
      </c>
      <c r="H48" s="73">
        <f ca="1">SUMIFS(INDIRECT("'" &amp; H$11 &amp; "'!$C$21:$C$58"), INDIRECT("'" &amp; H$11 &amp; "'!$B$21:$B$58"), $A48, INDIRECT("'" &amp; H$11 &amp; "'!$E$21:$E$58"), $A$36) + (SUMIFS(INDIRECT("'" &amp; H$11 &amp; "'!$C$21:$C$58"), INDIRECT("'" &amp; H$11 &amp; "'!$B$21:$B$58"), $A48, INDIRECT("'" &amp; H$11 &amp; "'!$E$21:$E$58"), 'Data Validation'!$D$4) / 2)</f>
        <v>0</v>
      </c>
      <c r="I48" s="31">
        <f ca="1">SUMIFS(INDIRECT("'" &amp; I$11 &amp; "'!$C$21:$C$58"), INDIRECT("'" &amp; I$11 &amp; "'!$B$21:$B$58"), $A48, INDIRECT("'" &amp; I$11 &amp; "'!$E$21:$E$58"), $A$36) + (SUMIFS(INDIRECT("'" &amp; I$11 &amp; "'!$C$21:$C$58"), INDIRECT("'" &amp; I$11 &amp; "'!$B$21:$B$58"), $A48, INDIRECT("'" &amp; I$11 &amp; "'!$E$21:$E$58"), 'Data Validation'!$D$4) / 2)</f>
        <v>0</v>
      </c>
      <c r="J48" s="73">
        <f ca="1">SUMIFS(INDIRECT("'" &amp; J$11 &amp; "'!$C$21:$C$58"), INDIRECT("'" &amp; J$11 &amp; "'!$B$21:$B$58"), $A48, INDIRECT("'" &amp; J$11 &amp; "'!$E$21:$E$58"), $A$36) + (SUMIFS(INDIRECT("'" &amp; J$11 &amp; "'!$C$21:$C$58"), INDIRECT("'" &amp; J$11 &amp; "'!$B$21:$B$58"), $A48, INDIRECT("'" &amp; J$11 &amp; "'!$E$21:$E$58"), 'Data Validation'!$D$4) / 2)</f>
        <v>0</v>
      </c>
      <c r="K48" s="31">
        <f ca="1">SUMIFS(INDIRECT("'" &amp; K$11 &amp; "'!$C$21:$C$58"), INDIRECT("'" &amp; K$11 &amp; "'!$B$21:$B$58"), $A48, INDIRECT("'" &amp; K$11 &amp; "'!$E$21:$E$58"), $A$36) + (SUMIFS(INDIRECT("'" &amp; K$11 &amp; "'!$C$21:$C$58"), INDIRECT("'" &amp; K$11 &amp; "'!$B$21:$B$58"), $A48, INDIRECT("'" &amp; K$11 &amp; "'!$E$21:$E$58"), 'Data Validation'!$D$4) / 2)</f>
        <v>0</v>
      </c>
      <c r="L48" s="73">
        <f ca="1">SUMIFS(INDIRECT("'" &amp; L$11 &amp; "'!$C$21:$C$58"), INDIRECT("'" &amp; L$11 &amp; "'!$B$21:$B$58"), $A48, INDIRECT("'" &amp; L$11 &amp; "'!$E$21:$E$58"), $A$36) + (SUMIFS(INDIRECT("'" &amp; L$11 &amp; "'!$C$21:$C$58"), INDIRECT("'" &amp; L$11 &amp; "'!$B$21:$B$58"), $A48, INDIRECT("'" &amp; L$11 &amp; "'!$E$21:$E$58"), 'Data Validation'!$D$4) / 2)</f>
        <v>0</v>
      </c>
      <c r="M48" s="31">
        <f ca="1">SUMIFS(INDIRECT("'" &amp; M$11 &amp; "'!$C$21:$C$58"), INDIRECT("'" &amp; M$11 &amp; "'!$B$21:$B$58"), $A48, INDIRECT("'" &amp; M$11 &amp; "'!$E$21:$E$58"), $A$36) + (SUMIFS(INDIRECT("'" &amp; M$11 &amp; "'!$C$21:$C$58"), INDIRECT("'" &amp; M$11 &amp; "'!$B$21:$B$58"), $A48, INDIRECT("'" &amp; M$11 &amp; "'!$E$21:$E$58"), 'Data Validation'!$D$4) / 2)</f>
        <v>0</v>
      </c>
      <c r="N48" s="73">
        <f ca="1">SUMIFS(INDIRECT("'" &amp; N$11 &amp; "'!$C$21:$C$58"), INDIRECT("'" &amp; N$11 &amp; "'!$B$21:$B$58"), $A48, INDIRECT("'" &amp; N$11 &amp; "'!$E$21:$E$58"), $A$36) + (SUMIFS(INDIRECT("'" &amp; N$11 &amp; "'!$C$21:$C$58"), INDIRECT("'" &amp; N$11 &amp; "'!$B$21:$B$58"), $A48, INDIRECT("'" &amp; N$11 &amp; "'!$E$21:$E$58"), 'Data Validation'!$D$4) / 2)</f>
        <v>816.38499999999999</v>
      </c>
    </row>
    <row r="49" spans="1:14" x14ac:dyDescent="0.3">
      <c r="A49" s="63" t="s">
        <v>28</v>
      </c>
      <c r="B49" s="30">
        <f t="shared" ca="1" si="5"/>
        <v>113.605</v>
      </c>
      <c r="C49" s="31">
        <f ca="1">SUMIFS(INDIRECT("'" &amp; C$11 &amp; "'!$C$21:$C$58"), INDIRECT("'" &amp; C$11 &amp; "'!$B$21:$B$58"), $A49, INDIRECT("'" &amp; C$11 &amp; "'!$E$21:$E$58"), $A$36) + (SUMIFS(INDIRECT("'" &amp; C$11 &amp; "'!$C$21:$C$58"), INDIRECT("'" &amp; C$11 &amp; "'!$B$21:$B$58"), $A49, INDIRECT("'" &amp; C$11 &amp; "'!$E$21:$E$58"), 'Data Validation'!$D$4) / 2)</f>
        <v>0</v>
      </c>
      <c r="D49" s="73">
        <f ca="1">SUMIFS(INDIRECT("'" &amp; D$11 &amp; "'!$C$21:$C$58"), INDIRECT("'" &amp; D$11 &amp; "'!$B$21:$B$58"), $A49, INDIRECT("'" &amp; D$11 &amp; "'!$E$21:$E$58"), $A$36) + (SUMIFS(INDIRECT("'" &amp; D$11 &amp; "'!$C$21:$C$58"), INDIRECT("'" &amp; D$11 &amp; "'!$B$21:$B$58"), $A49, INDIRECT("'" &amp; D$11 &amp; "'!$E$21:$E$58"), 'Data Validation'!$D$4) / 2)</f>
        <v>0</v>
      </c>
      <c r="E49" s="31">
        <f ca="1">SUMIFS(INDIRECT("'" &amp; E$11 &amp; "'!$C$21:$C$58"), INDIRECT("'" &amp; E$11 &amp; "'!$B$21:$B$58"), $A49, INDIRECT("'" &amp; E$11 &amp; "'!$E$21:$E$58"), $A$36) + (SUMIFS(INDIRECT("'" &amp; E$11 &amp; "'!$C$21:$C$58"), INDIRECT("'" &amp; E$11 &amp; "'!$B$21:$B$58"), $A49, INDIRECT("'" &amp; E$11 &amp; "'!$E$21:$E$58"), 'Data Validation'!$D$4) / 2)</f>
        <v>0</v>
      </c>
      <c r="F49" s="73">
        <f ca="1">SUMIFS(INDIRECT("'" &amp; F$11 &amp; "'!$C$21:$C$58"), INDIRECT("'" &amp; F$11 &amp; "'!$B$21:$B$58"), $A49, INDIRECT("'" &amp; F$11 &amp; "'!$E$21:$E$58"), $A$36) + (SUMIFS(INDIRECT("'" &amp; F$11 &amp; "'!$C$21:$C$58"), INDIRECT("'" &amp; F$11 &amp; "'!$B$21:$B$58"), $A49, INDIRECT("'" &amp; F$11 &amp; "'!$E$21:$E$58"), 'Data Validation'!$D$4) / 2)</f>
        <v>0</v>
      </c>
      <c r="G49" s="31">
        <f ca="1">SUMIFS(INDIRECT("'" &amp; G$11 &amp; "'!$C$21:$C$58"), INDIRECT("'" &amp; G$11 &amp; "'!$B$21:$B$58"), $A49, INDIRECT("'" &amp; G$11 &amp; "'!$E$21:$E$58"), $A$36) + (SUMIFS(INDIRECT("'" &amp; G$11 &amp; "'!$C$21:$C$58"), INDIRECT("'" &amp; G$11 &amp; "'!$B$21:$B$58"), $A49, INDIRECT("'" &amp; G$11 &amp; "'!$E$21:$E$58"), 'Data Validation'!$D$4) / 2)</f>
        <v>0</v>
      </c>
      <c r="H49" s="73">
        <f ca="1">SUMIFS(INDIRECT("'" &amp; H$11 &amp; "'!$C$21:$C$58"), INDIRECT("'" &amp; H$11 &amp; "'!$B$21:$B$58"), $A49, INDIRECT("'" &amp; H$11 &amp; "'!$E$21:$E$58"), $A$36) + (SUMIFS(INDIRECT("'" &amp; H$11 &amp; "'!$C$21:$C$58"), INDIRECT("'" &amp; H$11 &amp; "'!$B$21:$B$58"), $A49, INDIRECT("'" &amp; H$11 &amp; "'!$E$21:$E$58"), 'Data Validation'!$D$4) / 2)</f>
        <v>0</v>
      </c>
      <c r="I49" s="31">
        <f ca="1">SUMIFS(INDIRECT("'" &amp; I$11 &amp; "'!$C$21:$C$58"), INDIRECT("'" &amp; I$11 &amp; "'!$B$21:$B$58"), $A49, INDIRECT("'" &amp; I$11 &amp; "'!$E$21:$E$58"), $A$36) + (SUMIFS(INDIRECT("'" &amp; I$11 &amp; "'!$C$21:$C$58"), INDIRECT("'" &amp; I$11 &amp; "'!$B$21:$B$58"), $A49, INDIRECT("'" &amp; I$11 &amp; "'!$E$21:$E$58"), 'Data Validation'!$D$4) / 2)</f>
        <v>0</v>
      </c>
      <c r="J49" s="73">
        <f ca="1">SUMIFS(INDIRECT("'" &amp; J$11 &amp; "'!$C$21:$C$58"), INDIRECT("'" &amp; J$11 &amp; "'!$B$21:$B$58"), $A49, INDIRECT("'" &amp; J$11 &amp; "'!$E$21:$E$58"), $A$36) + (SUMIFS(INDIRECT("'" &amp; J$11 &amp; "'!$C$21:$C$58"), INDIRECT("'" &amp; J$11 &amp; "'!$B$21:$B$58"), $A49, INDIRECT("'" &amp; J$11 &amp; "'!$E$21:$E$58"), 'Data Validation'!$D$4) / 2)</f>
        <v>0</v>
      </c>
      <c r="K49" s="31">
        <f ca="1">SUMIFS(INDIRECT("'" &amp; K$11 &amp; "'!$C$21:$C$58"), INDIRECT("'" &amp; K$11 &amp; "'!$B$21:$B$58"), $A49, INDIRECT("'" &amp; K$11 &amp; "'!$E$21:$E$58"), $A$36) + (SUMIFS(INDIRECT("'" &amp; K$11 &amp; "'!$C$21:$C$58"), INDIRECT("'" &amp; K$11 &amp; "'!$B$21:$B$58"), $A49, INDIRECT("'" &amp; K$11 &amp; "'!$E$21:$E$58"), 'Data Validation'!$D$4) / 2)</f>
        <v>0</v>
      </c>
      <c r="L49" s="73">
        <f ca="1">SUMIFS(INDIRECT("'" &amp; L$11 &amp; "'!$C$21:$C$58"), INDIRECT("'" &amp; L$11 &amp; "'!$B$21:$B$58"), $A49, INDIRECT("'" &amp; L$11 &amp; "'!$E$21:$E$58"), $A$36) + (SUMIFS(INDIRECT("'" &amp; L$11 &amp; "'!$C$21:$C$58"), INDIRECT("'" &amp; L$11 &amp; "'!$B$21:$B$58"), $A49, INDIRECT("'" &amp; L$11 &amp; "'!$E$21:$E$58"), 'Data Validation'!$D$4) / 2)</f>
        <v>0</v>
      </c>
      <c r="M49" s="31">
        <f ca="1">SUMIFS(INDIRECT("'" &amp; M$11 &amp; "'!$C$21:$C$58"), INDIRECT("'" &amp; M$11 &amp; "'!$B$21:$B$58"), $A49, INDIRECT("'" &amp; M$11 &amp; "'!$E$21:$E$58"), $A$36) + (SUMIFS(INDIRECT("'" &amp; M$11 &amp; "'!$C$21:$C$58"), INDIRECT("'" &amp; M$11 &amp; "'!$B$21:$B$58"), $A49, INDIRECT("'" &amp; M$11 &amp; "'!$E$21:$E$58"), 'Data Validation'!$D$4) / 2)</f>
        <v>0</v>
      </c>
      <c r="N49" s="73">
        <f ca="1">SUMIFS(INDIRECT("'" &amp; N$11 &amp; "'!$C$21:$C$58"), INDIRECT("'" &amp; N$11 &amp; "'!$B$21:$B$58"), $A49, INDIRECT("'" &amp; N$11 &amp; "'!$E$21:$E$58"), $A$36) + (SUMIFS(INDIRECT("'" &amp; N$11 &amp; "'!$C$21:$C$58"), INDIRECT("'" &amp; N$11 &amp; "'!$B$21:$B$58"), $A49, INDIRECT("'" &amp; N$11 &amp; "'!$E$21:$E$58"), 'Data Validation'!$D$4) / 2)</f>
        <v>113.605</v>
      </c>
    </row>
    <row r="50" spans="1:14" x14ac:dyDescent="0.3">
      <c r="A50" s="63" t="s">
        <v>29</v>
      </c>
      <c r="B50" s="30">
        <f t="shared" ca="1" si="5"/>
        <v>0</v>
      </c>
      <c r="C50" s="31">
        <f ca="1">SUMIFS(INDIRECT("'" &amp; C$11 &amp; "'!$C$21:$C$58"), INDIRECT("'" &amp; C$11 &amp; "'!$B$21:$B$58"), $A50, INDIRECT("'" &amp; C$11 &amp; "'!$E$21:$E$58"), $A$36) + (SUMIFS(INDIRECT("'" &amp; C$11 &amp; "'!$C$21:$C$58"), INDIRECT("'" &amp; C$11 &amp; "'!$B$21:$B$58"), $A50, INDIRECT("'" &amp; C$11 &amp; "'!$E$21:$E$58"), 'Data Validation'!$D$4) / 2)</f>
        <v>0</v>
      </c>
      <c r="D50" s="73">
        <f ca="1">SUMIFS(INDIRECT("'" &amp; D$11 &amp; "'!$C$21:$C$58"), INDIRECT("'" &amp; D$11 &amp; "'!$B$21:$B$58"), $A50, INDIRECT("'" &amp; D$11 &amp; "'!$E$21:$E$58"), $A$36) + (SUMIFS(INDIRECT("'" &amp; D$11 &amp; "'!$C$21:$C$58"), INDIRECT("'" &amp; D$11 &amp; "'!$B$21:$B$58"), $A50, INDIRECT("'" &amp; D$11 &amp; "'!$E$21:$E$58"), 'Data Validation'!$D$4) / 2)</f>
        <v>0</v>
      </c>
      <c r="E50" s="31">
        <f ca="1">SUMIFS(INDIRECT("'" &amp; E$11 &amp; "'!$C$21:$C$58"), INDIRECT("'" &amp; E$11 &amp; "'!$B$21:$B$58"), $A50, INDIRECT("'" &amp; E$11 &amp; "'!$E$21:$E$58"), $A$36) + (SUMIFS(INDIRECT("'" &amp; E$11 &amp; "'!$C$21:$C$58"), INDIRECT("'" &amp; E$11 &amp; "'!$B$21:$B$58"), $A50, INDIRECT("'" &amp; E$11 &amp; "'!$E$21:$E$58"), 'Data Validation'!$D$4) / 2)</f>
        <v>0</v>
      </c>
      <c r="F50" s="73">
        <f ca="1">SUMIFS(INDIRECT("'" &amp; F$11 &amp; "'!$C$21:$C$58"), INDIRECT("'" &amp; F$11 &amp; "'!$B$21:$B$58"), $A50, INDIRECT("'" &amp; F$11 &amp; "'!$E$21:$E$58"), $A$36) + (SUMIFS(INDIRECT("'" &amp; F$11 &amp; "'!$C$21:$C$58"), INDIRECT("'" &amp; F$11 &amp; "'!$B$21:$B$58"), $A50, INDIRECT("'" &amp; F$11 &amp; "'!$E$21:$E$58"), 'Data Validation'!$D$4) / 2)</f>
        <v>0</v>
      </c>
      <c r="G50" s="31">
        <f ca="1">SUMIFS(INDIRECT("'" &amp; G$11 &amp; "'!$C$21:$C$58"), INDIRECT("'" &amp; G$11 &amp; "'!$B$21:$B$58"), $A50, INDIRECT("'" &amp; G$11 &amp; "'!$E$21:$E$58"), $A$36) + (SUMIFS(INDIRECT("'" &amp; G$11 &amp; "'!$C$21:$C$58"), INDIRECT("'" &amp; G$11 &amp; "'!$B$21:$B$58"), $A50, INDIRECT("'" &amp; G$11 &amp; "'!$E$21:$E$58"), 'Data Validation'!$D$4) / 2)</f>
        <v>0</v>
      </c>
      <c r="H50" s="73">
        <f ca="1">SUMIFS(INDIRECT("'" &amp; H$11 &amp; "'!$C$21:$C$58"), INDIRECT("'" &amp; H$11 &amp; "'!$B$21:$B$58"), $A50, INDIRECT("'" &amp; H$11 &amp; "'!$E$21:$E$58"), $A$36) + (SUMIFS(INDIRECT("'" &amp; H$11 &amp; "'!$C$21:$C$58"), INDIRECT("'" &amp; H$11 &amp; "'!$B$21:$B$58"), $A50, INDIRECT("'" &amp; H$11 &amp; "'!$E$21:$E$58"), 'Data Validation'!$D$4) / 2)</f>
        <v>0</v>
      </c>
      <c r="I50" s="31">
        <f ca="1">SUMIFS(INDIRECT("'" &amp; I$11 &amp; "'!$C$21:$C$58"), INDIRECT("'" &amp; I$11 &amp; "'!$B$21:$B$58"), $A50, INDIRECT("'" &amp; I$11 &amp; "'!$E$21:$E$58"), $A$36) + (SUMIFS(INDIRECT("'" &amp; I$11 &amp; "'!$C$21:$C$58"), INDIRECT("'" &amp; I$11 &amp; "'!$B$21:$B$58"), $A50, INDIRECT("'" &amp; I$11 &amp; "'!$E$21:$E$58"), 'Data Validation'!$D$4) / 2)</f>
        <v>0</v>
      </c>
      <c r="J50" s="73">
        <f ca="1">SUMIFS(INDIRECT("'" &amp; J$11 &amp; "'!$C$21:$C$58"), INDIRECT("'" &amp; J$11 &amp; "'!$B$21:$B$58"), $A50, INDIRECT("'" &amp; J$11 &amp; "'!$E$21:$E$58"), $A$36) + (SUMIFS(INDIRECT("'" &amp; J$11 &amp; "'!$C$21:$C$58"), INDIRECT("'" &amp; J$11 &amp; "'!$B$21:$B$58"), $A50, INDIRECT("'" &amp; J$11 &amp; "'!$E$21:$E$58"), 'Data Validation'!$D$4) / 2)</f>
        <v>0</v>
      </c>
      <c r="K50" s="31">
        <f ca="1">SUMIFS(INDIRECT("'" &amp; K$11 &amp; "'!$C$21:$C$58"), INDIRECT("'" &amp; K$11 &amp; "'!$B$21:$B$58"), $A50, INDIRECT("'" &amp; K$11 &amp; "'!$E$21:$E$58"), $A$36) + (SUMIFS(INDIRECT("'" &amp; K$11 &amp; "'!$C$21:$C$58"), INDIRECT("'" &amp; K$11 &amp; "'!$B$21:$B$58"), $A50, INDIRECT("'" &amp; K$11 &amp; "'!$E$21:$E$58"), 'Data Validation'!$D$4) / 2)</f>
        <v>0</v>
      </c>
      <c r="L50" s="73">
        <f ca="1">SUMIFS(INDIRECT("'" &amp; L$11 &amp; "'!$C$21:$C$58"), INDIRECT("'" &amp; L$11 &amp; "'!$B$21:$B$58"), $A50, INDIRECT("'" &amp; L$11 &amp; "'!$E$21:$E$58"), $A$36) + (SUMIFS(INDIRECT("'" &amp; L$11 &amp; "'!$C$21:$C$58"), INDIRECT("'" &amp; L$11 &amp; "'!$B$21:$B$58"), $A50, INDIRECT("'" &amp; L$11 &amp; "'!$E$21:$E$58"), 'Data Validation'!$D$4) / 2)</f>
        <v>0</v>
      </c>
      <c r="M50" s="31">
        <f ca="1">SUMIFS(INDIRECT("'" &amp; M$11 &amp; "'!$C$21:$C$58"), INDIRECT("'" &amp; M$11 &amp; "'!$B$21:$B$58"), $A50, INDIRECT("'" &amp; M$11 &amp; "'!$E$21:$E$58"), $A$36) + (SUMIFS(INDIRECT("'" &amp; M$11 &amp; "'!$C$21:$C$58"), INDIRECT("'" &amp; M$11 &amp; "'!$B$21:$B$58"), $A50, INDIRECT("'" &amp; M$11 &amp; "'!$E$21:$E$58"), 'Data Validation'!$D$4) / 2)</f>
        <v>0</v>
      </c>
      <c r="N50" s="73">
        <f ca="1">SUMIFS(INDIRECT("'" &amp; N$11 &amp; "'!$C$21:$C$58"), INDIRECT("'" &amp; N$11 &amp; "'!$B$21:$B$58"), $A50, INDIRECT("'" &amp; N$11 &amp; "'!$E$21:$E$58"), $A$36) + (SUMIFS(INDIRECT("'" &amp; N$11 &amp; "'!$C$21:$C$58"), INDIRECT("'" &amp; N$11 &amp; "'!$B$21:$B$58"), $A50, INDIRECT("'" &amp; N$11 &amp; "'!$E$21:$E$58"), 'Data Validation'!$D$4) / 2)</f>
        <v>0</v>
      </c>
    </row>
    <row r="51" spans="1:14" x14ac:dyDescent="0.3">
      <c r="A51" s="63" t="s">
        <v>30</v>
      </c>
      <c r="B51" s="30">
        <f t="shared" ca="1" si="5"/>
        <v>0</v>
      </c>
      <c r="C51" s="31">
        <f ca="1">SUMIFS(INDIRECT("'" &amp; C$11 &amp; "'!$C$21:$C$58"), INDIRECT("'" &amp; C$11 &amp; "'!$B$21:$B$58"), $A51, INDIRECT("'" &amp; C$11 &amp; "'!$E$21:$E$58"), $A$36) + (SUMIFS(INDIRECT("'" &amp; C$11 &amp; "'!$C$21:$C$58"), INDIRECT("'" &amp; C$11 &amp; "'!$B$21:$B$58"), $A51, INDIRECT("'" &amp; C$11 &amp; "'!$E$21:$E$58"), 'Data Validation'!$D$4) / 2)</f>
        <v>0</v>
      </c>
      <c r="D51" s="73">
        <f ca="1">SUMIFS(INDIRECT("'" &amp; D$11 &amp; "'!$C$21:$C$58"), INDIRECT("'" &amp; D$11 &amp; "'!$B$21:$B$58"), $A51, INDIRECT("'" &amp; D$11 &amp; "'!$E$21:$E$58"), $A$36) + (SUMIFS(INDIRECT("'" &amp; D$11 &amp; "'!$C$21:$C$58"), INDIRECT("'" &amp; D$11 &amp; "'!$B$21:$B$58"), $A51, INDIRECT("'" &amp; D$11 &amp; "'!$E$21:$E$58"), 'Data Validation'!$D$4) / 2)</f>
        <v>0</v>
      </c>
      <c r="E51" s="31">
        <f ca="1">SUMIFS(INDIRECT("'" &amp; E$11 &amp; "'!$C$21:$C$58"), INDIRECT("'" &amp; E$11 &amp; "'!$B$21:$B$58"), $A51, INDIRECT("'" &amp; E$11 &amp; "'!$E$21:$E$58"), $A$36) + (SUMIFS(INDIRECT("'" &amp; E$11 &amp; "'!$C$21:$C$58"), INDIRECT("'" &amp; E$11 &amp; "'!$B$21:$B$58"), $A51, INDIRECT("'" &amp; E$11 &amp; "'!$E$21:$E$58"), 'Data Validation'!$D$4) / 2)</f>
        <v>0</v>
      </c>
      <c r="F51" s="73">
        <f ca="1">SUMIFS(INDIRECT("'" &amp; F$11 &amp; "'!$C$21:$C$58"), INDIRECT("'" &amp; F$11 &amp; "'!$B$21:$B$58"), $A51, INDIRECT("'" &amp; F$11 &amp; "'!$E$21:$E$58"), $A$36) + (SUMIFS(INDIRECT("'" &amp; F$11 &amp; "'!$C$21:$C$58"), INDIRECT("'" &amp; F$11 &amp; "'!$B$21:$B$58"), $A51, INDIRECT("'" &amp; F$11 &amp; "'!$E$21:$E$58"), 'Data Validation'!$D$4) / 2)</f>
        <v>0</v>
      </c>
      <c r="G51" s="31">
        <f ca="1">SUMIFS(INDIRECT("'" &amp; G$11 &amp; "'!$C$21:$C$58"), INDIRECT("'" &amp; G$11 &amp; "'!$B$21:$B$58"), $A51, INDIRECT("'" &amp; G$11 &amp; "'!$E$21:$E$58"), $A$36) + (SUMIFS(INDIRECT("'" &amp; G$11 &amp; "'!$C$21:$C$58"), INDIRECT("'" &amp; G$11 &amp; "'!$B$21:$B$58"), $A51, INDIRECT("'" &amp; G$11 &amp; "'!$E$21:$E$58"), 'Data Validation'!$D$4) / 2)</f>
        <v>0</v>
      </c>
      <c r="H51" s="73">
        <f ca="1">SUMIFS(INDIRECT("'" &amp; H$11 &amp; "'!$C$21:$C$58"), INDIRECT("'" &amp; H$11 &amp; "'!$B$21:$B$58"), $A51, INDIRECT("'" &amp; H$11 &amp; "'!$E$21:$E$58"), $A$36) + (SUMIFS(INDIRECT("'" &amp; H$11 &amp; "'!$C$21:$C$58"), INDIRECT("'" &amp; H$11 &amp; "'!$B$21:$B$58"), $A51, INDIRECT("'" &amp; H$11 &amp; "'!$E$21:$E$58"), 'Data Validation'!$D$4) / 2)</f>
        <v>0</v>
      </c>
      <c r="I51" s="31">
        <f ca="1">SUMIFS(INDIRECT("'" &amp; I$11 &amp; "'!$C$21:$C$58"), INDIRECT("'" &amp; I$11 &amp; "'!$B$21:$B$58"), $A51, INDIRECT("'" &amp; I$11 &amp; "'!$E$21:$E$58"), $A$36) + (SUMIFS(INDIRECT("'" &amp; I$11 &amp; "'!$C$21:$C$58"), INDIRECT("'" &amp; I$11 &amp; "'!$B$21:$B$58"), $A51, INDIRECT("'" &amp; I$11 &amp; "'!$E$21:$E$58"), 'Data Validation'!$D$4) / 2)</f>
        <v>0</v>
      </c>
      <c r="J51" s="73">
        <f ca="1">SUMIFS(INDIRECT("'" &amp; J$11 &amp; "'!$C$21:$C$58"), INDIRECT("'" &amp; J$11 &amp; "'!$B$21:$B$58"), $A51, INDIRECT("'" &amp; J$11 &amp; "'!$E$21:$E$58"), $A$36) + (SUMIFS(INDIRECT("'" &amp; J$11 &amp; "'!$C$21:$C$58"), INDIRECT("'" &amp; J$11 &amp; "'!$B$21:$B$58"), $A51, INDIRECT("'" &amp; J$11 &amp; "'!$E$21:$E$58"), 'Data Validation'!$D$4) / 2)</f>
        <v>0</v>
      </c>
      <c r="K51" s="31">
        <f ca="1">SUMIFS(INDIRECT("'" &amp; K$11 &amp; "'!$C$21:$C$58"), INDIRECT("'" &amp; K$11 &amp; "'!$B$21:$B$58"), $A51, INDIRECT("'" &amp; K$11 &amp; "'!$E$21:$E$58"), $A$36) + (SUMIFS(INDIRECT("'" &amp; K$11 &amp; "'!$C$21:$C$58"), INDIRECT("'" &amp; K$11 &amp; "'!$B$21:$B$58"), $A51, INDIRECT("'" &amp; K$11 &amp; "'!$E$21:$E$58"), 'Data Validation'!$D$4) / 2)</f>
        <v>0</v>
      </c>
      <c r="L51" s="73">
        <f ca="1">SUMIFS(INDIRECT("'" &amp; L$11 &amp; "'!$C$21:$C$58"), INDIRECT("'" &amp; L$11 &amp; "'!$B$21:$B$58"), $A51, INDIRECT("'" &amp; L$11 &amp; "'!$E$21:$E$58"), $A$36) + (SUMIFS(INDIRECT("'" &amp; L$11 &amp; "'!$C$21:$C$58"), INDIRECT("'" &amp; L$11 &amp; "'!$B$21:$B$58"), $A51, INDIRECT("'" &amp; L$11 &amp; "'!$E$21:$E$58"), 'Data Validation'!$D$4) / 2)</f>
        <v>0</v>
      </c>
      <c r="M51" s="31">
        <f ca="1">SUMIFS(INDIRECT("'" &amp; M$11 &amp; "'!$C$21:$C$58"), INDIRECT("'" &amp; M$11 &amp; "'!$B$21:$B$58"), $A51, INDIRECT("'" &amp; M$11 &amp; "'!$E$21:$E$58"), $A$36) + (SUMIFS(INDIRECT("'" &amp; M$11 &amp; "'!$C$21:$C$58"), INDIRECT("'" &amp; M$11 &amp; "'!$B$21:$B$58"), $A51, INDIRECT("'" &amp; M$11 &amp; "'!$E$21:$E$58"), 'Data Validation'!$D$4) / 2)</f>
        <v>0</v>
      </c>
      <c r="N51" s="73">
        <f ca="1">SUMIFS(INDIRECT("'" &amp; N$11 &amp; "'!$C$21:$C$58"), INDIRECT("'" &amp; N$11 &amp; "'!$B$21:$B$58"), $A51, INDIRECT("'" &amp; N$11 &amp; "'!$E$21:$E$58"), $A$36) + (SUMIFS(INDIRECT("'" &amp; N$11 &amp; "'!$C$21:$C$58"), INDIRECT("'" &amp; N$11 &amp; "'!$B$21:$B$58"), $A51, INDIRECT("'" &amp; N$11 &amp; "'!$E$21:$E$58"), 'Data Validation'!$D$4) / 2)</f>
        <v>0</v>
      </c>
    </row>
    <row r="52" spans="1:14" x14ac:dyDescent="0.3">
      <c r="A52" s="63" t="s">
        <v>37</v>
      </c>
      <c r="B52" s="30">
        <f t="shared" ca="1" si="5"/>
        <v>450</v>
      </c>
      <c r="C52" s="31">
        <f ca="1">SUMIFS(INDIRECT("'" &amp; C$11 &amp; "'!$C$21:$C$58"), INDIRECT("'" &amp; C$11 &amp; "'!$B$21:$B$58"), $A52, INDIRECT("'" &amp; C$11 &amp; "'!$E$21:$E$58"), $A$36) + (SUMIFS(INDIRECT("'" &amp; C$11 &amp; "'!$C$21:$C$58"), INDIRECT("'" &amp; C$11 &amp; "'!$B$21:$B$58"), $A52, INDIRECT("'" &amp; C$11 &amp; "'!$E$21:$E$58"), 'Data Validation'!$D$4) / 2)</f>
        <v>0</v>
      </c>
      <c r="D52" s="73">
        <f ca="1">SUMIFS(INDIRECT("'" &amp; D$11 &amp; "'!$C$21:$C$58"), INDIRECT("'" &amp; D$11 &amp; "'!$B$21:$B$58"), $A52, INDIRECT("'" &amp; D$11 &amp; "'!$E$21:$E$58"), $A$36) + (SUMIFS(INDIRECT("'" &amp; D$11 &amp; "'!$C$21:$C$58"), INDIRECT("'" &amp; D$11 &amp; "'!$B$21:$B$58"), $A52, INDIRECT("'" &amp; D$11 &amp; "'!$E$21:$E$58"), 'Data Validation'!$D$4) / 2)</f>
        <v>0</v>
      </c>
      <c r="E52" s="31">
        <f ca="1">SUMIFS(INDIRECT("'" &amp; E$11 &amp; "'!$C$21:$C$58"), INDIRECT("'" &amp; E$11 &amp; "'!$B$21:$B$58"), $A52, INDIRECT("'" &amp; E$11 &amp; "'!$E$21:$E$58"), $A$36) + (SUMIFS(INDIRECT("'" &amp; E$11 &amp; "'!$C$21:$C$58"), INDIRECT("'" &amp; E$11 &amp; "'!$B$21:$B$58"), $A52, INDIRECT("'" &amp; E$11 &amp; "'!$E$21:$E$58"), 'Data Validation'!$D$4) / 2)</f>
        <v>0</v>
      </c>
      <c r="F52" s="73">
        <f ca="1">SUMIFS(INDIRECT("'" &amp; F$11 &amp; "'!$C$21:$C$58"), INDIRECT("'" &amp; F$11 &amp; "'!$B$21:$B$58"), $A52, INDIRECT("'" &amp; F$11 &amp; "'!$E$21:$E$58"), $A$36) + (SUMIFS(INDIRECT("'" &amp; F$11 &amp; "'!$C$21:$C$58"), INDIRECT("'" &amp; F$11 &amp; "'!$B$21:$B$58"), $A52, INDIRECT("'" &amp; F$11 &amp; "'!$E$21:$E$58"), 'Data Validation'!$D$4) / 2)</f>
        <v>0</v>
      </c>
      <c r="G52" s="31">
        <f ca="1">SUMIFS(INDIRECT("'" &amp; G$11 &amp; "'!$C$21:$C$58"), INDIRECT("'" &amp; G$11 &amp; "'!$B$21:$B$58"), $A52, INDIRECT("'" &amp; G$11 &amp; "'!$E$21:$E$58"), $A$36) + (SUMIFS(INDIRECT("'" &amp; G$11 &amp; "'!$C$21:$C$58"), INDIRECT("'" &amp; G$11 &amp; "'!$B$21:$B$58"), $A52, INDIRECT("'" &amp; G$11 &amp; "'!$E$21:$E$58"), 'Data Validation'!$D$4) / 2)</f>
        <v>0</v>
      </c>
      <c r="H52" s="73">
        <f ca="1">SUMIFS(INDIRECT("'" &amp; H$11 &amp; "'!$C$21:$C$58"), INDIRECT("'" &amp; H$11 &amp; "'!$B$21:$B$58"), $A52, INDIRECT("'" &amp; H$11 &amp; "'!$E$21:$E$58"), $A$36) + (SUMIFS(INDIRECT("'" &amp; H$11 &amp; "'!$C$21:$C$58"), INDIRECT("'" &amp; H$11 &amp; "'!$B$21:$B$58"), $A52, INDIRECT("'" &amp; H$11 &amp; "'!$E$21:$E$58"), 'Data Validation'!$D$4) / 2)</f>
        <v>0</v>
      </c>
      <c r="I52" s="31">
        <f ca="1">SUMIFS(INDIRECT("'" &amp; I$11 &amp; "'!$C$21:$C$58"), INDIRECT("'" &amp; I$11 &amp; "'!$B$21:$B$58"), $A52, INDIRECT("'" &amp; I$11 &amp; "'!$E$21:$E$58"), $A$36) + (SUMIFS(INDIRECT("'" &amp; I$11 &amp; "'!$C$21:$C$58"), INDIRECT("'" &amp; I$11 &amp; "'!$B$21:$B$58"), $A52, INDIRECT("'" &amp; I$11 &amp; "'!$E$21:$E$58"), 'Data Validation'!$D$4) / 2)</f>
        <v>0</v>
      </c>
      <c r="J52" s="73">
        <f ca="1">SUMIFS(INDIRECT("'" &amp; J$11 &amp; "'!$C$21:$C$58"), INDIRECT("'" &amp; J$11 &amp; "'!$B$21:$B$58"), $A52, INDIRECT("'" &amp; J$11 &amp; "'!$E$21:$E$58"), $A$36) + (SUMIFS(INDIRECT("'" &amp; J$11 &amp; "'!$C$21:$C$58"), INDIRECT("'" &amp; J$11 &amp; "'!$B$21:$B$58"), $A52, INDIRECT("'" &amp; J$11 &amp; "'!$E$21:$E$58"), 'Data Validation'!$D$4) / 2)</f>
        <v>450</v>
      </c>
      <c r="K52" s="31">
        <f ca="1">SUMIFS(INDIRECT("'" &amp; K$11 &amp; "'!$C$21:$C$58"), INDIRECT("'" &amp; K$11 &amp; "'!$B$21:$B$58"), $A52, INDIRECT("'" &amp; K$11 &amp; "'!$E$21:$E$58"), $A$36) + (SUMIFS(INDIRECT("'" &amp; K$11 &amp; "'!$C$21:$C$58"), INDIRECT("'" &amp; K$11 &amp; "'!$B$21:$B$58"), $A52, INDIRECT("'" &amp; K$11 &amp; "'!$E$21:$E$58"), 'Data Validation'!$D$4) / 2)</f>
        <v>0</v>
      </c>
      <c r="L52" s="73">
        <f ca="1">SUMIFS(INDIRECT("'" &amp; L$11 &amp; "'!$C$21:$C$58"), INDIRECT("'" &amp; L$11 &amp; "'!$B$21:$B$58"), $A52, INDIRECT("'" &amp; L$11 &amp; "'!$E$21:$E$58"), $A$36) + (SUMIFS(INDIRECT("'" &amp; L$11 &amp; "'!$C$21:$C$58"), INDIRECT("'" &amp; L$11 &amp; "'!$B$21:$B$58"), $A52, INDIRECT("'" &amp; L$11 &amp; "'!$E$21:$E$58"), 'Data Validation'!$D$4) / 2)</f>
        <v>0</v>
      </c>
      <c r="M52" s="31">
        <f ca="1">SUMIFS(INDIRECT("'" &amp; M$11 &amp; "'!$C$21:$C$58"), INDIRECT("'" &amp; M$11 &amp; "'!$B$21:$B$58"), $A52, INDIRECT("'" &amp; M$11 &amp; "'!$E$21:$E$58"), $A$36) + (SUMIFS(INDIRECT("'" &amp; M$11 &amp; "'!$C$21:$C$58"), INDIRECT("'" &amp; M$11 &amp; "'!$B$21:$B$58"), $A52, INDIRECT("'" &amp; M$11 &amp; "'!$E$21:$E$58"), 'Data Validation'!$D$4) / 2)</f>
        <v>0</v>
      </c>
      <c r="N52" s="73">
        <f ca="1">SUMIFS(INDIRECT("'" &amp; N$11 &amp; "'!$C$21:$C$58"), INDIRECT("'" &amp; N$11 &amp; "'!$B$21:$B$58"), $A52, INDIRECT("'" &amp; N$11 &amp; "'!$E$21:$E$58"), $A$36) + (SUMIFS(INDIRECT("'" &amp; N$11 &amp; "'!$C$21:$C$58"), INDIRECT("'" &amp; N$11 &amp; "'!$B$21:$B$58"), $A52, INDIRECT("'" &amp; N$11 &amp; "'!$E$21:$E$58"), 'Data Validation'!$D$4) / 2)</f>
        <v>0</v>
      </c>
    </row>
    <row r="53" spans="1:14" x14ac:dyDescent="0.3">
      <c r="A53" s="63" t="s">
        <v>31</v>
      </c>
      <c r="B53" s="30">
        <f t="shared" ca="1" si="5"/>
        <v>0</v>
      </c>
      <c r="C53" s="31">
        <f ca="1">SUMIFS(INDIRECT("'" &amp; C$11 &amp; "'!$C$21:$C$58"), INDIRECT("'" &amp; C$11 &amp; "'!$B$21:$B$58"), $A53, INDIRECT("'" &amp; C$11 &amp; "'!$E$21:$E$58"), $A$36) + (SUMIFS(INDIRECT("'" &amp; C$11 &amp; "'!$C$21:$C$58"), INDIRECT("'" &amp; C$11 &amp; "'!$B$21:$B$58"), $A53, INDIRECT("'" &amp; C$11 &amp; "'!$E$21:$E$58"), 'Data Validation'!$D$4) / 2)</f>
        <v>0</v>
      </c>
      <c r="D53" s="73">
        <f ca="1">SUMIFS(INDIRECT("'" &amp; D$11 &amp; "'!$C$21:$C$58"), INDIRECT("'" &amp; D$11 &amp; "'!$B$21:$B$58"), $A53, INDIRECT("'" &amp; D$11 &amp; "'!$E$21:$E$58"), $A$36) + (SUMIFS(INDIRECT("'" &amp; D$11 &amp; "'!$C$21:$C$58"), INDIRECT("'" &amp; D$11 &amp; "'!$B$21:$B$58"), $A53, INDIRECT("'" &amp; D$11 &amp; "'!$E$21:$E$58"), 'Data Validation'!$D$4) / 2)</f>
        <v>0</v>
      </c>
      <c r="E53" s="31">
        <f ca="1">SUMIFS(INDIRECT("'" &amp; E$11 &amp; "'!$C$21:$C$58"), INDIRECT("'" &amp; E$11 &amp; "'!$B$21:$B$58"), $A53, INDIRECT("'" &amp; E$11 &amp; "'!$E$21:$E$58"), $A$36) + (SUMIFS(INDIRECT("'" &amp; E$11 &amp; "'!$C$21:$C$58"), INDIRECT("'" &amp; E$11 &amp; "'!$B$21:$B$58"), $A53, INDIRECT("'" &amp; E$11 &amp; "'!$E$21:$E$58"), 'Data Validation'!$D$4) / 2)</f>
        <v>0</v>
      </c>
      <c r="F53" s="73">
        <f ca="1">SUMIFS(INDIRECT("'" &amp; F$11 &amp; "'!$C$21:$C$58"), INDIRECT("'" &amp; F$11 &amp; "'!$B$21:$B$58"), $A53, INDIRECT("'" &amp; F$11 &amp; "'!$E$21:$E$58"), $A$36) + (SUMIFS(INDIRECT("'" &amp; F$11 &amp; "'!$C$21:$C$58"), INDIRECT("'" &amp; F$11 &amp; "'!$B$21:$B$58"), $A53, INDIRECT("'" &amp; F$11 &amp; "'!$E$21:$E$58"), 'Data Validation'!$D$4) / 2)</f>
        <v>0</v>
      </c>
      <c r="G53" s="31">
        <f ca="1">SUMIFS(INDIRECT("'" &amp; G$11 &amp; "'!$C$21:$C$58"), INDIRECT("'" &amp; G$11 &amp; "'!$B$21:$B$58"), $A53, INDIRECT("'" &amp; G$11 &amp; "'!$E$21:$E$58"), $A$36) + (SUMIFS(INDIRECT("'" &amp; G$11 &amp; "'!$C$21:$C$58"), INDIRECT("'" &amp; G$11 &amp; "'!$B$21:$B$58"), $A53, INDIRECT("'" &amp; G$11 &amp; "'!$E$21:$E$58"), 'Data Validation'!$D$4) / 2)</f>
        <v>0</v>
      </c>
      <c r="H53" s="73">
        <f ca="1">SUMIFS(INDIRECT("'" &amp; H$11 &amp; "'!$C$21:$C$58"), INDIRECT("'" &amp; H$11 &amp; "'!$B$21:$B$58"), $A53, INDIRECT("'" &amp; H$11 &amp; "'!$E$21:$E$58"), $A$36) + (SUMIFS(INDIRECT("'" &amp; H$11 &amp; "'!$C$21:$C$58"), INDIRECT("'" &amp; H$11 &amp; "'!$B$21:$B$58"), $A53, INDIRECT("'" &amp; H$11 &amp; "'!$E$21:$E$58"), 'Data Validation'!$D$4) / 2)</f>
        <v>0</v>
      </c>
      <c r="I53" s="31">
        <f ca="1">SUMIFS(INDIRECT("'" &amp; I$11 &amp; "'!$C$21:$C$58"), INDIRECT("'" &amp; I$11 &amp; "'!$B$21:$B$58"), $A53, INDIRECT("'" &amp; I$11 &amp; "'!$E$21:$E$58"), $A$36) + (SUMIFS(INDIRECT("'" &amp; I$11 &amp; "'!$C$21:$C$58"), INDIRECT("'" &amp; I$11 &amp; "'!$B$21:$B$58"), $A53, INDIRECT("'" &amp; I$11 &amp; "'!$E$21:$E$58"), 'Data Validation'!$D$4) / 2)</f>
        <v>0</v>
      </c>
      <c r="J53" s="73">
        <f ca="1">SUMIFS(INDIRECT("'" &amp; J$11 &amp; "'!$C$21:$C$58"), INDIRECT("'" &amp; J$11 &amp; "'!$B$21:$B$58"), $A53, INDIRECT("'" &amp; J$11 &amp; "'!$E$21:$E$58"), $A$36) + (SUMIFS(INDIRECT("'" &amp; J$11 &amp; "'!$C$21:$C$58"), INDIRECT("'" &amp; J$11 &amp; "'!$B$21:$B$58"), $A53, INDIRECT("'" &amp; J$11 &amp; "'!$E$21:$E$58"), 'Data Validation'!$D$4) / 2)</f>
        <v>0</v>
      </c>
      <c r="K53" s="31">
        <f ca="1">SUMIFS(INDIRECT("'" &amp; K$11 &amp; "'!$C$21:$C$58"), INDIRECT("'" &amp; K$11 &amp; "'!$B$21:$B$58"), $A53, INDIRECT("'" &amp; K$11 &amp; "'!$E$21:$E$58"), $A$36) + (SUMIFS(INDIRECT("'" &amp; K$11 &amp; "'!$C$21:$C$58"), INDIRECT("'" &amp; K$11 &amp; "'!$B$21:$B$58"), $A53, INDIRECT("'" &amp; K$11 &amp; "'!$E$21:$E$58"), 'Data Validation'!$D$4) / 2)</f>
        <v>0</v>
      </c>
      <c r="L53" s="73">
        <f ca="1">SUMIFS(INDIRECT("'" &amp; L$11 &amp; "'!$C$21:$C$58"), INDIRECT("'" &amp; L$11 &amp; "'!$B$21:$B$58"), $A53, INDIRECT("'" &amp; L$11 &amp; "'!$E$21:$E$58"), $A$36) + (SUMIFS(INDIRECT("'" &amp; L$11 &amp; "'!$C$21:$C$58"), INDIRECT("'" &amp; L$11 &amp; "'!$B$21:$B$58"), $A53, INDIRECT("'" &amp; L$11 &amp; "'!$E$21:$E$58"), 'Data Validation'!$D$4) / 2)</f>
        <v>0</v>
      </c>
      <c r="M53" s="31">
        <f ca="1">SUMIFS(INDIRECT("'" &amp; M$11 &amp; "'!$C$21:$C$58"), INDIRECT("'" &amp; M$11 &amp; "'!$B$21:$B$58"), $A53, INDIRECT("'" &amp; M$11 &amp; "'!$E$21:$E$58"), $A$36) + (SUMIFS(INDIRECT("'" &amp; M$11 &amp; "'!$C$21:$C$58"), INDIRECT("'" &amp; M$11 &amp; "'!$B$21:$B$58"), $A53, INDIRECT("'" &amp; M$11 &amp; "'!$E$21:$E$58"), 'Data Validation'!$D$4) / 2)</f>
        <v>0</v>
      </c>
      <c r="N53" s="73">
        <f ca="1">SUMIFS(INDIRECT("'" &amp; N$11 &amp; "'!$C$21:$C$58"), INDIRECT("'" &amp; N$11 &amp; "'!$B$21:$B$58"), $A53, INDIRECT("'" &amp; N$11 &amp; "'!$E$21:$E$58"), $A$36) + (SUMIFS(INDIRECT("'" &amp; N$11 &amp; "'!$C$21:$C$58"), INDIRECT("'" &amp; N$11 &amp; "'!$B$21:$B$58"), $A53, INDIRECT("'" &amp; N$11 &amp; "'!$E$21:$E$58"), 'Data Validation'!$D$4) / 2)</f>
        <v>0</v>
      </c>
    </row>
    <row r="54" spans="1:14" x14ac:dyDescent="0.3">
      <c r="A54" s="63" t="s">
        <v>32</v>
      </c>
      <c r="B54" s="30">
        <f t="shared" ca="1" si="5"/>
        <v>4739.7137323943662</v>
      </c>
      <c r="C54" s="31">
        <f ca="1">SUMIFS(INDIRECT("'" &amp; C$11 &amp; "'!$C$21:$C$58"), INDIRECT("'" &amp; C$11 &amp; "'!$B$21:$B$58"), $A54, INDIRECT("'" &amp; C$11 &amp; "'!$E$21:$E$58"), $A$36) + (SUMIFS(INDIRECT("'" &amp; C$11 &amp; "'!$C$21:$C$58"), INDIRECT("'" &amp; C$11 &amp; "'!$B$21:$B$58"), $A54, INDIRECT("'" &amp; C$11 &amp; "'!$E$21:$E$58"), 'Data Validation'!$D$4) / 2)</f>
        <v>2608.0249999999996</v>
      </c>
      <c r="D54" s="73">
        <f ca="1">SUMIFS(INDIRECT("'" &amp; D$11 &amp; "'!$C$21:$C$58"), INDIRECT("'" &amp; D$11 &amp; "'!$B$21:$B$58"), $A54, INDIRECT("'" &amp; D$11 &amp; "'!$E$21:$E$58"), $A$36) + (SUMIFS(INDIRECT("'" &amp; D$11 &amp; "'!$C$21:$C$58"), INDIRECT("'" &amp; D$11 &amp; "'!$B$21:$B$58"), $A54, INDIRECT("'" &amp; D$11 &amp; "'!$E$21:$E$58"), 'Data Validation'!$D$4) / 2)</f>
        <v>48.74</v>
      </c>
      <c r="E54" s="31">
        <f ca="1">SUMIFS(INDIRECT("'" &amp; E$11 &amp; "'!$C$21:$C$58"), INDIRECT("'" &amp; E$11 &amp; "'!$B$21:$B$58"), $A54, INDIRECT("'" &amp; E$11 &amp; "'!$E$21:$E$58"), $A$36) + (SUMIFS(INDIRECT("'" &amp; E$11 &amp; "'!$C$21:$C$58"), INDIRECT("'" &amp; E$11 &amp; "'!$B$21:$B$58"), $A54, INDIRECT("'" &amp; E$11 &amp; "'!$E$21:$E$58"), 'Data Validation'!$D$4) / 2)</f>
        <v>125.07</v>
      </c>
      <c r="F54" s="73">
        <f ca="1">SUMIFS(INDIRECT("'" &amp; F$11 &amp; "'!$C$21:$C$58"), INDIRECT("'" &amp; F$11 &amp; "'!$B$21:$B$58"), $A54, INDIRECT("'" &amp; F$11 &amp; "'!$E$21:$E$58"), $A$36) + (SUMIFS(INDIRECT("'" &amp; F$11 &amp; "'!$C$21:$C$58"), INDIRECT("'" &amp; F$11 &amp; "'!$B$21:$B$58"), $A54, INDIRECT("'" &amp; F$11 &amp; "'!$E$21:$E$58"), 'Data Validation'!$D$4) / 2)</f>
        <v>209.845</v>
      </c>
      <c r="G54" s="31">
        <f ca="1">SUMIFS(INDIRECT("'" &amp; G$11 &amp; "'!$C$21:$C$58"), INDIRECT("'" &amp; G$11 &amp; "'!$B$21:$B$58"), $A54, INDIRECT("'" &amp; G$11 &amp; "'!$E$21:$E$58"), $A$36) + (SUMIFS(INDIRECT("'" &amp; G$11 &amp; "'!$C$21:$C$58"), INDIRECT("'" &amp; G$11 &amp; "'!$B$21:$B$58"), $A54, INDIRECT("'" &amp; G$11 &amp; "'!$E$21:$E$58"), 'Data Validation'!$D$4) / 2)</f>
        <v>0</v>
      </c>
      <c r="H54" s="73">
        <f ca="1">SUMIFS(INDIRECT("'" &amp; H$11 &amp; "'!$C$21:$C$58"), INDIRECT("'" &amp; H$11 &amp; "'!$B$21:$B$58"), $A54, INDIRECT("'" &amp; H$11 &amp; "'!$E$21:$E$58"), $A$36) + (SUMIFS(INDIRECT("'" &amp; H$11 &amp; "'!$C$21:$C$58"), INDIRECT("'" &amp; H$11 &amp; "'!$B$21:$B$58"), $A54, INDIRECT("'" &amp; H$11 &amp; "'!$E$21:$E$58"), 'Data Validation'!$D$4) / 2)</f>
        <v>0</v>
      </c>
      <c r="I54" s="31">
        <f ca="1">SUMIFS(INDIRECT("'" &amp; I$11 &amp; "'!$C$21:$C$58"), INDIRECT("'" &amp; I$11 &amp; "'!$B$21:$B$58"), $A54, INDIRECT("'" &amp; I$11 &amp; "'!$E$21:$E$58"), $A$36) + (SUMIFS(INDIRECT("'" &amp; I$11 &amp; "'!$C$21:$C$58"), INDIRECT("'" &amp; I$11 &amp; "'!$B$21:$B$58"), $A54, INDIRECT("'" &amp; I$11 &amp; "'!$E$21:$E$58"), 'Data Validation'!$D$4) / 2)</f>
        <v>36.380000000000003</v>
      </c>
      <c r="J54" s="73">
        <f ca="1">SUMIFS(INDIRECT("'" &amp; J$11 &amp; "'!$C$21:$C$58"), INDIRECT("'" &amp; J$11 &amp; "'!$B$21:$B$58"), $A54, INDIRECT("'" &amp; J$11 &amp; "'!$E$21:$E$58"), $A$36) + (SUMIFS(INDIRECT("'" &amp; J$11 &amp; "'!$C$21:$C$58"), INDIRECT("'" &amp; J$11 &amp; "'!$B$21:$B$58"), $A54, INDIRECT("'" &amp; J$11 &amp; "'!$E$21:$E$58"), 'Data Validation'!$D$4) / 2)</f>
        <v>115.94</v>
      </c>
      <c r="K54" s="31">
        <f ca="1">SUMIFS(INDIRECT("'" &amp; K$11 &amp; "'!$C$21:$C$58"), INDIRECT("'" &amp; K$11 &amp; "'!$B$21:$B$58"), $A54, INDIRECT("'" &amp; K$11 &amp; "'!$E$21:$E$58"), $A$36) + (SUMIFS(INDIRECT("'" &amp; K$11 &amp; "'!$C$21:$C$58"), INDIRECT("'" &amp; K$11 &amp; "'!$B$21:$B$58"), $A54, INDIRECT("'" &amp; K$11 &amp; "'!$E$21:$E$58"), 'Data Validation'!$D$4) / 2)</f>
        <v>173.5487323943662</v>
      </c>
      <c r="L54" s="73">
        <f ca="1">SUMIFS(INDIRECT("'" &amp; L$11 &amp; "'!$C$21:$C$58"), INDIRECT("'" &amp; L$11 &amp; "'!$B$21:$B$58"), $A54, INDIRECT("'" &amp; L$11 &amp; "'!$E$21:$E$58"), $A$36) + (SUMIFS(INDIRECT("'" &amp; L$11 &amp; "'!$C$21:$C$58"), INDIRECT("'" &amp; L$11 &amp; "'!$B$21:$B$58"), $A54, INDIRECT("'" &amp; L$11 &amp; "'!$E$21:$E$58"), 'Data Validation'!$D$4) / 2)</f>
        <v>307.91499999999996</v>
      </c>
      <c r="M54" s="31">
        <f ca="1">SUMIFS(INDIRECT("'" &amp; M$11 &amp; "'!$C$21:$C$58"), INDIRECT("'" &amp; M$11 &amp; "'!$B$21:$B$58"), $A54, INDIRECT("'" &amp; M$11 &amp; "'!$E$21:$E$58"), $A$36) + (SUMIFS(INDIRECT("'" &amp; M$11 &amp; "'!$C$21:$C$58"), INDIRECT("'" &amp; M$11 &amp; "'!$B$21:$B$58"), $A54, INDIRECT("'" &amp; M$11 &amp; "'!$E$21:$E$58"), 'Data Validation'!$D$4) / 2)</f>
        <v>485.02</v>
      </c>
      <c r="N54" s="73">
        <f ca="1">SUMIFS(INDIRECT("'" &amp; N$11 &amp; "'!$C$21:$C$58"), INDIRECT("'" &amp; N$11 &amp; "'!$B$21:$B$58"), $A54, INDIRECT("'" &amp; N$11 &amp; "'!$E$21:$E$58"), $A$36) + (SUMIFS(INDIRECT("'" &amp; N$11 &amp; "'!$C$21:$C$58"), INDIRECT("'" &amp; N$11 &amp; "'!$B$21:$B$58"), $A54, INDIRECT("'" &amp; N$11 &amp; "'!$E$21:$E$58"), 'Data Validation'!$D$4) / 2)</f>
        <v>629.23</v>
      </c>
    </row>
    <row r="55" spans="1:14" x14ac:dyDescent="0.3">
      <c r="A55" s="63" t="s">
        <v>33</v>
      </c>
      <c r="B55" s="30">
        <f t="shared" ca="1" si="5"/>
        <v>448.4</v>
      </c>
      <c r="C55" s="31">
        <f ca="1">SUMIFS(INDIRECT("'" &amp; C$11 &amp; "'!$C$21:$C$58"), INDIRECT("'" &amp; C$11 &amp; "'!$B$21:$B$58"), $A55, INDIRECT("'" &amp; C$11 &amp; "'!$E$21:$E$58"), $A$36) + (SUMIFS(INDIRECT("'" &amp; C$11 &amp; "'!$C$21:$C$58"), INDIRECT("'" &amp; C$11 &amp; "'!$B$21:$B$58"), $A55, INDIRECT("'" &amp; C$11 &amp; "'!$E$21:$E$58"), 'Data Validation'!$D$4) / 2)</f>
        <v>173.63500000000002</v>
      </c>
      <c r="D55" s="73">
        <f ca="1">SUMIFS(INDIRECT("'" &amp; D$11 &amp; "'!$C$21:$C$58"), INDIRECT("'" &amp; D$11 &amp; "'!$B$21:$B$58"), $A55, INDIRECT("'" &amp; D$11 &amp; "'!$E$21:$E$58"), $A$36) + (SUMIFS(INDIRECT("'" &amp; D$11 &amp; "'!$C$21:$C$58"), INDIRECT("'" &amp; D$11 &amp; "'!$B$21:$B$58"), $A55, INDIRECT("'" &amp; D$11 &amp; "'!$E$21:$E$58"), 'Data Validation'!$D$4) / 2)</f>
        <v>51.73</v>
      </c>
      <c r="E55" s="31">
        <f ca="1">SUMIFS(INDIRECT("'" &amp; E$11 &amp; "'!$C$21:$C$58"), INDIRECT("'" &amp; E$11 &amp; "'!$B$21:$B$58"), $A55, INDIRECT("'" &amp; E$11 &amp; "'!$E$21:$E$58"), $A$36) + (SUMIFS(INDIRECT("'" &amp; E$11 &amp; "'!$C$21:$C$58"), INDIRECT("'" &amp; E$11 &amp; "'!$B$21:$B$58"), $A55, INDIRECT("'" &amp; E$11 &amp; "'!$E$21:$E$58"), 'Data Validation'!$D$4) / 2)</f>
        <v>14.89</v>
      </c>
      <c r="F55" s="73">
        <f ca="1">SUMIFS(INDIRECT("'" &amp; F$11 &amp; "'!$C$21:$C$58"), INDIRECT("'" &amp; F$11 &amp; "'!$B$21:$B$58"), $A55, INDIRECT("'" &amp; F$11 &amp; "'!$E$21:$E$58"), $A$36) + (SUMIFS(INDIRECT("'" &amp; F$11 &amp; "'!$C$21:$C$58"), INDIRECT("'" &amp; F$11 &amp; "'!$B$21:$B$58"), $A55, INDIRECT("'" &amp; F$11 &amp; "'!$E$21:$E$58"), 'Data Validation'!$D$4) / 2)</f>
        <v>19.89</v>
      </c>
      <c r="G55" s="31">
        <f ca="1">SUMIFS(INDIRECT("'" &amp; G$11 &amp; "'!$C$21:$C$58"), INDIRECT("'" &amp; G$11 &amp; "'!$B$21:$B$58"), $A55, INDIRECT("'" &amp; G$11 &amp; "'!$E$21:$E$58"), $A$36) + (SUMIFS(INDIRECT("'" &amp; G$11 &amp; "'!$C$21:$C$58"), INDIRECT("'" &amp; G$11 &amp; "'!$B$21:$B$58"), $A55, INDIRECT("'" &amp; G$11 &amp; "'!$E$21:$E$58"), 'Data Validation'!$D$4) / 2)</f>
        <v>0</v>
      </c>
      <c r="H55" s="73">
        <f ca="1">SUMIFS(INDIRECT("'" &amp; H$11 &amp; "'!$C$21:$C$58"), INDIRECT("'" &amp; H$11 &amp; "'!$B$21:$B$58"), $A55, INDIRECT("'" &amp; H$11 &amp; "'!$E$21:$E$58"), $A$36) + (SUMIFS(INDIRECT("'" &amp; H$11 &amp; "'!$C$21:$C$58"), INDIRECT("'" &amp; H$11 &amp; "'!$B$21:$B$58"), $A55, INDIRECT("'" &amp; H$11 &amp; "'!$E$21:$E$58"), 'Data Validation'!$D$4) / 2)</f>
        <v>0</v>
      </c>
      <c r="I55" s="31">
        <f ca="1">SUMIFS(INDIRECT("'" &amp; I$11 &amp; "'!$C$21:$C$58"), INDIRECT("'" &amp; I$11 &amp; "'!$B$21:$B$58"), $A55, INDIRECT("'" &amp; I$11 &amp; "'!$E$21:$E$58"), $A$36) + (SUMIFS(INDIRECT("'" &amp; I$11 &amp; "'!$C$21:$C$58"), INDIRECT("'" &amp; I$11 &amp; "'!$B$21:$B$58"), $A55, INDIRECT("'" &amp; I$11 &amp; "'!$E$21:$E$58"), 'Data Validation'!$D$4) / 2)</f>
        <v>0</v>
      </c>
      <c r="J55" s="73">
        <f ca="1">SUMIFS(INDIRECT("'" &amp; J$11 &amp; "'!$C$21:$C$58"), INDIRECT("'" &amp; J$11 &amp; "'!$B$21:$B$58"), $A55, INDIRECT("'" &amp; J$11 &amp; "'!$E$21:$E$58"), $A$36) + (SUMIFS(INDIRECT("'" &amp; J$11 &amp; "'!$C$21:$C$58"), INDIRECT("'" &amp; J$11 &amp; "'!$B$21:$B$58"), $A55, INDIRECT("'" &amp; J$11 &amp; "'!$E$21:$E$58"), 'Data Validation'!$D$4) / 2)</f>
        <v>59.96</v>
      </c>
      <c r="K55" s="31">
        <f ca="1">SUMIFS(INDIRECT("'" &amp; K$11 &amp; "'!$C$21:$C$58"), INDIRECT("'" &amp; K$11 &amp; "'!$B$21:$B$58"), $A55, INDIRECT("'" &amp; K$11 &amp; "'!$E$21:$E$58"), $A$36) + (SUMIFS(INDIRECT("'" &amp; K$11 &amp; "'!$C$21:$C$58"), INDIRECT("'" &amp; K$11 &amp; "'!$B$21:$B$58"), $A55, INDIRECT("'" &amp; K$11 &amp; "'!$E$21:$E$58"), 'Data Validation'!$D$4) / 2)</f>
        <v>12.315</v>
      </c>
      <c r="L55" s="73">
        <f ca="1">SUMIFS(INDIRECT("'" &amp; L$11 &amp; "'!$C$21:$C$58"), INDIRECT("'" &amp; L$11 &amp; "'!$B$21:$B$58"), $A55, INDIRECT("'" &amp; L$11 &amp; "'!$E$21:$E$58"), $A$36) + (SUMIFS(INDIRECT("'" &amp; L$11 &amp; "'!$C$21:$C$58"), INDIRECT("'" &amp; L$11 &amp; "'!$B$21:$B$58"), $A55, INDIRECT("'" &amp; L$11 &amp; "'!$E$21:$E$58"), 'Data Validation'!$D$4) / 2)</f>
        <v>15.385</v>
      </c>
      <c r="M55" s="31">
        <f ca="1">SUMIFS(INDIRECT("'" &amp; M$11 &amp; "'!$C$21:$C$58"), INDIRECT("'" &amp; M$11 &amp; "'!$B$21:$B$58"), $A55, INDIRECT("'" &amp; M$11 &amp; "'!$E$21:$E$58"), $A$36) + (SUMIFS(INDIRECT("'" &amp; M$11 &amp; "'!$C$21:$C$58"), INDIRECT("'" &amp; M$11 &amp; "'!$B$21:$B$58"), $A55, INDIRECT("'" &amp; M$11 &amp; "'!$E$21:$E$58"), 'Data Validation'!$D$4) / 2)</f>
        <v>8.4949999999999992</v>
      </c>
      <c r="N55" s="73">
        <f ca="1">SUMIFS(INDIRECT("'" &amp; N$11 &amp; "'!$C$21:$C$58"), INDIRECT("'" &amp; N$11 &amp; "'!$B$21:$B$58"), $A55, INDIRECT("'" &amp; N$11 &amp; "'!$E$21:$E$58"), $A$36) + (SUMIFS(INDIRECT("'" &amp; N$11 &amp; "'!$C$21:$C$58"), INDIRECT("'" &amp; N$11 &amp; "'!$B$21:$B$58"), $A55, INDIRECT("'" &amp; N$11 &amp; "'!$E$21:$E$58"), 'Data Validation'!$D$4) / 2)</f>
        <v>92.1</v>
      </c>
    </row>
    <row r="56" spans="1:14" x14ac:dyDescent="0.3">
      <c r="A56" s="63" t="s">
        <v>34</v>
      </c>
      <c r="B56" s="30">
        <f t="shared" ca="1" si="5"/>
        <v>2668.44</v>
      </c>
      <c r="C56" s="31">
        <f ca="1">SUMIFS(INDIRECT("'" &amp; C$11 &amp; "'!$C$21:$C$58"), INDIRECT("'" &amp; C$11 &amp; "'!$B$21:$B$58"), $A56, INDIRECT("'" &amp; C$11 &amp; "'!$E$21:$E$58"), $A$36) + (SUMIFS(INDIRECT("'" &amp; C$11 &amp; "'!$C$21:$C$58"), INDIRECT("'" &amp; C$11 &amp; "'!$B$21:$B$58"), $A56, INDIRECT("'" &amp; C$11 &amp; "'!$E$21:$E$58"), 'Data Validation'!$D$4) / 2)</f>
        <v>0</v>
      </c>
      <c r="D56" s="73">
        <f ca="1">SUMIFS(INDIRECT("'" &amp; D$11 &amp; "'!$C$21:$C$58"), INDIRECT("'" &amp; D$11 &amp; "'!$B$21:$B$58"), $A56, INDIRECT("'" &amp; D$11 &amp; "'!$E$21:$E$58"), $A$36) + (SUMIFS(INDIRECT("'" &amp; D$11 &amp; "'!$C$21:$C$58"), INDIRECT("'" &amp; D$11 &amp; "'!$B$21:$B$58"), $A56, INDIRECT("'" &amp; D$11 &amp; "'!$E$21:$E$58"), 'Data Validation'!$D$4) / 2)</f>
        <v>0</v>
      </c>
      <c r="E56" s="31">
        <f ca="1">SUMIFS(INDIRECT("'" &amp; E$11 &amp; "'!$C$21:$C$58"), INDIRECT("'" &amp; E$11 &amp; "'!$B$21:$B$58"), $A56, INDIRECT("'" &amp; E$11 &amp; "'!$E$21:$E$58"), $A$36) + (SUMIFS(INDIRECT("'" &amp; E$11 &amp; "'!$C$21:$C$58"), INDIRECT("'" &amp; E$11 &amp; "'!$B$21:$B$58"), $A56, INDIRECT("'" &amp; E$11 &amp; "'!$E$21:$E$58"), 'Data Validation'!$D$4) / 2)</f>
        <v>0</v>
      </c>
      <c r="F56" s="73">
        <f ca="1">SUMIFS(INDIRECT("'" &amp; F$11 &amp; "'!$C$21:$C$58"), INDIRECT("'" &amp; F$11 &amp; "'!$B$21:$B$58"), $A56, INDIRECT("'" &amp; F$11 &amp; "'!$E$21:$E$58"), $A$36) + (SUMIFS(INDIRECT("'" &amp; F$11 &amp; "'!$C$21:$C$58"), INDIRECT("'" &amp; F$11 &amp; "'!$B$21:$B$58"), $A56, INDIRECT("'" &amp; F$11 &amp; "'!$E$21:$E$58"), 'Data Validation'!$D$4) / 2)</f>
        <v>0</v>
      </c>
      <c r="G56" s="31">
        <f ca="1">SUMIFS(INDIRECT("'" &amp; G$11 &amp; "'!$C$21:$C$58"), INDIRECT("'" &amp; G$11 &amp; "'!$B$21:$B$58"), $A56, INDIRECT("'" &amp; G$11 &amp; "'!$E$21:$E$58"), $A$36) + (SUMIFS(INDIRECT("'" &amp; G$11 &amp; "'!$C$21:$C$58"), INDIRECT("'" &amp; G$11 &amp; "'!$B$21:$B$58"), $A56, INDIRECT("'" &amp; G$11 &amp; "'!$E$21:$E$58"), 'Data Validation'!$D$4) / 2)</f>
        <v>0</v>
      </c>
      <c r="H56" s="73">
        <f ca="1">SUMIFS(INDIRECT("'" &amp; H$11 &amp; "'!$C$21:$C$58"), INDIRECT("'" &amp; H$11 &amp; "'!$B$21:$B$58"), $A56, INDIRECT("'" &amp; H$11 &amp; "'!$E$21:$E$58"), $A$36) + (SUMIFS(INDIRECT("'" &amp; H$11 &amp; "'!$C$21:$C$58"), INDIRECT("'" &amp; H$11 &amp; "'!$B$21:$B$58"), $A56, INDIRECT("'" &amp; H$11 &amp; "'!$E$21:$E$58"), 'Data Validation'!$D$4) / 2)</f>
        <v>0</v>
      </c>
      <c r="I56" s="31">
        <f ca="1">SUMIFS(INDIRECT("'" &amp; I$11 &amp; "'!$C$21:$C$58"), INDIRECT("'" &amp; I$11 &amp; "'!$B$21:$B$58"), $A56, INDIRECT("'" &amp; I$11 &amp; "'!$E$21:$E$58"), $A$36) + (SUMIFS(INDIRECT("'" &amp; I$11 &amp; "'!$C$21:$C$58"), INDIRECT("'" &amp; I$11 &amp; "'!$B$21:$B$58"), $A56, INDIRECT("'" &amp; I$11 &amp; "'!$E$21:$E$58"), 'Data Validation'!$D$4) / 2)</f>
        <v>0</v>
      </c>
      <c r="J56" s="73">
        <f ca="1">SUMIFS(INDIRECT("'" &amp; J$11 &amp; "'!$C$21:$C$58"), INDIRECT("'" &amp; J$11 &amp; "'!$B$21:$B$58"), $A56, INDIRECT("'" &amp; J$11 &amp; "'!$E$21:$E$58"), $A$36) + (SUMIFS(INDIRECT("'" &amp; J$11 &amp; "'!$C$21:$C$58"), INDIRECT("'" &amp; J$11 &amp; "'!$B$21:$B$58"), $A56, INDIRECT("'" &amp; J$11 &amp; "'!$E$21:$E$58"), 'Data Validation'!$D$4) / 2)</f>
        <v>0</v>
      </c>
      <c r="K56" s="31">
        <f ca="1">SUMIFS(INDIRECT("'" &amp; K$11 &amp; "'!$C$21:$C$58"), INDIRECT("'" &amp; K$11 &amp; "'!$B$21:$B$58"), $A56, INDIRECT("'" &amp; K$11 &amp; "'!$E$21:$E$58"), $A$36) + (SUMIFS(INDIRECT("'" &amp; K$11 &amp; "'!$C$21:$C$58"), INDIRECT("'" &amp; K$11 &amp; "'!$B$21:$B$58"), $A56, INDIRECT("'" &amp; K$11 &amp; "'!$E$21:$E$58"), 'Data Validation'!$D$4) / 2)</f>
        <v>0</v>
      </c>
      <c r="L56" s="73">
        <f ca="1">SUMIFS(INDIRECT("'" &amp; L$11 &amp; "'!$C$21:$C$58"), INDIRECT("'" &amp; L$11 &amp; "'!$B$21:$B$58"), $A56, INDIRECT("'" &amp; L$11 &amp; "'!$E$21:$E$58"), $A$36) + (SUMIFS(INDIRECT("'" &amp; L$11 &amp; "'!$C$21:$C$58"), INDIRECT("'" &amp; L$11 &amp; "'!$B$21:$B$58"), $A56, INDIRECT("'" &amp; L$11 &amp; "'!$E$21:$E$58"), 'Data Validation'!$D$4) / 2)</f>
        <v>0</v>
      </c>
      <c r="M56" s="31">
        <f ca="1">SUMIFS(INDIRECT("'" &amp; M$11 &amp; "'!$C$21:$C$58"), INDIRECT("'" &amp; M$11 &amp; "'!$B$21:$B$58"), $A56, INDIRECT("'" &amp; M$11 &amp; "'!$E$21:$E$58"), $A$36) + (SUMIFS(INDIRECT("'" &amp; M$11 &amp; "'!$C$21:$C$58"), INDIRECT("'" &amp; M$11 &amp; "'!$B$21:$B$58"), $A56, INDIRECT("'" &amp; M$11 &amp; "'!$E$21:$E$58"), 'Data Validation'!$D$4) / 2)</f>
        <v>0</v>
      </c>
      <c r="N56" s="73">
        <f ca="1">SUMIFS(INDIRECT("'" &amp; N$11 &amp; "'!$C$21:$C$58"), INDIRECT("'" &amp; N$11 &amp; "'!$B$21:$B$58"), $A56, INDIRECT("'" &amp; N$11 &amp; "'!$E$21:$E$58"), $A$36) + (SUMIFS(INDIRECT("'" &amp; N$11 &amp; "'!$C$21:$C$58"), INDIRECT("'" &amp; N$11 &amp; "'!$B$21:$B$58"), $A56, INDIRECT("'" &amp; N$11 &amp; "'!$E$21:$E$58"), 'Data Validation'!$D$4) / 2)</f>
        <v>2668.44</v>
      </c>
    </row>
    <row r="57" spans="1:14" ht="15" thickBot="1" x14ac:dyDescent="0.35">
      <c r="A57" s="64" t="s">
        <v>35</v>
      </c>
      <c r="B57" s="35">
        <f t="shared" ca="1" si="5"/>
        <v>422.48</v>
      </c>
      <c r="C57" s="31">
        <f ca="1">SUMIFS(INDIRECT("'" &amp; C$11 &amp; "'!$C$21:$C$58"), INDIRECT("'" &amp; C$11 &amp; "'!$B$21:$B$58"), $A57, INDIRECT("'" &amp; C$11 &amp; "'!$E$21:$E$58"), $A$36) + (SUMIFS(INDIRECT("'" &amp; C$11 &amp; "'!$C$21:$C$58"), INDIRECT("'" &amp; C$11 &amp; "'!$B$21:$B$58"), $A57, INDIRECT("'" &amp; C$11 &amp; "'!$E$21:$E$58"), 'Data Validation'!$D$4) / 2)</f>
        <v>0</v>
      </c>
      <c r="D57" s="73">
        <f ca="1">SUMIFS(INDIRECT("'" &amp; D$11 &amp; "'!$C$21:$C$58"), INDIRECT("'" &amp; D$11 &amp; "'!$B$21:$B$58"), $A57, INDIRECT("'" &amp; D$11 &amp; "'!$E$21:$E$58"), $A$36) + (SUMIFS(INDIRECT("'" &amp; D$11 &amp; "'!$C$21:$C$58"), INDIRECT("'" &amp; D$11 &amp; "'!$B$21:$B$58"), $A57, INDIRECT("'" &amp; D$11 &amp; "'!$E$21:$E$58"), 'Data Validation'!$D$4) / 2)</f>
        <v>0</v>
      </c>
      <c r="E57" s="31">
        <f ca="1">SUMIFS(INDIRECT("'" &amp; E$11 &amp; "'!$C$21:$C$58"), INDIRECT("'" &amp; E$11 &amp; "'!$B$21:$B$58"), $A57, INDIRECT("'" &amp; E$11 &amp; "'!$E$21:$E$58"), $A$36) + (SUMIFS(INDIRECT("'" &amp; E$11 &amp; "'!$C$21:$C$58"), INDIRECT("'" &amp; E$11 &amp; "'!$B$21:$B$58"), $A57, INDIRECT("'" &amp; E$11 &amp; "'!$E$21:$E$58"), 'Data Validation'!$D$4) / 2)</f>
        <v>0</v>
      </c>
      <c r="F57" s="73">
        <f ca="1">SUMIFS(INDIRECT("'" &amp; F$11 &amp; "'!$C$21:$C$58"), INDIRECT("'" &amp; F$11 &amp; "'!$B$21:$B$58"), $A57, INDIRECT("'" &amp; F$11 &amp; "'!$E$21:$E$58"), $A$36) + (SUMIFS(INDIRECT("'" &amp; F$11 &amp; "'!$C$21:$C$58"), INDIRECT("'" &amp; F$11 &amp; "'!$B$21:$B$58"), $A57, INDIRECT("'" &amp; F$11 &amp; "'!$E$21:$E$58"), 'Data Validation'!$D$4) / 2)</f>
        <v>0</v>
      </c>
      <c r="G57" s="31">
        <f ca="1">SUMIFS(INDIRECT("'" &amp; G$11 &amp; "'!$C$21:$C$58"), INDIRECT("'" &amp; G$11 &amp; "'!$B$21:$B$58"), $A57, INDIRECT("'" &amp; G$11 &amp; "'!$E$21:$E$58"), $A$36) + (SUMIFS(INDIRECT("'" &amp; G$11 &amp; "'!$C$21:$C$58"), INDIRECT("'" &amp; G$11 &amp; "'!$B$21:$B$58"), $A57, INDIRECT("'" &amp; G$11 &amp; "'!$E$21:$E$58"), 'Data Validation'!$D$4) / 2)</f>
        <v>0</v>
      </c>
      <c r="H57" s="73">
        <f ca="1">SUMIFS(INDIRECT("'" &amp; H$11 &amp; "'!$C$21:$C$58"), INDIRECT("'" &amp; H$11 &amp; "'!$B$21:$B$58"), $A57, INDIRECT("'" &amp; H$11 &amp; "'!$E$21:$E$58"), $A$36) + (SUMIFS(INDIRECT("'" &amp; H$11 &amp; "'!$C$21:$C$58"), INDIRECT("'" &amp; H$11 &amp; "'!$B$21:$B$58"), $A57, INDIRECT("'" &amp; H$11 &amp; "'!$E$21:$E$58"), 'Data Validation'!$D$4) / 2)</f>
        <v>0</v>
      </c>
      <c r="I57" s="31">
        <f ca="1">SUMIFS(INDIRECT("'" &amp; I$11 &amp; "'!$C$21:$C$58"), INDIRECT("'" &amp; I$11 &amp; "'!$B$21:$B$58"), $A57, INDIRECT("'" &amp; I$11 &amp; "'!$E$21:$E$58"), $A$36) + (SUMIFS(INDIRECT("'" &amp; I$11 &amp; "'!$C$21:$C$58"), INDIRECT("'" &amp; I$11 &amp; "'!$B$21:$B$58"), $A57, INDIRECT("'" &amp; I$11 &amp; "'!$E$21:$E$58"), 'Data Validation'!$D$4) / 2)</f>
        <v>0</v>
      </c>
      <c r="J57" s="73">
        <f ca="1">SUMIFS(INDIRECT("'" &amp; J$11 &amp; "'!$C$21:$C$58"), INDIRECT("'" &amp; J$11 &amp; "'!$B$21:$B$58"), $A57, INDIRECT("'" &amp; J$11 &amp; "'!$E$21:$E$58"), $A$36) + (SUMIFS(INDIRECT("'" &amp; J$11 &amp; "'!$C$21:$C$58"), INDIRECT("'" &amp; J$11 &amp; "'!$B$21:$B$58"), $A57, INDIRECT("'" &amp; J$11 &amp; "'!$E$21:$E$58"), 'Data Validation'!$D$4) / 2)</f>
        <v>0</v>
      </c>
      <c r="K57" s="31">
        <f ca="1">SUMIFS(INDIRECT("'" &amp; K$11 &amp; "'!$C$21:$C$58"), INDIRECT("'" &amp; K$11 &amp; "'!$B$21:$B$58"), $A57, INDIRECT("'" &amp; K$11 &amp; "'!$E$21:$E$58"), $A$36) + (SUMIFS(INDIRECT("'" &amp; K$11 &amp; "'!$C$21:$C$58"), INDIRECT("'" &amp; K$11 &amp; "'!$B$21:$B$58"), $A57, INDIRECT("'" &amp; K$11 &amp; "'!$E$21:$E$58"), 'Data Validation'!$D$4) / 2)</f>
        <v>0</v>
      </c>
      <c r="L57" s="73">
        <f ca="1">SUMIFS(INDIRECT("'" &amp; L$11 &amp; "'!$C$21:$C$58"), INDIRECT("'" &amp; L$11 &amp; "'!$B$21:$B$58"), $A57, INDIRECT("'" &amp; L$11 &amp; "'!$E$21:$E$58"), $A$36) + (SUMIFS(INDIRECT("'" &amp; L$11 &amp; "'!$C$21:$C$58"), INDIRECT("'" &amp; L$11 &amp; "'!$B$21:$B$58"), $A57, INDIRECT("'" &amp; L$11 &amp; "'!$E$21:$E$58"), 'Data Validation'!$D$4) / 2)</f>
        <v>0</v>
      </c>
      <c r="M57" s="31">
        <f ca="1">SUMIFS(INDIRECT("'" &amp; M$11 &amp; "'!$C$21:$C$58"), INDIRECT("'" &amp; M$11 &amp; "'!$B$21:$B$58"), $A57, INDIRECT("'" &amp; M$11 &amp; "'!$E$21:$E$58"), $A$36) + (SUMIFS(INDIRECT("'" &amp; M$11 &amp; "'!$C$21:$C$58"), INDIRECT("'" &amp; M$11 &amp; "'!$B$21:$B$58"), $A57, INDIRECT("'" &amp; M$11 &amp; "'!$E$21:$E$58"), 'Data Validation'!$D$4) / 2)</f>
        <v>0</v>
      </c>
      <c r="N57" s="73">
        <f ca="1">SUMIFS(INDIRECT("'" &amp; N$11 &amp; "'!$C$21:$C$58"), INDIRECT("'" &amp; N$11 &amp; "'!$B$21:$B$58"), $A57, INDIRECT("'" &amp; N$11 &amp; "'!$E$21:$E$58"), $A$36) + (SUMIFS(INDIRECT("'" &amp; N$11 &amp; "'!$C$21:$C$58"), INDIRECT("'" &amp; N$11 &amp; "'!$B$21:$B$58"), $A57, INDIRECT("'" &amp; N$11 &amp; "'!$E$21:$E$58"), 'Data Validation'!$D$4) / 2)</f>
        <v>422.48</v>
      </c>
    </row>
    <row r="58" spans="1:14" ht="15.6" thickTop="1" thickBot="1" x14ac:dyDescent="0.35">
      <c r="A58" s="38" t="s">
        <v>38</v>
      </c>
      <c r="B58" s="39">
        <f ca="1">SUM(B43:B57)</f>
        <v>12670.483732394367</v>
      </c>
      <c r="C58" s="40">
        <f t="shared" ref="C58" ca="1" si="6">SUM(C43:C57)</f>
        <v>5116.3150000000005</v>
      </c>
      <c r="D58" s="74">
        <f t="shared" ref="D58" ca="1" si="7">SUM(D43:D57)</f>
        <v>100.47</v>
      </c>
      <c r="E58" s="40">
        <f t="shared" ref="E58" ca="1" si="8">SUM(E43:E57)</f>
        <v>139.95999999999998</v>
      </c>
      <c r="F58" s="74">
        <f t="shared" ref="F58" ca="1" si="9">SUM(F43:F57)</f>
        <v>814.66499999999996</v>
      </c>
      <c r="G58" s="40">
        <f t="shared" ref="G58" ca="1" si="10">SUM(G43:G57)</f>
        <v>91.875</v>
      </c>
      <c r="H58" s="74">
        <f t="shared" ref="H58" ca="1" si="11">SUM(H43:H57)</f>
        <v>0</v>
      </c>
      <c r="I58" s="40">
        <f t="shared" ref="I58" ca="1" si="12">SUM(I43:I57)</f>
        <v>36.380000000000003</v>
      </c>
      <c r="J58" s="74">
        <f t="shared" ref="J58" ca="1" si="13">SUM(J43:J57)</f>
        <v>625.90000000000009</v>
      </c>
      <c r="K58" s="40">
        <f t="shared" ref="K58" ca="1" si="14">SUM(K43:K57)</f>
        <v>185.8637323943662</v>
      </c>
      <c r="L58" s="74">
        <f t="shared" ref="L58" ca="1" si="15">SUM(L43:L57)</f>
        <v>323.29999999999995</v>
      </c>
      <c r="M58" s="40">
        <f t="shared" ref="M58" ca="1" si="16">SUM(M43:M57)</f>
        <v>493.51499999999999</v>
      </c>
      <c r="N58" s="74">
        <f t="shared" ref="N58" ca="1" si="17">SUM(N43:N57)</f>
        <v>4742.24</v>
      </c>
    </row>
    <row r="59" spans="1:14" ht="15.6" thickTop="1" thickBot="1" x14ac:dyDescent="0.35">
      <c r="A59" s="41"/>
      <c r="B59" s="42"/>
      <c r="C59" s="43"/>
      <c r="D59" s="75"/>
      <c r="E59" s="43"/>
      <c r="F59" s="75"/>
      <c r="G59" s="43"/>
      <c r="H59" s="75"/>
      <c r="I59" s="43"/>
      <c r="J59" s="75"/>
      <c r="K59" s="43"/>
      <c r="L59" s="75"/>
      <c r="M59" s="43"/>
      <c r="N59" s="75"/>
    </row>
    <row r="60" spans="1:14" ht="15.6" thickTop="1" thickBot="1" x14ac:dyDescent="0.35">
      <c r="A60" s="44" t="s">
        <v>39</v>
      </c>
      <c r="B60" s="45">
        <f ca="1">B40-B58</f>
        <v>-12670.483732394367</v>
      </c>
      <c r="C60" s="46">
        <f t="shared" ref="C60:N60" ca="1" si="18">C40-C58</f>
        <v>-5116.3150000000005</v>
      </c>
      <c r="D60" s="76">
        <f t="shared" ca="1" si="18"/>
        <v>-100.47</v>
      </c>
      <c r="E60" s="46">
        <f t="shared" ca="1" si="18"/>
        <v>-139.95999999999998</v>
      </c>
      <c r="F60" s="76">
        <f t="shared" ca="1" si="18"/>
        <v>-814.66499999999996</v>
      </c>
      <c r="G60" s="46">
        <f t="shared" ca="1" si="18"/>
        <v>-91.875</v>
      </c>
      <c r="H60" s="76">
        <f t="shared" ca="1" si="18"/>
        <v>0</v>
      </c>
      <c r="I60" s="46">
        <f t="shared" ca="1" si="18"/>
        <v>-36.380000000000003</v>
      </c>
      <c r="J60" s="76">
        <f t="shared" ca="1" si="18"/>
        <v>-625.90000000000009</v>
      </c>
      <c r="K60" s="46">
        <f t="shared" ca="1" si="18"/>
        <v>-185.8637323943662</v>
      </c>
      <c r="L60" s="76">
        <f t="shared" ca="1" si="18"/>
        <v>-323.29999999999995</v>
      </c>
      <c r="M60" s="46">
        <f t="shared" ca="1" si="18"/>
        <v>-493.51499999999999</v>
      </c>
      <c r="N60" s="76">
        <f t="shared" ca="1" si="18"/>
        <v>-4742.24</v>
      </c>
    </row>
    <row r="61" spans="1:14" ht="15.6" thickTop="1" thickBot="1" x14ac:dyDescent="0.35">
      <c r="A61" s="41"/>
      <c r="B61" s="42"/>
      <c r="C61" s="43"/>
      <c r="D61" s="75"/>
      <c r="E61" s="43"/>
      <c r="F61" s="75"/>
      <c r="G61" s="43"/>
      <c r="H61" s="75"/>
      <c r="I61" s="43"/>
      <c r="J61" s="75"/>
      <c r="K61" s="43"/>
      <c r="L61" s="75"/>
      <c r="M61" s="43"/>
      <c r="N61" s="75"/>
    </row>
    <row r="62" spans="1:14" ht="15.6" thickTop="1" thickBot="1" x14ac:dyDescent="0.35">
      <c r="A62" s="38" t="s">
        <v>53</v>
      </c>
      <c r="B62" s="39">
        <f ca="1">SUM(C62:N62)</f>
        <v>50769.235000000001</v>
      </c>
      <c r="C62" s="40">
        <f ca="1">SUMIFS(INDIRECT("'" &amp; C$11 &amp; "'!$C$61:$C$76"), INDIRECT("'" &amp; C$11 &amp; "'!$E$61:$E$76"), $A$36) + (SUMIFS(INDIRECT("'" &amp; C$11 &amp; "'!$C$61:$C$76"), INDIRECT("'" &amp; C$11 &amp; "'!$E$61:$E$76"), 'Data Validation'!$D$4) / 2)</f>
        <v>3815.61</v>
      </c>
      <c r="D62" s="70">
        <f ca="1">SUMIFS(INDIRECT("'" &amp; D$11 &amp; "'!$C$61:$C$76"), INDIRECT("'" &amp; D$11 &amp; "'!$E$61:$E$76"), $A$36) + (SUMIFS(INDIRECT("'" &amp; D$11 &amp; "'!$C$61:$C$76"), INDIRECT("'" &amp; D$11 &amp; "'!$E$61:$E$76"), 'Data Validation'!$D$4) / 2)</f>
        <v>5896.02</v>
      </c>
      <c r="E62" s="40">
        <f ca="1">SUMIFS(INDIRECT("'" &amp; E$11 &amp; "'!$C$61:$C$76"), INDIRECT("'" &amp; E$11 &amp; "'!$E$61:$E$76"), $A$36) + (SUMIFS(INDIRECT("'" &amp; E$11 &amp; "'!$C$61:$C$76"), INDIRECT("'" &amp; E$11 &amp; "'!$E$61:$E$76"), 'Data Validation'!$D$4) / 2)</f>
        <v>1856.8400000000001</v>
      </c>
      <c r="F62" s="70">
        <f ca="1">SUMIFS(INDIRECT("'" &amp; F$11 &amp; "'!$C$61:$C$76"), INDIRECT("'" &amp; F$11 &amp; "'!$E$61:$E$76"), $A$36) + (SUMIFS(INDIRECT("'" &amp; F$11 &amp; "'!$C$61:$C$76"), INDIRECT("'" &amp; F$11 &amp; "'!$E$61:$E$76"), 'Data Validation'!$D$4) / 2)</f>
        <v>6217.6849999999995</v>
      </c>
      <c r="G62" s="40">
        <f ca="1">SUMIFS(INDIRECT("'" &amp; G$11 &amp; "'!$C$61:$C$76"), INDIRECT("'" &amp; G$11 &amp; "'!$E$61:$E$76"), $A$36) + (SUMIFS(INDIRECT("'" &amp; G$11 &amp; "'!$C$61:$C$76"), INDIRECT("'" &amp; G$11 &amp; "'!$E$61:$E$76"), 'Data Validation'!$D$4) / 2)</f>
        <v>0</v>
      </c>
      <c r="H62" s="70">
        <f ca="1">SUMIFS(INDIRECT("'" &amp; H$11 &amp; "'!$C$61:$C$76"), INDIRECT("'" &amp; H$11 &amp; "'!$E$61:$E$76"), $A$36) + (SUMIFS(INDIRECT("'" &amp; H$11 &amp; "'!$C$61:$C$76"), INDIRECT("'" &amp; H$11 &amp; "'!$E$61:$E$76"), 'Data Validation'!$D$4) / 2)</f>
        <v>0</v>
      </c>
      <c r="I62" s="40">
        <f ca="1">SUMIFS(INDIRECT("'" &amp; I$11 &amp; "'!$C$61:$C$76"), INDIRECT("'" &amp; I$11 &amp; "'!$E$61:$E$76"), $A$36) + (SUMIFS(INDIRECT("'" &amp; I$11 &amp; "'!$C$61:$C$76"), INDIRECT("'" &amp; I$11 &amp; "'!$E$61:$E$76"), 'Data Validation'!$D$4) / 2)</f>
        <v>0</v>
      </c>
      <c r="J62" s="70">
        <f ca="1">SUMIFS(INDIRECT("'" &amp; J$11 &amp; "'!$C$61:$C$76"), INDIRECT("'" &amp; J$11 &amp; "'!$E$61:$E$76"), $A$36) + (SUMIFS(INDIRECT("'" &amp; J$11 &amp; "'!$C$61:$C$76"), INDIRECT("'" &amp; J$11 &amp; "'!$E$61:$E$76"), 'Data Validation'!$D$4) / 2)</f>
        <v>1045.9250000000002</v>
      </c>
      <c r="K62" s="40">
        <f ca="1">SUMIFS(INDIRECT("'" &amp; K$11 &amp; "'!$C$61:$C$76"), INDIRECT("'" &amp; K$11 &amp; "'!$E$61:$E$76"), $A$36) + (SUMIFS(INDIRECT("'" &amp; K$11 &amp; "'!$C$61:$C$76"), INDIRECT("'" &amp; K$11 &amp; "'!$E$61:$E$76"), 'Data Validation'!$D$4) / 2)</f>
        <v>0</v>
      </c>
      <c r="L62" s="70">
        <f ca="1">SUMIFS(INDIRECT("'" &amp; L$11 &amp; "'!$C$61:$C$76"), INDIRECT("'" &amp; L$11 &amp; "'!$E$61:$E$76"), $A$36) + (SUMIFS(INDIRECT("'" &amp; L$11 &amp; "'!$C$61:$C$76"), INDIRECT("'" &amp; L$11 &amp; "'!$E$61:$E$76"), 'Data Validation'!$D$4) / 2)</f>
        <v>1609.655</v>
      </c>
      <c r="M62" s="40">
        <f ca="1">SUMIFS(INDIRECT("'" &amp; M$11 &amp; "'!$C$61:$C$76"), INDIRECT("'" &amp; M$11 &amp; "'!$E$61:$E$76"), $A$36) + (SUMIFS(INDIRECT("'" &amp; M$11 &amp; "'!$C$61:$C$76"), INDIRECT("'" &amp; M$11 &amp; "'!$E$61:$E$76"), 'Data Validation'!$D$4) / 2)</f>
        <v>1375</v>
      </c>
      <c r="N62" s="70">
        <f ca="1">SUMIFS(INDIRECT("'" &amp; N$11 &amp; "'!$C$61:$C$76"), INDIRECT("'" &amp; N$11 &amp; "'!$E$61:$E$76"), $A$36) + (SUMIFS(INDIRECT("'" &amp; N$11 &amp; "'!$C$61:$C$76"), INDIRECT("'" &amp; N$11 &amp; "'!$E$61:$E$76"), 'Data Validation'!$D$4) / 2)</f>
        <v>28952.5</v>
      </c>
    </row>
    <row r="63" spans="1:14" ht="15" thickTop="1" x14ac:dyDescent="0.3"/>
  </sheetData>
  <sortState xmlns:xlrd2="http://schemas.microsoft.com/office/spreadsheetml/2017/richdata2" ref="A15:A29">
    <sortCondition ref="A15:A29"/>
  </sortState>
  <mergeCells count="12">
    <mergeCell ref="B1:N1"/>
    <mergeCell ref="A38:N38"/>
    <mergeCell ref="B2:N2"/>
    <mergeCell ref="B3:N3"/>
    <mergeCell ref="B4:N4"/>
    <mergeCell ref="B5:N5"/>
    <mergeCell ref="B6:N6"/>
    <mergeCell ref="B8:N8"/>
    <mergeCell ref="A10:N10"/>
    <mergeCell ref="B9:N9"/>
    <mergeCell ref="B36:N36"/>
    <mergeCell ref="B37:N37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F7A3-E3B8-4AA5-9026-344AEFC9C462}">
  <dimension ref="A1:I78"/>
  <sheetViews>
    <sheetView showGridLines="0" workbookViewId="0">
      <selection activeCell="D26" sqref="D26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Sep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>
        <f ca="1">DATE(Overview!B1,MONTH(DATEVALUE("1 "&amp;$A$1)),1)</f>
        <v>45170</v>
      </c>
      <c r="B5" s="6" t="s">
        <v>47</v>
      </c>
      <c r="C5" s="7">
        <v>2500</v>
      </c>
      <c r="D5" s="6" t="str">
        <f ca="1">A1&amp;" Rent"</f>
        <v>Sep Rent</v>
      </c>
      <c r="E5" s="54" t="s">
        <v>8</v>
      </c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2500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4" t="s">
        <v>48</v>
      </c>
      <c r="G18" s="84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45191</v>
      </c>
      <c r="B21" s="5" t="s">
        <v>32</v>
      </c>
      <c r="C21" s="7">
        <v>92.67</v>
      </c>
      <c r="D21" s="6" t="s">
        <v>69</v>
      </c>
      <c r="E21" s="6" t="s">
        <v>41</v>
      </c>
      <c r="F21" s="11">
        <v>7</v>
      </c>
      <c r="G21" s="14">
        <f>G19*F21</f>
        <v>4.585</v>
      </c>
    </row>
    <row r="22" spans="1:7" x14ac:dyDescent="0.3">
      <c r="A22" s="5">
        <v>45196</v>
      </c>
      <c r="B22" s="5" t="s">
        <v>33</v>
      </c>
      <c r="C22" s="7">
        <v>24.63</v>
      </c>
      <c r="D22" s="6" t="s">
        <v>83</v>
      </c>
      <c r="E22" s="6" t="s">
        <v>57</v>
      </c>
      <c r="F22" s="11">
        <v>7</v>
      </c>
      <c r="G22" s="14">
        <f>G19*F22</f>
        <v>4.585</v>
      </c>
    </row>
    <row r="23" spans="1:7" x14ac:dyDescent="0.3">
      <c r="A23" s="5">
        <v>45198</v>
      </c>
      <c r="B23" s="5" t="s">
        <v>32</v>
      </c>
      <c r="C23" s="7">
        <v>160.18</v>
      </c>
      <c r="D23" s="6" t="s">
        <v>83</v>
      </c>
      <c r="E23" s="6" t="s">
        <v>57</v>
      </c>
      <c r="F23" s="11">
        <v>7</v>
      </c>
      <c r="G23" s="14">
        <f>G19*F23</f>
        <v>4.585</v>
      </c>
    </row>
    <row r="24" spans="1:7" x14ac:dyDescent="0.3">
      <c r="A24" s="5">
        <v>45199</v>
      </c>
      <c r="B24" s="5" t="s">
        <v>32</v>
      </c>
      <c r="C24" s="7">
        <v>1.5774647887323943</v>
      </c>
      <c r="D24" s="6" t="s">
        <v>83</v>
      </c>
      <c r="E24" s="6" t="s">
        <v>57</v>
      </c>
      <c r="F24" s="11">
        <v>7</v>
      </c>
      <c r="G24" s="14">
        <f>G19*F24</f>
        <v>4.585</v>
      </c>
    </row>
    <row r="25" spans="1:7" x14ac:dyDescent="0.3">
      <c r="A25" s="5"/>
      <c r="B25" s="5"/>
      <c r="C25" s="7"/>
      <c r="D25" s="6"/>
      <c r="E25" s="6"/>
      <c r="F25" s="11"/>
      <c r="G25" s="14">
        <f>G19*F25</f>
        <v>0</v>
      </c>
    </row>
    <row r="26" spans="1:7" x14ac:dyDescent="0.3">
      <c r="A26" s="5"/>
      <c r="B26" s="5"/>
      <c r="C26" s="7"/>
      <c r="D26" s="6"/>
      <c r="E26" s="6"/>
      <c r="F26" s="11"/>
      <c r="G26" s="14">
        <f>G19*F26</f>
        <v>0</v>
      </c>
    </row>
    <row r="27" spans="1:7" x14ac:dyDescent="0.3">
      <c r="A27" s="5"/>
      <c r="B27" s="5"/>
      <c r="C27" s="7"/>
      <c r="D27" s="6"/>
      <c r="E27" s="6"/>
      <c r="F27" s="11"/>
      <c r="G27" s="14">
        <f>G19*F27</f>
        <v>0</v>
      </c>
    </row>
    <row r="28" spans="1:7" hidden="1" x14ac:dyDescent="0.3">
      <c r="A28" s="5"/>
      <c r="B28" s="5"/>
      <c r="C28" s="7"/>
      <c r="D28" s="6"/>
      <c r="E28" s="6"/>
      <c r="F28" s="11"/>
      <c r="G28" s="14">
        <f>G19*F28</f>
        <v>0</v>
      </c>
    </row>
    <row r="29" spans="1:7" hidden="1" x14ac:dyDescent="0.3">
      <c r="A29" s="5"/>
      <c r="B29" s="5"/>
      <c r="C29" s="7"/>
      <c r="D29" s="6"/>
      <c r="E29" s="6"/>
      <c r="F29" s="11"/>
      <c r="G29" s="14">
        <f>G19*F29</f>
        <v>0</v>
      </c>
    </row>
    <row r="30" spans="1:7" hidden="1" x14ac:dyDescent="0.3">
      <c r="A30" s="5"/>
      <c r="B30" s="5"/>
      <c r="C30" s="7"/>
      <c r="D30" s="6"/>
      <c r="E30" s="6"/>
      <c r="F30" s="11"/>
      <c r="G30" s="14">
        <f>G19*F30</f>
        <v>0</v>
      </c>
    </row>
    <row r="31" spans="1:7" hidden="1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hidden="1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hidden="1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hidden="1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hidden="1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hidden="1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hidden="1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hidden="1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hidden="1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hidden="1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hidden="1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hidden="1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hidden="1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hidden="1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hidden="1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hidden="1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hidden="1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hidden="1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hidden="1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hidden="1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hidden="1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hidden="1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200.14246478873238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0</v>
      </c>
      <c r="E56" s="57"/>
    </row>
    <row r="57" spans="1:7" ht="15" thickBot="1" x14ac:dyDescent="0.35">
      <c r="A57" s="20" t="s">
        <v>41</v>
      </c>
      <c r="B57" s="21"/>
      <c r="C57" s="22">
        <f t="shared" si="1"/>
        <v>97.254999999999995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8"/>
      <c r="B61" s="6"/>
      <c r="C61" s="61"/>
      <c r="D61" s="6"/>
      <c r="E61" s="60"/>
    </row>
    <row r="62" spans="1:7" x14ac:dyDescent="0.3">
      <c r="A62" s="68"/>
      <c r="B62" s="6"/>
      <c r="C62" s="61"/>
      <c r="D62" s="6"/>
      <c r="E62" s="60"/>
    </row>
    <row r="63" spans="1:7" ht="15" thickBot="1" x14ac:dyDescent="0.35">
      <c r="A63" s="68"/>
      <c r="B63" s="6"/>
      <c r="C63" s="61"/>
      <c r="D63" s="6"/>
      <c r="E63" s="60"/>
    </row>
    <row r="64" spans="1:7" ht="15" hidden="1" thickBot="1" x14ac:dyDescent="0.35">
      <c r="A64" s="68"/>
      <c r="B64" s="6"/>
      <c r="C64" s="61"/>
      <c r="D64" s="6"/>
      <c r="E64" s="60"/>
    </row>
    <row r="65" spans="1:5" ht="15" hidden="1" thickBot="1" x14ac:dyDescent="0.35">
      <c r="A65" s="68"/>
      <c r="B65" s="6"/>
      <c r="C65" s="61"/>
      <c r="D65" s="6"/>
      <c r="E65" s="60"/>
    </row>
    <row r="66" spans="1:5" ht="15" hidden="1" thickBot="1" x14ac:dyDescent="0.35">
      <c r="A66" s="68"/>
      <c r="B66" s="6"/>
      <c r="C66" s="61"/>
      <c r="D66" s="6"/>
      <c r="E66" s="60"/>
    </row>
    <row r="67" spans="1:5" ht="15" hidden="1" thickBot="1" x14ac:dyDescent="0.35">
      <c r="A67" s="68"/>
      <c r="B67" s="6"/>
      <c r="C67" s="61"/>
      <c r="D67" s="6"/>
      <c r="E67" s="60"/>
    </row>
    <row r="68" spans="1:5" ht="15" hidden="1" thickBot="1" x14ac:dyDescent="0.35">
      <c r="A68" s="68"/>
      <c r="B68" s="6"/>
      <c r="C68" s="61"/>
      <c r="D68" s="6"/>
      <c r="E68" s="60"/>
    </row>
    <row r="69" spans="1:5" ht="15" hidden="1" thickBot="1" x14ac:dyDescent="0.35">
      <c r="A69" s="68"/>
      <c r="B69" s="6"/>
      <c r="C69" s="61"/>
      <c r="D69" s="6"/>
      <c r="E69" s="60"/>
    </row>
    <row r="70" spans="1:5" ht="15" hidden="1" thickBot="1" x14ac:dyDescent="0.35">
      <c r="A70" s="68"/>
      <c r="B70" s="6"/>
      <c r="C70" s="61"/>
      <c r="D70" s="6"/>
      <c r="E70" s="60"/>
    </row>
    <row r="71" spans="1:5" ht="15" hidden="1" thickBot="1" x14ac:dyDescent="0.35">
      <c r="A71" s="68"/>
      <c r="B71" s="6"/>
      <c r="C71" s="61"/>
      <c r="D71" s="6"/>
      <c r="E71" s="60"/>
    </row>
    <row r="72" spans="1:5" ht="15" hidden="1" thickBot="1" x14ac:dyDescent="0.35">
      <c r="A72" s="68"/>
      <c r="B72" s="6"/>
      <c r="C72" s="61"/>
      <c r="D72" s="6"/>
      <c r="E72" s="60"/>
    </row>
    <row r="73" spans="1:5" ht="15" hidden="1" thickBot="1" x14ac:dyDescent="0.35">
      <c r="A73" s="5"/>
      <c r="B73" s="7"/>
      <c r="C73" s="61"/>
      <c r="D73" s="61"/>
      <c r="E73" s="60"/>
    </row>
    <row r="74" spans="1:5" ht="15" hidden="1" thickBot="1" x14ac:dyDescent="0.35">
      <c r="A74" s="5"/>
      <c r="B74" s="7"/>
      <c r="C74" s="61"/>
      <c r="D74" s="6"/>
      <c r="E74" s="60"/>
    </row>
    <row r="75" spans="1:5" ht="15" hidden="1" thickBot="1" x14ac:dyDescent="0.35">
      <c r="A75" s="5"/>
      <c r="B75" s="7"/>
      <c r="C75" s="61"/>
      <c r="D75" s="6"/>
      <c r="E75" s="60"/>
    </row>
    <row r="76" spans="1:5" ht="15" hidden="1" thickBot="1" x14ac:dyDescent="0.35">
      <c r="A76" s="8"/>
      <c r="B76" s="10"/>
      <c r="C76" s="65"/>
      <c r="D76" s="9"/>
      <c r="E76" s="60"/>
    </row>
    <row r="77" spans="1:5" ht="15" thickBot="1" x14ac:dyDescent="0.35">
      <c r="A77" s="69" t="s">
        <v>60</v>
      </c>
      <c r="B77" s="27"/>
      <c r="C77" s="66">
        <f>SUM(C61:C76)</f>
        <v>0</v>
      </c>
      <c r="D77" s="28"/>
      <c r="E77" s="55"/>
    </row>
    <row r="78" spans="1:5" ht="15" thickTop="1" x14ac:dyDescent="0.3"/>
  </sheetData>
  <mergeCells count="1">
    <mergeCell ref="F18:G18"/>
  </mergeCells>
  <dataValidations count="1">
    <dataValidation type="list" allowBlank="1" showInputMessage="1" showErrorMessage="1" sqref="B11:B13" xr:uid="{60CD5264-9B92-430A-B2C1-F688F0FE3CC0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88316F-5D9A-4AF0-892B-34D380651044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5CACE927-94E0-4966-ACED-4ACFFBE3B6B7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68A0BD6D-A58E-4D01-8D57-77AD810841AB}">
          <x14:formula1>
            <xm:f>'Data Validation'!$D$2:$D$4</xm:f>
          </x14:formula1>
          <xm:sqref>E21:E53 E5:E13 E61:E76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ECD3-BC75-4C38-8570-F62E1EE4B55E}">
  <dimension ref="A1:I78"/>
  <sheetViews>
    <sheetView showGridLines="0" topLeftCell="A16" workbookViewId="0">
      <selection activeCell="D27" sqref="D27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Oct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>
        <f ca="1">DATE(Overview!B1,MONTH(DATEVALUE("1 "&amp;$A$1)),1)</f>
        <v>45200</v>
      </c>
      <c r="B5" s="6" t="s">
        <v>47</v>
      </c>
      <c r="C5" s="7">
        <v>2500</v>
      </c>
      <c r="D5" s="6" t="str">
        <f ca="1">A1&amp;" Rent"</f>
        <v>Oct Rent</v>
      </c>
      <c r="E5" s="54" t="s">
        <v>8</v>
      </c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2500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4" t="s">
        <v>48</v>
      </c>
      <c r="G18" s="84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45202</v>
      </c>
      <c r="B21" s="5" t="s">
        <v>32</v>
      </c>
      <c r="C21" s="7">
        <v>59.18</v>
      </c>
      <c r="D21" s="6" t="s">
        <v>69</v>
      </c>
      <c r="E21" s="6" t="s">
        <v>8</v>
      </c>
      <c r="F21" s="11">
        <v>7</v>
      </c>
      <c r="G21" s="14">
        <f>G19*F21</f>
        <v>4.585</v>
      </c>
    </row>
    <row r="22" spans="1:7" x14ac:dyDescent="0.3">
      <c r="A22" s="5">
        <v>45216</v>
      </c>
      <c r="B22" s="5" t="s">
        <v>32</v>
      </c>
      <c r="C22" s="7">
        <v>203.34</v>
      </c>
      <c r="D22" s="6" t="s">
        <v>84</v>
      </c>
      <c r="E22" s="6" t="s">
        <v>57</v>
      </c>
      <c r="F22" s="11">
        <v>36</v>
      </c>
      <c r="G22" s="14">
        <f>G19*F22</f>
        <v>23.580000000000002</v>
      </c>
    </row>
    <row r="23" spans="1:7" x14ac:dyDescent="0.3">
      <c r="A23" s="5">
        <v>45216</v>
      </c>
      <c r="B23" s="5" t="s">
        <v>33</v>
      </c>
      <c r="C23" s="7">
        <v>30.77</v>
      </c>
      <c r="D23" s="6" t="s">
        <v>71</v>
      </c>
      <c r="E23" s="6" t="s">
        <v>57</v>
      </c>
      <c r="F23" s="11">
        <v>14</v>
      </c>
      <c r="G23" s="14">
        <f>G19*F23</f>
        <v>9.17</v>
      </c>
    </row>
    <row r="24" spans="1:7" x14ac:dyDescent="0.3">
      <c r="A24" s="5">
        <v>45218</v>
      </c>
      <c r="B24" s="5" t="s">
        <v>32</v>
      </c>
      <c r="C24" s="7">
        <v>153.71</v>
      </c>
      <c r="D24" s="6" t="s">
        <v>90</v>
      </c>
      <c r="E24" s="6" t="s">
        <v>57</v>
      </c>
      <c r="F24" s="11">
        <v>7</v>
      </c>
      <c r="G24" s="14">
        <f>G19*F24</f>
        <v>4.585</v>
      </c>
    </row>
    <row r="25" spans="1:7" x14ac:dyDescent="0.3">
      <c r="A25" s="5">
        <v>45222</v>
      </c>
      <c r="B25" s="5" t="s">
        <v>32</v>
      </c>
      <c r="C25" s="7">
        <v>129.38999999999999</v>
      </c>
      <c r="D25" s="6" t="s">
        <v>69</v>
      </c>
      <c r="E25" s="6" t="s">
        <v>41</v>
      </c>
      <c r="F25" s="11">
        <v>7</v>
      </c>
      <c r="G25" s="14">
        <f>G19*F25</f>
        <v>4.585</v>
      </c>
    </row>
    <row r="26" spans="1:7" x14ac:dyDescent="0.3">
      <c r="A26" s="5"/>
      <c r="B26" s="5"/>
      <c r="C26" s="7"/>
      <c r="D26" s="6"/>
      <c r="E26" s="6"/>
      <c r="F26" s="11"/>
      <c r="G26" s="14">
        <f>G19*F26</f>
        <v>0</v>
      </c>
    </row>
    <row r="27" spans="1:7" x14ac:dyDescent="0.3">
      <c r="A27" s="5"/>
      <c r="B27" s="5"/>
      <c r="C27" s="7"/>
      <c r="D27" s="6"/>
      <c r="E27" s="6"/>
      <c r="F27" s="11"/>
      <c r="G27" s="14">
        <f>G19*F27</f>
        <v>0</v>
      </c>
    </row>
    <row r="28" spans="1:7" hidden="1" x14ac:dyDescent="0.3">
      <c r="A28" s="5"/>
      <c r="B28" s="5"/>
      <c r="C28" s="7"/>
      <c r="D28" s="6"/>
      <c r="E28" s="6"/>
      <c r="F28" s="11"/>
      <c r="G28" s="14">
        <f>G19*F28</f>
        <v>0</v>
      </c>
    </row>
    <row r="29" spans="1:7" hidden="1" x14ac:dyDescent="0.3">
      <c r="A29" s="5"/>
      <c r="B29" s="5"/>
      <c r="C29" s="7"/>
      <c r="D29" s="6"/>
      <c r="E29" s="6"/>
      <c r="F29" s="11"/>
      <c r="G29" s="14">
        <f>G19*F29</f>
        <v>0</v>
      </c>
    </row>
    <row r="30" spans="1:7" hidden="1" x14ac:dyDescent="0.3">
      <c r="A30" s="5"/>
      <c r="B30" s="5"/>
      <c r="C30" s="7"/>
      <c r="D30" s="6"/>
      <c r="E30" s="6"/>
      <c r="F30" s="11"/>
      <c r="G30" s="14">
        <f>G19*F30</f>
        <v>0</v>
      </c>
    </row>
    <row r="31" spans="1:7" hidden="1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hidden="1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hidden="1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hidden="1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hidden="1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hidden="1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hidden="1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hidden="1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hidden="1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hidden="1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hidden="1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hidden="1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hidden="1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hidden="1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hidden="1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hidden="1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hidden="1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hidden="1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hidden="1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hidden="1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hidden="1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hidden="1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425.15500000000003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63.765000000000001</v>
      </c>
      <c r="E56" s="57"/>
    </row>
    <row r="57" spans="1:7" ht="15" thickBot="1" x14ac:dyDescent="0.35">
      <c r="A57" s="20" t="s">
        <v>41</v>
      </c>
      <c r="B57" s="21"/>
      <c r="C57" s="22">
        <f t="shared" si="1"/>
        <v>133.97499999999999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7">
        <v>45216</v>
      </c>
      <c r="B61" s="6" t="s">
        <v>89</v>
      </c>
      <c r="C61" s="61">
        <v>610.01</v>
      </c>
      <c r="D61" s="6" t="s">
        <v>85</v>
      </c>
      <c r="E61" s="60" t="s">
        <v>57</v>
      </c>
    </row>
    <row r="62" spans="1:7" x14ac:dyDescent="0.3">
      <c r="A62" s="67">
        <v>45216</v>
      </c>
      <c r="B62" s="6" t="s">
        <v>78</v>
      </c>
      <c r="C62" s="61">
        <v>140.15</v>
      </c>
      <c r="D62" s="6" t="s">
        <v>86</v>
      </c>
      <c r="E62" s="60" t="s">
        <v>57</v>
      </c>
    </row>
    <row r="63" spans="1:7" x14ac:dyDescent="0.3">
      <c r="A63" s="67">
        <v>45216</v>
      </c>
      <c r="B63" s="6" t="s">
        <v>89</v>
      </c>
      <c r="C63" s="61">
        <v>124.94</v>
      </c>
      <c r="D63" s="6" t="s">
        <v>87</v>
      </c>
      <c r="E63" s="60" t="s">
        <v>57</v>
      </c>
    </row>
    <row r="64" spans="1:7" x14ac:dyDescent="0.3">
      <c r="A64" s="67">
        <v>45216</v>
      </c>
      <c r="B64" s="6" t="s">
        <v>89</v>
      </c>
      <c r="C64" s="61">
        <v>426.38</v>
      </c>
      <c r="D64" s="6" t="s">
        <v>88</v>
      </c>
      <c r="E64" s="60" t="s">
        <v>57</v>
      </c>
    </row>
    <row r="65" spans="1:5" x14ac:dyDescent="0.3">
      <c r="A65" s="67">
        <v>45219</v>
      </c>
      <c r="B65" s="6" t="s">
        <v>91</v>
      </c>
      <c r="C65" s="61">
        <v>1900</v>
      </c>
      <c r="D65" s="6" t="s">
        <v>92</v>
      </c>
      <c r="E65" s="60" t="s">
        <v>57</v>
      </c>
    </row>
    <row r="66" spans="1:5" x14ac:dyDescent="0.3">
      <c r="A66" s="67">
        <v>45222</v>
      </c>
      <c r="B66" s="6" t="s">
        <v>89</v>
      </c>
      <c r="C66" s="61">
        <v>17.829999999999998</v>
      </c>
      <c r="D66" s="6" t="s">
        <v>98</v>
      </c>
      <c r="E66" s="60" t="s">
        <v>57</v>
      </c>
    </row>
    <row r="67" spans="1:5" x14ac:dyDescent="0.3">
      <c r="A67" s="68"/>
      <c r="B67" s="6"/>
      <c r="C67" s="61"/>
      <c r="D67" s="6"/>
      <c r="E67" s="60"/>
    </row>
    <row r="68" spans="1:5" x14ac:dyDescent="0.3">
      <c r="A68" s="68"/>
      <c r="B68" s="6"/>
      <c r="C68" s="61"/>
      <c r="D68" s="6"/>
      <c r="E68" s="60"/>
    </row>
    <row r="69" spans="1:5" x14ac:dyDescent="0.3">
      <c r="A69" s="68"/>
      <c r="B69" s="6"/>
      <c r="C69" s="61"/>
      <c r="D69" s="6"/>
      <c r="E69" s="60"/>
    </row>
    <row r="70" spans="1:5" x14ac:dyDescent="0.3">
      <c r="A70" s="68"/>
      <c r="B70" s="6"/>
      <c r="C70" s="61"/>
      <c r="D70" s="6"/>
      <c r="E70" s="60"/>
    </row>
    <row r="71" spans="1:5" x14ac:dyDescent="0.3">
      <c r="A71" s="68"/>
      <c r="B71" s="6"/>
      <c r="C71" s="61"/>
      <c r="D71" s="6"/>
      <c r="E71" s="60"/>
    </row>
    <row r="72" spans="1:5" x14ac:dyDescent="0.3">
      <c r="A72" s="68"/>
      <c r="B72" s="6"/>
      <c r="C72" s="61"/>
      <c r="D72" s="6"/>
      <c r="E72" s="60"/>
    </row>
    <row r="73" spans="1:5" x14ac:dyDescent="0.3">
      <c r="A73" s="5"/>
      <c r="B73" s="7"/>
      <c r="C73" s="61"/>
      <c r="D73" s="61"/>
      <c r="E73" s="60"/>
    </row>
    <row r="74" spans="1:5" x14ac:dyDescent="0.3">
      <c r="A74" s="5"/>
      <c r="B74" s="7"/>
      <c r="C74" s="61"/>
      <c r="D74" s="6"/>
      <c r="E74" s="60"/>
    </row>
    <row r="75" spans="1:5" x14ac:dyDescent="0.3">
      <c r="A75" s="5"/>
      <c r="B75" s="7"/>
      <c r="C75" s="61"/>
      <c r="D75" s="6"/>
      <c r="E75" s="60"/>
    </row>
    <row r="76" spans="1:5" ht="15" thickBot="1" x14ac:dyDescent="0.35">
      <c r="A76" s="8"/>
      <c r="B76" s="10"/>
      <c r="C76" s="65"/>
      <c r="D76" s="9"/>
      <c r="E76" s="60"/>
    </row>
    <row r="77" spans="1:5" ht="15" thickBot="1" x14ac:dyDescent="0.35">
      <c r="A77" s="69" t="s">
        <v>60</v>
      </c>
      <c r="B77" s="27"/>
      <c r="C77" s="66">
        <f>SUM(C61:C76)</f>
        <v>3219.31</v>
      </c>
      <c r="D77" s="28"/>
      <c r="E77" s="55"/>
    </row>
    <row r="78" spans="1:5" ht="15" thickTop="1" x14ac:dyDescent="0.3"/>
  </sheetData>
  <sortState xmlns:xlrd2="http://schemas.microsoft.com/office/spreadsheetml/2017/richdata2" ref="A21:F53">
    <sortCondition ref="A21:A53"/>
  </sortState>
  <mergeCells count="1">
    <mergeCell ref="F18:G18"/>
  </mergeCells>
  <dataValidations count="1">
    <dataValidation type="list" allowBlank="1" showInputMessage="1" showErrorMessage="1" sqref="B11:B13" xr:uid="{C9147893-362A-48FF-91B2-D5B1FC906E88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7CDF8FF-B8C1-4418-8FAA-82421B4D3A86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3C53F431-347B-461F-80C5-A8B633D079F4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69105F35-B0CF-4907-9C50-56FB7FA79381}">
          <x14:formula1>
            <xm:f>'Data Validation'!$D$2:$D$4</xm:f>
          </x14:formula1>
          <xm:sqref>E21:E53 E5:E13 E61:E76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C8A0-E6EA-4FEA-B2A4-FF2B7C67846C}">
  <dimension ref="A1:I78"/>
  <sheetViews>
    <sheetView showGridLines="0" workbookViewId="0">
      <selection activeCell="B26" sqref="B26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Nov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>
        <f ca="1">DATE(Overview!B1,MONTH(DATEVALUE("1 "&amp;$A$1)),1)</f>
        <v>45231</v>
      </c>
      <c r="B5" s="6" t="s">
        <v>47</v>
      </c>
      <c r="C5" s="7">
        <v>2500</v>
      </c>
      <c r="D5" s="6" t="str">
        <f ca="1">A1&amp;" Rent"</f>
        <v>Nov Rent</v>
      </c>
      <c r="E5" s="54" t="s">
        <v>8</v>
      </c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2500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4" t="s">
        <v>48</v>
      </c>
      <c r="G18" s="84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45232</v>
      </c>
      <c r="B21" s="5" t="s">
        <v>32</v>
      </c>
      <c r="C21" s="7">
        <v>90.82</v>
      </c>
      <c r="D21" s="6" t="s">
        <v>93</v>
      </c>
      <c r="E21" s="6" t="s">
        <v>41</v>
      </c>
      <c r="F21" s="11">
        <v>7</v>
      </c>
      <c r="G21" s="14">
        <f>G19*F21</f>
        <v>4.585</v>
      </c>
    </row>
    <row r="22" spans="1:7" x14ac:dyDescent="0.3">
      <c r="A22" s="5">
        <v>45235</v>
      </c>
      <c r="B22" s="5" t="s">
        <v>32</v>
      </c>
      <c r="C22" s="7">
        <v>88.79</v>
      </c>
      <c r="D22" s="6" t="s">
        <v>69</v>
      </c>
      <c r="E22" s="6" t="s">
        <v>41</v>
      </c>
      <c r="F22" s="11">
        <v>7</v>
      </c>
      <c r="G22" s="14">
        <f>G19*F22</f>
        <v>4.585</v>
      </c>
    </row>
    <row r="23" spans="1:7" x14ac:dyDescent="0.3">
      <c r="A23" s="5">
        <v>45236</v>
      </c>
      <c r="B23" s="5" t="s">
        <v>32</v>
      </c>
      <c r="C23" s="7">
        <v>19.809999999999999</v>
      </c>
      <c r="D23" s="6" t="s">
        <v>69</v>
      </c>
      <c r="E23" s="6" t="s">
        <v>41</v>
      </c>
      <c r="F23" s="11">
        <v>7</v>
      </c>
      <c r="G23" s="14">
        <f>G19*F23</f>
        <v>4.585</v>
      </c>
    </row>
    <row r="24" spans="1:7" x14ac:dyDescent="0.3">
      <c r="A24" s="5">
        <v>45240</v>
      </c>
      <c r="B24" s="5" t="s">
        <v>32</v>
      </c>
      <c r="C24" s="7">
        <v>34.99</v>
      </c>
      <c r="D24" s="6" t="s">
        <v>95</v>
      </c>
      <c r="E24" s="6" t="s">
        <v>41</v>
      </c>
      <c r="F24" s="11"/>
      <c r="G24" s="14">
        <f>G19*F24</f>
        <v>0</v>
      </c>
    </row>
    <row r="25" spans="1:7" x14ac:dyDescent="0.3">
      <c r="A25" s="5">
        <v>45241</v>
      </c>
      <c r="B25" s="5" t="s">
        <v>32</v>
      </c>
      <c r="C25" s="7">
        <v>11.86</v>
      </c>
      <c r="D25" s="6" t="s">
        <v>69</v>
      </c>
      <c r="E25" s="6" t="s">
        <v>41</v>
      </c>
      <c r="F25" s="11">
        <v>7</v>
      </c>
      <c r="G25" s="14">
        <f>G19*F25</f>
        <v>4.585</v>
      </c>
    </row>
    <row r="26" spans="1:7" x14ac:dyDescent="0.3">
      <c r="A26" s="5">
        <v>45241</v>
      </c>
      <c r="B26" s="5" t="s">
        <v>32</v>
      </c>
      <c r="C26" s="7">
        <v>50.94</v>
      </c>
      <c r="D26" s="6" t="s">
        <v>96</v>
      </c>
      <c r="E26" s="6" t="s">
        <v>41</v>
      </c>
      <c r="F26" s="11"/>
      <c r="G26" s="14">
        <f>G19*F26</f>
        <v>0</v>
      </c>
    </row>
    <row r="27" spans="1:7" x14ac:dyDescent="0.3">
      <c r="A27" s="5">
        <v>45241</v>
      </c>
      <c r="B27" s="5" t="s">
        <v>33</v>
      </c>
      <c r="C27" s="7">
        <v>16.989999999999998</v>
      </c>
      <c r="D27" s="6" t="s">
        <v>97</v>
      </c>
      <c r="E27" s="6" t="s">
        <v>57</v>
      </c>
      <c r="F27" s="11"/>
      <c r="G27" s="14">
        <f>G19*F27</f>
        <v>0</v>
      </c>
    </row>
    <row r="28" spans="1:7" x14ac:dyDescent="0.3">
      <c r="A28" s="5">
        <v>45242</v>
      </c>
      <c r="B28" s="5" t="s">
        <v>32</v>
      </c>
      <c r="C28" s="7">
        <v>83.66</v>
      </c>
      <c r="D28" s="6" t="s">
        <v>95</v>
      </c>
      <c r="E28" s="6" t="s">
        <v>41</v>
      </c>
      <c r="F28" s="11"/>
      <c r="G28" s="14">
        <f>G19*F28</f>
        <v>0</v>
      </c>
    </row>
    <row r="29" spans="1:7" x14ac:dyDescent="0.3">
      <c r="A29" s="5">
        <v>45255</v>
      </c>
      <c r="B29" s="5" t="s">
        <v>32</v>
      </c>
      <c r="C29" s="7">
        <v>41.37</v>
      </c>
      <c r="D29" s="6" t="s">
        <v>69</v>
      </c>
      <c r="E29" s="6" t="s">
        <v>41</v>
      </c>
      <c r="F29" s="11">
        <v>7</v>
      </c>
      <c r="G29" s="14">
        <f>G19*F29</f>
        <v>4.585</v>
      </c>
    </row>
    <row r="30" spans="1:7" x14ac:dyDescent="0.3">
      <c r="A30" s="5">
        <v>45256</v>
      </c>
      <c r="B30" s="5" t="s">
        <v>32</v>
      </c>
      <c r="C30" s="7">
        <v>62.78</v>
      </c>
      <c r="D30" s="6" t="s">
        <v>69</v>
      </c>
      <c r="E30" s="6" t="s">
        <v>41</v>
      </c>
      <c r="F30" s="11">
        <v>7</v>
      </c>
      <c r="G30" s="14">
        <f>G19*F30</f>
        <v>4.585</v>
      </c>
    </row>
    <row r="31" spans="1:7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16.989999999999998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0</v>
      </c>
      <c r="E56" s="57"/>
    </row>
    <row r="57" spans="1:7" ht="15" thickBot="1" x14ac:dyDescent="0.35">
      <c r="A57" s="20" t="s">
        <v>41</v>
      </c>
      <c r="B57" s="21"/>
      <c r="C57" s="22">
        <f t="shared" si="1"/>
        <v>512.53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7">
        <v>45242</v>
      </c>
      <c r="B61" s="6" t="s">
        <v>132</v>
      </c>
      <c r="C61" s="61">
        <v>2750</v>
      </c>
      <c r="D61" s="6" t="s">
        <v>133</v>
      </c>
      <c r="E61" s="60" t="s">
        <v>57</v>
      </c>
    </row>
    <row r="62" spans="1:7" x14ac:dyDescent="0.3">
      <c r="A62" s="68"/>
      <c r="B62" s="6"/>
      <c r="C62" s="61"/>
      <c r="D62" s="6"/>
      <c r="E62" s="60"/>
    </row>
    <row r="63" spans="1:7" ht="15" thickBot="1" x14ac:dyDescent="0.35">
      <c r="A63" s="68"/>
      <c r="B63" s="6"/>
      <c r="C63" s="61"/>
      <c r="D63" s="6"/>
      <c r="E63" s="60"/>
    </row>
    <row r="64" spans="1:7" ht="15" hidden="1" thickBot="1" x14ac:dyDescent="0.35">
      <c r="A64" s="68"/>
      <c r="B64" s="6"/>
      <c r="C64" s="61"/>
      <c r="D64" s="6"/>
      <c r="E64" s="60"/>
    </row>
    <row r="65" spans="1:5" ht="15" hidden="1" thickBot="1" x14ac:dyDescent="0.35">
      <c r="A65" s="68"/>
      <c r="B65" s="6"/>
      <c r="C65" s="61"/>
      <c r="D65" s="6"/>
      <c r="E65" s="60"/>
    </row>
    <row r="66" spans="1:5" ht="15" hidden="1" thickBot="1" x14ac:dyDescent="0.35">
      <c r="A66" s="68"/>
      <c r="B66" s="6"/>
      <c r="C66" s="61"/>
      <c r="D66" s="6"/>
      <c r="E66" s="60"/>
    </row>
    <row r="67" spans="1:5" ht="15" hidden="1" thickBot="1" x14ac:dyDescent="0.35">
      <c r="A67" s="68"/>
      <c r="B67" s="6"/>
      <c r="C67" s="61"/>
      <c r="D67" s="6"/>
      <c r="E67" s="60"/>
    </row>
    <row r="68" spans="1:5" ht="15" hidden="1" thickBot="1" x14ac:dyDescent="0.35">
      <c r="A68" s="68"/>
      <c r="B68" s="6"/>
      <c r="C68" s="61"/>
      <c r="D68" s="6"/>
      <c r="E68" s="60"/>
    </row>
    <row r="69" spans="1:5" ht="15" hidden="1" thickBot="1" x14ac:dyDescent="0.35">
      <c r="A69" s="68"/>
      <c r="B69" s="6"/>
      <c r="C69" s="61"/>
      <c r="D69" s="6"/>
      <c r="E69" s="60"/>
    </row>
    <row r="70" spans="1:5" ht="15" hidden="1" thickBot="1" x14ac:dyDescent="0.35">
      <c r="A70" s="68"/>
      <c r="B70" s="6"/>
      <c r="C70" s="61"/>
      <c r="D70" s="6"/>
      <c r="E70" s="60"/>
    </row>
    <row r="71" spans="1:5" ht="15" hidden="1" thickBot="1" x14ac:dyDescent="0.35">
      <c r="A71" s="68"/>
      <c r="B71" s="6"/>
      <c r="C71" s="61"/>
      <c r="D71" s="6"/>
      <c r="E71" s="60"/>
    </row>
    <row r="72" spans="1:5" ht="15" hidden="1" thickBot="1" x14ac:dyDescent="0.35">
      <c r="A72" s="68"/>
      <c r="B72" s="6"/>
      <c r="C72" s="61"/>
      <c r="D72" s="6"/>
      <c r="E72" s="60"/>
    </row>
    <row r="73" spans="1:5" ht="15" hidden="1" thickBot="1" x14ac:dyDescent="0.35">
      <c r="A73" s="5"/>
      <c r="B73" s="7"/>
      <c r="C73" s="61"/>
      <c r="D73" s="61"/>
      <c r="E73" s="60"/>
    </row>
    <row r="74" spans="1:5" ht="15" hidden="1" thickBot="1" x14ac:dyDescent="0.35">
      <c r="A74" s="5"/>
      <c r="B74" s="7"/>
      <c r="C74" s="61"/>
      <c r="D74" s="6"/>
      <c r="E74" s="60"/>
    </row>
    <row r="75" spans="1:5" ht="15" hidden="1" thickBot="1" x14ac:dyDescent="0.35">
      <c r="A75" s="5"/>
      <c r="B75" s="7"/>
      <c r="C75" s="61"/>
      <c r="D75" s="6"/>
      <c r="E75" s="60"/>
    </row>
    <row r="76" spans="1:5" ht="15" hidden="1" thickBot="1" x14ac:dyDescent="0.35">
      <c r="A76" s="8"/>
      <c r="B76" s="10"/>
      <c r="C76" s="65"/>
      <c r="D76" s="9"/>
      <c r="E76" s="60"/>
    </row>
    <row r="77" spans="1:5" ht="15" thickBot="1" x14ac:dyDescent="0.35">
      <c r="A77" s="69" t="s">
        <v>60</v>
      </c>
      <c r="B77" s="27"/>
      <c r="C77" s="66">
        <f>SUM(C61:C76)</f>
        <v>2750</v>
      </c>
      <c r="D77" s="28"/>
      <c r="E77" s="55"/>
    </row>
    <row r="78" spans="1:5" ht="15" thickTop="1" x14ac:dyDescent="0.3"/>
  </sheetData>
  <sortState xmlns:xlrd2="http://schemas.microsoft.com/office/spreadsheetml/2017/richdata2" ref="A21:F53">
    <sortCondition ref="A21:A53"/>
  </sortState>
  <mergeCells count="1">
    <mergeCell ref="F18:G18"/>
  </mergeCells>
  <dataValidations count="1">
    <dataValidation type="list" allowBlank="1" showInputMessage="1" showErrorMessage="1" sqref="B11:B13" xr:uid="{CF4C4AED-FF97-490B-8F86-B4A45C0DC147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A98B8EF-A8B3-4BB1-B201-E66DACD3BB5F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59AB4158-9317-4656-A184-71DCC4FFAEDD}">
          <x14:formula1>
            <xm:f>'Data Validation'!$D$2:$D$4</xm:f>
          </x14:formula1>
          <xm:sqref>E21:E53 E5:E13 E61:E76</xm:sqref>
        </x14:dataValidation>
        <x14:dataValidation type="list" allowBlank="1" showInputMessage="1" showErrorMessage="1" xr:uid="{C7C815F7-4A02-414B-A6DC-5F2348102129}">
          <x14:formula1>
            <xm:f>'Data Validation'!$A$2:$A$16</xm:f>
          </x14:formula1>
          <xm:sqref>B21:B53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46BC3-A30C-4C39-BA83-69F0681CFF2E}">
  <dimension ref="A1:I78"/>
  <sheetViews>
    <sheetView showGridLines="0" workbookViewId="0">
      <selection activeCell="B26" sqref="B26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Dec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>
        <f ca="1">DATE(Overview!B1,MONTH(DATEVALUE("1 "&amp;$A$1)),1)</f>
        <v>45261</v>
      </c>
      <c r="B5" s="6" t="s">
        <v>47</v>
      </c>
      <c r="C5" s="7">
        <v>2500</v>
      </c>
      <c r="D5" s="6" t="str">
        <f ca="1">A1&amp;" Rent"</f>
        <v>Dec Rent</v>
      </c>
      <c r="E5" s="54" t="s">
        <v>8</v>
      </c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2500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4" t="s">
        <v>48</v>
      </c>
      <c r="G18" s="84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45263</v>
      </c>
      <c r="B21" s="5" t="s">
        <v>32</v>
      </c>
      <c r="C21" s="7">
        <v>379.23</v>
      </c>
      <c r="D21" s="6" t="s">
        <v>69</v>
      </c>
      <c r="E21" s="6" t="s">
        <v>41</v>
      </c>
      <c r="F21" s="11">
        <v>7</v>
      </c>
      <c r="G21" s="14">
        <f>G19*F21</f>
        <v>4.585</v>
      </c>
    </row>
    <row r="22" spans="1:7" x14ac:dyDescent="0.3">
      <c r="A22" s="5">
        <v>45266</v>
      </c>
      <c r="B22" s="5" t="s">
        <v>28</v>
      </c>
      <c r="C22" s="7">
        <v>227.21</v>
      </c>
      <c r="D22" s="6" t="s">
        <v>115</v>
      </c>
      <c r="E22" s="6" t="s">
        <v>57</v>
      </c>
      <c r="F22" s="11"/>
      <c r="G22" s="14">
        <f>G19*F22</f>
        <v>0</v>
      </c>
    </row>
    <row r="23" spans="1:7" x14ac:dyDescent="0.3">
      <c r="A23" s="5">
        <v>45283</v>
      </c>
      <c r="B23" s="5" t="s">
        <v>32</v>
      </c>
      <c r="C23" s="7">
        <v>500</v>
      </c>
      <c r="D23" s="6" t="s">
        <v>134</v>
      </c>
      <c r="E23" s="6" t="s">
        <v>57</v>
      </c>
      <c r="F23" s="11"/>
      <c r="G23" s="14">
        <f>G19*F23</f>
        <v>0</v>
      </c>
    </row>
    <row r="24" spans="1:7" x14ac:dyDescent="0.3">
      <c r="A24" s="5">
        <v>45287</v>
      </c>
      <c r="B24" s="5" t="s">
        <v>33</v>
      </c>
      <c r="C24" s="7">
        <v>92.1</v>
      </c>
      <c r="D24" s="6" t="s">
        <v>94</v>
      </c>
      <c r="E24" s="6" t="s">
        <v>41</v>
      </c>
      <c r="F24" s="11">
        <v>7</v>
      </c>
      <c r="G24" s="14">
        <f>G19*F24</f>
        <v>4.585</v>
      </c>
    </row>
    <row r="25" spans="1:7" x14ac:dyDescent="0.3">
      <c r="A25" s="5">
        <v>45291</v>
      </c>
      <c r="B25" s="5" t="s">
        <v>27</v>
      </c>
      <c r="C25" s="7">
        <v>1632.77</v>
      </c>
      <c r="D25" s="6" t="s">
        <v>61</v>
      </c>
      <c r="E25" s="6" t="s">
        <v>57</v>
      </c>
      <c r="F25" s="11"/>
      <c r="G25" s="14">
        <f>G19*F25</f>
        <v>0</v>
      </c>
    </row>
    <row r="26" spans="1:7" x14ac:dyDescent="0.3">
      <c r="A26" s="5">
        <v>45291</v>
      </c>
      <c r="B26" s="5" t="s">
        <v>34</v>
      </c>
      <c r="C26" s="7">
        <v>5336.88</v>
      </c>
      <c r="D26" s="6" t="s">
        <v>140</v>
      </c>
      <c r="E26" s="6" t="s">
        <v>57</v>
      </c>
      <c r="F26" s="11"/>
      <c r="G26" s="14">
        <f>G19*F26</f>
        <v>0</v>
      </c>
    </row>
    <row r="27" spans="1:7" x14ac:dyDescent="0.3">
      <c r="A27" s="5">
        <v>45291</v>
      </c>
      <c r="B27" s="5" t="s">
        <v>35</v>
      </c>
      <c r="C27" s="7">
        <v>844.96</v>
      </c>
      <c r="D27" s="6" t="s">
        <v>145</v>
      </c>
      <c r="E27" s="6" t="s">
        <v>57</v>
      </c>
      <c r="F27" s="11"/>
      <c r="G27" s="14">
        <f>G19*F27</f>
        <v>0</v>
      </c>
    </row>
    <row r="28" spans="1:7" hidden="1" x14ac:dyDescent="0.3">
      <c r="A28" s="5"/>
      <c r="B28" s="5"/>
      <c r="C28" s="7"/>
      <c r="D28" s="6"/>
      <c r="E28" s="6"/>
      <c r="F28" s="11"/>
      <c r="G28" s="14">
        <f>G19*F28</f>
        <v>0</v>
      </c>
    </row>
    <row r="29" spans="1:7" hidden="1" x14ac:dyDescent="0.3">
      <c r="A29" s="5"/>
      <c r="B29" s="5"/>
      <c r="C29" s="7"/>
      <c r="D29" s="6"/>
      <c r="E29" s="6"/>
      <c r="F29" s="11"/>
      <c r="G29" s="14">
        <f>G19*F29</f>
        <v>0</v>
      </c>
    </row>
    <row r="30" spans="1:7" hidden="1" x14ac:dyDescent="0.3">
      <c r="A30" s="5"/>
      <c r="B30" s="5"/>
      <c r="C30" s="7"/>
      <c r="D30" s="6"/>
      <c r="E30" s="6"/>
      <c r="F30" s="11"/>
      <c r="G30" s="14">
        <f>G19*F30</f>
        <v>0</v>
      </c>
    </row>
    <row r="31" spans="1:7" hidden="1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hidden="1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hidden="1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hidden="1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hidden="1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hidden="1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hidden="1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hidden="1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hidden="1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hidden="1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hidden="1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hidden="1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hidden="1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hidden="1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hidden="1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hidden="1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hidden="1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hidden="1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hidden="1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hidden="1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hidden="1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hidden="1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8541.82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0</v>
      </c>
      <c r="E56" s="57"/>
    </row>
    <row r="57" spans="1:7" ht="15" thickBot="1" x14ac:dyDescent="0.35">
      <c r="A57" s="20" t="s">
        <v>41</v>
      </c>
      <c r="B57" s="21"/>
      <c r="C57" s="22">
        <f t="shared" si="1"/>
        <v>480.50000000000006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7">
        <v>45269</v>
      </c>
      <c r="B61" s="6" t="s">
        <v>66</v>
      </c>
      <c r="C61" s="61">
        <v>5731</v>
      </c>
      <c r="D61" s="6" t="s">
        <v>67</v>
      </c>
      <c r="E61" s="60" t="s">
        <v>57</v>
      </c>
    </row>
    <row r="62" spans="1:7" x14ac:dyDescent="0.3">
      <c r="A62" s="67">
        <v>45273</v>
      </c>
      <c r="B62" s="6" t="s">
        <v>137</v>
      </c>
      <c r="C62" s="61">
        <v>24537</v>
      </c>
      <c r="D62" s="6" t="s">
        <v>138</v>
      </c>
      <c r="E62" s="60" t="s">
        <v>41</v>
      </c>
    </row>
    <row r="63" spans="1:7" x14ac:dyDescent="0.3">
      <c r="A63" s="67">
        <v>45273</v>
      </c>
      <c r="B63" s="6" t="s">
        <v>137</v>
      </c>
      <c r="C63" s="61">
        <v>23612</v>
      </c>
      <c r="D63" s="6" t="s">
        <v>138</v>
      </c>
      <c r="E63" s="60" t="s">
        <v>8</v>
      </c>
    </row>
    <row r="64" spans="1:7" x14ac:dyDescent="0.3">
      <c r="A64" s="67">
        <v>45281</v>
      </c>
      <c r="B64" s="6" t="s">
        <v>64</v>
      </c>
      <c r="C64" s="61">
        <v>3100</v>
      </c>
      <c r="D64" s="6" t="s">
        <v>65</v>
      </c>
      <c r="E64" s="60" t="s">
        <v>57</v>
      </c>
    </row>
    <row r="65" spans="1:5" x14ac:dyDescent="0.3">
      <c r="A65" s="68"/>
      <c r="B65" s="6"/>
      <c r="C65" s="61"/>
      <c r="D65" s="6"/>
      <c r="E65" s="60"/>
    </row>
    <row r="66" spans="1:5" x14ac:dyDescent="0.3">
      <c r="A66" s="68"/>
      <c r="B66" s="6"/>
      <c r="C66" s="61"/>
      <c r="D66" s="6"/>
      <c r="E66" s="60"/>
    </row>
    <row r="67" spans="1:5" x14ac:dyDescent="0.3">
      <c r="A67" s="68"/>
      <c r="B67" s="6"/>
      <c r="C67" s="61"/>
      <c r="D67" s="6"/>
      <c r="E67" s="60"/>
    </row>
    <row r="68" spans="1:5" x14ac:dyDescent="0.3">
      <c r="A68" s="68"/>
      <c r="B68" s="6"/>
      <c r="C68" s="61"/>
      <c r="D68" s="6"/>
      <c r="E68" s="60"/>
    </row>
    <row r="69" spans="1:5" x14ac:dyDescent="0.3">
      <c r="A69" s="68"/>
      <c r="B69" s="6"/>
      <c r="C69" s="61"/>
      <c r="D69" s="6"/>
      <c r="E69" s="60"/>
    </row>
    <row r="70" spans="1:5" x14ac:dyDescent="0.3">
      <c r="A70" s="68"/>
      <c r="B70" s="6"/>
      <c r="C70" s="61"/>
      <c r="D70" s="6"/>
      <c r="E70" s="60"/>
    </row>
    <row r="71" spans="1:5" x14ac:dyDescent="0.3">
      <c r="A71" s="68"/>
      <c r="B71" s="6"/>
      <c r="C71" s="61"/>
      <c r="D71" s="6"/>
      <c r="E71" s="60"/>
    </row>
    <row r="72" spans="1:5" x14ac:dyDescent="0.3">
      <c r="A72" s="68"/>
      <c r="B72" s="6"/>
      <c r="C72" s="61"/>
      <c r="D72" s="6"/>
      <c r="E72" s="60"/>
    </row>
    <row r="73" spans="1:5" x14ac:dyDescent="0.3">
      <c r="A73" s="5"/>
      <c r="B73" s="7"/>
      <c r="C73" s="61"/>
      <c r="D73" s="61"/>
      <c r="E73" s="60"/>
    </row>
    <row r="74" spans="1:5" x14ac:dyDescent="0.3">
      <c r="A74" s="5"/>
      <c r="B74" s="7"/>
      <c r="C74" s="61"/>
      <c r="D74" s="6"/>
      <c r="E74" s="60"/>
    </row>
    <row r="75" spans="1:5" x14ac:dyDescent="0.3">
      <c r="A75" s="5"/>
      <c r="B75" s="7"/>
      <c r="C75" s="61"/>
      <c r="D75" s="6"/>
      <c r="E75" s="60"/>
    </row>
    <row r="76" spans="1:5" ht="15" thickBot="1" x14ac:dyDescent="0.35">
      <c r="A76" s="8"/>
      <c r="B76" s="10"/>
      <c r="C76" s="65"/>
      <c r="D76" s="9"/>
      <c r="E76" s="60"/>
    </row>
    <row r="77" spans="1:5" ht="15" thickBot="1" x14ac:dyDescent="0.35">
      <c r="A77" s="69" t="s">
        <v>60</v>
      </c>
      <c r="B77" s="27"/>
      <c r="C77" s="66">
        <f>SUM(C61:C76)</f>
        <v>56980</v>
      </c>
      <c r="D77" s="28"/>
      <c r="E77" s="55"/>
    </row>
    <row r="78" spans="1:5" ht="15" thickTop="1" x14ac:dyDescent="0.3"/>
  </sheetData>
  <sortState xmlns:xlrd2="http://schemas.microsoft.com/office/spreadsheetml/2017/richdata2" ref="A21:F53">
    <sortCondition ref="A21:A53"/>
  </sortState>
  <mergeCells count="1">
    <mergeCell ref="F18:G18"/>
  </mergeCells>
  <dataValidations count="1">
    <dataValidation type="list" allowBlank="1" showInputMessage="1" showErrorMessage="1" sqref="B11:B13" xr:uid="{875FC438-DFF3-4F27-AB96-EBDEAD2CD9E0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D364997-AAAE-45A9-9D92-C20E50BEA375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DAF11EC1-0785-4820-85C6-A9F39968E256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ABA61FFA-3B57-4B22-9934-55922CE8663A}">
          <x14:formula1>
            <xm:f>'Data Validation'!$D$2:$D$4</xm:f>
          </x14:formula1>
          <xm:sqref>E61:E76 E5:E13 E21:E53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C397-8213-4C12-B413-F282431D0A4E}">
  <dimension ref="A1:K21"/>
  <sheetViews>
    <sheetView tabSelected="1" workbookViewId="0">
      <selection activeCell="D10" sqref="D10"/>
    </sheetView>
  </sheetViews>
  <sheetFormatPr defaultRowHeight="14.4" x14ac:dyDescent="0.3"/>
  <cols>
    <col min="1" max="1" width="31" bestFit="1" customWidth="1"/>
    <col min="2" max="2" width="10.33203125" customWidth="1"/>
    <col min="3" max="3" width="12.77734375" customWidth="1"/>
  </cols>
  <sheetData>
    <row r="1" spans="1:11" x14ac:dyDescent="0.3">
      <c r="A1" s="2" t="s">
        <v>22</v>
      </c>
      <c r="B1" s="2" t="s">
        <v>54</v>
      </c>
      <c r="C1" s="2" t="s">
        <v>56</v>
      </c>
      <c r="D1" s="2" t="s">
        <v>42</v>
      </c>
    </row>
    <row r="2" spans="1:11" x14ac:dyDescent="0.3">
      <c r="A2" s="3" t="s">
        <v>23</v>
      </c>
      <c r="B2" t="s">
        <v>47</v>
      </c>
      <c r="C2" s="15">
        <v>0.65500000000000003</v>
      </c>
      <c r="D2" t="s">
        <v>8</v>
      </c>
    </row>
    <row r="3" spans="1:11" x14ac:dyDescent="0.3">
      <c r="A3" s="3" t="s">
        <v>24</v>
      </c>
      <c r="B3" t="s">
        <v>35</v>
      </c>
      <c r="D3" t="s">
        <v>41</v>
      </c>
    </row>
    <row r="4" spans="1:11" x14ac:dyDescent="0.3">
      <c r="A4" s="3" t="s">
        <v>25</v>
      </c>
      <c r="B4" t="s">
        <v>37</v>
      </c>
      <c r="D4" t="s">
        <v>57</v>
      </c>
    </row>
    <row r="5" spans="1:11" x14ac:dyDescent="0.3">
      <c r="A5" s="3" t="s">
        <v>26</v>
      </c>
    </row>
    <row r="6" spans="1:11" x14ac:dyDescent="0.3">
      <c r="A6" s="3" t="s">
        <v>36</v>
      </c>
      <c r="K6" s="2"/>
    </row>
    <row r="7" spans="1:11" x14ac:dyDescent="0.3">
      <c r="A7" s="3" t="s">
        <v>27</v>
      </c>
      <c r="K7" s="3"/>
    </row>
    <row r="8" spans="1:11" x14ac:dyDescent="0.3">
      <c r="A8" s="3" t="s">
        <v>28</v>
      </c>
      <c r="K8" s="3"/>
    </row>
    <row r="9" spans="1:11" x14ac:dyDescent="0.3">
      <c r="A9" s="3" t="s">
        <v>29</v>
      </c>
      <c r="K9" s="3"/>
    </row>
    <row r="10" spans="1:11" x14ac:dyDescent="0.3">
      <c r="A10" s="3" t="s">
        <v>30</v>
      </c>
      <c r="K10" s="3"/>
    </row>
    <row r="11" spans="1:11" x14ac:dyDescent="0.3">
      <c r="A11" s="3" t="s">
        <v>37</v>
      </c>
      <c r="K11" s="3"/>
    </row>
    <row r="12" spans="1:11" x14ac:dyDescent="0.3">
      <c r="A12" s="3" t="s">
        <v>31</v>
      </c>
      <c r="K12" s="3"/>
    </row>
    <row r="13" spans="1:11" x14ac:dyDescent="0.3">
      <c r="A13" s="3" t="s">
        <v>32</v>
      </c>
      <c r="K13" s="3"/>
    </row>
    <row r="14" spans="1:11" x14ac:dyDescent="0.3">
      <c r="A14" s="3" t="s">
        <v>33</v>
      </c>
      <c r="K14" s="3"/>
    </row>
    <row r="15" spans="1:11" x14ac:dyDescent="0.3">
      <c r="A15" s="3" t="s">
        <v>34</v>
      </c>
      <c r="K15" s="3"/>
    </row>
    <row r="16" spans="1:11" x14ac:dyDescent="0.3">
      <c r="A16" s="3" t="s">
        <v>35</v>
      </c>
      <c r="K16" s="3"/>
    </row>
    <row r="17" spans="11:11" x14ac:dyDescent="0.3">
      <c r="K17" s="3"/>
    </row>
    <row r="18" spans="11:11" x14ac:dyDescent="0.3">
      <c r="K18" s="3"/>
    </row>
    <row r="19" spans="11:11" x14ac:dyDescent="0.3">
      <c r="K19" s="3"/>
    </row>
    <row r="20" spans="11:11" x14ac:dyDescent="0.3">
      <c r="K20" s="3"/>
    </row>
    <row r="21" spans="11:11" x14ac:dyDescent="0.3">
      <c r="K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BAD2-6CC0-4D4F-B961-2E12149671D7}">
  <dimension ref="A1:I78"/>
  <sheetViews>
    <sheetView showGridLines="0" topLeftCell="A18" workbookViewId="0">
      <selection activeCell="B44" sqref="B44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Jan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/>
      <c r="B5" s="6"/>
      <c r="C5" s="7"/>
      <c r="D5" s="6"/>
      <c r="E5" s="54"/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4" t="s">
        <v>48</v>
      </c>
      <c r="G18" s="84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44928</v>
      </c>
      <c r="B21" s="5" t="s">
        <v>32</v>
      </c>
      <c r="C21" s="7">
        <v>740.45</v>
      </c>
      <c r="D21" s="6" t="s">
        <v>69</v>
      </c>
      <c r="E21" s="6" t="s">
        <v>57</v>
      </c>
      <c r="F21" s="11">
        <v>7</v>
      </c>
      <c r="G21" s="14">
        <f>G19*F21</f>
        <v>4.585</v>
      </c>
    </row>
    <row r="22" spans="1:7" x14ac:dyDescent="0.3">
      <c r="A22" s="67">
        <v>44930</v>
      </c>
      <c r="B22" s="5" t="s">
        <v>32</v>
      </c>
      <c r="C22" s="61">
        <v>3930</v>
      </c>
      <c r="D22" s="6" t="s">
        <v>146</v>
      </c>
      <c r="E22" s="61" t="s">
        <v>57</v>
      </c>
      <c r="F22" s="11"/>
      <c r="G22" s="14">
        <f>G19*F22</f>
        <v>0</v>
      </c>
    </row>
    <row r="23" spans="1:7" x14ac:dyDescent="0.3">
      <c r="A23" s="5">
        <v>44931</v>
      </c>
      <c r="B23" s="5" t="s">
        <v>33</v>
      </c>
      <c r="C23" s="7">
        <v>10.48</v>
      </c>
      <c r="D23" s="6" t="s">
        <v>116</v>
      </c>
      <c r="E23" s="6" t="s">
        <v>57</v>
      </c>
      <c r="F23" s="11">
        <v>7</v>
      </c>
      <c r="G23" s="14">
        <f>G19*F23</f>
        <v>4.585</v>
      </c>
    </row>
    <row r="24" spans="1:7" x14ac:dyDescent="0.3">
      <c r="A24" s="5">
        <v>44932</v>
      </c>
      <c r="B24" s="5" t="s">
        <v>32</v>
      </c>
      <c r="C24" s="7">
        <v>350.67</v>
      </c>
      <c r="D24" s="6" t="s">
        <v>114</v>
      </c>
      <c r="E24" s="6" t="s">
        <v>57</v>
      </c>
      <c r="F24" s="11">
        <v>7</v>
      </c>
      <c r="G24" s="14">
        <f>G19*F24</f>
        <v>4.585</v>
      </c>
    </row>
    <row r="25" spans="1:7" x14ac:dyDescent="0.3">
      <c r="A25" s="5">
        <v>44935</v>
      </c>
      <c r="B25" s="5" t="s">
        <v>25</v>
      </c>
      <c r="C25" s="7">
        <v>4360</v>
      </c>
      <c r="D25" s="6" t="s">
        <v>129</v>
      </c>
      <c r="E25" s="6" t="s">
        <v>57</v>
      </c>
      <c r="F25" s="11"/>
      <c r="G25" s="14">
        <f>G19*F25</f>
        <v>0</v>
      </c>
    </row>
    <row r="26" spans="1:7" x14ac:dyDescent="0.3">
      <c r="A26" s="5">
        <v>44937</v>
      </c>
      <c r="B26" s="5" t="s">
        <v>25</v>
      </c>
      <c r="C26" s="7">
        <v>309.31</v>
      </c>
      <c r="D26" s="6" t="s">
        <v>106</v>
      </c>
      <c r="E26" s="6" t="s">
        <v>57</v>
      </c>
      <c r="F26" s="11"/>
      <c r="G26" s="14">
        <f>G19*F26</f>
        <v>0</v>
      </c>
    </row>
    <row r="27" spans="1:7" x14ac:dyDescent="0.3">
      <c r="A27" s="5">
        <v>44940</v>
      </c>
      <c r="B27" s="5" t="s">
        <v>32</v>
      </c>
      <c r="C27" s="7">
        <v>132.61000000000001</v>
      </c>
      <c r="D27" s="6" t="s">
        <v>124</v>
      </c>
      <c r="E27" s="6" t="s">
        <v>57</v>
      </c>
      <c r="F27" s="11">
        <v>7</v>
      </c>
      <c r="G27" s="14">
        <f>G19*F27</f>
        <v>4.585</v>
      </c>
    </row>
    <row r="28" spans="1:7" x14ac:dyDescent="0.3">
      <c r="A28" s="5">
        <v>44940</v>
      </c>
      <c r="B28" s="5" t="s">
        <v>32</v>
      </c>
      <c r="C28" s="7">
        <v>800</v>
      </c>
      <c r="D28" s="6" t="s">
        <v>131</v>
      </c>
      <c r="E28" s="6" t="s">
        <v>8</v>
      </c>
      <c r="F28" s="11"/>
      <c r="G28" s="14">
        <f>G19*F28</f>
        <v>0</v>
      </c>
    </row>
    <row r="29" spans="1:7" x14ac:dyDescent="0.3">
      <c r="A29" s="5">
        <v>44941</v>
      </c>
      <c r="B29" s="5" t="s">
        <v>32</v>
      </c>
      <c r="C29" s="7">
        <v>141.56</v>
      </c>
      <c r="D29" s="6" t="s">
        <v>122</v>
      </c>
      <c r="E29" s="6" t="s">
        <v>8</v>
      </c>
      <c r="F29" s="11">
        <v>10</v>
      </c>
      <c r="G29" s="14">
        <f>G19*F29</f>
        <v>6.5500000000000007</v>
      </c>
    </row>
    <row r="30" spans="1:7" x14ac:dyDescent="0.3">
      <c r="A30" s="5">
        <v>44942</v>
      </c>
      <c r="B30" s="5" t="s">
        <v>32</v>
      </c>
      <c r="C30" s="7">
        <v>112.71</v>
      </c>
      <c r="D30" s="6" t="s">
        <v>120</v>
      </c>
      <c r="E30" s="6" t="s">
        <v>8</v>
      </c>
      <c r="F30" s="11">
        <v>7</v>
      </c>
      <c r="G30" s="14">
        <f>G19*F30</f>
        <v>4.585</v>
      </c>
    </row>
    <row r="31" spans="1:7" x14ac:dyDescent="0.3">
      <c r="A31" s="5">
        <v>44945</v>
      </c>
      <c r="B31" s="5" t="s">
        <v>32</v>
      </c>
      <c r="C31" s="7">
        <v>33.72</v>
      </c>
      <c r="D31" s="6" t="s">
        <v>121</v>
      </c>
      <c r="E31" s="6" t="s">
        <v>8</v>
      </c>
      <c r="F31" s="11">
        <v>44</v>
      </c>
      <c r="G31" s="14">
        <f>G19*F31</f>
        <v>28.82</v>
      </c>
    </row>
    <row r="32" spans="1:7" x14ac:dyDescent="0.3">
      <c r="A32" s="5">
        <v>44945</v>
      </c>
      <c r="B32" s="5" t="s">
        <v>33</v>
      </c>
      <c r="C32" s="7">
        <v>336.79</v>
      </c>
      <c r="D32" s="6" t="s">
        <v>123</v>
      </c>
      <c r="E32" s="6" t="s">
        <v>57</v>
      </c>
      <c r="F32" s="11">
        <v>14</v>
      </c>
      <c r="G32" s="14">
        <f>G19*F32</f>
        <v>9.17</v>
      </c>
    </row>
    <row r="33" spans="1:7" x14ac:dyDescent="0.3">
      <c r="A33" s="5">
        <v>44945</v>
      </c>
      <c r="B33" s="5" t="s">
        <v>32</v>
      </c>
      <c r="C33" s="7">
        <v>62.32</v>
      </c>
      <c r="D33" s="6" t="s">
        <v>119</v>
      </c>
      <c r="E33" s="6" t="s">
        <v>57</v>
      </c>
      <c r="F33" s="11">
        <v>7</v>
      </c>
      <c r="G33" s="14">
        <f>G19*F33</f>
        <v>4.585</v>
      </c>
    </row>
    <row r="34" spans="1:7" x14ac:dyDescent="0.3">
      <c r="A34" s="5">
        <v>44949</v>
      </c>
      <c r="B34" s="5" t="s">
        <v>32</v>
      </c>
      <c r="C34" s="7">
        <v>129.16</v>
      </c>
      <c r="D34" s="6" t="s">
        <v>119</v>
      </c>
      <c r="E34" s="6" t="s">
        <v>8</v>
      </c>
      <c r="F34" s="11">
        <v>7</v>
      </c>
      <c r="G34" s="14">
        <f>G19*F34</f>
        <v>4.585</v>
      </c>
    </row>
    <row r="35" spans="1:7" x14ac:dyDescent="0.3">
      <c r="A35" s="5">
        <v>44955</v>
      </c>
      <c r="B35" s="5" t="s">
        <v>32</v>
      </c>
      <c r="C35" s="7">
        <v>37.67</v>
      </c>
      <c r="D35" s="6" t="s">
        <v>107</v>
      </c>
      <c r="E35" s="6" t="s">
        <v>8</v>
      </c>
      <c r="F35" s="11"/>
      <c r="G35" s="14">
        <f>G19*F35</f>
        <v>0</v>
      </c>
    </row>
    <row r="36" spans="1:7" x14ac:dyDescent="0.3">
      <c r="A36" s="5">
        <v>44955</v>
      </c>
      <c r="B36" s="5" t="s">
        <v>32</v>
      </c>
      <c r="C36" s="7">
        <v>148.54</v>
      </c>
      <c r="D36" s="6" t="s">
        <v>119</v>
      </c>
      <c r="E36" s="54" t="s">
        <v>8</v>
      </c>
      <c r="F36" s="11"/>
      <c r="G36" s="14">
        <f>G19*F36</f>
        <v>0</v>
      </c>
    </row>
    <row r="37" spans="1:7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10264.724999999999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1447.9</v>
      </c>
      <c r="E56" s="57"/>
    </row>
    <row r="57" spans="1:7" ht="15" thickBot="1" x14ac:dyDescent="0.35">
      <c r="A57" s="20" t="s">
        <v>41</v>
      </c>
      <c r="B57" s="21"/>
      <c r="C57" s="22">
        <f t="shared" si="1"/>
        <v>0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7">
        <v>44939</v>
      </c>
      <c r="B61" s="6" t="s">
        <v>112</v>
      </c>
      <c r="C61" s="61">
        <v>80.56</v>
      </c>
      <c r="D61" s="6" t="s">
        <v>113</v>
      </c>
      <c r="E61" s="60" t="s">
        <v>57</v>
      </c>
    </row>
    <row r="62" spans="1:7" x14ac:dyDescent="0.3">
      <c r="A62" s="67">
        <v>44940</v>
      </c>
      <c r="B62" s="6" t="s">
        <v>117</v>
      </c>
      <c r="C62" s="61">
        <v>626.88</v>
      </c>
      <c r="D62" s="6" t="s">
        <v>118</v>
      </c>
      <c r="E62" s="60" t="s">
        <v>8</v>
      </c>
    </row>
    <row r="63" spans="1:7" x14ac:dyDescent="0.3">
      <c r="A63" s="67">
        <v>44940</v>
      </c>
      <c r="B63" s="6" t="s">
        <v>64</v>
      </c>
      <c r="C63" s="61">
        <v>952.89</v>
      </c>
      <c r="D63" s="6" t="s">
        <v>136</v>
      </c>
      <c r="E63" s="60" t="s">
        <v>41</v>
      </c>
    </row>
    <row r="64" spans="1:7" x14ac:dyDescent="0.3">
      <c r="A64" s="67">
        <v>44942</v>
      </c>
      <c r="B64" s="6" t="s">
        <v>108</v>
      </c>
      <c r="C64" s="61">
        <v>32.81</v>
      </c>
      <c r="D64" s="6" t="s">
        <v>109</v>
      </c>
      <c r="E64" s="60" t="s">
        <v>8</v>
      </c>
    </row>
    <row r="65" spans="1:5" x14ac:dyDescent="0.3">
      <c r="A65" s="67">
        <v>44942</v>
      </c>
      <c r="B65" s="6" t="s">
        <v>66</v>
      </c>
      <c r="C65" s="61">
        <v>2500</v>
      </c>
      <c r="D65" s="6" t="s">
        <v>130</v>
      </c>
      <c r="E65" s="60" t="s">
        <v>8</v>
      </c>
    </row>
    <row r="66" spans="1:5" x14ac:dyDescent="0.3">
      <c r="A66" s="67">
        <v>44947</v>
      </c>
      <c r="B66" s="6" t="s">
        <v>108</v>
      </c>
      <c r="C66" s="61">
        <v>232.66</v>
      </c>
      <c r="D66" s="6" t="s">
        <v>111</v>
      </c>
      <c r="E66" s="60" t="s">
        <v>8</v>
      </c>
    </row>
    <row r="67" spans="1:5" x14ac:dyDescent="0.3">
      <c r="A67" s="67">
        <v>44949</v>
      </c>
      <c r="B67" s="6" t="s">
        <v>108</v>
      </c>
      <c r="C67" s="61">
        <v>350</v>
      </c>
      <c r="D67" s="6" t="s">
        <v>110</v>
      </c>
      <c r="E67" s="60" t="s">
        <v>8</v>
      </c>
    </row>
    <row r="68" spans="1:5" x14ac:dyDescent="0.3">
      <c r="A68" s="67">
        <v>44953</v>
      </c>
      <c r="B68" s="6" t="s">
        <v>64</v>
      </c>
      <c r="C68" s="61">
        <v>2822.44</v>
      </c>
      <c r="D68" s="6" t="s">
        <v>68</v>
      </c>
      <c r="E68" s="60" t="s">
        <v>41</v>
      </c>
    </row>
    <row r="69" spans="1:5" x14ac:dyDescent="0.3">
      <c r="A69" s="67"/>
      <c r="B69" s="6"/>
      <c r="C69" s="61"/>
      <c r="D69" s="6"/>
      <c r="E69" s="60"/>
    </row>
    <row r="70" spans="1:5" x14ac:dyDescent="0.3">
      <c r="A70" s="68"/>
      <c r="B70" s="6"/>
      <c r="C70" s="61"/>
      <c r="D70" s="6"/>
      <c r="E70" s="60"/>
    </row>
    <row r="71" spans="1:5" x14ac:dyDescent="0.3">
      <c r="A71" s="68"/>
      <c r="B71" s="6"/>
      <c r="C71" s="61"/>
      <c r="D71" s="6"/>
      <c r="E71" s="60"/>
    </row>
    <row r="72" spans="1:5" x14ac:dyDescent="0.3">
      <c r="A72" s="68"/>
      <c r="B72" s="6"/>
      <c r="C72" s="61"/>
      <c r="D72" s="6"/>
      <c r="E72" s="60"/>
    </row>
    <row r="73" spans="1:5" x14ac:dyDescent="0.3">
      <c r="A73" s="5"/>
      <c r="B73" s="7"/>
      <c r="C73" s="61"/>
      <c r="D73" s="61"/>
      <c r="E73" s="60"/>
    </row>
    <row r="74" spans="1:5" x14ac:dyDescent="0.3">
      <c r="A74" s="5"/>
      <c r="B74" s="7"/>
      <c r="C74" s="61"/>
      <c r="D74" s="6"/>
      <c r="E74" s="60"/>
    </row>
    <row r="75" spans="1:5" x14ac:dyDescent="0.3">
      <c r="A75" s="5"/>
      <c r="B75" s="7"/>
      <c r="C75" s="61"/>
      <c r="D75" s="6"/>
      <c r="E75" s="60"/>
    </row>
    <row r="76" spans="1:5" ht="15" thickBot="1" x14ac:dyDescent="0.35">
      <c r="A76" s="8"/>
      <c r="B76" s="10"/>
      <c r="C76" s="65"/>
      <c r="D76" s="9"/>
      <c r="E76" s="60"/>
    </row>
    <row r="77" spans="1:5" ht="15" thickBot="1" x14ac:dyDescent="0.35">
      <c r="A77" s="69" t="s">
        <v>60</v>
      </c>
      <c r="B77" s="27"/>
      <c r="C77" s="66">
        <f>SUM(C61:C76)</f>
        <v>7598.24</v>
      </c>
      <c r="D77" s="28"/>
      <c r="E77" s="55"/>
    </row>
    <row r="78" spans="1:5" ht="15" thickTop="1" x14ac:dyDescent="0.3"/>
  </sheetData>
  <sortState xmlns:xlrd2="http://schemas.microsoft.com/office/spreadsheetml/2017/richdata2" ref="A21:F42">
    <sortCondition ref="A21:A42"/>
  </sortState>
  <mergeCells count="1">
    <mergeCell ref="F18:G18"/>
  </mergeCells>
  <phoneticPr fontId="3" type="noConversion"/>
  <dataValidations count="1">
    <dataValidation type="list" allowBlank="1" showInputMessage="1" showErrorMessage="1" sqref="B11:B13" xr:uid="{8713D93B-968B-4E52-A4F4-CD763CDDDB58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EBA2C84-5306-48CD-B99D-9BB9E530F390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9CAA7CD4-C928-48A4-9F86-82516A8C8461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214E905E-A1FC-4857-9D9D-B34B909B9ECE}">
          <x14:formula1>
            <xm:f>'Data Validation'!$D$2:$D$4</xm:f>
          </x14:formula1>
          <xm:sqref>E61:E76 E5:E13 E21:E53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84D6-1A7D-464E-A55A-02117F6D0249}">
  <dimension ref="A1:I78"/>
  <sheetViews>
    <sheetView showGridLines="0" topLeftCell="A15" zoomScale="94" workbookViewId="0">
      <selection activeCell="D26" sqref="D26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Feb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/>
      <c r="B5" s="6"/>
      <c r="C5" s="7"/>
      <c r="D5" s="6"/>
      <c r="E5" s="54"/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4" t="s">
        <v>48</v>
      </c>
      <c r="G18" s="84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44959</v>
      </c>
      <c r="B21" s="5" t="s">
        <v>32</v>
      </c>
      <c r="C21" s="7">
        <v>17.16</v>
      </c>
      <c r="D21" s="6" t="s">
        <v>119</v>
      </c>
      <c r="E21" s="6" t="s">
        <v>8</v>
      </c>
      <c r="F21" s="11">
        <v>7</v>
      </c>
      <c r="G21" s="14">
        <f>G19*F21</f>
        <v>4.585</v>
      </c>
    </row>
    <row r="22" spans="1:7" x14ac:dyDescent="0.3">
      <c r="A22" s="5">
        <v>44961</v>
      </c>
      <c r="B22" s="5" t="s">
        <v>33</v>
      </c>
      <c r="C22" s="7">
        <v>23.99</v>
      </c>
      <c r="D22" s="6" t="s">
        <v>105</v>
      </c>
      <c r="E22" s="6" t="s">
        <v>41</v>
      </c>
      <c r="F22" s="11"/>
      <c r="G22" s="14">
        <f>G19*F22</f>
        <v>0</v>
      </c>
    </row>
    <row r="23" spans="1:7" x14ac:dyDescent="0.3">
      <c r="A23" s="5">
        <v>44964</v>
      </c>
      <c r="B23" s="5" t="s">
        <v>32</v>
      </c>
      <c r="C23" s="7">
        <v>44.85</v>
      </c>
      <c r="D23" s="6" t="s">
        <v>119</v>
      </c>
      <c r="E23" s="6" t="s">
        <v>57</v>
      </c>
      <c r="F23" s="11">
        <v>7</v>
      </c>
      <c r="G23" s="14">
        <f>G19*F23</f>
        <v>4.585</v>
      </c>
    </row>
    <row r="24" spans="1:7" x14ac:dyDescent="0.3">
      <c r="A24" s="5">
        <v>44970</v>
      </c>
      <c r="B24" s="5" t="s">
        <v>33</v>
      </c>
      <c r="C24" s="7">
        <v>27.74</v>
      </c>
      <c r="D24" s="6" t="s">
        <v>119</v>
      </c>
      <c r="E24" s="6" t="s">
        <v>41</v>
      </c>
      <c r="F24" s="11">
        <v>7</v>
      </c>
      <c r="G24" s="14">
        <f>G19*F24</f>
        <v>4.585</v>
      </c>
    </row>
    <row r="25" spans="1:7" x14ac:dyDescent="0.3">
      <c r="A25" s="5">
        <v>44974</v>
      </c>
      <c r="B25" s="5" t="s">
        <v>32</v>
      </c>
      <c r="C25" s="7">
        <v>52.63</v>
      </c>
      <c r="D25" s="6" t="s">
        <v>119</v>
      </c>
      <c r="E25" s="6" t="s">
        <v>57</v>
      </c>
      <c r="F25" s="11">
        <v>7</v>
      </c>
      <c r="G25" s="14">
        <f>G19*F25</f>
        <v>4.585</v>
      </c>
    </row>
    <row r="26" spans="1:7" x14ac:dyDescent="0.3">
      <c r="A26" s="5"/>
      <c r="B26" s="5"/>
      <c r="C26" s="7"/>
      <c r="D26" s="6"/>
      <c r="E26" s="6"/>
      <c r="F26" s="11"/>
      <c r="G26" s="14">
        <f>G19*F26</f>
        <v>0</v>
      </c>
    </row>
    <row r="27" spans="1:7" x14ac:dyDescent="0.3">
      <c r="A27" s="5"/>
      <c r="B27" s="5"/>
      <c r="C27" s="7"/>
      <c r="D27" s="6"/>
      <c r="E27" s="6"/>
      <c r="F27" s="11"/>
      <c r="G27" s="14">
        <f>G19*F27</f>
        <v>0</v>
      </c>
    </row>
    <row r="28" spans="1:7" hidden="1" x14ac:dyDescent="0.3">
      <c r="A28" s="5"/>
      <c r="B28" s="5"/>
      <c r="C28" s="7"/>
      <c r="D28" s="6"/>
      <c r="E28" s="6"/>
      <c r="F28" s="11"/>
      <c r="G28" s="14">
        <f>G19*F28</f>
        <v>0</v>
      </c>
    </row>
    <row r="29" spans="1:7" hidden="1" x14ac:dyDescent="0.3">
      <c r="A29" s="5"/>
      <c r="B29" s="5"/>
      <c r="C29" s="7"/>
      <c r="D29" s="6"/>
      <c r="E29" s="6"/>
      <c r="F29" s="11"/>
      <c r="G29" s="14">
        <f>G19*F29</f>
        <v>0</v>
      </c>
    </row>
    <row r="30" spans="1:7" hidden="1" x14ac:dyDescent="0.3">
      <c r="A30" s="5"/>
      <c r="B30" s="5"/>
      <c r="C30" s="7"/>
      <c r="D30" s="6"/>
      <c r="E30" s="6"/>
      <c r="F30" s="11"/>
      <c r="G30" s="14">
        <f>G19*F30</f>
        <v>0</v>
      </c>
    </row>
    <row r="31" spans="1:7" hidden="1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hidden="1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hidden="1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hidden="1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hidden="1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hidden="1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hidden="1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hidden="1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hidden="1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hidden="1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hidden="1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hidden="1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hidden="1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hidden="1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hidden="1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hidden="1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hidden="1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hidden="1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hidden="1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hidden="1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hidden="1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hidden="1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106.65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21.745000000000001</v>
      </c>
      <c r="E56" s="57"/>
    </row>
    <row r="57" spans="1:7" ht="15" thickBot="1" x14ac:dyDescent="0.35">
      <c r="A57" s="20" t="s">
        <v>41</v>
      </c>
      <c r="B57" s="21"/>
      <c r="C57" s="22">
        <f t="shared" si="1"/>
        <v>56.314999999999998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7">
        <v>44970</v>
      </c>
      <c r="B61" s="6" t="s">
        <v>102</v>
      </c>
      <c r="C61" s="61">
        <v>38.15</v>
      </c>
      <c r="D61" s="6" t="s">
        <v>104</v>
      </c>
      <c r="E61" s="60" t="s">
        <v>41</v>
      </c>
    </row>
    <row r="62" spans="1:7" x14ac:dyDescent="0.3">
      <c r="A62" s="67">
        <v>44970</v>
      </c>
      <c r="B62" s="6" t="s">
        <v>102</v>
      </c>
      <c r="C62" s="61">
        <v>64.52</v>
      </c>
      <c r="D62" s="6" t="s">
        <v>125</v>
      </c>
      <c r="E62" s="60" t="s">
        <v>41</v>
      </c>
    </row>
    <row r="63" spans="1:7" x14ac:dyDescent="0.3">
      <c r="A63" s="67">
        <v>44975</v>
      </c>
      <c r="B63" s="6" t="s">
        <v>102</v>
      </c>
      <c r="C63" s="61">
        <v>28.66</v>
      </c>
      <c r="D63" s="6" t="s">
        <v>119</v>
      </c>
      <c r="E63" s="60" t="s">
        <v>41</v>
      </c>
    </row>
    <row r="64" spans="1:7" x14ac:dyDescent="0.3">
      <c r="A64" s="67">
        <v>44977</v>
      </c>
      <c r="B64" s="6" t="s">
        <v>102</v>
      </c>
      <c r="C64" s="61">
        <v>76.44</v>
      </c>
      <c r="D64" s="6" t="s">
        <v>119</v>
      </c>
      <c r="E64" s="60" t="s">
        <v>41</v>
      </c>
    </row>
    <row r="65" spans="1:5" x14ac:dyDescent="0.3">
      <c r="A65" s="67">
        <v>44979</v>
      </c>
      <c r="B65" s="6" t="s">
        <v>102</v>
      </c>
      <c r="C65" s="61">
        <v>99.48</v>
      </c>
      <c r="D65" s="6" t="s">
        <v>126</v>
      </c>
      <c r="E65" s="60" t="s">
        <v>41</v>
      </c>
    </row>
    <row r="66" spans="1:5" x14ac:dyDescent="0.3">
      <c r="A66" s="67">
        <v>44980</v>
      </c>
      <c r="B66" s="6" t="s">
        <v>102</v>
      </c>
      <c r="C66" s="61">
        <v>11.64</v>
      </c>
      <c r="D66" s="6" t="s">
        <v>103</v>
      </c>
      <c r="E66" s="60" t="s">
        <v>41</v>
      </c>
    </row>
    <row r="67" spans="1:5" x14ac:dyDescent="0.3">
      <c r="A67" s="67">
        <v>44980</v>
      </c>
      <c r="B67" s="6" t="s">
        <v>102</v>
      </c>
      <c r="C67" s="61">
        <v>88.16</v>
      </c>
      <c r="D67" s="6" t="s">
        <v>126</v>
      </c>
      <c r="E67" s="60" t="s">
        <v>41</v>
      </c>
    </row>
    <row r="68" spans="1:5" x14ac:dyDescent="0.3">
      <c r="A68" s="67">
        <v>44980</v>
      </c>
      <c r="B68" s="6" t="s">
        <v>102</v>
      </c>
      <c r="C68" s="61">
        <v>2889.76</v>
      </c>
      <c r="D68" s="6" t="s">
        <v>135</v>
      </c>
      <c r="E68" s="60" t="s">
        <v>41</v>
      </c>
    </row>
    <row r="69" spans="1:5" x14ac:dyDescent="0.3">
      <c r="A69" s="67">
        <v>44982</v>
      </c>
      <c r="B69" s="6" t="s">
        <v>102</v>
      </c>
      <c r="C69" s="61">
        <v>99.21</v>
      </c>
      <c r="D69" s="6" t="s">
        <v>126</v>
      </c>
      <c r="E69" s="60" t="s">
        <v>41</v>
      </c>
    </row>
    <row r="70" spans="1:5" x14ac:dyDescent="0.3">
      <c r="A70" s="67">
        <v>44984</v>
      </c>
      <c r="B70" s="6" t="s">
        <v>66</v>
      </c>
      <c r="C70" s="61">
        <v>5000</v>
      </c>
      <c r="D70" s="6" t="s">
        <v>141</v>
      </c>
      <c r="E70" s="60" t="s">
        <v>57</v>
      </c>
    </row>
    <row r="71" spans="1:5" x14ac:dyDescent="0.3">
      <c r="A71" s="68"/>
      <c r="B71" s="6"/>
      <c r="C71" s="61"/>
      <c r="D71" s="6"/>
      <c r="E71" s="60"/>
    </row>
    <row r="72" spans="1:5" x14ac:dyDescent="0.3">
      <c r="A72" s="68"/>
      <c r="B72" s="6"/>
      <c r="C72" s="61"/>
      <c r="D72" s="6"/>
      <c r="E72" s="60"/>
    </row>
    <row r="73" spans="1:5" x14ac:dyDescent="0.3">
      <c r="A73" s="5"/>
      <c r="B73" s="7"/>
      <c r="C73" s="61"/>
      <c r="D73" s="61"/>
      <c r="E73" s="60"/>
    </row>
    <row r="74" spans="1:5" x14ac:dyDescent="0.3">
      <c r="A74" s="5"/>
      <c r="B74" s="7"/>
      <c r="C74" s="61"/>
      <c r="D74" s="6"/>
      <c r="E74" s="60"/>
    </row>
    <row r="75" spans="1:5" x14ac:dyDescent="0.3">
      <c r="A75" s="5"/>
      <c r="B75" s="7"/>
      <c r="C75" s="61"/>
      <c r="D75" s="6"/>
      <c r="E75" s="60"/>
    </row>
    <row r="76" spans="1:5" ht="15" thickBot="1" x14ac:dyDescent="0.35">
      <c r="A76" s="8"/>
      <c r="B76" s="10"/>
      <c r="C76" s="65"/>
      <c r="D76" s="9"/>
      <c r="E76" s="60"/>
    </row>
    <row r="77" spans="1:5" ht="15" thickBot="1" x14ac:dyDescent="0.35">
      <c r="A77" s="69" t="s">
        <v>60</v>
      </c>
      <c r="B77" s="27"/>
      <c r="C77" s="66">
        <f>SUM(C61:C76)</f>
        <v>8396.02</v>
      </c>
      <c r="D77" s="28"/>
      <c r="E77" s="55"/>
    </row>
    <row r="78" spans="1:5" ht="15" thickTop="1" x14ac:dyDescent="0.3"/>
  </sheetData>
  <sortState xmlns:xlrd2="http://schemas.microsoft.com/office/spreadsheetml/2017/richdata2" ref="A21:F53">
    <sortCondition ref="A21:A53"/>
  </sortState>
  <mergeCells count="1">
    <mergeCell ref="F18:G18"/>
  </mergeCells>
  <dataValidations count="1">
    <dataValidation type="list" allowBlank="1" showInputMessage="1" showErrorMessage="1" sqref="B11:B13" xr:uid="{755C1BEC-A97C-4001-96EE-363C7AEE67D8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A47A306-ED6E-4DAB-8E05-93E55AC78C25}">
          <x14:formula1>
            <xm:f>'Data Validation'!$D$2:$D$4</xm:f>
          </x14:formula1>
          <xm:sqref>E21:E53 E5:E13 E61:E76</xm:sqref>
        </x14:dataValidation>
        <x14:dataValidation type="list" allowBlank="1" showInputMessage="1" showErrorMessage="1" xr:uid="{4CD9EAB4-6F0B-4CC0-A9D4-0B9139A6C880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9B058C67-F811-4613-90C7-A5EB7DCC03D3}">
          <x14:formula1>
            <xm:f>'Data Validation'!$B$2:$B$4</xm:f>
          </x14:formula1>
          <xm:sqref>B5:B10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A6651-ABBF-4438-BA12-D6487EB4DB1C}">
  <dimension ref="A1:I78"/>
  <sheetViews>
    <sheetView showGridLines="0" topLeftCell="A56" workbookViewId="0">
      <selection activeCell="B59" sqref="B59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Mar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>
        <f ca="1">DATE(Overview!B1,MONTH(DATEVALUE("1 "&amp;$A$1)),1)</f>
        <v>44986</v>
      </c>
      <c r="B5" s="6" t="s">
        <v>47</v>
      </c>
      <c r="C5" s="7">
        <v>2767.86</v>
      </c>
      <c r="D5" s="6" t="str">
        <f ca="1">A1&amp;" Rent"&amp;" + prorated Feb rent"</f>
        <v>Mar Rent + prorated Feb rent</v>
      </c>
      <c r="E5" s="54" t="s">
        <v>8</v>
      </c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2767.86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4" t="s">
        <v>48</v>
      </c>
      <c r="G18" s="84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45000</v>
      </c>
      <c r="B21" s="5" t="s">
        <v>32</v>
      </c>
      <c r="C21" s="7">
        <v>182.17</v>
      </c>
      <c r="D21" s="6" t="s">
        <v>69</v>
      </c>
      <c r="E21" s="6" t="s">
        <v>57</v>
      </c>
      <c r="F21" s="11">
        <v>7</v>
      </c>
      <c r="G21" s="14">
        <f>G19*F21</f>
        <v>4.585</v>
      </c>
    </row>
    <row r="22" spans="1:7" x14ac:dyDescent="0.3">
      <c r="A22" s="5">
        <v>45002</v>
      </c>
      <c r="B22" s="5" t="s">
        <v>33</v>
      </c>
      <c r="C22" s="7">
        <v>29.78</v>
      </c>
      <c r="D22" s="6" t="s">
        <v>69</v>
      </c>
      <c r="E22" s="6" t="s">
        <v>57</v>
      </c>
      <c r="F22" s="11">
        <v>7</v>
      </c>
      <c r="G22" s="14">
        <f>G19*F22</f>
        <v>4.585</v>
      </c>
    </row>
    <row r="23" spans="1:7" x14ac:dyDescent="0.3">
      <c r="A23" s="5">
        <v>45003</v>
      </c>
      <c r="B23" s="5" t="s">
        <v>32</v>
      </c>
      <c r="C23" s="7">
        <v>67.97</v>
      </c>
      <c r="D23" s="6" t="s">
        <v>69</v>
      </c>
      <c r="E23" s="6" t="s">
        <v>57</v>
      </c>
      <c r="F23" s="11">
        <v>7</v>
      </c>
      <c r="G23" s="14">
        <f>G19*F23</f>
        <v>4.585</v>
      </c>
    </row>
    <row r="24" spans="1:7" x14ac:dyDescent="0.3">
      <c r="A24" s="5"/>
      <c r="B24" s="5"/>
      <c r="C24" s="7"/>
      <c r="D24" s="6"/>
      <c r="E24" s="6"/>
      <c r="F24" s="11"/>
      <c r="G24" s="14">
        <f>G19*F24</f>
        <v>0</v>
      </c>
    </row>
    <row r="25" spans="1:7" x14ac:dyDescent="0.3">
      <c r="A25" s="5"/>
      <c r="B25" s="5"/>
      <c r="C25" s="7"/>
      <c r="D25" s="6"/>
      <c r="E25" s="6"/>
      <c r="F25" s="11"/>
      <c r="G25" s="14">
        <f>G19*F25</f>
        <v>0</v>
      </c>
    </row>
    <row r="26" spans="1:7" x14ac:dyDescent="0.3">
      <c r="A26" s="5"/>
      <c r="B26" s="5"/>
      <c r="C26" s="7"/>
      <c r="D26" s="6"/>
      <c r="E26" s="6"/>
      <c r="F26" s="11"/>
      <c r="G26" s="14">
        <f>G19*F26</f>
        <v>0</v>
      </c>
    </row>
    <row r="27" spans="1:7" x14ac:dyDescent="0.3">
      <c r="A27" s="5"/>
      <c r="B27" s="5"/>
      <c r="C27" s="7"/>
      <c r="D27" s="6"/>
      <c r="E27" s="6"/>
      <c r="F27" s="11"/>
      <c r="G27" s="14">
        <f>G19*F27</f>
        <v>0</v>
      </c>
    </row>
    <row r="28" spans="1:7" hidden="1" x14ac:dyDescent="0.3">
      <c r="A28" s="5"/>
      <c r="B28" s="5"/>
      <c r="C28" s="7"/>
      <c r="D28" s="6"/>
      <c r="E28" s="6"/>
      <c r="F28" s="11"/>
      <c r="G28" s="14">
        <f>G19*F28</f>
        <v>0</v>
      </c>
    </row>
    <row r="29" spans="1:7" hidden="1" x14ac:dyDescent="0.3">
      <c r="A29" s="5"/>
      <c r="B29" s="5"/>
      <c r="C29" s="7"/>
      <c r="D29" s="6"/>
      <c r="E29" s="6"/>
      <c r="F29" s="11"/>
      <c r="G29" s="14">
        <f>G19*F29</f>
        <v>0</v>
      </c>
    </row>
    <row r="30" spans="1:7" hidden="1" x14ac:dyDescent="0.3">
      <c r="A30" s="5"/>
      <c r="B30" s="5"/>
      <c r="C30" s="7"/>
      <c r="D30" s="6"/>
      <c r="E30" s="6"/>
      <c r="F30" s="11"/>
      <c r="G30" s="14">
        <f>G19*F30</f>
        <v>0</v>
      </c>
    </row>
    <row r="31" spans="1:7" hidden="1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hidden="1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hidden="1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hidden="1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hidden="1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hidden="1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hidden="1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hidden="1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hidden="1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hidden="1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hidden="1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hidden="1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hidden="1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hidden="1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hidden="1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hidden="1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hidden="1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hidden="1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hidden="1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hidden="1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hidden="1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hidden="1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293.67499999999995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0</v>
      </c>
      <c r="E56" s="57"/>
    </row>
    <row r="57" spans="1:7" ht="15" thickBot="1" x14ac:dyDescent="0.35">
      <c r="A57" s="20" t="s">
        <v>41</v>
      </c>
      <c r="B57" s="21"/>
      <c r="C57" s="22">
        <f t="shared" si="1"/>
        <v>0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7">
        <v>44988</v>
      </c>
      <c r="B61" s="6" t="s">
        <v>102</v>
      </c>
      <c r="C61" s="61">
        <v>28.03</v>
      </c>
      <c r="D61" s="6" t="s">
        <v>127</v>
      </c>
      <c r="E61" s="60" t="s">
        <v>41</v>
      </c>
    </row>
    <row r="62" spans="1:7" x14ac:dyDescent="0.3">
      <c r="A62" s="67">
        <v>44989</v>
      </c>
      <c r="B62" s="6" t="s">
        <v>102</v>
      </c>
      <c r="C62" s="61">
        <v>20.04</v>
      </c>
      <c r="D62" s="6" t="s">
        <v>128</v>
      </c>
      <c r="E62" s="60" t="s">
        <v>41</v>
      </c>
    </row>
    <row r="63" spans="1:7" x14ac:dyDescent="0.3">
      <c r="A63" s="67">
        <v>44989</v>
      </c>
      <c r="B63" s="6" t="s">
        <v>102</v>
      </c>
      <c r="C63" s="61">
        <v>18.64</v>
      </c>
      <c r="D63" s="6" t="s">
        <v>119</v>
      </c>
      <c r="E63" s="60" t="s">
        <v>41</v>
      </c>
    </row>
    <row r="64" spans="1:7" x14ac:dyDescent="0.3">
      <c r="A64" s="67">
        <v>45001</v>
      </c>
      <c r="B64" s="6" t="s">
        <v>100</v>
      </c>
      <c r="C64" s="61">
        <v>190.13</v>
      </c>
      <c r="D64" s="6" t="s">
        <v>101</v>
      </c>
      <c r="E64" s="60" t="s">
        <v>41</v>
      </c>
    </row>
    <row r="65" spans="1:5" x14ac:dyDescent="0.3">
      <c r="A65" s="67">
        <v>45009</v>
      </c>
      <c r="B65" s="6" t="s">
        <v>66</v>
      </c>
      <c r="C65" s="61">
        <v>3200</v>
      </c>
      <c r="D65" s="6" t="s">
        <v>142</v>
      </c>
      <c r="E65" s="60" t="s">
        <v>57</v>
      </c>
    </row>
    <row r="66" spans="1:5" x14ac:dyDescent="0.3">
      <c r="A66" s="68"/>
      <c r="B66" s="6"/>
      <c r="C66" s="61"/>
      <c r="D66" s="6"/>
      <c r="E66" s="60"/>
    </row>
    <row r="67" spans="1:5" x14ac:dyDescent="0.3">
      <c r="A67" s="68"/>
      <c r="B67" s="6"/>
      <c r="C67" s="61"/>
      <c r="D67" s="6"/>
      <c r="E67" s="60"/>
    </row>
    <row r="68" spans="1:5" x14ac:dyDescent="0.3">
      <c r="A68" s="68"/>
      <c r="B68" s="6"/>
      <c r="C68" s="61"/>
      <c r="D68" s="6"/>
      <c r="E68" s="60"/>
    </row>
    <row r="69" spans="1:5" x14ac:dyDescent="0.3">
      <c r="A69" s="68"/>
      <c r="B69" s="6"/>
      <c r="C69" s="61"/>
      <c r="D69" s="6"/>
      <c r="E69" s="60"/>
    </row>
    <row r="70" spans="1:5" x14ac:dyDescent="0.3">
      <c r="A70" s="68"/>
      <c r="B70" s="6"/>
      <c r="C70" s="61"/>
      <c r="D70" s="6"/>
      <c r="E70" s="60"/>
    </row>
    <row r="71" spans="1:5" x14ac:dyDescent="0.3">
      <c r="A71" s="68"/>
      <c r="B71" s="6"/>
      <c r="C71" s="61"/>
      <c r="D71" s="6"/>
      <c r="E71" s="60"/>
    </row>
    <row r="72" spans="1:5" x14ac:dyDescent="0.3">
      <c r="A72" s="68"/>
      <c r="B72" s="6"/>
      <c r="C72" s="61"/>
      <c r="D72" s="6"/>
      <c r="E72" s="60"/>
    </row>
    <row r="73" spans="1:5" x14ac:dyDescent="0.3">
      <c r="A73" s="5"/>
      <c r="B73" s="7"/>
      <c r="C73" s="61"/>
      <c r="D73" s="61"/>
      <c r="E73" s="60"/>
    </row>
    <row r="74" spans="1:5" x14ac:dyDescent="0.3">
      <c r="A74" s="5"/>
      <c r="B74" s="7"/>
      <c r="C74" s="61"/>
      <c r="D74" s="6"/>
      <c r="E74" s="60"/>
    </row>
    <row r="75" spans="1:5" x14ac:dyDescent="0.3">
      <c r="A75" s="5"/>
      <c r="B75" s="7"/>
      <c r="C75" s="61"/>
      <c r="D75" s="6"/>
      <c r="E75" s="60"/>
    </row>
    <row r="76" spans="1:5" ht="15" thickBot="1" x14ac:dyDescent="0.35">
      <c r="A76" s="8"/>
      <c r="B76" s="10"/>
      <c r="C76" s="65"/>
      <c r="D76" s="9"/>
      <c r="E76" s="60"/>
    </row>
    <row r="77" spans="1:5" ht="15" thickBot="1" x14ac:dyDescent="0.35">
      <c r="A77" s="69" t="s">
        <v>60</v>
      </c>
      <c r="B77" s="27"/>
      <c r="C77" s="66">
        <f>SUM(C61:C76)</f>
        <v>3456.84</v>
      </c>
      <c r="D77" s="28"/>
      <c r="E77" s="55"/>
    </row>
    <row r="78" spans="1:5" ht="15" thickTop="1" x14ac:dyDescent="0.3"/>
  </sheetData>
  <sortState xmlns:xlrd2="http://schemas.microsoft.com/office/spreadsheetml/2017/richdata2" ref="A21:F53">
    <sortCondition ref="A21:A53"/>
  </sortState>
  <mergeCells count="1">
    <mergeCell ref="F18:G18"/>
  </mergeCells>
  <dataValidations count="1">
    <dataValidation type="list" allowBlank="1" showInputMessage="1" showErrorMessage="1" sqref="B11:B13" xr:uid="{C54B2E51-61B3-4CC3-9F12-4F021346F47C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0067C69-DCF8-40B2-B399-78ACABC980E5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EF0585FD-CD11-40C2-A7C2-6E386435F34C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654B168E-3313-425B-ACBE-255B6E6B2B71}">
          <x14:formula1>
            <xm:f>'Data Validation'!$D$2:$D$4</xm:f>
          </x14:formula1>
          <xm:sqref>E21:E53 E5:E13 E61:E76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FDEF-F6EA-4780-8610-8E754CA04712}">
  <dimension ref="A1:I78"/>
  <sheetViews>
    <sheetView showGridLines="0" topLeftCell="A52" workbookViewId="0">
      <selection activeCell="B28" sqref="B28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7773437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Apr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>
        <f ca="1">DATE(Overview!B1,MONTH(DATEVALUE("1 "&amp;$A$1)),1)</f>
        <v>45017</v>
      </c>
      <c r="B5" s="6" t="s">
        <v>47</v>
      </c>
      <c r="C5" s="7">
        <v>2500</v>
      </c>
      <c r="D5" s="6" t="str">
        <f ca="1">A1&amp;" Rent"</f>
        <v>Apr Rent</v>
      </c>
      <c r="E5" s="54" t="s">
        <v>8</v>
      </c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2500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4" t="s">
        <v>48</v>
      </c>
      <c r="G18" s="84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45023</v>
      </c>
      <c r="B21" s="5" t="s">
        <v>25</v>
      </c>
      <c r="C21" s="7">
        <v>584.92999999999995</v>
      </c>
      <c r="D21" s="6" t="s">
        <v>70</v>
      </c>
      <c r="E21" s="6" t="s">
        <v>57</v>
      </c>
      <c r="F21" s="11"/>
      <c r="G21" s="14">
        <f>G19*F21</f>
        <v>0</v>
      </c>
    </row>
    <row r="22" spans="1:7" x14ac:dyDescent="0.3">
      <c r="A22" s="5">
        <v>45023</v>
      </c>
      <c r="B22" s="5" t="s">
        <v>33</v>
      </c>
      <c r="C22" s="7">
        <v>37.18</v>
      </c>
      <c r="D22" s="6" t="s">
        <v>71</v>
      </c>
      <c r="E22" s="6" t="s">
        <v>57</v>
      </c>
      <c r="F22" s="11">
        <v>14</v>
      </c>
      <c r="G22" s="14">
        <f>G19*F22</f>
        <v>9.17</v>
      </c>
    </row>
    <row r="23" spans="1:7" x14ac:dyDescent="0.3">
      <c r="A23" s="5">
        <v>45023</v>
      </c>
      <c r="B23" s="5" t="s">
        <v>33</v>
      </c>
      <c r="C23" s="7">
        <v>2.6</v>
      </c>
      <c r="D23" s="6" t="s">
        <v>69</v>
      </c>
      <c r="E23" s="6" t="s">
        <v>57</v>
      </c>
      <c r="F23" s="11">
        <v>7</v>
      </c>
      <c r="G23" s="14">
        <f>G19*F23</f>
        <v>4.585</v>
      </c>
    </row>
    <row r="24" spans="1:7" x14ac:dyDescent="0.3">
      <c r="A24" s="5">
        <v>45023</v>
      </c>
      <c r="B24" s="5" t="s">
        <v>25</v>
      </c>
      <c r="C24" s="7">
        <v>584.92999999999995</v>
      </c>
      <c r="D24" s="6" t="s">
        <v>70</v>
      </c>
      <c r="E24" s="6" t="s">
        <v>57</v>
      </c>
      <c r="F24" s="11">
        <v>7</v>
      </c>
      <c r="G24" s="14">
        <f>G19*F24</f>
        <v>4.585</v>
      </c>
    </row>
    <row r="25" spans="1:7" x14ac:dyDescent="0.3">
      <c r="A25" s="5">
        <v>45024</v>
      </c>
      <c r="B25" s="5" t="s">
        <v>32</v>
      </c>
      <c r="C25" s="7">
        <v>86.06</v>
      </c>
      <c r="D25" s="6" t="s">
        <v>72</v>
      </c>
      <c r="E25" s="6" t="s">
        <v>57</v>
      </c>
      <c r="F25" s="11">
        <v>7</v>
      </c>
      <c r="G25" s="14">
        <f>G19*F25</f>
        <v>4.585</v>
      </c>
    </row>
    <row r="26" spans="1:7" x14ac:dyDescent="0.3">
      <c r="A26" s="5">
        <v>45027</v>
      </c>
      <c r="B26" s="5" t="s">
        <v>32</v>
      </c>
      <c r="C26" s="7">
        <v>163.46</v>
      </c>
      <c r="D26" s="6" t="s">
        <v>69</v>
      </c>
      <c r="E26" s="6" t="s">
        <v>57</v>
      </c>
      <c r="F26" s="11">
        <v>7</v>
      </c>
      <c r="G26" s="14">
        <f>G19*F26</f>
        <v>4.585</v>
      </c>
    </row>
    <row r="27" spans="1:7" x14ac:dyDescent="0.3">
      <c r="A27" s="5">
        <v>45033</v>
      </c>
      <c r="B27" s="5" t="s">
        <v>32</v>
      </c>
      <c r="C27" s="7">
        <v>170.17</v>
      </c>
      <c r="D27" s="6" t="s">
        <v>73</v>
      </c>
      <c r="E27" s="6" t="s">
        <v>57</v>
      </c>
      <c r="F27" s="11"/>
      <c r="G27" s="14">
        <f>G19*F27</f>
        <v>0</v>
      </c>
    </row>
    <row r="28" spans="1:7" x14ac:dyDescent="0.3">
      <c r="A28" s="5"/>
      <c r="B28" s="5"/>
      <c r="C28" s="7"/>
      <c r="D28" s="6"/>
      <c r="E28" s="6"/>
      <c r="F28" s="11">
        <v>7</v>
      </c>
      <c r="G28" s="14">
        <f>G19*F28</f>
        <v>4.585</v>
      </c>
    </row>
    <row r="29" spans="1:7" x14ac:dyDescent="0.3">
      <c r="A29" s="5"/>
      <c r="B29" s="5"/>
      <c r="C29" s="7"/>
      <c r="D29" s="6"/>
      <c r="E29" s="6"/>
      <c r="F29" s="11">
        <v>7</v>
      </c>
      <c r="G29" s="14">
        <f>G19*F29</f>
        <v>4.585</v>
      </c>
    </row>
    <row r="30" spans="1:7" x14ac:dyDescent="0.3">
      <c r="A30" s="5"/>
      <c r="B30" s="5"/>
      <c r="C30" s="7"/>
      <c r="D30" s="6"/>
      <c r="E30" s="6"/>
      <c r="F30" s="11"/>
      <c r="G30" s="14">
        <f>G19*F30</f>
        <v>0</v>
      </c>
    </row>
    <row r="31" spans="1:7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1656.84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0</v>
      </c>
      <c r="E56" s="57"/>
    </row>
    <row r="57" spans="1:7" ht="15" thickBot="1" x14ac:dyDescent="0.35">
      <c r="A57" s="20" t="s">
        <v>41</v>
      </c>
      <c r="B57" s="21"/>
      <c r="C57" s="22">
        <f t="shared" si="1"/>
        <v>0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7">
        <v>45036</v>
      </c>
      <c r="B61" s="6" t="s">
        <v>143</v>
      </c>
      <c r="C61" s="61">
        <v>11335.41</v>
      </c>
      <c r="D61" s="6" t="s">
        <v>144</v>
      </c>
      <c r="E61" s="60" t="s">
        <v>57</v>
      </c>
    </row>
    <row r="62" spans="1:7" x14ac:dyDescent="0.3">
      <c r="A62" s="5">
        <v>45037</v>
      </c>
      <c r="B62" s="6" t="s">
        <v>89</v>
      </c>
      <c r="C62" s="7">
        <v>337.56</v>
      </c>
      <c r="D62" s="6" t="s">
        <v>74</v>
      </c>
      <c r="E62" s="60" t="s">
        <v>57</v>
      </c>
    </row>
    <row r="63" spans="1:7" x14ac:dyDescent="0.3">
      <c r="A63" s="5">
        <v>45039</v>
      </c>
      <c r="B63" s="6" t="s">
        <v>89</v>
      </c>
      <c r="C63" s="7">
        <v>166.36</v>
      </c>
      <c r="D63" s="6" t="s">
        <v>74</v>
      </c>
      <c r="E63" s="60" t="s">
        <v>57</v>
      </c>
    </row>
    <row r="64" spans="1:7" x14ac:dyDescent="0.3">
      <c r="A64" s="5">
        <v>45042</v>
      </c>
      <c r="B64" s="6" t="s">
        <v>89</v>
      </c>
      <c r="C64" s="7">
        <v>155.01</v>
      </c>
      <c r="D64" s="6" t="s">
        <v>74</v>
      </c>
      <c r="E64" s="60" t="s">
        <v>57</v>
      </c>
    </row>
    <row r="65" spans="1:5" x14ac:dyDescent="0.3">
      <c r="A65" s="67">
        <v>45043</v>
      </c>
      <c r="B65" s="6" t="s">
        <v>89</v>
      </c>
      <c r="C65" s="61">
        <v>124.22</v>
      </c>
      <c r="D65" s="6" t="s">
        <v>74</v>
      </c>
      <c r="E65" s="60" t="s">
        <v>57</v>
      </c>
    </row>
    <row r="66" spans="1:5" x14ac:dyDescent="0.3">
      <c r="A66" s="67">
        <v>45045</v>
      </c>
      <c r="B66" s="6" t="s">
        <v>89</v>
      </c>
      <c r="C66" s="61">
        <v>316.81</v>
      </c>
      <c r="D66" s="6" t="s">
        <v>74</v>
      </c>
      <c r="E66" s="60" t="s">
        <v>57</v>
      </c>
    </row>
    <row r="67" spans="1:5" x14ac:dyDescent="0.3">
      <c r="A67" s="68"/>
      <c r="B67" s="6"/>
      <c r="C67" s="61"/>
      <c r="D67" s="6"/>
      <c r="E67" s="60"/>
    </row>
    <row r="68" spans="1:5" x14ac:dyDescent="0.3">
      <c r="A68" s="68"/>
      <c r="B68" s="6"/>
      <c r="C68" s="61"/>
      <c r="D68" s="6"/>
      <c r="E68" s="60"/>
    </row>
    <row r="69" spans="1:5" x14ac:dyDescent="0.3">
      <c r="A69" s="68"/>
      <c r="B69" s="6"/>
      <c r="C69" s="61"/>
      <c r="D69" s="6"/>
      <c r="E69" s="60"/>
    </row>
    <row r="70" spans="1:5" x14ac:dyDescent="0.3">
      <c r="A70" s="68"/>
      <c r="B70" s="6"/>
      <c r="C70" s="61"/>
      <c r="D70" s="6"/>
      <c r="E70" s="60"/>
    </row>
    <row r="71" spans="1:5" x14ac:dyDescent="0.3">
      <c r="A71" s="68"/>
      <c r="B71" s="6"/>
      <c r="C71" s="61"/>
      <c r="D71" s="6"/>
      <c r="E71" s="60"/>
    </row>
    <row r="72" spans="1:5" x14ac:dyDescent="0.3">
      <c r="A72" s="68"/>
      <c r="B72" s="6"/>
      <c r="C72" s="61"/>
      <c r="D72" s="6"/>
      <c r="E72" s="60"/>
    </row>
    <row r="73" spans="1:5" x14ac:dyDescent="0.3">
      <c r="A73" s="5"/>
      <c r="B73" s="7"/>
      <c r="C73" s="61"/>
      <c r="D73" s="61"/>
      <c r="E73" s="60"/>
    </row>
    <row r="74" spans="1:5" x14ac:dyDescent="0.3">
      <c r="A74" s="5"/>
      <c r="B74" s="7"/>
      <c r="C74" s="61"/>
      <c r="D74" s="6"/>
      <c r="E74" s="60"/>
    </row>
    <row r="75" spans="1:5" x14ac:dyDescent="0.3">
      <c r="A75" s="5"/>
      <c r="B75" s="7"/>
      <c r="C75" s="61"/>
      <c r="D75" s="6"/>
      <c r="E75" s="60"/>
    </row>
    <row r="76" spans="1:5" ht="15" thickBot="1" x14ac:dyDescent="0.35">
      <c r="A76" s="8"/>
      <c r="B76" s="10"/>
      <c r="C76" s="65"/>
      <c r="D76" s="9"/>
      <c r="E76" s="60"/>
    </row>
    <row r="77" spans="1:5" ht="15" thickBot="1" x14ac:dyDescent="0.35">
      <c r="A77" s="26" t="s">
        <v>60</v>
      </c>
      <c r="B77" s="27"/>
      <c r="C77" s="66">
        <f>SUM(C61:C76)</f>
        <v>12435.369999999999</v>
      </c>
      <c r="D77" s="28"/>
      <c r="E77" s="55"/>
    </row>
    <row r="78" spans="1:5" ht="15" thickTop="1" x14ac:dyDescent="0.3"/>
  </sheetData>
  <sortState xmlns:xlrd2="http://schemas.microsoft.com/office/spreadsheetml/2017/richdata2" ref="A21:F53">
    <sortCondition ref="A21:A53"/>
  </sortState>
  <mergeCells count="1">
    <mergeCell ref="F18:G18"/>
  </mergeCells>
  <dataValidations count="1">
    <dataValidation type="list" allowBlank="1" showInputMessage="1" showErrorMessage="1" sqref="B11:B13" xr:uid="{580B2FCE-C414-4973-90A2-BFDF60F597FA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DBA1719-EE61-4583-BD2E-C7973AA30A99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27521980-CF53-4AD0-903E-22A3E3C171DF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A4A73653-65AF-4508-B2B7-E24525C26AF3}">
          <x14:formula1>
            <xm:f>'Data Validation'!$D$2:$D$4</xm:f>
          </x14:formula1>
          <xm:sqref>E61:E76 E5:E13 E21:E53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76890-49EB-4CF0-9F30-EEFBC7789196}">
  <dimension ref="A1:I78"/>
  <sheetViews>
    <sheetView showGridLines="0" workbookViewId="0">
      <selection activeCell="B77" sqref="B77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May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>
        <f ca="1">DATE(Overview!B1,MONTH(DATEVALUE("1 "&amp;$A$1)),1)</f>
        <v>45047</v>
      </c>
      <c r="B5" s="6" t="s">
        <v>47</v>
      </c>
      <c r="C5" s="7">
        <v>2500</v>
      </c>
      <c r="D5" s="6" t="str">
        <f ca="1">A1&amp;" Rent"</f>
        <v>May Rent</v>
      </c>
      <c r="E5" s="54" t="s">
        <v>8</v>
      </c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2500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4" t="s">
        <v>48</v>
      </c>
      <c r="G18" s="84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45060</v>
      </c>
      <c r="B21" s="5" t="s">
        <v>25</v>
      </c>
      <c r="C21" s="7">
        <v>183.75</v>
      </c>
      <c r="D21" s="6" t="s">
        <v>75</v>
      </c>
      <c r="E21" s="6" t="s">
        <v>57</v>
      </c>
      <c r="F21" s="11">
        <v>30</v>
      </c>
      <c r="G21" s="14">
        <f>G19*F21</f>
        <v>19.650000000000002</v>
      </c>
    </row>
    <row r="22" spans="1:7" x14ac:dyDescent="0.3">
      <c r="A22" s="5"/>
      <c r="B22" s="5"/>
      <c r="C22" s="7"/>
      <c r="D22" s="6"/>
      <c r="E22" s="6"/>
      <c r="F22" s="11"/>
      <c r="G22" s="14">
        <f>G19*F22</f>
        <v>0</v>
      </c>
    </row>
    <row r="23" spans="1:7" x14ac:dyDescent="0.3">
      <c r="A23" s="5"/>
      <c r="B23" s="5"/>
      <c r="C23" s="7"/>
      <c r="D23" s="6"/>
      <c r="E23" s="6"/>
      <c r="F23" s="11"/>
      <c r="G23" s="14">
        <f>G19*F23</f>
        <v>0</v>
      </c>
    </row>
    <row r="24" spans="1:7" x14ac:dyDescent="0.3">
      <c r="A24" s="5"/>
      <c r="B24" s="5"/>
      <c r="C24" s="7"/>
      <c r="D24" s="6"/>
      <c r="E24" s="6"/>
      <c r="F24" s="11"/>
      <c r="G24" s="14">
        <f>G19*F24</f>
        <v>0</v>
      </c>
    </row>
    <row r="25" spans="1:7" x14ac:dyDescent="0.3">
      <c r="A25" s="5"/>
      <c r="B25" s="5"/>
      <c r="C25" s="7"/>
      <c r="D25" s="6"/>
      <c r="E25" s="6"/>
      <c r="F25" s="11"/>
      <c r="G25" s="14">
        <f>G19*F25</f>
        <v>0</v>
      </c>
    </row>
    <row r="26" spans="1:7" x14ac:dyDescent="0.3">
      <c r="A26" s="5"/>
      <c r="B26" s="5"/>
      <c r="C26" s="7"/>
      <c r="D26" s="6"/>
      <c r="E26" s="6"/>
      <c r="F26" s="11"/>
      <c r="G26" s="14">
        <f>G19*F26</f>
        <v>0</v>
      </c>
    </row>
    <row r="27" spans="1:7" x14ac:dyDescent="0.3">
      <c r="A27" s="5"/>
      <c r="B27" s="5"/>
      <c r="C27" s="7"/>
      <c r="D27" s="6"/>
      <c r="E27" s="6"/>
      <c r="F27" s="11"/>
      <c r="G27" s="14">
        <f>G19*F27</f>
        <v>0</v>
      </c>
    </row>
    <row r="28" spans="1:7" hidden="1" x14ac:dyDescent="0.3">
      <c r="A28" s="5"/>
      <c r="B28" s="5"/>
      <c r="C28" s="7"/>
      <c r="D28" s="6"/>
      <c r="E28" s="6"/>
      <c r="F28" s="11"/>
      <c r="G28" s="14">
        <f>G19*F28</f>
        <v>0</v>
      </c>
    </row>
    <row r="29" spans="1:7" hidden="1" x14ac:dyDescent="0.3">
      <c r="A29" s="5"/>
      <c r="B29" s="5"/>
      <c r="C29" s="7"/>
      <c r="D29" s="6"/>
      <c r="E29" s="6"/>
      <c r="F29" s="11"/>
      <c r="G29" s="14">
        <f>G19*F29</f>
        <v>0</v>
      </c>
    </row>
    <row r="30" spans="1:7" hidden="1" x14ac:dyDescent="0.3">
      <c r="A30" s="5"/>
      <c r="B30" s="5"/>
      <c r="C30" s="7"/>
      <c r="D30" s="6"/>
      <c r="E30" s="6"/>
      <c r="F30" s="11"/>
      <c r="G30" s="14">
        <f>G19*F30</f>
        <v>0</v>
      </c>
    </row>
    <row r="31" spans="1:7" hidden="1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hidden="1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hidden="1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hidden="1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hidden="1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hidden="1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hidden="1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hidden="1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hidden="1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hidden="1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hidden="1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hidden="1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hidden="1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hidden="1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hidden="1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hidden="1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hidden="1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hidden="1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hidden="1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hidden="1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hidden="1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hidden="1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203.4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0</v>
      </c>
      <c r="E56" s="57"/>
    </row>
    <row r="57" spans="1:7" ht="15" thickBot="1" x14ac:dyDescent="0.35">
      <c r="A57" s="20" t="s">
        <v>41</v>
      </c>
      <c r="B57" s="21"/>
      <c r="C57" s="22">
        <f t="shared" si="1"/>
        <v>0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8"/>
      <c r="B61" s="6"/>
      <c r="C61" s="61"/>
      <c r="D61" s="6"/>
      <c r="E61" s="60"/>
    </row>
    <row r="62" spans="1:7" x14ac:dyDescent="0.3">
      <c r="A62" s="68"/>
      <c r="B62" s="6"/>
      <c r="C62" s="61"/>
      <c r="D62" s="6"/>
      <c r="E62" s="60"/>
    </row>
    <row r="63" spans="1:7" ht="15" thickBot="1" x14ac:dyDescent="0.35">
      <c r="A63" s="68"/>
      <c r="B63" s="6"/>
      <c r="C63" s="61"/>
      <c r="D63" s="6"/>
      <c r="E63" s="60"/>
    </row>
    <row r="64" spans="1:7" ht="15" hidden="1" thickBot="1" x14ac:dyDescent="0.35">
      <c r="A64" s="68"/>
      <c r="B64" s="6"/>
      <c r="C64" s="61"/>
      <c r="D64" s="6"/>
      <c r="E64" s="60"/>
    </row>
    <row r="65" spans="1:5" ht="15" hidden="1" thickBot="1" x14ac:dyDescent="0.35">
      <c r="A65" s="68"/>
      <c r="B65" s="6"/>
      <c r="C65" s="61"/>
      <c r="D65" s="6"/>
      <c r="E65" s="60"/>
    </row>
    <row r="66" spans="1:5" ht="15" hidden="1" thickBot="1" x14ac:dyDescent="0.35">
      <c r="A66" s="68"/>
      <c r="B66" s="6"/>
      <c r="C66" s="61"/>
      <c r="D66" s="6"/>
      <c r="E66" s="60"/>
    </row>
    <row r="67" spans="1:5" ht="15" hidden="1" thickBot="1" x14ac:dyDescent="0.35">
      <c r="A67" s="68"/>
      <c r="B67" s="6"/>
      <c r="C67" s="61"/>
      <c r="D67" s="6"/>
      <c r="E67" s="60"/>
    </row>
    <row r="68" spans="1:5" ht="15" hidden="1" thickBot="1" x14ac:dyDescent="0.35">
      <c r="A68" s="68"/>
      <c r="B68" s="6"/>
      <c r="C68" s="61"/>
      <c r="D68" s="6"/>
      <c r="E68" s="60"/>
    </row>
    <row r="69" spans="1:5" ht="15" hidden="1" thickBot="1" x14ac:dyDescent="0.35">
      <c r="A69" s="68"/>
      <c r="B69" s="6"/>
      <c r="C69" s="61"/>
      <c r="D69" s="6"/>
      <c r="E69" s="60"/>
    </row>
    <row r="70" spans="1:5" ht="15" hidden="1" thickBot="1" x14ac:dyDescent="0.35">
      <c r="A70" s="68"/>
      <c r="B70" s="6"/>
      <c r="C70" s="61"/>
      <c r="D70" s="6"/>
      <c r="E70" s="60"/>
    </row>
    <row r="71" spans="1:5" ht="15" hidden="1" thickBot="1" x14ac:dyDescent="0.35">
      <c r="A71" s="68"/>
      <c r="B71" s="6"/>
      <c r="C71" s="61"/>
      <c r="D71" s="6"/>
      <c r="E71" s="60"/>
    </row>
    <row r="72" spans="1:5" ht="15" hidden="1" thickBot="1" x14ac:dyDescent="0.35">
      <c r="A72" s="68"/>
      <c r="B72" s="6"/>
      <c r="C72" s="61"/>
      <c r="D72" s="6"/>
      <c r="E72" s="60"/>
    </row>
    <row r="73" spans="1:5" ht="15" hidden="1" thickBot="1" x14ac:dyDescent="0.35">
      <c r="A73" s="5"/>
      <c r="B73" s="7"/>
      <c r="C73" s="61"/>
      <c r="D73" s="61"/>
      <c r="E73" s="60"/>
    </row>
    <row r="74" spans="1:5" ht="15" hidden="1" thickBot="1" x14ac:dyDescent="0.35">
      <c r="A74" s="5"/>
      <c r="B74" s="7"/>
      <c r="C74" s="61"/>
      <c r="D74" s="6"/>
      <c r="E74" s="60"/>
    </row>
    <row r="75" spans="1:5" ht="15" hidden="1" thickBot="1" x14ac:dyDescent="0.35">
      <c r="A75" s="5"/>
      <c r="B75" s="7"/>
      <c r="C75" s="61"/>
      <c r="D75" s="6"/>
      <c r="E75" s="60"/>
    </row>
    <row r="76" spans="1:5" ht="15" hidden="1" thickBot="1" x14ac:dyDescent="0.35">
      <c r="A76" s="8"/>
      <c r="B76" s="10"/>
      <c r="C76" s="65"/>
      <c r="D76" s="9"/>
      <c r="E76" s="60"/>
    </row>
    <row r="77" spans="1:5" ht="15" thickBot="1" x14ac:dyDescent="0.35">
      <c r="A77" s="69" t="s">
        <v>60</v>
      </c>
      <c r="B77" s="27"/>
      <c r="C77" s="66">
        <f>SUM(C61:C76)</f>
        <v>0</v>
      </c>
      <c r="D77" s="28"/>
      <c r="E77" s="55"/>
    </row>
    <row r="78" spans="1:5" ht="15" thickTop="1" x14ac:dyDescent="0.3"/>
  </sheetData>
  <mergeCells count="1">
    <mergeCell ref="F18:G18"/>
  </mergeCells>
  <dataValidations count="1">
    <dataValidation type="list" allowBlank="1" showInputMessage="1" showErrorMessage="1" sqref="B11:B13" xr:uid="{09EFFC14-A06C-4D1C-83A2-2ED3CBD43931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7F3B496-A4EC-4A78-B4CE-22E88BE653DF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D5FEC86E-0EE1-40CF-B356-FF5CC79B3E33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839C0071-6D23-4796-897B-8153121A6EF8}">
          <x14:formula1>
            <xm:f>'Data Validation'!$D$2:$D$4</xm:f>
          </x14:formula1>
          <xm:sqref>E21:E53 E5:E13 E61:E76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241BB-F125-410F-B635-3604555532BA}">
  <dimension ref="A1:I78"/>
  <sheetViews>
    <sheetView showGridLines="0" workbookViewId="0">
      <selection activeCell="A61" sqref="A61:A77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Jun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>
        <f ca="1">DATE(Overview!B1,MONTH(DATEVALUE("1 "&amp;$A$1)),1)</f>
        <v>45078</v>
      </c>
      <c r="B5" s="6" t="s">
        <v>47</v>
      </c>
      <c r="C5" s="7">
        <v>2500</v>
      </c>
      <c r="D5" s="6" t="str">
        <f ca="1">A1&amp;" Rent"</f>
        <v>Jun Rent</v>
      </c>
      <c r="E5" s="54" t="s">
        <v>8</v>
      </c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2500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4" t="s">
        <v>48</v>
      </c>
      <c r="G18" s="84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45078</v>
      </c>
      <c r="B21" s="5" t="s">
        <v>32</v>
      </c>
      <c r="C21" s="7">
        <v>65.180000000000007</v>
      </c>
      <c r="D21" s="6" t="s">
        <v>69</v>
      </c>
      <c r="E21" s="6" t="s">
        <v>8</v>
      </c>
      <c r="F21" s="11">
        <v>7</v>
      </c>
      <c r="G21" s="14">
        <f>G19*F21</f>
        <v>4.585</v>
      </c>
    </row>
    <row r="22" spans="1:7" x14ac:dyDescent="0.3">
      <c r="A22" s="5"/>
      <c r="B22" s="5"/>
      <c r="C22" s="7"/>
      <c r="D22" s="6"/>
      <c r="E22" s="6"/>
      <c r="F22" s="11"/>
      <c r="G22" s="14">
        <f>G19*F22</f>
        <v>0</v>
      </c>
    </row>
    <row r="23" spans="1:7" x14ac:dyDescent="0.3">
      <c r="A23" s="5"/>
      <c r="B23" s="5"/>
      <c r="C23" s="7"/>
      <c r="D23" s="6"/>
      <c r="E23" s="6"/>
      <c r="F23" s="11"/>
      <c r="G23" s="14">
        <f>G19*F23</f>
        <v>0</v>
      </c>
    </row>
    <row r="24" spans="1:7" x14ac:dyDescent="0.3">
      <c r="A24" s="5"/>
      <c r="B24" s="5"/>
      <c r="C24" s="7"/>
      <c r="D24" s="6"/>
      <c r="E24" s="6"/>
      <c r="F24" s="11"/>
      <c r="G24" s="14">
        <f>G19*F24</f>
        <v>0</v>
      </c>
    </row>
    <row r="25" spans="1:7" x14ac:dyDescent="0.3">
      <c r="A25" s="5"/>
      <c r="B25" s="5"/>
      <c r="C25" s="7"/>
      <c r="D25" s="6"/>
      <c r="E25" s="6"/>
      <c r="F25" s="11"/>
      <c r="G25" s="14">
        <f>G19*F25</f>
        <v>0</v>
      </c>
    </row>
    <row r="26" spans="1:7" x14ac:dyDescent="0.3">
      <c r="A26" s="5"/>
      <c r="B26" s="5"/>
      <c r="C26" s="7"/>
      <c r="D26" s="6"/>
      <c r="E26" s="6"/>
      <c r="F26" s="11"/>
      <c r="G26" s="14">
        <f>G19*F26</f>
        <v>0</v>
      </c>
    </row>
    <row r="27" spans="1:7" x14ac:dyDescent="0.3">
      <c r="A27" s="5"/>
      <c r="B27" s="5"/>
      <c r="C27" s="7"/>
      <c r="D27" s="6"/>
      <c r="E27" s="6"/>
      <c r="F27" s="11"/>
      <c r="G27" s="14">
        <f>G19*F27</f>
        <v>0</v>
      </c>
    </row>
    <row r="28" spans="1:7" hidden="1" x14ac:dyDescent="0.3">
      <c r="A28" s="5"/>
      <c r="B28" s="5"/>
      <c r="C28" s="7"/>
      <c r="D28" s="6"/>
      <c r="E28" s="6"/>
      <c r="F28" s="11"/>
      <c r="G28" s="14">
        <f>G19*F28</f>
        <v>0</v>
      </c>
    </row>
    <row r="29" spans="1:7" hidden="1" x14ac:dyDescent="0.3">
      <c r="A29" s="5"/>
      <c r="B29" s="5"/>
      <c r="C29" s="7"/>
      <c r="D29" s="6"/>
      <c r="E29" s="6"/>
      <c r="F29" s="11"/>
      <c r="G29" s="14">
        <f>G19*F29</f>
        <v>0</v>
      </c>
    </row>
    <row r="30" spans="1:7" hidden="1" x14ac:dyDescent="0.3">
      <c r="A30" s="5"/>
      <c r="B30" s="5"/>
      <c r="C30" s="7"/>
      <c r="D30" s="6"/>
      <c r="E30" s="6"/>
      <c r="F30" s="11"/>
      <c r="G30" s="14">
        <f>G19*F30</f>
        <v>0</v>
      </c>
    </row>
    <row r="31" spans="1:7" hidden="1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hidden="1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hidden="1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hidden="1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hidden="1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hidden="1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hidden="1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hidden="1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hidden="1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hidden="1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hidden="1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hidden="1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hidden="1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hidden="1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hidden="1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hidden="1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hidden="1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hidden="1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hidden="1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hidden="1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hidden="1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hidden="1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0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69.765000000000001</v>
      </c>
      <c r="E56" s="57"/>
    </row>
    <row r="57" spans="1:7" ht="15" thickBot="1" x14ac:dyDescent="0.35">
      <c r="A57" s="20" t="s">
        <v>41</v>
      </c>
      <c r="B57" s="21"/>
      <c r="C57" s="22">
        <f t="shared" si="1"/>
        <v>0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8"/>
      <c r="B61" s="6"/>
      <c r="C61" s="61"/>
      <c r="D61" s="6"/>
      <c r="E61" s="60"/>
    </row>
    <row r="62" spans="1:7" x14ac:dyDescent="0.3">
      <c r="A62" s="68"/>
      <c r="B62" s="6"/>
      <c r="C62" s="61"/>
      <c r="D62" s="6"/>
      <c r="E62" s="60"/>
    </row>
    <row r="63" spans="1:7" ht="15" thickBot="1" x14ac:dyDescent="0.35">
      <c r="A63" s="68"/>
      <c r="B63" s="6"/>
      <c r="C63" s="61"/>
      <c r="D63" s="6"/>
      <c r="E63" s="60"/>
    </row>
    <row r="64" spans="1:7" ht="15" hidden="1" thickBot="1" x14ac:dyDescent="0.35">
      <c r="A64" s="68"/>
      <c r="B64" s="6"/>
      <c r="C64" s="61"/>
      <c r="D64" s="6"/>
      <c r="E64" s="60"/>
    </row>
    <row r="65" spans="1:5" ht="15" hidden="1" thickBot="1" x14ac:dyDescent="0.35">
      <c r="A65" s="68"/>
      <c r="B65" s="6"/>
      <c r="C65" s="61"/>
      <c r="D65" s="6"/>
      <c r="E65" s="60"/>
    </row>
    <row r="66" spans="1:5" ht="15" hidden="1" thickBot="1" x14ac:dyDescent="0.35">
      <c r="A66" s="68"/>
      <c r="B66" s="6"/>
      <c r="C66" s="61"/>
      <c r="D66" s="6"/>
      <c r="E66" s="60"/>
    </row>
    <row r="67" spans="1:5" ht="15" hidden="1" thickBot="1" x14ac:dyDescent="0.35">
      <c r="A67" s="68"/>
      <c r="B67" s="6"/>
      <c r="C67" s="61"/>
      <c r="D67" s="6"/>
      <c r="E67" s="60"/>
    </row>
    <row r="68" spans="1:5" ht="15" hidden="1" thickBot="1" x14ac:dyDescent="0.35">
      <c r="A68" s="68"/>
      <c r="B68" s="6"/>
      <c r="C68" s="61"/>
      <c r="D68" s="6"/>
      <c r="E68" s="60"/>
    </row>
    <row r="69" spans="1:5" ht="15" hidden="1" thickBot="1" x14ac:dyDescent="0.35">
      <c r="A69" s="68"/>
      <c r="B69" s="6"/>
      <c r="C69" s="61"/>
      <c r="D69" s="6"/>
      <c r="E69" s="60"/>
    </row>
    <row r="70" spans="1:5" ht="15" hidden="1" thickBot="1" x14ac:dyDescent="0.35">
      <c r="A70" s="68"/>
      <c r="B70" s="6"/>
      <c r="C70" s="61"/>
      <c r="D70" s="6"/>
      <c r="E70" s="60"/>
    </row>
    <row r="71" spans="1:5" ht="15" hidden="1" thickBot="1" x14ac:dyDescent="0.35">
      <c r="A71" s="68"/>
      <c r="B71" s="6"/>
      <c r="C71" s="61"/>
      <c r="D71" s="6"/>
      <c r="E71" s="60"/>
    </row>
    <row r="72" spans="1:5" ht="15" hidden="1" thickBot="1" x14ac:dyDescent="0.35">
      <c r="A72" s="68"/>
      <c r="B72" s="6"/>
      <c r="C72" s="61"/>
      <c r="D72" s="6"/>
      <c r="E72" s="60"/>
    </row>
    <row r="73" spans="1:5" ht="15" hidden="1" thickBot="1" x14ac:dyDescent="0.35">
      <c r="A73" s="5"/>
      <c r="B73" s="7"/>
      <c r="C73" s="61"/>
      <c r="D73" s="61"/>
      <c r="E73" s="60"/>
    </row>
    <row r="74" spans="1:5" ht="15" hidden="1" thickBot="1" x14ac:dyDescent="0.35">
      <c r="A74" s="5"/>
      <c r="B74" s="7"/>
      <c r="C74" s="61"/>
      <c r="D74" s="6"/>
      <c r="E74" s="60"/>
    </row>
    <row r="75" spans="1:5" ht="15" hidden="1" thickBot="1" x14ac:dyDescent="0.35">
      <c r="A75" s="5"/>
      <c r="B75" s="7"/>
      <c r="C75" s="61"/>
      <c r="D75" s="6"/>
      <c r="E75" s="60"/>
    </row>
    <row r="76" spans="1:5" ht="15" hidden="1" thickBot="1" x14ac:dyDescent="0.35">
      <c r="A76" s="8"/>
      <c r="B76" s="10"/>
      <c r="C76" s="65"/>
      <c r="D76" s="9"/>
      <c r="E76" s="60"/>
    </row>
    <row r="77" spans="1:5" ht="15" thickBot="1" x14ac:dyDescent="0.35">
      <c r="A77" s="69" t="s">
        <v>60</v>
      </c>
      <c r="B77" s="27"/>
      <c r="C77" s="66">
        <f>SUM(C61:C76)</f>
        <v>0</v>
      </c>
      <c r="D77" s="28"/>
      <c r="E77" s="55"/>
    </row>
    <row r="78" spans="1:5" ht="15" thickTop="1" x14ac:dyDescent="0.3"/>
  </sheetData>
  <mergeCells count="1">
    <mergeCell ref="F18:G18"/>
  </mergeCells>
  <dataValidations count="1">
    <dataValidation type="list" allowBlank="1" showInputMessage="1" showErrorMessage="1" sqref="B11:B13" xr:uid="{6C1851A9-C68B-40B6-AB0B-388E1FB6711E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11CA493-8E05-46DC-8F94-F47B9146962A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113C8B69-0009-4042-8EEF-285508C6EA01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ECC157AC-89FF-400E-A57E-FA5B476E72B5}">
          <x14:formula1>
            <xm:f>'Data Validation'!$D$2:$D$4</xm:f>
          </x14:formula1>
          <xm:sqref>E21:E53 E5:E13 E61:E76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16409-C090-4F58-88EB-C7139FFBCC6E}">
  <dimension ref="A1:I78"/>
  <sheetViews>
    <sheetView showGridLines="0" workbookViewId="0">
      <selection activeCell="D21" sqref="D21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Jul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>
        <f ca="1">DATE(Overview!B1,MONTH(DATEVALUE("1 "&amp;$A$1)),1)</f>
        <v>45108</v>
      </c>
      <c r="B5" s="6" t="s">
        <v>47</v>
      </c>
      <c r="C5" s="7">
        <v>2500</v>
      </c>
      <c r="D5" s="6" t="str">
        <f ca="1">A1&amp;" Rent"</f>
        <v>Jul Rent</v>
      </c>
      <c r="E5" s="54" t="s">
        <v>8</v>
      </c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2500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4" t="s">
        <v>48</v>
      </c>
      <c r="G18" s="84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45131</v>
      </c>
      <c r="B21" s="5" t="s">
        <v>32</v>
      </c>
      <c r="C21" s="7">
        <v>36.380000000000003</v>
      </c>
      <c r="D21" s="6" t="s">
        <v>99</v>
      </c>
      <c r="E21" s="6" t="s">
        <v>41</v>
      </c>
      <c r="F21" s="11"/>
      <c r="G21" s="14">
        <f>G19*F21</f>
        <v>0</v>
      </c>
    </row>
    <row r="22" spans="1:7" x14ac:dyDescent="0.3">
      <c r="A22" s="5"/>
      <c r="B22" s="5"/>
      <c r="C22" s="7"/>
      <c r="D22" s="6"/>
      <c r="E22" s="6"/>
      <c r="F22" s="11"/>
      <c r="G22" s="14">
        <f>G19*F22</f>
        <v>0</v>
      </c>
    </row>
    <row r="23" spans="1:7" x14ac:dyDescent="0.3">
      <c r="A23" s="5"/>
      <c r="B23" s="5"/>
      <c r="C23" s="7"/>
      <c r="D23" s="6"/>
      <c r="E23" s="6"/>
      <c r="F23" s="11"/>
      <c r="G23" s="14">
        <f>G19*F23</f>
        <v>0</v>
      </c>
    </row>
    <row r="24" spans="1:7" x14ac:dyDescent="0.3">
      <c r="A24" s="5"/>
      <c r="B24" s="5"/>
      <c r="C24" s="7"/>
      <c r="D24" s="6"/>
      <c r="E24" s="6"/>
      <c r="F24" s="11"/>
      <c r="G24" s="14">
        <f>G19*F24</f>
        <v>0</v>
      </c>
    </row>
    <row r="25" spans="1:7" x14ac:dyDescent="0.3">
      <c r="A25" s="5"/>
      <c r="B25" s="5"/>
      <c r="C25" s="7"/>
      <c r="D25" s="6"/>
      <c r="E25" s="6"/>
      <c r="F25" s="11"/>
      <c r="G25" s="14">
        <f>G19*F25</f>
        <v>0</v>
      </c>
    </row>
    <row r="26" spans="1:7" x14ac:dyDescent="0.3">
      <c r="A26" s="5"/>
      <c r="B26" s="5"/>
      <c r="C26" s="7"/>
      <c r="D26" s="6"/>
      <c r="E26" s="6"/>
      <c r="F26" s="11"/>
      <c r="G26" s="14">
        <f>G19*F26</f>
        <v>0</v>
      </c>
    </row>
    <row r="27" spans="1:7" x14ac:dyDescent="0.3">
      <c r="A27" s="5"/>
      <c r="B27" s="5"/>
      <c r="C27" s="7"/>
      <c r="D27" s="6"/>
      <c r="E27" s="6"/>
      <c r="F27" s="11"/>
      <c r="G27" s="14">
        <f>G19*F27</f>
        <v>0</v>
      </c>
    </row>
    <row r="28" spans="1:7" hidden="1" x14ac:dyDescent="0.3">
      <c r="A28" s="5"/>
      <c r="B28" s="5"/>
      <c r="C28" s="7"/>
      <c r="D28" s="6"/>
      <c r="E28" s="6"/>
      <c r="F28" s="11"/>
      <c r="G28" s="14">
        <f>G19*F28</f>
        <v>0</v>
      </c>
    </row>
    <row r="29" spans="1:7" hidden="1" x14ac:dyDescent="0.3">
      <c r="A29" s="5"/>
      <c r="B29" s="5"/>
      <c r="C29" s="7"/>
      <c r="D29" s="6"/>
      <c r="E29" s="6"/>
      <c r="F29" s="11"/>
      <c r="G29" s="14">
        <f>G19*F29</f>
        <v>0</v>
      </c>
    </row>
    <row r="30" spans="1:7" hidden="1" x14ac:dyDescent="0.3">
      <c r="A30" s="5"/>
      <c r="B30" s="5"/>
      <c r="C30" s="7"/>
      <c r="D30" s="6"/>
      <c r="E30" s="6"/>
      <c r="F30" s="11"/>
      <c r="G30" s="14">
        <f>G19*F30</f>
        <v>0</v>
      </c>
    </row>
    <row r="31" spans="1:7" hidden="1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hidden="1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hidden="1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hidden="1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hidden="1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hidden="1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hidden="1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hidden="1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hidden="1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hidden="1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hidden="1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hidden="1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hidden="1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hidden="1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hidden="1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hidden="1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hidden="1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hidden="1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hidden="1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hidden="1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hidden="1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hidden="1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0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0</v>
      </c>
      <c r="E56" s="57"/>
    </row>
    <row r="57" spans="1:7" ht="15" thickBot="1" x14ac:dyDescent="0.35">
      <c r="A57" s="20" t="s">
        <v>41</v>
      </c>
      <c r="B57" s="21"/>
      <c r="C57" s="22">
        <f t="shared" si="1"/>
        <v>36.380000000000003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8"/>
      <c r="B61" s="6"/>
      <c r="C61" s="61"/>
      <c r="D61" s="6"/>
      <c r="E61" s="60"/>
    </row>
    <row r="62" spans="1:7" x14ac:dyDescent="0.3">
      <c r="A62" s="68"/>
      <c r="B62" s="6"/>
      <c r="C62" s="61"/>
      <c r="D62" s="6"/>
      <c r="E62" s="60"/>
    </row>
    <row r="63" spans="1:7" ht="15" thickBot="1" x14ac:dyDescent="0.35">
      <c r="A63" s="68"/>
      <c r="B63" s="6"/>
      <c r="C63" s="61"/>
      <c r="D63" s="6"/>
      <c r="E63" s="60"/>
    </row>
    <row r="64" spans="1:7" ht="15" hidden="1" thickBot="1" x14ac:dyDescent="0.35">
      <c r="A64" s="68"/>
      <c r="B64" s="6"/>
      <c r="C64" s="61"/>
      <c r="D64" s="6"/>
      <c r="E64" s="60"/>
    </row>
    <row r="65" spans="1:5" ht="15" hidden="1" thickBot="1" x14ac:dyDescent="0.35">
      <c r="A65" s="68"/>
      <c r="B65" s="6"/>
      <c r="C65" s="61"/>
      <c r="D65" s="6"/>
      <c r="E65" s="60"/>
    </row>
    <row r="66" spans="1:5" ht="15" hidden="1" thickBot="1" x14ac:dyDescent="0.35">
      <c r="A66" s="68"/>
      <c r="B66" s="6"/>
      <c r="C66" s="61"/>
      <c r="D66" s="6"/>
      <c r="E66" s="60"/>
    </row>
    <row r="67" spans="1:5" ht="15" hidden="1" thickBot="1" x14ac:dyDescent="0.35">
      <c r="A67" s="68"/>
      <c r="B67" s="6"/>
      <c r="C67" s="61"/>
      <c r="D67" s="6"/>
      <c r="E67" s="60"/>
    </row>
    <row r="68" spans="1:5" ht="15" hidden="1" thickBot="1" x14ac:dyDescent="0.35">
      <c r="A68" s="68"/>
      <c r="B68" s="6"/>
      <c r="C68" s="61"/>
      <c r="D68" s="6"/>
      <c r="E68" s="60"/>
    </row>
    <row r="69" spans="1:5" ht="15" hidden="1" thickBot="1" x14ac:dyDescent="0.35">
      <c r="A69" s="68"/>
      <c r="B69" s="6"/>
      <c r="C69" s="61"/>
      <c r="D69" s="6"/>
      <c r="E69" s="60"/>
    </row>
    <row r="70" spans="1:5" ht="15" hidden="1" thickBot="1" x14ac:dyDescent="0.35">
      <c r="A70" s="68"/>
      <c r="B70" s="6"/>
      <c r="C70" s="61"/>
      <c r="D70" s="6"/>
      <c r="E70" s="60"/>
    </row>
    <row r="71" spans="1:5" ht="15" hidden="1" thickBot="1" x14ac:dyDescent="0.35">
      <c r="A71" s="68"/>
      <c r="B71" s="6"/>
      <c r="C71" s="61"/>
      <c r="D71" s="6"/>
      <c r="E71" s="60"/>
    </row>
    <row r="72" spans="1:5" ht="15" hidden="1" thickBot="1" x14ac:dyDescent="0.35">
      <c r="A72" s="68"/>
      <c r="B72" s="6"/>
      <c r="C72" s="61"/>
      <c r="D72" s="6"/>
      <c r="E72" s="60"/>
    </row>
    <row r="73" spans="1:5" ht="15" hidden="1" thickBot="1" x14ac:dyDescent="0.35">
      <c r="A73" s="5"/>
      <c r="B73" s="7"/>
      <c r="C73" s="61"/>
      <c r="D73" s="61"/>
      <c r="E73" s="60"/>
    </row>
    <row r="74" spans="1:5" ht="15" hidden="1" thickBot="1" x14ac:dyDescent="0.35">
      <c r="A74" s="5"/>
      <c r="B74" s="7"/>
      <c r="C74" s="61"/>
      <c r="D74" s="6"/>
      <c r="E74" s="60"/>
    </row>
    <row r="75" spans="1:5" ht="15" hidden="1" thickBot="1" x14ac:dyDescent="0.35">
      <c r="A75" s="5"/>
      <c r="B75" s="7"/>
      <c r="C75" s="61"/>
      <c r="D75" s="6"/>
      <c r="E75" s="60"/>
    </row>
    <row r="76" spans="1:5" ht="15" hidden="1" thickBot="1" x14ac:dyDescent="0.35">
      <c r="A76" s="8"/>
      <c r="B76" s="10"/>
      <c r="C76" s="65"/>
      <c r="D76" s="9"/>
      <c r="E76" s="60"/>
    </row>
    <row r="77" spans="1:5" ht="15" thickBot="1" x14ac:dyDescent="0.35">
      <c r="A77" s="69" t="s">
        <v>60</v>
      </c>
      <c r="B77" s="27"/>
      <c r="C77" s="66">
        <f>SUM(C61:C76)</f>
        <v>0</v>
      </c>
      <c r="D77" s="28"/>
      <c r="E77" s="55"/>
    </row>
    <row r="78" spans="1:5" ht="15" thickTop="1" x14ac:dyDescent="0.3"/>
  </sheetData>
  <mergeCells count="1">
    <mergeCell ref="F18:G18"/>
  </mergeCells>
  <dataValidations count="1">
    <dataValidation type="list" allowBlank="1" showInputMessage="1" showErrorMessage="1" sqref="B11:B13" xr:uid="{8E5B1041-49DF-4014-8972-326847E3D75B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608060-B264-48A9-A64F-73984D64FBEB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4C334CAA-F0A5-443A-A29F-8B326483BD7C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29E59DB7-E11C-447D-8C6F-F1B9C9957867}">
          <x14:formula1>
            <xm:f>'Data Validation'!$D$2:$D$4</xm:f>
          </x14:formula1>
          <xm:sqref>E21:E53 E5:E13 E61:E76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A61C0-EF36-4D1F-8B62-070A6E53A412}">
  <dimension ref="A1:I78"/>
  <sheetViews>
    <sheetView showGridLines="0" workbookViewId="0">
      <selection activeCell="D54" sqref="D54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Aug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>
        <f ca="1">DATE(Overview!B1,MONTH(DATEVALUE("1 "&amp;$A$1)),1)</f>
        <v>45139</v>
      </c>
      <c r="B5" s="6" t="s">
        <v>47</v>
      </c>
      <c r="C5" s="7">
        <v>2500</v>
      </c>
      <c r="D5" s="6" t="str">
        <f ca="1">A1&amp;" Rent"</f>
        <v>Aug Rent</v>
      </c>
      <c r="E5" s="54" t="s">
        <v>8</v>
      </c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2500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4" t="s">
        <v>48</v>
      </c>
      <c r="G18" s="84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45141</v>
      </c>
      <c r="B21" s="5" t="s">
        <v>33</v>
      </c>
      <c r="C21" s="7">
        <v>59.96</v>
      </c>
      <c r="D21" s="6" t="s">
        <v>76</v>
      </c>
      <c r="E21" s="6" t="s">
        <v>41</v>
      </c>
      <c r="F21" s="11">
        <v>7</v>
      </c>
      <c r="G21" s="14">
        <f>G19*F21</f>
        <v>4.585</v>
      </c>
    </row>
    <row r="22" spans="1:7" x14ac:dyDescent="0.3">
      <c r="A22" s="5">
        <v>45144</v>
      </c>
      <c r="B22" s="5" t="s">
        <v>37</v>
      </c>
      <c r="C22" s="7">
        <v>900</v>
      </c>
      <c r="D22" s="6" t="s">
        <v>77</v>
      </c>
      <c r="E22" s="6" t="s">
        <v>57</v>
      </c>
      <c r="F22" s="11"/>
      <c r="G22" s="14">
        <f>G19*F22</f>
        <v>0</v>
      </c>
    </row>
    <row r="23" spans="1:7" x14ac:dyDescent="0.3">
      <c r="A23" s="5">
        <v>45144</v>
      </c>
      <c r="B23" s="5" t="s">
        <v>32</v>
      </c>
      <c r="C23" s="7">
        <v>24.71</v>
      </c>
      <c r="D23" s="6" t="s">
        <v>69</v>
      </c>
      <c r="E23" s="6" t="s">
        <v>8</v>
      </c>
      <c r="F23" s="11">
        <v>7</v>
      </c>
      <c r="G23" s="14">
        <f>G19*F23</f>
        <v>4.585</v>
      </c>
    </row>
    <row r="24" spans="1:7" x14ac:dyDescent="0.3">
      <c r="A24" s="5">
        <v>45147</v>
      </c>
      <c r="B24" s="5" t="s">
        <v>32</v>
      </c>
      <c r="C24" s="7">
        <v>115.94</v>
      </c>
      <c r="D24" s="6" t="s">
        <v>69</v>
      </c>
      <c r="E24" s="6" t="s">
        <v>41</v>
      </c>
      <c r="F24" s="11">
        <v>7</v>
      </c>
      <c r="G24" s="14">
        <f>G19*F24</f>
        <v>4.585</v>
      </c>
    </row>
    <row r="25" spans="1:7" x14ac:dyDescent="0.3">
      <c r="A25" s="5"/>
      <c r="B25" s="5"/>
      <c r="C25" s="7"/>
      <c r="D25" s="6"/>
      <c r="E25" s="6"/>
      <c r="F25" s="11"/>
      <c r="G25" s="14">
        <f>G19*F25</f>
        <v>0</v>
      </c>
    </row>
    <row r="26" spans="1:7" x14ac:dyDescent="0.3">
      <c r="A26" s="5"/>
      <c r="B26" s="5"/>
      <c r="C26" s="7"/>
      <c r="D26" s="6"/>
      <c r="E26" s="6"/>
      <c r="F26" s="11"/>
      <c r="G26" s="14">
        <f>G19*F26</f>
        <v>0</v>
      </c>
    </row>
    <row r="27" spans="1:7" x14ac:dyDescent="0.3">
      <c r="A27" s="5"/>
      <c r="B27" s="5"/>
      <c r="C27" s="7"/>
      <c r="D27" s="6"/>
      <c r="E27" s="6"/>
      <c r="F27" s="11"/>
      <c r="G27" s="14">
        <f>G19*F27</f>
        <v>0</v>
      </c>
    </row>
    <row r="28" spans="1:7" hidden="1" x14ac:dyDescent="0.3">
      <c r="A28" s="5"/>
      <c r="B28" s="5"/>
      <c r="C28" s="7"/>
      <c r="D28" s="6"/>
      <c r="E28" s="6"/>
      <c r="F28" s="11"/>
      <c r="G28" s="14">
        <f>G19*F28</f>
        <v>0</v>
      </c>
    </row>
    <row r="29" spans="1:7" hidden="1" x14ac:dyDescent="0.3">
      <c r="A29" s="5"/>
      <c r="B29" s="5"/>
      <c r="C29" s="7"/>
      <c r="D29" s="6"/>
      <c r="E29" s="6"/>
      <c r="F29" s="11"/>
      <c r="G29" s="14">
        <f>G19*F29</f>
        <v>0</v>
      </c>
    </row>
    <row r="30" spans="1:7" hidden="1" x14ac:dyDescent="0.3">
      <c r="A30" s="5"/>
      <c r="B30" s="5"/>
      <c r="C30" s="7"/>
      <c r="D30" s="6"/>
      <c r="E30" s="6"/>
      <c r="F30" s="11"/>
      <c r="G30" s="14">
        <f>G19*F30</f>
        <v>0</v>
      </c>
    </row>
    <row r="31" spans="1:7" hidden="1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hidden="1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hidden="1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hidden="1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hidden="1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hidden="1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hidden="1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hidden="1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hidden="1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hidden="1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hidden="1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hidden="1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hidden="1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hidden="1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hidden="1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hidden="1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hidden="1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hidden="1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hidden="1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hidden="1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hidden="1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hidden="1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900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29.295000000000002</v>
      </c>
      <c r="E56" s="57"/>
    </row>
    <row r="57" spans="1:7" ht="15" thickBot="1" x14ac:dyDescent="0.35">
      <c r="A57" s="20" t="s">
        <v>41</v>
      </c>
      <c r="B57" s="21"/>
      <c r="C57" s="22">
        <f t="shared" si="1"/>
        <v>185.07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7">
        <v>45150</v>
      </c>
      <c r="B61" s="6" t="s">
        <v>78</v>
      </c>
      <c r="C61" s="61">
        <v>14.63</v>
      </c>
      <c r="D61" s="6" t="s">
        <v>82</v>
      </c>
      <c r="E61" s="60" t="s">
        <v>57</v>
      </c>
    </row>
    <row r="62" spans="1:7" x14ac:dyDescent="0.3">
      <c r="A62" s="67">
        <v>45153</v>
      </c>
      <c r="B62" s="6" t="s">
        <v>78</v>
      </c>
      <c r="C62" s="61">
        <v>193.35</v>
      </c>
      <c r="D62" s="6" t="s">
        <v>80</v>
      </c>
      <c r="E62" s="60" t="s">
        <v>57</v>
      </c>
    </row>
    <row r="63" spans="1:7" x14ac:dyDescent="0.3">
      <c r="A63" s="67">
        <v>45154</v>
      </c>
      <c r="B63" s="6" t="s">
        <v>78</v>
      </c>
      <c r="C63" s="61">
        <v>85.47</v>
      </c>
      <c r="D63" s="6" t="s">
        <v>80</v>
      </c>
      <c r="E63" s="60" t="s">
        <v>57</v>
      </c>
    </row>
    <row r="64" spans="1:7" x14ac:dyDescent="0.3">
      <c r="A64" s="67">
        <v>45157</v>
      </c>
      <c r="B64" s="6" t="s">
        <v>78</v>
      </c>
      <c r="C64" s="61">
        <v>429.98</v>
      </c>
      <c r="D64" s="6" t="s">
        <v>80</v>
      </c>
      <c r="E64" s="60" t="s">
        <v>57</v>
      </c>
    </row>
    <row r="65" spans="1:5" x14ac:dyDescent="0.3">
      <c r="A65" s="67">
        <v>45161</v>
      </c>
      <c r="B65" s="6" t="s">
        <v>78</v>
      </c>
      <c r="C65" s="61">
        <v>280.27999999999997</v>
      </c>
      <c r="D65" s="6" t="s">
        <v>81</v>
      </c>
      <c r="E65" s="60" t="s">
        <v>57</v>
      </c>
    </row>
    <row r="66" spans="1:5" x14ac:dyDescent="0.3">
      <c r="A66" s="67">
        <v>45162</v>
      </c>
      <c r="B66" s="6" t="s">
        <v>78</v>
      </c>
      <c r="C66" s="61">
        <v>197.61</v>
      </c>
      <c r="D66" s="6" t="s">
        <v>81</v>
      </c>
      <c r="E66" s="60" t="s">
        <v>57</v>
      </c>
    </row>
    <row r="67" spans="1:5" x14ac:dyDescent="0.3">
      <c r="A67" s="67">
        <v>45164</v>
      </c>
      <c r="B67" s="6" t="s">
        <v>78</v>
      </c>
      <c r="C67" s="61">
        <v>83.3</v>
      </c>
      <c r="D67" s="6" t="s">
        <v>80</v>
      </c>
      <c r="E67" s="60" t="s">
        <v>57</v>
      </c>
    </row>
    <row r="68" spans="1:5" x14ac:dyDescent="0.3">
      <c r="A68" s="67">
        <v>45165</v>
      </c>
      <c r="B68" s="6" t="s">
        <v>78</v>
      </c>
      <c r="C68" s="61">
        <v>377.77</v>
      </c>
      <c r="D68" s="6" t="s">
        <v>80</v>
      </c>
      <c r="E68" s="60" t="s">
        <v>57</v>
      </c>
    </row>
    <row r="69" spans="1:5" x14ac:dyDescent="0.3">
      <c r="A69" s="67">
        <v>45166</v>
      </c>
      <c r="B69" s="6" t="s">
        <v>78</v>
      </c>
      <c r="C69" s="61">
        <v>38.64</v>
      </c>
      <c r="D69" s="6" t="s">
        <v>80</v>
      </c>
      <c r="E69" s="60" t="s">
        <v>57</v>
      </c>
    </row>
    <row r="70" spans="1:5" x14ac:dyDescent="0.3">
      <c r="A70" s="67">
        <v>45167</v>
      </c>
      <c r="B70" s="6" t="s">
        <v>78</v>
      </c>
      <c r="C70" s="61">
        <v>390.82</v>
      </c>
      <c r="D70" s="6" t="s">
        <v>79</v>
      </c>
      <c r="E70" s="60" t="s">
        <v>57</v>
      </c>
    </row>
    <row r="71" spans="1:5" x14ac:dyDescent="0.3">
      <c r="A71" s="68"/>
      <c r="B71" s="6"/>
      <c r="C71" s="61"/>
      <c r="D71" s="6"/>
      <c r="E71" s="60"/>
    </row>
    <row r="72" spans="1:5" x14ac:dyDescent="0.3">
      <c r="A72" s="68"/>
      <c r="B72" s="6"/>
      <c r="C72" s="61"/>
      <c r="D72" s="6"/>
      <c r="E72" s="60"/>
    </row>
    <row r="73" spans="1:5" x14ac:dyDescent="0.3">
      <c r="A73" s="5"/>
      <c r="B73" s="7"/>
      <c r="C73" s="61"/>
      <c r="D73" s="61"/>
      <c r="E73" s="60"/>
    </row>
    <row r="74" spans="1:5" x14ac:dyDescent="0.3">
      <c r="A74" s="5"/>
      <c r="B74" s="7"/>
      <c r="C74" s="61"/>
      <c r="D74" s="6"/>
      <c r="E74" s="60"/>
    </row>
    <row r="75" spans="1:5" x14ac:dyDescent="0.3">
      <c r="A75" s="5"/>
      <c r="B75" s="7"/>
      <c r="C75" s="61"/>
      <c r="D75" s="6"/>
      <c r="E75" s="60"/>
    </row>
    <row r="76" spans="1:5" ht="15" thickBot="1" x14ac:dyDescent="0.35">
      <c r="A76" s="8"/>
      <c r="B76" s="10"/>
      <c r="C76" s="65"/>
      <c r="D76" s="9"/>
      <c r="E76" s="60"/>
    </row>
    <row r="77" spans="1:5" ht="15" thickBot="1" x14ac:dyDescent="0.35">
      <c r="A77" s="26" t="s">
        <v>60</v>
      </c>
      <c r="B77" s="27"/>
      <c r="C77" s="66">
        <f>SUM(C61:C76)</f>
        <v>2091.8500000000004</v>
      </c>
      <c r="D77" s="28"/>
      <c r="E77" s="55"/>
    </row>
    <row r="78" spans="1:5" ht="15" thickTop="1" x14ac:dyDescent="0.3"/>
  </sheetData>
  <sortState xmlns:xlrd2="http://schemas.microsoft.com/office/spreadsheetml/2017/richdata2" ref="A21:F53">
    <sortCondition ref="A21:A53"/>
  </sortState>
  <mergeCells count="1">
    <mergeCell ref="F18:G18"/>
  </mergeCells>
  <dataValidations count="1">
    <dataValidation type="list" allowBlank="1" showInputMessage="1" showErrorMessage="1" sqref="B11:B13" xr:uid="{EE5D6B97-7921-4965-93C1-3AEDF7454138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0AA8A89-8CBD-4D8C-9798-04A32CD9E48F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996E907E-B0C7-4E45-A7DC-ED8C9D919965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A1FA3300-D94F-467A-852E-CF06397A4195}">
          <x14:formula1>
            <xm:f>'Data Validation'!$D$2:$D$4</xm:f>
          </x14:formula1>
          <xm:sqref>E21:E53 E5:E13 E61:E76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</dc:creator>
  <cp:lastModifiedBy>Blake</cp:lastModifiedBy>
  <dcterms:created xsi:type="dcterms:W3CDTF">2024-07-28T19:08:48Z</dcterms:created>
  <dcterms:modified xsi:type="dcterms:W3CDTF">2024-08-08T16:37:22Z</dcterms:modified>
</cp:coreProperties>
</file>