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37FAFB74-B4FC-AA48-85BE-C1568E7B206B}" xr6:coauthVersionLast="36" xr6:coauthVersionMax="47" xr10:uidLastSave="{00000000-0000-0000-0000-000000000000}"/>
  <bookViews>
    <workbookView xWindow="12560" yWindow="9960" windowWidth="33320" windowHeight="16260" xr2:uid="{00000000-000D-0000-FFFF-FFFF00000000}"/>
  </bookViews>
  <sheets>
    <sheet name="Database" sheetId="2" r:id="rId1"/>
    <sheet name="References" sheetId="3" r:id="rId2"/>
  </sheets>
  <calcPr calcId="181029"/>
</workbook>
</file>

<file path=xl/calcChain.xml><?xml version="1.0" encoding="utf-8"?>
<calcChain xmlns="http://schemas.openxmlformats.org/spreadsheetml/2006/main">
  <c r="AS4" i="2" l="1"/>
  <c r="AS5" i="2"/>
  <c r="AS6" i="2"/>
  <c r="AS7" i="2"/>
  <c r="AS8" i="2"/>
  <c r="AS9" i="2"/>
  <c r="AS10" i="2"/>
  <c r="AS11" i="2"/>
  <c r="AS12" i="2"/>
  <c r="AS14" i="2"/>
  <c r="AS15" i="2"/>
  <c r="AS16" i="2"/>
  <c r="AS17" i="2"/>
  <c r="AS18" i="2"/>
  <c r="AS19" i="2"/>
  <c r="AS20" i="2"/>
  <c r="AS21" i="2"/>
  <c r="AS22" i="2"/>
  <c r="AS23" i="2"/>
  <c r="AS24" i="2"/>
  <c r="AS25" i="2"/>
  <c r="AS26" i="2"/>
  <c r="AS27" i="2"/>
  <c r="AS28" i="2"/>
  <c r="AS29" i="2"/>
  <c r="AS3" i="2"/>
  <c r="AR29" i="2" l="1"/>
  <c r="AR26" i="2"/>
  <c r="AR25" i="2"/>
  <c r="AR23" i="2"/>
  <c r="AR22" i="2"/>
  <c r="AR21" i="2"/>
  <c r="AR18" i="2"/>
  <c r="AR17" i="2"/>
  <c r="AR14" i="2"/>
  <c r="AR12" i="2"/>
  <c r="AR10" i="2"/>
  <c r="AR9" i="2"/>
  <c r="AR8" i="2"/>
  <c r="AR6" i="2"/>
  <c r="AR5" i="2"/>
  <c r="Y29" i="2"/>
  <c r="AB29" i="2" s="1"/>
  <c r="AA29" i="2"/>
  <c r="AC29" i="2"/>
  <c r="AC13" i="2"/>
  <c r="AC11" i="2"/>
  <c r="AC9" i="2"/>
  <c r="AC7" i="2"/>
  <c r="AC5" i="2"/>
  <c r="AC3" i="2"/>
  <c r="AA13" i="2"/>
  <c r="AA11" i="2"/>
  <c r="AA9" i="2"/>
  <c r="AA7" i="2"/>
  <c r="AA5" i="2"/>
  <c r="AA3" i="2"/>
  <c r="Y13" i="2"/>
  <c r="AB13" i="2" s="1"/>
  <c r="Y11" i="2"/>
  <c r="AB11" i="2" s="1"/>
  <c r="Y9" i="2"/>
  <c r="AB9" i="2" s="1"/>
  <c r="Y7" i="2"/>
  <c r="AB7" i="2" s="1"/>
  <c r="Y5" i="2"/>
  <c r="AB5" i="2" s="1"/>
  <c r="Y3" i="2"/>
  <c r="AB3" i="2" s="1"/>
  <c r="Y16" i="2"/>
  <c r="Z16" i="2" s="1"/>
  <c r="Y17" i="2"/>
  <c r="Z17" i="2" s="1"/>
  <c r="Y18" i="2"/>
  <c r="Z18" i="2" s="1"/>
  <c r="Y19" i="2"/>
  <c r="Z19" i="2" s="1"/>
  <c r="Y20" i="2"/>
  <c r="Z20" i="2" s="1"/>
  <c r="Y21" i="2"/>
  <c r="Z21" i="2" s="1"/>
  <c r="Y22" i="2"/>
  <c r="Z22" i="2" s="1"/>
  <c r="Y23" i="2"/>
  <c r="Z23" i="2" s="1"/>
  <c r="Y24" i="2"/>
  <c r="Z24" i="2" s="1"/>
  <c r="Y25" i="2"/>
  <c r="Z25" i="2" s="1"/>
  <c r="Y26" i="2"/>
  <c r="Z26" i="2" s="1"/>
  <c r="Y27" i="2"/>
  <c r="Z27" i="2" s="1"/>
  <c r="Y28" i="2"/>
  <c r="Z28" i="2" s="1"/>
  <c r="Y15" i="2"/>
  <c r="Z15" i="2" s="1"/>
  <c r="Y14" i="2"/>
  <c r="Z14" i="2" s="1"/>
  <c r="Y12" i="2"/>
  <c r="Z12" i="2" s="1"/>
  <c r="Y10" i="2"/>
  <c r="Z10" i="2" s="1"/>
  <c r="Y8" i="2"/>
  <c r="Z8" i="2" s="1"/>
  <c r="Y4" i="2"/>
  <c r="Z4" i="2" s="1"/>
  <c r="Y6" i="2"/>
  <c r="Z6" i="2" s="1"/>
  <c r="X15" i="2"/>
  <c r="AA15" i="2" s="1"/>
  <c r="X16" i="2"/>
  <c r="AA16" i="2" s="1"/>
  <c r="X17" i="2"/>
  <c r="AA17" i="2" s="1"/>
  <c r="X18" i="2"/>
  <c r="AA18" i="2" s="1"/>
  <c r="X19" i="2"/>
  <c r="AA19" i="2" s="1"/>
  <c r="X20" i="2"/>
  <c r="AA20" i="2" s="1"/>
  <c r="X21" i="2"/>
  <c r="AA21" i="2" s="1"/>
  <c r="X22" i="2"/>
  <c r="AA22" i="2" s="1"/>
  <c r="X23" i="2"/>
  <c r="AA23" i="2" s="1"/>
  <c r="X24" i="2"/>
  <c r="AA24" i="2" s="1"/>
  <c r="X25" i="2"/>
  <c r="AA25" i="2" s="1"/>
  <c r="X26" i="2"/>
  <c r="AA26" i="2" s="1"/>
  <c r="X27" i="2"/>
  <c r="AA27" i="2" s="1"/>
  <c r="X28" i="2"/>
  <c r="AA28" i="2" s="1"/>
  <c r="X14" i="2"/>
  <c r="AA14" i="2" s="1"/>
  <c r="X12" i="2"/>
  <c r="AA12" i="2" s="1"/>
  <c r="X10" i="2"/>
  <c r="AA10" i="2" s="1"/>
  <c r="X8" i="2"/>
  <c r="AA8" i="2" s="1"/>
  <c r="X6" i="2"/>
  <c r="AA6" i="2" s="1"/>
  <c r="X4" i="2"/>
  <c r="AA4" i="2" s="1"/>
  <c r="AR16" i="2" l="1"/>
  <c r="AR19" i="2"/>
  <c r="AR27" i="2"/>
  <c r="AR3" i="2"/>
  <c r="AR11" i="2"/>
  <c r="AR20" i="2"/>
  <c r="AR28" i="2"/>
  <c r="AR15" i="2"/>
  <c r="AR7" i="2"/>
  <c r="AR24" i="2"/>
  <c r="AR4" i="2"/>
</calcChain>
</file>

<file path=xl/sharedStrings.xml><?xml version="1.0" encoding="utf-8"?>
<sst xmlns="http://schemas.openxmlformats.org/spreadsheetml/2006/main" count="958" uniqueCount="306">
  <si>
    <t>IDENTIFIERS</t>
  </si>
  <si>
    <t>INDICATOR &amp; ELEVATION</t>
  </si>
  <si>
    <t>CHRONOLOGY</t>
  </si>
  <si>
    <t>SEA-LEVEL CALCULATIONS (m)</t>
  </si>
  <si>
    <t>COMMENTS</t>
  </si>
  <si>
    <t>RAISED (PLIOCENE/MIOCENE) PLATFORMS</t>
  </si>
  <si>
    <t>Mineral and method</t>
  </si>
  <si>
    <t>Equivalent dose estimate and quality control</t>
  </si>
  <si>
    <t>Bleaching</t>
  </si>
  <si>
    <t>Can the dose rate be reproduced?</t>
  </si>
  <si>
    <t>#</t>
  </si>
  <si>
    <r>
      <t>Unique ID
(</t>
    </r>
    <r>
      <rPr>
        <b/>
        <i/>
        <sz val="9"/>
        <color theme="1"/>
        <rFont val="Calibri"/>
        <family val="2"/>
        <scheme val="minor"/>
      </rPr>
      <t>no. samples</t>
    </r>
    <r>
      <rPr>
        <b/>
        <sz val="9"/>
        <color theme="1"/>
        <rFont val="Calibri"/>
        <family val="2"/>
        <scheme val="minor"/>
      </rPr>
      <t>)</t>
    </r>
  </si>
  <si>
    <t>Country</t>
  </si>
  <si>
    <t>Region</t>
  </si>
  <si>
    <t>Location</t>
  </si>
  <si>
    <t>Reference(s)</t>
  </si>
  <si>
    <t>Longitude</t>
  </si>
  <si>
    <t>Latitude</t>
  </si>
  <si>
    <t>Deposit / Feature</t>
  </si>
  <si>
    <t>Elevation (m)
(base)</t>
  </si>
  <si>
    <t>Elevation (m)
(top)</t>
  </si>
  <si>
    <t>Elevation 
Error (1σ, m)</t>
  </si>
  <si>
    <t>Datum</t>
  </si>
  <si>
    <t>Technique</t>
  </si>
  <si>
    <t>Age
(ka BP)</t>
  </si>
  <si>
    <r>
      <t>Age Error
(1</t>
    </r>
    <r>
      <rPr>
        <b/>
        <sz val="9"/>
        <color theme="1"/>
        <rFont val="Calibri"/>
        <family val="2"/>
      </rPr>
      <t>σ,</t>
    </r>
    <r>
      <rPr>
        <b/>
        <sz val="9"/>
        <color theme="1"/>
        <rFont val="Calibri"/>
        <family val="2"/>
        <scheme val="minor"/>
      </rPr>
      <t xml:space="preserve"> ka)</t>
    </r>
  </si>
  <si>
    <t>Modern Limit
(upper)</t>
  </si>
  <si>
    <t>Modern Limit
(lower)</t>
  </si>
  <si>
    <t>Upper 
Level (m)</t>
  </si>
  <si>
    <t>Lower 
Level (m)</t>
  </si>
  <si>
    <t>Beach Ridge
(modern, m)</t>
  </si>
  <si>
    <t>MHHW
(modern, m)</t>
  </si>
  <si>
    <t>MLLW
(modern, m)</t>
  </si>
  <si>
    <t>Indicative 
Range (m)</t>
  </si>
  <si>
    <t>Reference 
Water Level (m)</t>
  </si>
  <si>
    <t>Relative Sea 
Level (m)</t>
  </si>
  <si>
    <r>
      <t>RSL Error 
(1</t>
    </r>
    <r>
      <rPr>
        <b/>
        <sz val="9"/>
        <color theme="1"/>
        <rFont val="Calibri"/>
        <family val="2"/>
      </rPr>
      <t>σ, m)</t>
    </r>
  </si>
  <si>
    <t>RSL (m) (limiting)</t>
  </si>
  <si>
    <t>RSL (m)
(limiting min)</t>
  </si>
  <si>
    <t>Feature</t>
  </si>
  <si>
    <t>Older shoreline elevation (mean, m)</t>
  </si>
  <si>
    <t>Older shoreline elevation
(1σ, m)</t>
  </si>
  <si>
    <t>Sources</t>
  </si>
  <si>
    <t>Age 
(younger limit, ka)</t>
  </si>
  <si>
    <t>Age 
(older limit, ka)</t>
  </si>
  <si>
    <t>GMSL *
(mean, m)</t>
  </si>
  <si>
    <r>
      <t>GMSL
(1</t>
    </r>
    <r>
      <rPr>
        <b/>
        <sz val="9"/>
        <color theme="1"/>
        <rFont val="Calibri"/>
        <family val="2"/>
      </rPr>
      <t>σ, m)</t>
    </r>
  </si>
  <si>
    <t>GIA ** 
(mean, m)</t>
  </si>
  <si>
    <t>GIA
(1σ, m)</t>
  </si>
  <si>
    <t>uplift rate *** (1σ, m/kyr)</t>
  </si>
  <si>
    <t>uplift at 125 ka (mean, m)</t>
  </si>
  <si>
    <t>uplift at 125 ka (1σ, m)</t>
  </si>
  <si>
    <t>Overall quality assessment</t>
  </si>
  <si>
    <t>Stratrigraphic context provided</t>
  </si>
  <si>
    <t>Mineral</t>
  </si>
  <si>
    <t>Grain size</t>
  </si>
  <si>
    <t>SAR protocol?</t>
  </si>
  <si>
    <t>Preheat tests</t>
  </si>
  <si>
    <t>Dose recovery</t>
  </si>
  <si>
    <t>Anomlous fading assessed?</t>
  </si>
  <si>
    <t>Aliquot size</t>
  </si>
  <si>
    <t>Bleaching considered?</t>
  </si>
  <si>
    <t>Age model</t>
  </si>
  <si>
    <t>Dose rate reported</t>
  </si>
  <si>
    <t>Water content and uncertainty</t>
  </si>
  <si>
    <t>Dose rate method</t>
  </si>
  <si>
    <t>Elemental concentrations given</t>
  </si>
  <si>
    <t>Depth, altitude, lat and long given</t>
  </si>
  <si>
    <t>Internal dose rate defined</t>
  </si>
  <si>
    <r>
      <t xml:space="preserve">9810.04/05 </t>
    </r>
    <r>
      <rPr>
        <i/>
        <sz val="9"/>
        <color theme="1"/>
        <rFont val="Calibri"/>
        <family val="2"/>
        <scheme val="minor"/>
      </rPr>
      <t>(2)</t>
    </r>
  </si>
  <si>
    <t>Denmark</t>
  </si>
  <si>
    <t>Jutland</t>
  </si>
  <si>
    <t>Gammelmark</t>
  </si>
  <si>
    <t>Murray &amp; Funder 2003; Buylaert et al. 2011</t>
  </si>
  <si>
    <t>MSL</t>
  </si>
  <si>
    <t>OSL</t>
  </si>
  <si>
    <t>Storm wave swash+10m</t>
  </si>
  <si>
    <t>Storm wave swash height</t>
  </si>
  <si>
    <t>~2</t>
  </si>
  <si>
    <t>(limiting)</t>
  </si>
  <si>
    <t>Marine transgression / regression sequence: Late Saalian till; lacustrine sand; marine sand and clay; foreshore sand; glaciofluvial meltwater sand; till. Age = mean of 2 quartz OSL dates from glacialfuvial sand deposits capping the raised beach deposits</t>
  </si>
  <si>
    <t>Late Miocene shallow marine sands</t>
  </si>
  <si>
    <t>Denmark (55.5N,8.3E)</t>
  </si>
  <si>
    <t>Piasecki et al. (2002), Rasmussen (2004), Rasmussen et al (2010)</t>
  </si>
  <si>
    <t>150-250</t>
  </si>
  <si>
    <t>Yes</t>
  </si>
  <si>
    <t>No</t>
  </si>
  <si>
    <t>N/A</t>
  </si>
  <si>
    <t>9 mm</t>
  </si>
  <si>
    <t>mean</t>
  </si>
  <si>
    <t>High res GS</t>
  </si>
  <si>
    <r>
      <t xml:space="preserve">9810.06-16 </t>
    </r>
    <r>
      <rPr>
        <i/>
        <sz val="9"/>
        <color theme="1"/>
        <rFont val="Calibri"/>
        <family val="2"/>
        <scheme val="minor"/>
      </rPr>
      <t>(6)</t>
    </r>
  </si>
  <si>
    <t>Beach deposits</t>
  </si>
  <si>
    <t>Ordinary berm</t>
  </si>
  <si>
    <t>Breaking depth</t>
  </si>
  <si>
    <t>-</t>
  </si>
  <si>
    <t>Marine transgression / regression sequence: Late Saalian till; lacustrine sand; marine sand and clay; foreshore sand; glaciofluvial meltwater sand; till. Age = mean of 6 quartz OSL dates from the raised foreshore sand deposits</t>
  </si>
  <si>
    <t>1 mm</t>
  </si>
  <si>
    <r>
      <t>PR.1</t>
    </r>
    <r>
      <rPr>
        <i/>
        <sz val="9"/>
        <color theme="1"/>
        <rFont val="Calibri"/>
        <family val="2"/>
        <scheme val="minor"/>
      </rPr>
      <t>(2)</t>
    </r>
  </si>
  <si>
    <t>France</t>
  </si>
  <si>
    <t>Normandy</t>
  </si>
  <si>
    <t>Port Racine / Anse St Martin</t>
  </si>
  <si>
    <t>Dune sands</t>
  </si>
  <si>
    <t>NFG</t>
  </si>
  <si>
    <t>TL</t>
  </si>
  <si>
    <t>~4</t>
  </si>
  <si>
    <t>Marine regression sequence: Weichselian fossil pebble beach overlaying a rasied wave-cut platform; capped by a thin anthropogenic deposit and aeolian sands. Age = mean of 2 thermoluminescence dates from flints overlaying pebble beach deposit</t>
  </si>
  <si>
    <t>Pliocene marine rock platforms</t>
  </si>
  <si>
    <t>Normandy (49.3N,1.4W)</t>
  </si>
  <si>
    <t>Pedoja et al. (2018)</t>
  </si>
  <si>
    <t>LR1(D1c)</t>
  </si>
  <si>
    <t>Le Rozel</t>
  </si>
  <si>
    <t>Folz 2000; Cliquet et al., 2003; van Vliet-Lanoe et al. 2016</t>
  </si>
  <si>
    <t>~7</t>
  </si>
  <si>
    <t>Marine regression sequence: Weichselian fossil pebble beach and foreshore sands on a raised wave-cut platform; capped by humus rich dune sands. Age = single date from foreshore sand deposits overlying pebble beach</t>
  </si>
  <si>
    <t>LR2(D2c)</t>
  </si>
  <si>
    <t>Marine regression sequence: Weichselian fossil pebble beach and backshore sands on a raised wave-cut platform; capped by humus rich dune sands. Age = single date from dune sand deposits overlying raised beach deposits</t>
  </si>
  <si>
    <t>VdS.PL.1</t>
  </si>
  <si>
    <t>Val de Saire (Port Levi)</t>
  </si>
  <si>
    <t>Coutard et al. 2006</t>
  </si>
  <si>
    <t>Beach ridge</t>
  </si>
  <si>
    <t>Storm wave swash</t>
  </si>
  <si>
    <t xml:space="preserve">Marine regression sequence: (Montfarville Formation) raised wave-cut platform; pebble beach within gravel-sand matrix; beach ridge and dune sands; capped by periglacial deposits . Age = single date from backshore sand deposits overlying pebble beach </t>
  </si>
  <si>
    <t>"sand sized"</t>
  </si>
  <si>
    <t>Not stated</t>
  </si>
  <si>
    <t>?</t>
  </si>
  <si>
    <t>GS and NAA</t>
  </si>
  <si>
    <t>VdS.PL.2</t>
  </si>
  <si>
    <t>Marine regression sequence: (Montfarville Formation) raised wave-cut platform; pebble beach within gravel-sand matrix; beach ridge and dune sands; capped by periglacial deposits . Age = single date from dune sand deposits overlying raised beach deposits</t>
  </si>
  <si>
    <t>VdS.AdB.1</t>
  </si>
  <si>
    <t>Val de Saire (Anse du Brick)</t>
  </si>
  <si>
    <t>VdS.AdQ.1</t>
  </si>
  <si>
    <t>Val de Saire (Anse du Query)</t>
  </si>
  <si>
    <t>Marine sands</t>
  </si>
  <si>
    <t>MHHW</t>
  </si>
  <si>
    <t>MLLW</t>
  </si>
  <si>
    <t>Marine transgression sequence: (Query Formation) raised wave-cut platform; pebble beach and marine sands; capped by aeolian sands and modern beach . Age = single date from marine sands</t>
  </si>
  <si>
    <r>
      <t>Shfd95017</t>
    </r>
    <r>
      <rPr>
        <i/>
        <sz val="9"/>
        <color theme="1"/>
        <rFont val="Calibri"/>
        <family val="2"/>
        <scheme val="minor"/>
      </rPr>
      <t>(7)</t>
    </r>
  </si>
  <si>
    <t>UK</t>
  </si>
  <si>
    <t>Yorkshire</t>
  </si>
  <si>
    <t>Sewerby</t>
  </si>
  <si>
    <t>Bateman and Catt 1996</t>
  </si>
  <si>
    <t>OD</t>
  </si>
  <si>
    <t>TL/OSL</t>
  </si>
  <si>
    <t>~10</t>
  </si>
  <si>
    <t>Marine regression sequence: raised wave-cut platform; chalk-pebble beach; colluvial clay and sand; aeolian sand capping. Age = weighted mean of 7 quartz and feldspar OSL and TL dates from base of aeolian sand deposits</t>
  </si>
  <si>
    <t>N/A: see methods for details</t>
  </si>
  <si>
    <t>Q and KF</t>
  </si>
  <si>
    <t>180-260</t>
  </si>
  <si>
    <t>Multi-aliquot/large aliquot</t>
  </si>
  <si>
    <t>Yes (TL vs. OSL)</t>
  </si>
  <si>
    <t>GS/FP</t>
  </si>
  <si>
    <t>WHF05_BH1</t>
  </si>
  <si>
    <t>Sussex</t>
  </si>
  <si>
    <t>Pagham Raised Beach</t>
  </si>
  <si>
    <t>Bates et al. 1997; 2010</t>
  </si>
  <si>
    <t>Marine sediments</t>
  </si>
  <si>
    <t>~5</t>
  </si>
  <si>
    <t>Marine regression sequence: (Pagham Formation) raised flint beach gravel (inter-tidal marine marginal) / marine sands underlying brickearth deposits. Age = single OSL date from marine sands underlying brickearth deposit</t>
  </si>
  <si>
    <t>Southern Britain (50.8N,1.1W)</t>
  </si>
  <si>
    <t>Green (1946), Sparks (1949), Everard (1956), Westaway et al. (2006)</t>
  </si>
  <si>
    <t>"sand"</t>
  </si>
  <si>
    <t>GS/NAA/ICP-MS</t>
  </si>
  <si>
    <r>
      <t xml:space="preserve">PWT06-01/02 </t>
    </r>
    <r>
      <rPr>
        <i/>
        <sz val="9"/>
        <color theme="1"/>
        <rFont val="Calibri"/>
        <family val="2"/>
        <scheme val="minor"/>
      </rPr>
      <t>(2)</t>
    </r>
  </si>
  <si>
    <t xml:space="preserve">Marine regression sequence: (Pagham Formation) raised flint beach gravel (inter-tidal marine marginal) / marine sands underlying brickearth deposits. Age = mean of 2 OSL dates from marine sediments </t>
  </si>
  <si>
    <r>
      <t xml:space="preserve">SEL01-1/2 </t>
    </r>
    <r>
      <rPr>
        <i/>
        <sz val="9"/>
        <color theme="1"/>
        <rFont val="Calibri"/>
        <family val="2"/>
        <scheme val="minor"/>
      </rPr>
      <t>(2)</t>
    </r>
  </si>
  <si>
    <t>Selsey Ridge</t>
  </si>
  <si>
    <t>West and Sparks 1960; Berry &amp; Shephard-Thorn 1982; Bates et al. 2010</t>
  </si>
  <si>
    <t>~6</t>
  </si>
  <si>
    <t xml:space="preserve">Marine regression sequence: (Pagham Formation) raised flint beach gravel (inter-tidal marine marginal) / marine sands underlying brickearth deposits. Age = mean of 2 OSL dates from storm-beach gravels (Selsey Ridge) </t>
  </si>
  <si>
    <t>Bem1</t>
  </si>
  <si>
    <t>Isle of Wight</t>
  </si>
  <si>
    <t>Bembridge</t>
  </si>
  <si>
    <t>Preece et al. 1990</t>
  </si>
  <si>
    <t>Estuarine sediments</t>
  </si>
  <si>
    <t>Bembridge Raised Beach: TL on storm beach shingle but co-occuring with salt marsh sediments that are limited to 4 - 6 m OD</t>
  </si>
  <si>
    <t>Polymineral</t>
  </si>
  <si>
    <t>6-11 micron</t>
  </si>
  <si>
    <t>Fine grain</t>
  </si>
  <si>
    <t>1981-212/252</t>
  </si>
  <si>
    <t>Wales</t>
  </si>
  <si>
    <t>Bacon Hole Cave</t>
  </si>
  <si>
    <t>Currant et al. 1984; Stringer et al. 1986</t>
  </si>
  <si>
    <t>U-series</t>
  </si>
  <si>
    <t>~8</t>
  </si>
  <si>
    <t xml:space="preserve">Marine transgression / regression sequence: aeolian sands; sandy-breccio-conglomerate (storm beach); shelly marine sands; clays / sands, capped by cave earth. Age = single date based on multiple U-series determinations from the Bacon Hole storm beach </t>
  </si>
  <si>
    <t>South Wales (51.6N,4.2W)</t>
  </si>
  <si>
    <t>81824-1/3</t>
  </si>
  <si>
    <t>Minchin Hole (storm beach)</t>
  </si>
  <si>
    <t>Sutcliffe &amp; Currant 1984; Currant et al. 1984; Hollin et al. 1993</t>
  </si>
  <si>
    <r>
      <t>Marine regression sequence: Minchin Hole Patella Beach; thick shingle shelly storm beach; tranisitional to earth breccia series of cave earths. Age = mean of 2 U-series determinations (127</t>
    </r>
    <r>
      <rPr>
        <sz val="9"/>
        <color theme="1"/>
        <rFont val="Calibri"/>
        <family val="2"/>
      </rPr>
      <t>±21, 107±10) from storm beach deposit</t>
    </r>
  </si>
  <si>
    <t>79050-1/2</t>
  </si>
  <si>
    <t>Jersey</t>
  </si>
  <si>
    <t>Belle Hogue</t>
  </si>
  <si>
    <t>Keen et al. 1981; Renouf &amp; James 2011</t>
  </si>
  <si>
    <t>~9</t>
  </si>
  <si>
    <t>Marine regression sequence: raised sandy shelly pebble beach in a coastal cave network. Age = single U-series date from the shelly pebble raised beach deposits</t>
  </si>
  <si>
    <t>Jersey (49.2N,2.1W)</t>
  </si>
  <si>
    <t>Bishop and Bisson (1989), Keen (1993), Westaway (2010)</t>
  </si>
  <si>
    <t>CC1CA</t>
  </si>
  <si>
    <t>Devon</t>
  </si>
  <si>
    <t>Berry Head</t>
  </si>
  <si>
    <t>Proctor &amp; Smart 1991</t>
  </si>
  <si>
    <t>Marine highstand deposit of brown laminated clays and silts in a coastal cave network. Age = single U-series date from speleothem deposit associated with the marine clays</t>
  </si>
  <si>
    <t>Southwest Britain (50.1N,5.6W)</t>
  </si>
  <si>
    <t>Milner (1922), Green (1941), Robson (1944), Brunsden (1962), Westaway (2010)</t>
  </si>
  <si>
    <t>BRM13-2</t>
  </si>
  <si>
    <t>Cornwall</t>
  </si>
  <si>
    <t>Bream Cove</t>
  </si>
  <si>
    <t>this study</t>
  </si>
  <si>
    <t xml:space="preserve">Beach deposits </t>
  </si>
  <si>
    <t>Marine regression sequence: (Godrevy Formation) raised wave-cut platform; pebble beach within coarse sand matrix; foreshore and backshore beach sands; quartz beach shingle over erosional contact; aeolian sands capping. Age = single date from top of interbedded foreshore sand and pebble deposits</t>
  </si>
  <si>
    <t>6-11  micron</t>
  </si>
  <si>
    <t>BRM13-1</t>
  </si>
  <si>
    <t>this study; James, 1995</t>
  </si>
  <si>
    <t>Tidal notch</t>
  </si>
  <si>
    <t>Marine regression sequence: (Godrevy Formation) raised wave-cut platform; pebble beach within coarse sand matrix; foreshore and backshore beach sands; quartz beach shingle over erosional contact; aeolian sands capping. Age = single date from cemented sands occupying wave-cut notch</t>
  </si>
  <si>
    <t>PEN13-1</t>
  </si>
  <si>
    <t>Pendower</t>
  </si>
  <si>
    <t>Marine regression sequence: (Godrevy Formation) raised wave-cut platform; interbedded sand - pebble conglomerate beach; foreshore and backshore beach sands. Age = single date from top of interbedded foreshore sand and pebble deposits</t>
  </si>
  <si>
    <t>PEN13-2</t>
  </si>
  <si>
    <t>Marine regression sequence: (Godrevy Formation) raised wave-cut platform; interbedded sand - pebble conglomerate beach; foreshore and backshore beach sands. Age = single date from cemented sands occupying wave-cut notch</t>
  </si>
  <si>
    <t>GOD12-2</t>
  </si>
  <si>
    <t>Godrevy</t>
  </si>
  <si>
    <t>Marine regression sequence: (Godrevy Formation) raised wave-cut platform; pebble beach in coarse sand matrix; backshore beach sands; dune sand. Age = single date from backshore beach sands overlaying pebble beach</t>
  </si>
  <si>
    <t>GOD12-3</t>
  </si>
  <si>
    <t>GOD12-4</t>
  </si>
  <si>
    <t>QTL46a</t>
  </si>
  <si>
    <t>Newquay</t>
  </si>
  <si>
    <t>Southgate 1985; Scourse 1996</t>
  </si>
  <si>
    <t>Marine regression sequence: (Godrevy Formation) raised wave-cut platform; clast supported pebble beach in coarse sand matrix; backshore beach / dune sands. Age = single date taken from backshore beach / dune sands deposit</t>
  </si>
  <si>
    <t xml:space="preserve">Age uncertainties are assumed to be uniform </t>
  </si>
  <si>
    <t>*For all other sites: We average the 50th percentile GMSL estimates from the 6 sea level indicators from Dumitru et al. (2019) to obtain our mean value (19m). We further use the difference between this value and the highest 84th percentile GMSL estimate to approximate a standard deviation (8m). Using the approach described above (for Denmark) but considering a 3000 - 5000 ka time range and a 10m uncertainty related to the method yields 16 +/- 14m, which aligns with our estimate.</t>
  </si>
  <si>
    <t>OSL QA</t>
  </si>
  <si>
    <t>quality assessment only considered for OSL &amp; TL data</t>
  </si>
  <si>
    <t>Shoreface-Glaciofluvial sands</t>
  </si>
  <si>
    <t>Cliquet 1992; Cliquet et al. 2003, 2009; Bates et al. 2003</t>
  </si>
  <si>
    <r>
      <t xml:space="preserve">Bateman, M. D., &amp; Catt, J. A. (1996). An absolute chronology for the raised beach and associated deposits at Sewerby, East Yorkshire, England. </t>
    </r>
    <r>
      <rPr>
        <i/>
        <sz val="12"/>
        <color theme="1"/>
        <rFont val="Calibri"/>
        <family val="2"/>
        <scheme val="minor"/>
      </rPr>
      <t>Journal of Quaternary Science, 11</t>
    </r>
    <r>
      <rPr>
        <sz val="12"/>
        <color theme="1"/>
        <rFont val="Calibri"/>
        <family val="2"/>
        <scheme val="minor"/>
      </rPr>
      <t>(5), 389-395. doi:10.1002/(sici)1099-1417(199609/10)11:5&lt;389::Aid-jqs260&gt;3.0.Co;2-k</t>
    </r>
  </si>
  <si>
    <r>
      <t xml:space="preserve">Bates, M. R., Briant, R. M., Rhodes, E. J., Schwenninger, J.-L., &amp; Whittaker, J. E. (2010). A new chronological framework for Middle and Upper Pleistocene landscape evolution in the Sussex/Hampshire Coastal Corridor, UK. </t>
    </r>
    <r>
      <rPr>
        <i/>
        <sz val="12"/>
        <color theme="1"/>
        <rFont val="Calibri"/>
        <family val="2"/>
        <scheme val="minor"/>
      </rPr>
      <t>Proceedings of the Geologists' Association, 121</t>
    </r>
    <r>
      <rPr>
        <sz val="12"/>
        <color theme="1"/>
        <rFont val="Calibri"/>
        <family val="2"/>
        <scheme val="minor"/>
      </rPr>
      <t>(4), 369-392. doi:10.1016/j.pgeola.2010.02.004</t>
    </r>
  </si>
  <si>
    <r>
      <t xml:space="preserve">Bates, M. R., Keen, D. H., &amp; Lautridou, J.-P. (2003). Pleistocene marine and periglacial deposits of the English Channel. </t>
    </r>
    <r>
      <rPr>
        <i/>
        <sz val="12"/>
        <color theme="1"/>
        <rFont val="Calibri"/>
        <family val="2"/>
        <scheme val="minor"/>
      </rPr>
      <t>Journal of Quaternary Science, 18</t>
    </r>
    <r>
      <rPr>
        <sz val="12"/>
        <color theme="1"/>
        <rFont val="Calibri"/>
        <family val="2"/>
        <scheme val="minor"/>
      </rPr>
      <t>(3-4), 319-337. doi:10.1002/jqs.747</t>
    </r>
  </si>
  <si>
    <r>
      <t xml:space="preserve">Bates, M. R., Parfitt, S. A., &amp; Roberts, M. B. (1997). The chronology, palaeogeography and archaeological significance of the marine quaternary record of the West Sussex coastal plain, Southern England, U.K. </t>
    </r>
    <r>
      <rPr>
        <i/>
        <sz val="12"/>
        <color theme="1"/>
        <rFont val="Calibri"/>
        <family val="2"/>
        <scheme val="minor"/>
      </rPr>
      <t>Quaternary Science Reviews, 16</t>
    </r>
    <r>
      <rPr>
        <sz val="12"/>
        <color theme="1"/>
        <rFont val="Calibri"/>
        <family val="2"/>
        <scheme val="minor"/>
      </rPr>
      <t>(10), 1227-1252. doi:10.1016/s0277-3791(96)00119-9</t>
    </r>
  </si>
  <si>
    <r>
      <t xml:space="preserve">Berry, F. G., &amp; Shephard-Thorn, E. R. (1982). </t>
    </r>
    <r>
      <rPr>
        <i/>
        <sz val="12"/>
        <color theme="1"/>
        <rFont val="Calibri"/>
        <family val="2"/>
        <scheme val="minor"/>
      </rPr>
      <t>Geological notes and local details for 1:10000 sheets SZ89NW, NE, SW and SE, SZ99NW and NE (West Sussex Coastal Plain between Selsey and Bognor)</t>
    </r>
    <r>
      <rPr>
        <sz val="12"/>
        <color theme="1"/>
        <rFont val="Calibri"/>
        <family val="2"/>
        <scheme val="minor"/>
      </rPr>
      <t>. Institute of Geological Sciences, London: HMSO.</t>
    </r>
  </si>
  <si>
    <r>
      <t xml:space="preserve">Buylaert, J.-P., Huot, S., Murray, A. S., &amp; Van Den Haute, P. (2011). Infrared stimulated luminescence dating of an Eemian (MIS 5e) site in Denmark using K-feldspar. </t>
    </r>
    <r>
      <rPr>
        <i/>
        <sz val="12"/>
        <color theme="1"/>
        <rFont val="Calibri"/>
        <family val="2"/>
        <scheme val="minor"/>
      </rPr>
      <t>Boreas, 40</t>
    </r>
    <r>
      <rPr>
        <sz val="12"/>
        <color theme="1"/>
        <rFont val="Calibri"/>
        <family val="2"/>
        <scheme val="minor"/>
      </rPr>
      <t>(1), 46-56. doi:10.1111/j.1502-3885.2010.00156.x</t>
    </r>
  </si>
  <si>
    <r>
      <t xml:space="preserve">Cliquet, D. (1992). </t>
    </r>
    <r>
      <rPr>
        <i/>
        <sz val="12"/>
        <color theme="1"/>
        <rFont val="Calibri"/>
        <family val="2"/>
        <scheme val="minor"/>
      </rPr>
      <t>Le gisement paléolithique moyen de Saint-Germain des Vaux/Port-Racine (Manche) : essai palethnographique.</t>
    </r>
    <r>
      <rPr>
        <sz val="12"/>
        <color theme="1"/>
        <rFont val="Calibri"/>
        <family val="2"/>
        <scheme val="minor"/>
      </rPr>
      <t xml:space="preserve"> (Thèse de doctorat en Archéologie). Liège. </t>
    </r>
  </si>
  <si>
    <r>
      <t xml:space="preserve">Cliquet, D., Lautridou, J.-P., Lamothe, M., Mercier, N., Schwenninger, J.-L., Alix, P., &amp; Vilgrain, G. (2009). Nouvelles données sur le site majeur d’Écalgrain : datations radiométriques et occupations humaines de la Pointe de la Hague (Cotentin, Normandie). </t>
    </r>
    <r>
      <rPr>
        <i/>
        <sz val="12"/>
        <color theme="1"/>
        <rFont val="Calibri"/>
        <family val="2"/>
        <scheme val="minor"/>
      </rPr>
      <t>Quaternaire</t>
    </r>
    <r>
      <rPr>
        <sz val="12"/>
        <color theme="1"/>
        <rFont val="Calibri"/>
        <family val="2"/>
        <scheme val="minor"/>
      </rPr>
      <t>(vol. 20/3), 345-359. doi:10.4000/quaternaire.5244</t>
    </r>
  </si>
  <si>
    <r>
      <t xml:space="preserve">Cliquet, D., Mercier, N., Valladas, H., Froget, L., Michel, D., Van Vliet-Lanoë, B., &amp; Vilgrain, G. (2003). Apport de la thermoluminescence sur silex chauffes à la chronologie de site paléolithiques de Normandie : nouvelles données et interprétations [Thermoluminescence anting of burnt flints from Palaeolithic sites of Normandy recent advances]. </t>
    </r>
    <r>
      <rPr>
        <i/>
        <sz val="12"/>
        <color theme="1"/>
        <rFont val="Calibri"/>
        <family val="2"/>
        <scheme val="minor"/>
      </rPr>
      <t>Quaternaire, 14</t>
    </r>
    <r>
      <rPr>
        <sz val="12"/>
        <color theme="1"/>
        <rFont val="Calibri"/>
        <family val="2"/>
        <scheme val="minor"/>
      </rPr>
      <t>(1), 51-64. doi:10.3406/quate.2003.1729</t>
    </r>
  </si>
  <si>
    <r>
      <t xml:space="preserve">Coutard, S., Lautridou, J., Rhodes, E., &amp; Clet, M. (2006). Tectonic, eustatic and climatic significance of raised beaches of Val de Saire, Cotentin, Normandy, France. </t>
    </r>
    <r>
      <rPr>
        <i/>
        <sz val="12"/>
        <color theme="1"/>
        <rFont val="Calibri"/>
        <family val="2"/>
        <scheme val="minor"/>
      </rPr>
      <t>Quaternary Science Reviews, 25</t>
    </r>
    <r>
      <rPr>
        <sz val="12"/>
        <color theme="1"/>
        <rFont val="Calibri"/>
        <family val="2"/>
        <scheme val="minor"/>
      </rPr>
      <t>(5-6), 595-611. doi:10.1016/j.quascirev.2005.02.003</t>
    </r>
  </si>
  <si>
    <r>
      <t xml:space="preserve">Folz, E. (2000). </t>
    </r>
    <r>
      <rPr>
        <i/>
        <sz val="12"/>
        <color theme="1"/>
        <rFont val="Calibri"/>
        <family val="2"/>
        <scheme val="minor"/>
      </rPr>
      <t>La luminescence stimulée optiquement du quartz: développements méthodologiques et applications à la datation de séquences du Pléistocène supérieur du Nord-Ouest de la France.</t>
    </r>
    <r>
      <rPr>
        <sz val="12"/>
        <color theme="1"/>
        <rFont val="Calibri"/>
        <family val="2"/>
        <scheme val="minor"/>
      </rPr>
      <t xml:space="preserve"> (Thèse de doctorat). Université de Paris 7, </t>
    </r>
  </si>
  <si>
    <r>
      <t xml:space="preserve">Hollin, J. T., Smith, F. L., Renouf, J. T., &amp; Jenkins, D. G. (1993). Sea-cave temperature measurements and amino acid geochronology of British Late Pleistocene Sea stands. </t>
    </r>
    <r>
      <rPr>
        <i/>
        <sz val="12"/>
        <color theme="1"/>
        <rFont val="Calibri"/>
        <family val="2"/>
        <scheme val="minor"/>
      </rPr>
      <t>Journal of Quaternary Science, 8</t>
    </r>
    <r>
      <rPr>
        <sz val="12"/>
        <color theme="1"/>
        <rFont val="Calibri"/>
        <family val="2"/>
        <scheme val="minor"/>
      </rPr>
      <t>(4), 359-364. doi:10.1002/jqs.3390080407</t>
    </r>
  </si>
  <si>
    <r>
      <t xml:space="preserve">James, H. L. (1995). Raised beaches of West Cornwall and their evolving chronology. </t>
    </r>
    <r>
      <rPr>
        <i/>
        <sz val="12"/>
        <color theme="1"/>
        <rFont val="Calibri"/>
        <family val="2"/>
        <scheme val="minor"/>
      </rPr>
      <t>Proceedings of the Ussher Society, 8</t>
    </r>
    <r>
      <rPr>
        <sz val="12"/>
        <color theme="1"/>
        <rFont val="Calibri"/>
        <family val="2"/>
        <scheme val="minor"/>
      </rPr>
      <t xml:space="preserve">, 437-440. </t>
    </r>
  </si>
  <si>
    <r>
      <t xml:space="preserve">Keen, D. H., Harmon, R. S., &amp; Andrews, J. T. (1981). U series and amino acid dates from Jersey. </t>
    </r>
    <r>
      <rPr>
        <i/>
        <sz val="12"/>
        <color theme="1"/>
        <rFont val="Calibri"/>
        <family val="2"/>
        <scheme val="minor"/>
      </rPr>
      <t>Nature, 289</t>
    </r>
    <r>
      <rPr>
        <sz val="12"/>
        <color theme="1"/>
        <rFont val="Calibri"/>
        <family val="2"/>
        <scheme val="minor"/>
      </rPr>
      <t>(5794), 162-164. doi:10.1038/289162a0</t>
    </r>
  </si>
  <si>
    <r>
      <t xml:space="preserve">Murray, A. S., &amp; Funder, S. (2003). Optically stimulated luminescence dating of a Danish Eemian coastal marine deposit: a test of accuracy. </t>
    </r>
    <r>
      <rPr>
        <i/>
        <sz val="12"/>
        <color theme="1"/>
        <rFont val="Calibri"/>
        <family val="2"/>
        <scheme val="minor"/>
      </rPr>
      <t>Quaternary Science Reviews, 22</t>
    </r>
    <r>
      <rPr>
        <sz val="12"/>
        <color theme="1"/>
        <rFont val="Calibri"/>
        <family val="2"/>
        <scheme val="minor"/>
      </rPr>
      <t>(10-13), 1177-1183. doi:10.1016/s0277-3791(03)00048-9</t>
    </r>
  </si>
  <si>
    <r>
      <t xml:space="preserve">Preece, R. C., Scourse, J. D., Houghton, S. D., Knudsen, K. L., &amp; Penney, D. N. (1990). The Pleistocene sea-level and neotectonic history of the eastern Solent, southern England. </t>
    </r>
    <r>
      <rPr>
        <i/>
        <sz val="12"/>
        <color theme="1"/>
        <rFont val="Calibri"/>
        <family val="2"/>
        <scheme val="minor"/>
      </rPr>
      <t>Philosophical Transactions of the Royal Society of London. B, Biological Sciences, 328</t>
    </r>
    <r>
      <rPr>
        <sz val="12"/>
        <color theme="1"/>
        <rFont val="Calibri"/>
        <family val="2"/>
        <scheme val="minor"/>
      </rPr>
      <t>(1249), 425-477. doi:10.1098/rstb.1990.0120</t>
    </r>
  </si>
  <si>
    <t>Miller (1937), Balchin (1952), Howells (2007), Westaway (2010)</t>
  </si>
  <si>
    <t>For the Danish data (late Miocene) we used this time range because Miller et al. (2020) indicate that before that GMSL was significantly lower</t>
  </si>
  <si>
    <t>*For the Danish site: We use the GMSL reconstruction by Miller et al. (2020) for 5-7.5Ma and calculate the mean and standard deviation of sea level highstands. We further add 15m of uncertainty related to the method, which means uncertainty used here = sqrt(uncertainty in peak distribution ^2 + 15^2).</t>
  </si>
  <si>
    <t xml:space="preserve">**GIA is the position of local sea level relative to the mean at a given location and time (RSL - GMSL) at the age range estimates shown in columns L and M. Values are based on approach and data described in Dumitru et al., 2019. We also assumed an age range of 3000 to 5000 for the Danish data given that the calculations in Dumitru et al. (2019) don't extend past 5 Ma. Note that the main contribution to GIA at this location is related to the last deglaciation, which is captured in this estimate. </t>
  </si>
  <si>
    <r>
      <t xml:space="preserve">Balchin, W. G. V. (1952). The Erosion Surfaces of Exmoor and Adjacent Areas. </t>
    </r>
    <r>
      <rPr>
        <i/>
        <sz val="12"/>
        <color theme="1"/>
        <rFont val="Calibri"/>
        <family val="2"/>
        <scheme val="minor"/>
      </rPr>
      <t>The Geographical Journal, 118</t>
    </r>
    <r>
      <rPr>
        <sz val="12"/>
        <color theme="1"/>
        <rFont val="Calibri"/>
        <family val="2"/>
        <scheme val="minor"/>
      </rPr>
      <t>(4). doi:10.2307/1791283</t>
    </r>
  </si>
  <si>
    <t>Bishop, A. C. (Cartographer). (1989). Jersey. Description of 1:25 000 Channel Islands map Sheet 2</t>
  </si>
  <si>
    <r>
      <t xml:space="preserve">Brunsden, D. (1962). The erosion surfaces of the River Dart. </t>
    </r>
    <r>
      <rPr>
        <i/>
        <sz val="12"/>
        <color theme="1"/>
        <rFont val="Calibri"/>
        <family val="2"/>
        <scheme val="minor"/>
      </rPr>
      <t>Proceedings of the Ussher Society</t>
    </r>
    <r>
      <rPr>
        <sz val="12"/>
        <color theme="1"/>
        <rFont val="Calibri"/>
        <family val="2"/>
        <scheme val="minor"/>
      </rPr>
      <t xml:space="preserve">(1), 35-36. </t>
    </r>
  </si>
  <si>
    <r>
      <t xml:space="preserve">Currant, A. P., Stringer, C., &amp; Colcutt, S. (1984). Bacon Hole Cave (SS559863). In D. Q. Bowen &amp; A. Henry (Eds.), </t>
    </r>
    <r>
      <rPr>
        <i/>
        <sz val="12"/>
        <color theme="1"/>
        <rFont val="Calibri"/>
        <family val="2"/>
        <scheme val="minor"/>
      </rPr>
      <t>Quaternary Research Association Annual Field Meeting Guide. Wales: Gower, Preseli, Fforest Fawr</t>
    </r>
    <r>
      <rPr>
        <sz val="12"/>
        <color theme="1"/>
        <rFont val="Calibri"/>
        <family val="2"/>
        <scheme val="minor"/>
      </rPr>
      <t xml:space="preserve"> (pp. 38-45): Cambridge.</t>
    </r>
  </si>
  <si>
    <r>
      <t xml:space="preserve">Dumitru, O. A., Austermann, J., Polyak, V. J., Fornos, J. J., Asmerom, Y., Gines, J., . . . Onac, B. P. (2019). Constraints on global mean sea level during Pliocene warmth. </t>
    </r>
    <r>
      <rPr>
        <i/>
        <sz val="12"/>
        <color theme="1"/>
        <rFont val="Calibri"/>
        <family val="2"/>
        <scheme val="minor"/>
      </rPr>
      <t>Nature, 574</t>
    </r>
    <r>
      <rPr>
        <sz val="12"/>
        <color theme="1"/>
        <rFont val="Calibri"/>
        <family val="2"/>
        <scheme val="minor"/>
      </rPr>
      <t>(7777), 233-236. doi:10.1038/s41586-019-1543-2</t>
    </r>
  </si>
  <si>
    <r>
      <t xml:space="preserve">Everard, C. E. (1956). Erosion Platforms on the Borders of the Hampshire Basin. </t>
    </r>
    <r>
      <rPr>
        <i/>
        <sz val="12"/>
        <color theme="1"/>
        <rFont val="Calibri"/>
        <family val="2"/>
        <scheme val="minor"/>
      </rPr>
      <t>Transactions of the Institute of British Geographers, 22</t>
    </r>
    <r>
      <rPr>
        <sz val="12"/>
        <color theme="1"/>
        <rFont val="Calibri"/>
        <family val="2"/>
        <scheme val="minor"/>
      </rPr>
      <t>, 33-46. Retrieved from &lt;Go to ISI&gt;://WOS:A1956CCL9400003</t>
    </r>
  </si>
  <si>
    <t>Green, J. F. N. (1941). The high platforms of East Devon. In (Vol. 52, pp. 36-52). Proceedings of the Geologists’ Association.</t>
  </si>
  <si>
    <t>Green, J. F. N. (1946). The terraces of Bournemouth, Hants. In (Vol. 57(2), pp. 82-101). Proceedings of the Geologists’ Association.</t>
  </si>
  <si>
    <r>
      <t xml:space="preserve">Howells, M. F. (2007). </t>
    </r>
    <r>
      <rPr>
        <i/>
        <sz val="12"/>
        <color theme="1"/>
        <rFont val="Calibri"/>
        <family val="2"/>
        <scheme val="minor"/>
      </rPr>
      <t>British Regional Geology: Wales</t>
    </r>
    <r>
      <rPr>
        <sz val="12"/>
        <color theme="1"/>
        <rFont val="Calibri"/>
        <family val="2"/>
        <scheme val="minor"/>
      </rPr>
      <t>. Nottingham, UK: Cambridge University Press.</t>
    </r>
  </si>
  <si>
    <r>
      <t xml:space="preserve">Keen, D. H. (1993). Pre-Flandrian Quaternary deposits, landforms and environments. In D. H. Keen (Ed.), </t>
    </r>
    <r>
      <rPr>
        <i/>
        <sz val="12"/>
        <color theme="1"/>
        <rFont val="Calibri"/>
        <family val="2"/>
        <scheme val="minor"/>
      </rPr>
      <t>The Quaternary of Jersey. Quaternary Research Association Field Guide</t>
    </r>
    <r>
      <rPr>
        <sz val="12"/>
        <color theme="1"/>
        <rFont val="Calibri"/>
        <family val="2"/>
        <scheme val="minor"/>
      </rPr>
      <t>. London.</t>
    </r>
  </si>
  <si>
    <r>
      <t xml:space="preserve">Miller, A. A. (1937). The 600-Foot Plateau in Pembrokeshire and Carmarthenshire. </t>
    </r>
    <r>
      <rPr>
        <i/>
        <sz val="12"/>
        <color theme="1"/>
        <rFont val="Calibri"/>
        <family val="2"/>
        <scheme val="minor"/>
      </rPr>
      <t>The Geographical Journal, 90</t>
    </r>
    <r>
      <rPr>
        <sz val="12"/>
        <color theme="1"/>
        <rFont val="Calibri"/>
        <family val="2"/>
        <scheme val="minor"/>
      </rPr>
      <t xml:space="preserve">(2), 148-159. </t>
    </r>
  </si>
  <si>
    <r>
      <t xml:space="preserve">Miller, K. G., Browning, J. V., Schmelz, W. J., Kopp, R. E., Mountain, G. S., &amp; Wright, J. D. (2020). Cenozoic sea-level and cryospheric evolution from deep-sea geochemical and continental margin records. </t>
    </r>
    <r>
      <rPr>
        <i/>
        <sz val="12"/>
        <color theme="1"/>
        <rFont val="Calibri"/>
        <family val="2"/>
        <scheme val="minor"/>
      </rPr>
      <t>Sci Adv, 6</t>
    </r>
    <r>
      <rPr>
        <sz val="12"/>
        <color theme="1"/>
        <rFont val="Calibri"/>
        <family val="2"/>
        <scheme val="minor"/>
      </rPr>
      <t>(20), eaaz1346. doi:10.1126/sciadv.aaz1346</t>
    </r>
  </si>
  <si>
    <r>
      <t xml:space="preserve">Milner, H. B. (1922). The Nature and Origin of the Pliocene Deposits of the County of Cornwall, and their Bearing on the Pliocene Geography of the South-West of England. </t>
    </r>
    <r>
      <rPr>
        <i/>
        <sz val="12"/>
        <color theme="1"/>
        <rFont val="Calibri"/>
        <family val="2"/>
        <scheme val="minor"/>
      </rPr>
      <t>Quarterly Journal of the Geological Society, 78</t>
    </r>
    <r>
      <rPr>
        <sz val="12"/>
        <color theme="1"/>
        <rFont val="Calibri"/>
        <family val="2"/>
        <scheme val="minor"/>
      </rPr>
      <t>(1-4), 348-377. doi:10.1144/gsl.Jgs.1922.078.01-04.13</t>
    </r>
  </si>
  <si>
    <r>
      <t xml:space="preserve">Pedoja, K., Jara-Muñoz, J., De Gelder, G., Robertson, J., Meschis, M., Fernandez-Blanco, D., . . . Pinel, B. (2018). Neogene-Quaternary slow coastal uplift of Western Europe through the perspective of sequences of strandlines from the Cotentin Peninsula (Normandy, France). </t>
    </r>
    <r>
      <rPr>
        <i/>
        <sz val="12"/>
        <color theme="1"/>
        <rFont val="Calibri"/>
        <family val="2"/>
        <scheme val="minor"/>
      </rPr>
      <t>Geomorphology, 303</t>
    </r>
    <r>
      <rPr>
        <sz val="12"/>
        <color theme="1"/>
        <rFont val="Calibri"/>
        <family val="2"/>
        <scheme val="minor"/>
      </rPr>
      <t>, 338-356. doi:10.1016/j.geomorph.2017.11.021</t>
    </r>
  </si>
  <si>
    <r>
      <t xml:space="preserve">Piasecki, S., Rasmussen, E.S., Dybkjaer, K. . (2002). </t>
    </r>
    <r>
      <rPr>
        <i/>
        <sz val="12"/>
        <color theme="1"/>
        <rFont val="Calibri"/>
        <family val="2"/>
        <scheme val="minor"/>
      </rPr>
      <t>Neogene sedimenter ved Sjaelborg og Marrebaek Klint, Esberg, Vest-jylland</t>
    </r>
    <r>
      <rPr>
        <sz val="12"/>
        <color theme="1"/>
        <rFont val="Calibri"/>
        <family val="2"/>
        <scheme val="minor"/>
      </rPr>
      <t xml:space="preserve">. Retrieved from </t>
    </r>
  </si>
  <si>
    <r>
      <t xml:space="preserve">Proctor, C. J., &amp; Smart, P. L. (1991). A dated cave sediment record of Pleistocene transgressions on Berry Head, Southwest England. </t>
    </r>
    <r>
      <rPr>
        <i/>
        <sz val="12"/>
        <color theme="1"/>
        <rFont val="Calibri"/>
        <family val="2"/>
        <scheme val="minor"/>
      </rPr>
      <t>Journal of Quaternary Science, 6</t>
    </r>
    <r>
      <rPr>
        <sz val="12"/>
        <color theme="1"/>
        <rFont val="Calibri"/>
        <family val="2"/>
        <scheme val="minor"/>
      </rPr>
      <t>(3), 233-244. doi:10.1002/jqs.3390060306</t>
    </r>
  </si>
  <si>
    <r>
      <t xml:space="preserve">Rasmussen, E. S. (2004). Stratigraphy and depositional evolution of the uppermost Oligocene –Miocene succession in western Denmark. </t>
    </r>
    <r>
      <rPr>
        <i/>
        <sz val="12"/>
        <color theme="1"/>
        <rFont val="Calibri"/>
        <family val="2"/>
        <scheme val="minor"/>
      </rPr>
      <t>Bulletin of the Geological Society of Denmark, 51</t>
    </r>
    <r>
      <rPr>
        <sz val="12"/>
        <color theme="1"/>
        <rFont val="Calibri"/>
        <family val="2"/>
        <scheme val="minor"/>
      </rPr>
      <t>, 89-109. doi:10.37570/bgsd-2004-51-07</t>
    </r>
  </si>
  <si>
    <r>
      <t xml:space="preserve">Rasmussen, E. S., Dybkjær, K., &amp; Piasecki, S. (2010). Lithostratigraphy of the Upper Oligocene – Miocene succession of Denmark. </t>
    </r>
    <r>
      <rPr>
        <i/>
        <sz val="12"/>
        <color theme="1"/>
        <rFont val="Calibri"/>
        <family val="2"/>
        <scheme val="minor"/>
      </rPr>
      <t>Geological Survey of Denmark and Greenland Bulletin, 22</t>
    </r>
    <r>
      <rPr>
        <sz val="12"/>
        <color theme="1"/>
        <rFont val="Calibri"/>
        <family val="2"/>
        <scheme val="minor"/>
      </rPr>
      <t>, 1-92. doi:10.34194/geusb.v22.4733</t>
    </r>
  </si>
  <si>
    <r>
      <t xml:space="preserve">Renouf, J., &amp; James, L. (2011). High level shore features of Jersey (Channel Islands) and adjacent areas. </t>
    </r>
    <r>
      <rPr>
        <i/>
        <sz val="12"/>
        <color theme="1"/>
        <rFont val="Calibri"/>
        <family val="2"/>
        <scheme val="minor"/>
      </rPr>
      <t>Quaternary International, 231</t>
    </r>
    <r>
      <rPr>
        <sz val="12"/>
        <color theme="1"/>
        <rFont val="Calibri"/>
        <family val="2"/>
        <scheme val="minor"/>
      </rPr>
      <t>(1-2), 62-77. doi:10.1016/j.quaint.2010.07.005</t>
    </r>
  </si>
  <si>
    <r>
      <t xml:space="preserve">Robson, J. (1944). The recent geology of Cornwall. </t>
    </r>
    <r>
      <rPr>
        <i/>
        <sz val="12"/>
        <color theme="1"/>
        <rFont val="Calibri"/>
        <family val="2"/>
        <scheme val="minor"/>
      </rPr>
      <t>Transactions of the Royal Geological Society of Cornwall, 17</t>
    </r>
    <r>
      <rPr>
        <sz val="12"/>
        <color theme="1"/>
        <rFont val="Calibri"/>
        <family val="2"/>
        <scheme val="minor"/>
      </rPr>
      <t xml:space="preserve">, 132-163. </t>
    </r>
  </si>
  <si>
    <r>
      <t xml:space="preserve">Scourse, J. D. (1996). Late Pleistocene Stratigraphy of North and West Cornwall. </t>
    </r>
    <r>
      <rPr>
        <i/>
        <sz val="12"/>
        <color theme="1"/>
        <rFont val="Calibri"/>
        <family val="2"/>
        <scheme val="minor"/>
      </rPr>
      <t>Transactions Royal Geological Society Cornwall, 22</t>
    </r>
    <r>
      <rPr>
        <sz val="12"/>
        <color theme="1"/>
        <rFont val="Calibri"/>
        <family val="2"/>
        <scheme val="minor"/>
      </rPr>
      <t xml:space="preserve">(1), 2-56. </t>
    </r>
  </si>
  <si>
    <r>
      <t xml:space="preserve">Southgate, G. A. (1985). Thermoluminescence dating of beach and dune sands: Potential of single-grain measurements. </t>
    </r>
    <r>
      <rPr>
        <i/>
        <sz val="12"/>
        <color theme="1"/>
        <rFont val="Calibri"/>
        <family val="2"/>
        <scheme val="minor"/>
      </rPr>
      <t>Nuclear Tracks and Radiation Measurements (1982), 10</t>
    </r>
    <r>
      <rPr>
        <sz val="12"/>
        <color theme="1"/>
        <rFont val="Calibri"/>
        <family val="2"/>
        <scheme val="minor"/>
      </rPr>
      <t>(4-6), 743-747. doi:10.1016/0735-245x(85)90084-5</t>
    </r>
  </si>
  <si>
    <r>
      <t xml:space="preserve">Sparks, B. W. (1949). The denudation chronology of the dip-slope of the South Downs. </t>
    </r>
    <r>
      <rPr>
        <i/>
        <sz val="12"/>
        <color theme="1"/>
        <rFont val="Calibri"/>
        <family val="2"/>
        <scheme val="minor"/>
      </rPr>
      <t>Proceedings of the Geologists' Association, 60</t>
    </r>
    <r>
      <rPr>
        <sz val="12"/>
        <color theme="1"/>
        <rFont val="Calibri"/>
        <family val="2"/>
        <scheme val="minor"/>
      </rPr>
      <t>(3), 165-IN162. doi:10.1016/s0016-7878(49)80007-1</t>
    </r>
  </si>
  <si>
    <r>
      <t xml:space="preserve">Stringer, C. B., Currant, A. P., Schwarcz, H. P., &amp; Collcutt, S. N. (1986). Age of Pleistocene faunas from Bacon Hole, Wales. </t>
    </r>
    <r>
      <rPr>
        <i/>
        <sz val="12"/>
        <color theme="1"/>
        <rFont val="Calibri"/>
        <family val="2"/>
        <scheme val="minor"/>
      </rPr>
      <t>Nature, 320</t>
    </r>
    <r>
      <rPr>
        <sz val="12"/>
        <color theme="1"/>
        <rFont val="Calibri"/>
        <family val="2"/>
        <scheme val="minor"/>
      </rPr>
      <t>(6057), 59-62. doi:10.1038/320059a0</t>
    </r>
  </si>
  <si>
    <r>
      <t xml:space="preserve">Sutcliffe, A. J., &amp; Currant, A. P. (1984). Minchin Hole Cave (SS 562868). In D. Q. Bowen &amp; A. Henry (Eds.), </t>
    </r>
    <r>
      <rPr>
        <i/>
        <sz val="12"/>
        <color theme="1"/>
        <rFont val="Calibri"/>
        <family val="2"/>
        <scheme val="minor"/>
      </rPr>
      <t>Quaternary Research Association Annual Field Meeting Guide. Wales, Gower, Preseli, Fforest Fawr</t>
    </r>
    <r>
      <rPr>
        <sz val="12"/>
        <color theme="1"/>
        <rFont val="Calibri"/>
        <family val="2"/>
        <scheme val="minor"/>
      </rPr>
      <t xml:space="preserve"> (pp. 33-37). Cambridge.</t>
    </r>
  </si>
  <si>
    <r>
      <t xml:space="preserve">Van Vliet-Lanoë, B., Cliquet, D., Auguste, P., Folz, E., Keen, D., Schwenninger, J.-L., Mercier, N., Alix, P., Roupin, Y., Meurisse, M., Seignac, H. (2006). L’abri sous-roche du Rozel (France, Manche): un habitat de la phase récente du Paléolithique moyen dans son contexte géomorphologique. </t>
    </r>
    <r>
      <rPr>
        <i/>
        <sz val="12"/>
        <color theme="1"/>
        <rFont val="Calibri"/>
        <family val="2"/>
        <scheme val="minor"/>
      </rPr>
      <t>Quaternaire, 17</t>
    </r>
    <r>
      <rPr>
        <sz val="12"/>
        <color theme="1"/>
        <rFont val="Calibri"/>
        <family val="2"/>
        <scheme val="minor"/>
      </rPr>
      <t xml:space="preserve">(3), 207-258. </t>
    </r>
  </si>
  <si>
    <r>
      <t xml:space="preserve">West, R. G., &amp; Sparks, B. W. (1960). Coastal interglacial deposits of the English Channel. </t>
    </r>
    <r>
      <rPr>
        <i/>
        <sz val="12"/>
        <color theme="1"/>
        <rFont val="Calibri"/>
        <family val="2"/>
        <scheme val="minor"/>
      </rPr>
      <t>Philosophical Transactions of the Royal Society of London. Series B, Biological Sciences, 243</t>
    </r>
    <r>
      <rPr>
        <sz val="12"/>
        <color theme="1"/>
        <rFont val="Calibri"/>
        <family val="2"/>
        <scheme val="minor"/>
      </rPr>
      <t>(701), 95-133. doi:10.1098/rstb.1960.0006</t>
    </r>
  </si>
  <si>
    <r>
      <t xml:space="preserve">Westaway, R. (2010). Cenozoic uplift of southwest England. </t>
    </r>
    <r>
      <rPr>
        <i/>
        <sz val="12"/>
        <color theme="1"/>
        <rFont val="Calibri"/>
        <family val="2"/>
        <scheme val="minor"/>
      </rPr>
      <t>Journal of Quaternary Science, 25</t>
    </r>
    <r>
      <rPr>
        <sz val="12"/>
        <color theme="1"/>
        <rFont val="Calibri"/>
        <family val="2"/>
        <scheme val="minor"/>
      </rPr>
      <t>(4), 419-432. doi:10.1002/jqs.1394</t>
    </r>
  </si>
  <si>
    <r>
      <t xml:space="preserve">Westaway, R., Bridgland, D., &amp; White, M. (2006). The Quaternary uplift history of central southern England: evidence from the terraces of the Solent River system and nearby raised beaches. </t>
    </r>
    <r>
      <rPr>
        <i/>
        <sz val="12"/>
        <color theme="1"/>
        <rFont val="Calibri"/>
        <family val="2"/>
        <scheme val="minor"/>
      </rPr>
      <t>Quaternary Science Reviews, 25</t>
    </r>
    <r>
      <rPr>
        <sz val="12"/>
        <color theme="1"/>
        <rFont val="Calibri"/>
        <family val="2"/>
        <scheme val="minor"/>
      </rPr>
      <t>(17-18), 2212-2250. doi:10.1016/j.quascirev.2005.06.005</t>
    </r>
  </si>
  <si>
    <t>***means and errors were calcualted using monte carlo sampling given that the age uncertainty is assumed to be uniform</t>
  </si>
  <si>
    <t>uplift rate *** (mean, m/kyr)</t>
  </si>
  <si>
    <t>Flint</t>
  </si>
  <si>
    <t>Fine grain (1-8 microns)</t>
  </si>
  <si>
    <t>TSAC, Flame photometry, GS</t>
  </si>
  <si>
    <t>Quartz</t>
  </si>
  <si>
    <t>"several hundred grains"</t>
  </si>
  <si>
    <t>yes</t>
  </si>
  <si>
    <t>GA and High res GS</t>
  </si>
  <si>
    <t>Internal Q</t>
  </si>
  <si>
    <t>Buried dosimeter, field and lab GS</t>
  </si>
  <si>
    <t>K-Feldspar</t>
  </si>
  <si>
    <t>TSAC for U and Th, ? For K</t>
  </si>
  <si>
    <t>180-212</t>
  </si>
  <si>
    <t>2 mm</t>
  </si>
  <si>
    <t>Mean</t>
  </si>
  <si>
    <t>GS</t>
  </si>
  <si>
    <t>Green - gold standard, SAR protocol, with consideration / potential to consider bleaching and measures of sample performance, assessment of anomolous fading of K feldspar when appropriate, with additional dating (inc OSL methods) and or constraining stratigraphic information</t>
  </si>
  <si>
    <r>
      <t xml:space="preserve">Orange - uses SAR protocols, but some methodological details might be lacking in publication, and/or may lack info or discussion on De distributions (in terms of bleaching) and/or no dose recovery reported, or uses multiple minerals/non-SAR protocols, </t>
    </r>
    <r>
      <rPr>
        <b/>
        <sz val="9"/>
        <color theme="1"/>
        <rFont val="Calibri"/>
        <family val="2"/>
        <scheme val="minor"/>
      </rPr>
      <t>but</t>
    </r>
    <r>
      <rPr>
        <sz val="9"/>
        <color theme="1"/>
        <rFont val="Calibri"/>
        <family val="2"/>
        <scheme val="minor"/>
      </rPr>
      <t xml:space="preserve"> with seemingly consistent ages</t>
    </r>
  </si>
  <si>
    <t>Red - may be a lack of key details/context, may be inconsistent results between protocols or minerals, may be missing details of equivalent dose or dose rate estimation, authors may acknowledge potential issues/lack of internal consistency between samples, polymineral or K feldspar ages without fading measurements or corrections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</si>
</sst>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font>
      <sz val="11"/>
      <color theme="1"/>
      <name val="Calibri"/>
      <family val="2"/>
      <scheme val="minor"/>
    </font>
    <font>
      <sz val="12"/>
      <color theme="1"/>
      <name val="Calibri"/>
      <family val="2"/>
      <scheme val="minor"/>
    </font>
    <font>
      <sz val="12"/>
      <color theme="1"/>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b/>
      <sz val="9"/>
      <color theme="1"/>
      <name val="Calibri"/>
      <family val="2"/>
    </font>
    <font>
      <b/>
      <i/>
      <sz val="9"/>
      <color theme="1"/>
      <name val="Calibri"/>
      <family val="2"/>
      <scheme val="minor"/>
    </font>
    <font>
      <sz val="9"/>
      <color theme="1"/>
      <name val="Calibri"/>
      <family val="2"/>
    </font>
    <font>
      <sz val="11"/>
      <color rgb="FF000000"/>
      <name val="Calibri"/>
      <family val="2"/>
      <scheme val="minor"/>
    </font>
    <font>
      <sz val="9"/>
      <color rgb="FF000000"/>
      <name val="Calibri"/>
      <family val="2"/>
      <scheme val="minor"/>
    </font>
    <font>
      <b/>
      <sz val="9"/>
      <color theme="1"/>
      <name val="Calibri (Body)"/>
    </font>
    <font>
      <b/>
      <sz val="9"/>
      <color rgb="FF000000"/>
      <name val="Calibri (Body)"/>
    </font>
    <font>
      <sz val="9"/>
      <name val="Calibri"/>
      <family val="2"/>
      <scheme val="minor"/>
    </font>
    <font>
      <sz val="12"/>
      <color theme="1"/>
      <name val="Times New Roman"/>
      <family val="1"/>
    </font>
    <font>
      <i/>
      <sz val="12"/>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80">
    <xf numFmtId="0" fontId="0" fillId="0" borderId="0" xfId="0"/>
    <xf numFmtId="0" fontId="4" fillId="0" borderId="0" xfId="0" applyFont="1"/>
    <xf numFmtId="0" fontId="4" fillId="0" borderId="1" xfId="0" applyFont="1" applyBorder="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4" fillId="0" borderId="0" xfId="0" applyFont="1" applyAlignment="1">
      <alignment horizontal="left"/>
    </xf>
    <xf numFmtId="0" fontId="4" fillId="2" borderId="0" xfId="0" applyFont="1" applyFill="1" applyAlignment="1">
      <alignment horizontal="center" vertical="center"/>
    </xf>
    <xf numFmtId="0" fontId="4" fillId="2"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2" fontId="4" fillId="0" borderId="0" xfId="0" applyNumberFormat="1" applyFont="1"/>
    <xf numFmtId="2" fontId="4" fillId="0" borderId="1" xfId="0" applyNumberFormat="1" applyFont="1" applyBorder="1"/>
    <xf numFmtId="2" fontId="4" fillId="0" borderId="0" xfId="0" applyNumberFormat="1" applyFont="1" applyAlignment="1">
      <alignment horizontal="right"/>
    </xf>
    <xf numFmtId="0" fontId="3" fillId="0" borderId="3" xfId="0" applyFont="1" applyBorder="1" applyAlignment="1">
      <alignment horizontal="center" vertical="center" wrapText="1"/>
    </xf>
    <xf numFmtId="1" fontId="4" fillId="0" borderId="0" xfId="0" applyNumberFormat="1" applyFont="1" applyAlignment="1">
      <alignment horizontal="left"/>
    </xf>
    <xf numFmtId="0" fontId="4" fillId="0" borderId="0" xfId="0" applyFont="1" applyAlignment="1">
      <alignment horizontal="right"/>
    </xf>
    <xf numFmtId="0" fontId="4" fillId="0" borderId="0" xfId="0" applyFont="1" applyAlignment="1">
      <alignment horizontal="right" vertical="center"/>
    </xf>
    <xf numFmtId="0" fontId="4" fillId="0" borderId="0" xfId="0" applyFont="1" applyAlignment="1">
      <alignment horizontal="center"/>
    </xf>
    <xf numFmtId="0" fontId="3" fillId="5" borderId="0" xfId="0" applyFont="1" applyFill="1" applyAlignment="1">
      <alignment vertical="center"/>
    </xf>
    <xf numFmtId="0" fontId="4" fillId="5" borderId="0" xfId="0" applyFont="1" applyFill="1" applyAlignment="1">
      <alignment vertical="center"/>
    </xf>
    <xf numFmtId="0" fontId="4" fillId="5" borderId="1" xfId="0" applyFont="1" applyFill="1" applyBorder="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4" fillId="3" borderId="0" xfId="0" applyFont="1" applyFill="1" applyAlignment="1">
      <alignment vertical="center"/>
    </xf>
    <xf numFmtId="0" fontId="4" fillId="3" borderId="1" xfId="0" applyFont="1" applyFill="1" applyBorder="1" applyAlignment="1">
      <alignment vertical="center"/>
    </xf>
    <xf numFmtId="0" fontId="3" fillId="6" borderId="0" xfId="0" applyFont="1" applyFill="1" applyAlignment="1">
      <alignment vertical="center"/>
    </xf>
    <xf numFmtId="0" fontId="4" fillId="0" borderId="0" xfId="0" applyFont="1" applyAlignment="1">
      <alignment vertical="center"/>
    </xf>
    <xf numFmtId="0" fontId="4" fillId="4" borderId="0" xfId="0" applyFont="1" applyFill="1" applyAlignment="1">
      <alignment horizontal="right" vertical="center"/>
    </xf>
    <xf numFmtId="0" fontId="4" fillId="4" borderId="1" xfId="0" applyFont="1" applyFill="1" applyBorder="1" applyAlignment="1">
      <alignment horizontal="right" vertical="center"/>
    </xf>
    <xf numFmtId="0" fontId="4" fillId="0" borderId="1" xfId="0" applyFont="1" applyBorder="1" applyAlignment="1">
      <alignment horizontal="right" vertical="center"/>
    </xf>
    <xf numFmtId="2" fontId="3" fillId="0" borderId="0" xfId="0" applyNumberFormat="1" applyFont="1" applyAlignment="1">
      <alignment horizontal="center" vertical="center"/>
    </xf>
    <xf numFmtId="0" fontId="4" fillId="0" borderId="0" xfId="0" quotePrefix="1" applyFont="1" applyAlignment="1">
      <alignment horizontal="right" vertical="center"/>
    </xf>
    <xf numFmtId="0" fontId="4" fillId="0" borderId="0" xfId="0" quotePrefix="1" applyFont="1" applyAlignment="1">
      <alignment horizontal="right"/>
    </xf>
    <xf numFmtId="0" fontId="3" fillId="4" borderId="0" xfId="0" applyFont="1" applyFill="1" applyAlignment="1">
      <alignment horizontal="left" vertical="center"/>
    </xf>
    <xf numFmtId="0" fontId="4" fillId="3" borderId="0" xfId="0" applyFont="1" applyFill="1" applyAlignment="1">
      <alignment horizontal="center" vertical="center"/>
    </xf>
    <xf numFmtId="2" fontId="4" fillId="0" borderId="0" xfId="0" quotePrefix="1" applyNumberFormat="1" applyFont="1" applyAlignment="1">
      <alignment horizontal="right"/>
    </xf>
    <xf numFmtId="0" fontId="4" fillId="0" borderId="1" xfId="0" applyFont="1" applyBorder="1" applyAlignment="1">
      <alignment horizontal="center"/>
    </xf>
    <xf numFmtId="0" fontId="4" fillId="7" borderId="0" xfId="0" applyFont="1" applyFill="1" applyAlignment="1">
      <alignment vertical="center"/>
    </xf>
    <xf numFmtId="0" fontId="9" fillId="7" borderId="0" xfId="0" applyFont="1" applyFill="1" applyAlignment="1">
      <alignment horizontal="center" vertical="center"/>
    </xf>
    <xf numFmtId="0" fontId="9" fillId="7" borderId="1" xfId="0" applyFont="1" applyFill="1" applyBorder="1" applyAlignment="1">
      <alignment horizontal="center" vertical="center"/>
    </xf>
    <xf numFmtId="164" fontId="4" fillId="0" borderId="0" xfId="0" applyNumberFormat="1" applyFont="1" applyAlignment="1">
      <alignment horizontal="center" vertical="center"/>
    </xf>
    <xf numFmtId="164" fontId="10" fillId="0" borderId="0" xfId="0" applyNumberFormat="1" applyFont="1" applyAlignment="1">
      <alignment horizontal="center" vertical="center"/>
    </xf>
    <xf numFmtId="2" fontId="10" fillId="0" borderId="0" xfId="0" applyNumberFormat="1" applyFont="1" applyAlignment="1">
      <alignment horizontal="center" vertical="center"/>
    </xf>
    <xf numFmtId="2" fontId="10" fillId="0" borderId="1" xfId="0" applyNumberFormat="1" applyFont="1" applyBorder="1" applyAlignment="1">
      <alignment horizontal="center" vertical="center"/>
    </xf>
    <xf numFmtId="0" fontId="4" fillId="8" borderId="0" xfId="0" applyFont="1" applyFill="1" applyAlignment="1">
      <alignment vertical="center"/>
    </xf>
    <xf numFmtId="0" fontId="4" fillId="8" borderId="1" xfId="0" applyFont="1" applyFill="1" applyBorder="1" applyAlignment="1">
      <alignment vertical="center"/>
    </xf>
    <xf numFmtId="0" fontId="11"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3" fillId="8" borderId="0" xfId="0" applyFont="1" applyFill="1" applyAlignment="1">
      <alignment vertical="center"/>
    </xf>
    <xf numFmtId="0" fontId="3" fillId="8" borderId="4" xfId="0" applyFont="1" applyFill="1" applyBorder="1" applyAlignment="1">
      <alignment vertical="center"/>
    </xf>
    <xf numFmtId="0" fontId="4" fillId="9" borderId="0" xfId="0" applyFont="1" applyFill="1"/>
    <xf numFmtId="0" fontId="4" fillId="10" borderId="0" xfId="0" applyFont="1" applyFill="1"/>
    <xf numFmtId="0" fontId="4" fillId="11" borderId="0" xfId="0" applyFont="1" applyFill="1"/>
    <xf numFmtId="0" fontId="4" fillId="0" borderId="0" xfId="0" applyFont="1" applyAlignment="1">
      <alignment wrapText="1"/>
    </xf>
    <xf numFmtId="0" fontId="4" fillId="0" borderId="1" xfId="0" applyFont="1" applyBorder="1" applyAlignment="1">
      <alignment wrapText="1"/>
    </xf>
    <xf numFmtId="0" fontId="14" fillId="0" borderId="0" xfId="0" applyFont="1" applyAlignment="1">
      <alignment horizontal="left" vertical="center" indent="6"/>
    </xf>
    <xf numFmtId="0" fontId="2" fillId="0" borderId="0" xfId="0" applyFont="1" applyAlignment="1">
      <alignment vertical="center"/>
    </xf>
    <xf numFmtId="0" fontId="2" fillId="0" borderId="0" xfId="0" applyFont="1" applyAlignment="1">
      <alignment horizontal="left" vertical="center" indent="6"/>
    </xf>
    <xf numFmtId="0" fontId="4" fillId="0" borderId="0" xfId="0" applyFont="1" applyAlignment="1">
      <alignment horizontal="center" wrapText="1"/>
    </xf>
    <xf numFmtId="0" fontId="4" fillId="0" borderId="1" xfId="0" applyFont="1" applyBorder="1" applyAlignment="1">
      <alignment horizontal="center" wrapText="1"/>
    </xf>
    <xf numFmtId="0" fontId="10" fillId="0" borderId="0" xfId="0" applyFont="1" applyAlignment="1">
      <alignment horizontal="left" vertical="center" wrapText="1"/>
    </xf>
    <xf numFmtId="0" fontId="10" fillId="0" borderId="1" xfId="0" applyFont="1" applyBorder="1" applyAlignment="1">
      <alignment horizontal="left" vertical="center" wrapText="1"/>
    </xf>
    <xf numFmtId="0" fontId="4" fillId="0" borderId="0" xfId="0" applyFont="1" applyAlignment="1">
      <alignment horizontal="left" vertical="center" wrapText="1"/>
    </xf>
    <xf numFmtId="0" fontId="4" fillId="0" borderId="1" xfId="0" applyFont="1" applyBorder="1" applyAlignment="1">
      <alignment horizontal="left" vertical="center" wrapText="1"/>
    </xf>
    <xf numFmtId="0" fontId="4" fillId="0" borderId="0" xfId="0" applyFont="1" applyAlignment="1">
      <alignment wrapText="1"/>
    </xf>
    <xf numFmtId="0" fontId="4" fillId="0" borderId="1" xfId="0" applyFont="1" applyBorder="1" applyAlignment="1">
      <alignment wrapText="1"/>
    </xf>
    <xf numFmtId="0" fontId="4" fillId="11" borderId="4" xfId="0" applyFont="1" applyFill="1" applyBorder="1" applyAlignment="1">
      <alignment vertical="center" wrapText="1"/>
    </xf>
    <xf numFmtId="0" fontId="4" fillId="0" borderId="0" xfId="0" applyFont="1" applyFill="1" applyBorder="1" applyAlignment="1">
      <alignment vertical="center" wrapText="1"/>
    </xf>
    <xf numFmtId="0" fontId="4" fillId="0" borderId="1" xfId="0" applyFont="1" applyFill="1" applyBorder="1" applyAlignment="1">
      <alignment vertical="center" wrapText="1"/>
    </xf>
    <xf numFmtId="0" fontId="4" fillId="9" borderId="4" xfId="0" applyFont="1" applyFill="1" applyBorder="1" applyAlignment="1">
      <alignment vertical="center" wrapText="1"/>
    </xf>
    <xf numFmtId="0" fontId="4" fillId="10" borderId="0" xfId="0" applyFont="1" applyFill="1" applyAlignment="1">
      <alignment horizontal="left"/>
    </xf>
    <xf numFmtId="0" fontId="4" fillId="0" borderId="1" xfId="0" applyFont="1" applyBorder="1" applyAlignment="1">
      <alignment horizontal="left"/>
    </xf>
    <xf numFmtId="0" fontId="4" fillId="9" borderId="0" xfId="0" applyFont="1" applyFill="1" applyAlignment="1">
      <alignment horizontal="left"/>
    </xf>
    <xf numFmtId="0" fontId="4" fillId="11" borderId="0" xfId="0" applyFont="1" applyFill="1" applyAlignment="1">
      <alignment horizontal="left"/>
    </xf>
    <xf numFmtId="0" fontId="5" fillId="0" borderId="0" xfId="0" applyFont="1" applyAlignment="1">
      <alignment horizontal="left"/>
    </xf>
    <xf numFmtId="0" fontId="13" fillId="0" borderId="0" xfId="0" applyFont="1" applyFill="1" applyBorder="1" applyAlignment="1">
      <alignment horizontal="left" vertical="center"/>
    </xf>
    <xf numFmtId="0" fontId="13" fillId="0" borderId="1" xfId="0" applyFont="1" applyFill="1" applyBorder="1" applyAlignment="1">
      <alignment horizontal="left" vertical="center"/>
    </xf>
    <xf numFmtId="0" fontId="13" fillId="10" borderId="4" xfId="0" applyFont="1"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0"/>
  <sheetViews>
    <sheetView tabSelected="1" zoomScaleNormal="100" workbookViewId="0">
      <pane xSplit="4" ySplit="2" topLeftCell="AJ3" activePane="bottomRight" state="frozen"/>
      <selection pane="topRight" activeCell="E1" sqref="E1"/>
      <selection pane="bottomLeft" activeCell="A3" sqref="A3"/>
      <selection pane="bottomRight" activeCell="AY14" sqref="AY14"/>
    </sheetView>
  </sheetViews>
  <sheetFormatPr baseColWidth="10" defaultColWidth="9.1640625" defaultRowHeight="12"/>
  <cols>
    <col min="1" max="1" width="9.83203125" style="1" customWidth="1"/>
    <col min="2" max="2" width="13.83203125" style="1" customWidth="1"/>
    <col min="3" max="5" width="9.1640625" style="1" customWidth="1"/>
    <col min="6" max="6" width="12.5" style="1" bestFit="1" customWidth="1"/>
    <col min="7" max="7" width="9.1640625" style="1" customWidth="1"/>
    <col min="8" max="8" width="9.1640625" style="2" customWidth="1"/>
    <col min="9" max="9" width="15.5" style="1" customWidth="1"/>
    <col min="10" max="11" width="10" style="9" customWidth="1"/>
    <col min="12" max="12" width="10.33203125" style="9" customWidth="1"/>
    <col min="13" max="13" width="9.1640625" style="10" customWidth="1"/>
    <col min="14" max="14" width="11.5" style="9" customWidth="1"/>
    <col min="15" max="15" width="9.1640625" style="17" customWidth="1"/>
    <col min="16" max="16" width="10" style="30" customWidth="1"/>
    <col min="17" max="17" width="18.83203125" style="1" customWidth="1"/>
    <col min="18" max="18" width="19.1640625" style="1" customWidth="1"/>
    <col min="19" max="20" width="9.1640625" style="1" customWidth="1"/>
    <col min="21" max="21" width="10" style="1" customWidth="1"/>
    <col min="22" max="23" width="9.1640625" style="1" customWidth="1"/>
    <col min="24" max="24" width="8.5" style="1" customWidth="1"/>
    <col min="25" max="26" width="10" style="1" customWidth="1"/>
    <col min="27" max="28" width="9.1640625" style="1" customWidth="1"/>
    <col min="29" max="29" width="11.5" style="2" customWidth="1"/>
    <col min="30" max="30" width="23.83203125" style="1" customWidth="1"/>
    <col min="31" max="32" width="9.1640625" style="1" customWidth="1"/>
    <col min="33" max="34" width="11" style="1" customWidth="1"/>
    <col min="35" max="44" width="9.1640625" style="1" customWidth="1"/>
    <col min="45" max="45" width="9.1640625" style="2" customWidth="1"/>
    <col min="46" max="53" width="9.1640625" style="1"/>
    <col min="54" max="54" width="16.6640625" style="1" customWidth="1"/>
    <col min="55" max="58" width="9.1640625" style="1"/>
    <col min="59" max="59" width="18.5" style="1" customWidth="1"/>
    <col min="60" max="60" width="9.1640625" style="1"/>
    <col min="61" max="61" width="11.5" style="1" customWidth="1"/>
    <col min="62" max="62" width="9.1640625" style="2"/>
    <col min="63" max="16384" width="9.1640625" style="1"/>
  </cols>
  <sheetData>
    <row r="1" spans="1:65" s="27" customFormat="1" ht="15">
      <c r="A1" s="19" t="s">
        <v>0</v>
      </c>
      <c r="B1" s="20"/>
      <c r="C1" s="19"/>
      <c r="D1" s="20"/>
      <c r="E1" s="20"/>
      <c r="F1" s="20"/>
      <c r="G1" s="20"/>
      <c r="H1" s="21"/>
      <c r="I1" s="22" t="s">
        <v>1</v>
      </c>
      <c r="J1" s="7"/>
      <c r="K1" s="7"/>
      <c r="L1" s="7"/>
      <c r="M1" s="8"/>
      <c r="N1" s="34" t="s">
        <v>2</v>
      </c>
      <c r="O1" s="28"/>
      <c r="P1" s="29"/>
      <c r="Q1" s="23" t="s">
        <v>3</v>
      </c>
      <c r="R1" s="24"/>
      <c r="S1" s="23"/>
      <c r="T1" s="24"/>
      <c r="U1" s="24"/>
      <c r="V1" s="24"/>
      <c r="W1" s="24"/>
      <c r="X1" s="24"/>
      <c r="Y1" s="24"/>
      <c r="Z1" s="35"/>
      <c r="AA1" s="24"/>
      <c r="AB1" s="24"/>
      <c r="AC1" s="25"/>
      <c r="AD1" s="26" t="s">
        <v>4</v>
      </c>
      <c r="AE1" s="38" t="s">
        <v>5</v>
      </c>
      <c r="AF1" s="38"/>
      <c r="AG1" s="38"/>
      <c r="AH1" s="38"/>
      <c r="AI1" s="38"/>
      <c r="AJ1" s="38"/>
      <c r="AK1" s="38"/>
      <c r="AL1" s="38"/>
      <c r="AM1" s="38"/>
      <c r="AN1" s="38"/>
      <c r="AO1" s="38"/>
      <c r="AP1" s="39"/>
      <c r="AQ1" s="39"/>
      <c r="AR1" s="39"/>
      <c r="AS1" s="40"/>
      <c r="AT1" s="50" t="s">
        <v>233</v>
      </c>
      <c r="AU1" s="46"/>
      <c r="AV1" s="50" t="s">
        <v>6</v>
      </c>
      <c r="AW1" s="45"/>
      <c r="AX1" s="46"/>
      <c r="AY1" s="50" t="s">
        <v>7</v>
      </c>
      <c r="AZ1" s="45"/>
      <c r="BA1" s="45"/>
      <c r="BB1" s="46"/>
      <c r="BC1" s="50" t="s">
        <v>8</v>
      </c>
      <c r="BD1" s="45"/>
      <c r="BE1" s="46"/>
      <c r="BF1" s="51" t="s">
        <v>9</v>
      </c>
      <c r="BG1" s="45"/>
      <c r="BH1" s="45"/>
      <c r="BI1" s="45"/>
      <c r="BJ1" s="46"/>
    </row>
    <row r="2" spans="1:65" s="3" customFormat="1" ht="42" customHeight="1">
      <c r="A2" s="3" t="s">
        <v>10</v>
      </c>
      <c r="B2" s="5" t="s">
        <v>11</v>
      </c>
      <c r="C2" s="3" t="s">
        <v>12</v>
      </c>
      <c r="D2" s="3" t="s">
        <v>13</v>
      </c>
      <c r="E2" s="3" t="s">
        <v>14</v>
      </c>
      <c r="F2" s="3" t="s">
        <v>15</v>
      </c>
      <c r="G2" s="3" t="s">
        <v>16</v>
      </c>
      <c r="H2" s="4" t="s">
        <v>17</v>
      </c>
      <c r="I2" s="5" t="s">
        <v>18</v>
      </c>
      <c r="J2" s="5" t="s">
        <v>19</v>
      </c>
      <c r="K2" s="5" t="s">
        <v>20</v>
      </c>
      <c r="L2" s="5" t="s">
        <v>21</v>
      </c>
      <c r="M2" s="4" t="s">
        <v>22</v>
      </c>
      <c r="N2" s="3" t="s">
        <v>23</v>
      </c>
      <c r="O2" s="5" t="s">
        <v>24</v>
      </c>
      <c r="P2" s="14" t="s">
        <v>25</v>
      </c>
      <c r="Q2" s="5" t="s">
        <v>26</v>
      </c>
      <c r="R2" s="5" t="s">
        <v>27</v>
      </c>
      <c r="S2" s="5" t="s">
        <v>28</v>
      </c>
      <c r="T2" s="5" t="s">
        <v>29</v>
      </c>
      <c r="U2" s="5" t="s">
        <v>30</v>
      </c>
      <c r="V2" s="5" t="s">
        <v>31</v>
      </c>
      <c r="W2" s="5" t="s">
        <v>32</v>
      </c>
      <c r="X2" s="5" t="s">
        <v>33</v>
      </c>
      <c r="Y2" s="5" t="s">
        <v>34</v>
      </c>
      <c r="Z2" s="5" t="s">
        <v>35</v>
      </c>
      <c r="AA2" s="5" t="s">
        <v>36</v>
      </c>
      <c r="AB2" s="5" t="s">
        <v>37</v>
      </c>
      <c r="AC2" s="14" t="s">
        <v>38</v>
      </c>
      <c r="AE2" s="3" t="s">
        <v>39</v>
      </c>
      <c r="AF2" s="3" t="s">
        <v>14</v>
      </c>
      <c r="AG2" s="5" t="s">
        <v>40</v>
      </c>
      <c r="AH2" s="5" t="s">
        <v>41</v>
      </c>
      <c r="AI2" s="3" t="s">
        <v>42</v>
      </c>
      <c r="AJ2" s="5" t="s">
        <v>43</v>
      </c>
      <c r="AK2" s="5" t="s">
        <v>44</v>
      </c>
      <c r="AL2" s="5" t="s">
        <v>45</v>
      </c>
      <c r="AM2" s="5" t="s">
        <v>46</v>
      </c>
      <c r="AN2" s="5" t="s">
        <v>47</v>
      </c>
      <c r="AO2" s="47" t="s">
        <v>48</v>
      </c>
      <c r="AP2" s="48" t="s">
        <v>287</v>
      </c>
      <c r="AQ2" s="48" t="s">
        <v>49</v>
      </c>
      <c r="AR2" s="48" t="s">
        <v>50</v>
      </c>
      <c r="AS2" s="49" t="s">
        <v>51</v>
      </c>
      <c r="AT2" s="5" t="s">
        <v>52</v>
      </c>
      <c r="AU2" s="14" t="s">
        <v>53</v>
      </c>
      <c r="AV2" s="5" t="s">
        <v>54</v>
      </c>
      <c r="AW2" s="5" t="s">
        <v>55</v>
      </c>
      <c r="AX2" s="14" t="s">
        <v>56</v>
      </c>
      <c r="AY2" s="5" t="s">
        <v>57</v>
      </c>
      <c r="AZ2" s="5" t="s">
        <v>58</v>
      </c>
      <c r="BA2" s="5" t="s">
        <v>59</v>
      </c>
      <c r="BB2" s="14" t="s">
        <v>60</v>
      </c>
      <c r="BC2" s="5" t="s">
        <v>61</v>
      </c>
      <c r="BD2" s="5" t="s">
        <v>62</v>
      </c>
      <c r="BE2" s="14" t="s">
        <v>63</v>
      </c>
      <c r="BF2" s="5" t="s">
        <v>64</v>
      </c>
      <c r="BG2" s="5" t="s">
        <v>65</v>
      </c>
      <c r="BH2" s="5" t="s">
        <v>66</v>
      </c>
      <c r="BI2" s="5" t="s">
        <v>67</v>
      </c>
      <c r="BJ2" s="14" t="s">
        <v>68</v>
      </c>
    </row>
    <row r="3" spans="1:65" ht="13">
      <c r="A3" s="18">
        <v>1</v>
      </c>
      <c r="B3" s="15" t="s">
        <v>69</v>
      </c>
      <c r="C3" s="1" t="s">
        <v>70</v>
      </c>
      <c r="D3" s="1" t="s">
        <v>71</v>
      </c>
      <c r="E3" s="1" t="s">
        <v>72</v>
      </c>
      <c r="F3" s="1" t="s">
        <v>73</v>
      </c>
      <c r="G3" s="1">
        <v>9.74</v>
      </c>
      <c r="H3" s="2">
        <v>54.88</v>
      </c>
      <c r="I3" s="6" t="s">
        <v>235</v>
      </c>
      <c r="J3" s="17">
        <v>18</v>
      </c>
      <c r="K3" s="17">
        <v>19</v>
      </c>
      <c r="L3" s="17">
        <v>0.4</v>
      </c>
      <c r="M3" s="10" t="s">
        <v>74</v>
      </c>
      <c r="N3" s="9" t="s">
        <v>75</v>
      </c>
      <c r="O3" s="17">
        <v>106</v>
      </c>
      <c r="P3" s="30">
        <v>11</v>
      </c>
      <c r="Q3" s="6" t="s">
        <v>76</v>
      </c>
      <c r="R3" s="6" t="s">
        <v>77</v>
      </c>
      <c r="S3" s="36">
        <v>12.01</v>
      </c>
      <c r="T3" s="1">
        <v>2.0099999999999998</v>
      </c>
      <c r="U3" s="16" t="s">
        <v>78</v>
      </c>
      <c r="V3" s="16">
        <v>0.01</v>
      </c>
      <c r="W3" s="16">
        <v>-0.02</v>
      </c>
      <c r="X3" s="31" t="s">
        <v>79</v>
      </c>
      <c r="Y3" s="1">
        <f>T3</f>
        <v>2.0099999999999998</v>
      </c>
      <c r="Z3" s="31" t="s">
        <v>79</v>
      </c>
      <c r="AA3" s="11">
        <f>L3</f>
        <v>0.4</v>
      </c>
      <c r="AB3" s="1">
        <f>J3-Y3</f>
        <v>15.99</v>
      </c>
      <c r="AC3" s="12">
        <f>J3-S3</f>
        <v>5.99</v>
      </c>
      <c r="AD3" s="1" t="s">
        <v>80</v>
      </c>
      <c r="AE3" s="1" t="s">
        <v>81</v>
      </c>
      <c r="AF3" s="1" t="s">
        <v>82</v>
      </c>
      <c r="AG3" s="1">
        <v>100</v>
      </c>
      <c r="AH3" s="1">
        <v>10</v>
      </c>
      <c r="AI3" s="1" t="s">
        <v>83</v>
      </c>
      <c r="AJ3" s="1">
        <v>5000</v>
      </c>
      <c r="AK3" s="1">
        <v>7500</v>
      </c>
      <c r="AL3" s="1">
        <v>4</v>
      </c>
      <c r="AM3" s="1">
        <v>17</v>
      </c>
      <c r="AN3" s="1">
        <v>-24</v>
      </c>
      <c r="AO3" s="1">
        <v>8.9</v>
      </c>
      <c r="AP3" s="41">
        <v>1.9400000000000001E-2</v>
      </c>
      <c r="AQ3" s="42">
        <v>4.2100000000000002E-3</v>
      </c>
      <c r="AR3" s="43">
        <f>AP3*125</f>
        <v>2.4250000000000003</v>
      </c>
      <c r="AS3" s="44">
        <f>AQ3*125</f>
        <v>0.52625</v>
      </c>
      <c r="AT3" s="72"/>
      <c r="AU3" s="6" t="s">
        <v>85</v>
      </c>
      <c r="AV3" s="69" t="s">
        <v>291</v>
      </c>
      <c r="AW3" s="6" t="s">
        <v>84</v>
      </c>
      <c r="AX3" s="6" t="s">
        <v>85</v>
      </c>
      <c r="AY3" s="6" t="s">
        <v>85</v>
      </c>
      <c r="AZ3" s="6" t="s">
        <v>86</v>
      </c>
      <c r="BA3" s="6" t="s">
        <v>87</v>
      </c>
      <c r="BB3" s="6" t="s">
        <v>88</v>
      </c>
      <c r="BC3" s="6" t="s">
        <v>85</v>
      </c>
      <c r="BD3" s="6" t="s">
        <v>89</v>
      </c>
      <c r="BE3" s="6" t="s">
        <v>85</v>
      </c>
      <c r="BF3" s="6" t="s">
        <v>85</v>
      </c>
      <c r="BG3" s="6" t="s">
        <v>90</v>
      </c>
      <c r="BH3" s="6" t="s">
        <v>85</v>
      </c>
      <c r="BI3" s="6" t="s">
        <v>85</v>
      </c>
      <c r="BJ3" s="73" t="s">
        <v>87</v>
      </c>
      <c r="BM3" s="11"/>
    </row>
    <row r="4" spans="1:65">
      <c r="A4" s="18">
        <v>2</v>
      </c>
      <c r="B4" s="15" t="s">
        <v>91</v>
      </c>
      <c r="C4" s="1" t="s">
        <v>70</v>
      </c>
      <c r="D4" s="1" t="s">
        <v>71</v>
      </c>
      <c r="E4" s="1" t="s">
        <v>72</v>
      </c>
      <c r="F4" s="1" t="s">
        <v>73</v>
      </c>
      <c r="G4" s="1">
        <v>9.74</v>
      </c>
      <c r="H4" s="2">
        <v>54.88</v>
      </c>
      <c r="I4" s="6" t="s">
        <v>92</v>
      </c>
      <c r="J4" s="17">
        <v>15</v>
      </c>
      <c r="K4" s="17">
        <v>18</v>
      </c>
      <c r="L4" s="17">
        <v>0.4</v>
      </c>
      <c r="M4" s="10" t="s">
        <v>74</v>
      </c>
      <c r="N4" s="9" t="s">
        <v>75</v>
      </c>
      <c r="O4" s="17">
        <v>121</v>
      </c>
      <c r="P4" s="30">
        <v>13</v>
      </c>
      <c r="Q4" s="6" t="s">
        <v>93</v>
      </c>
      <c r="R4" s="1" t="s">
        <v>94</v>
      </c>
      <c r="S4" s="13">
        <v>0.14000000000000001</v>
      </c>
      <c r="T4" s="16">
        <v>-0.34</v>
      </c>
      <c r="U4" s="16" t="s">
        <v>78</v>
      </c>
      <c r="V4" s="16">
        <v>0.01</v>
      </c>
      <c r="W4" s="16">
        <v>-0.02</v>
      </c>
      <c r="X4" s="13">
        <f>S4-T4</f>
        <v>0.48000000000000004</v>
      </c>
      <c r="Y4" s="13">
        <f>(S4-T4)/2+T4</f>
        <v>-0.1</v>
      </c>
      <c r="Z4" s="13">
        <f>K4-Y4</f>
        <v>18.100000000000001</v>
      </c>
      <c r="AA4" s="13">
        <f>SQRT((X4/2)^2+L4^2)</f>
        <v>0.46647615158762407</v>
      </c>
      <c r="AB4" s="18" t="s">
        <v>95</v>
      </c>
      <c r="AC4" s="37" t="s">
        <v>95</v>
      </c>
      <c r="AD4" s="1" t="s">
        <v>96</v>
      </c>
      <c r="AE4" s="1" t="s">
        <v>81</v>
      </c>
      <c r="AF4" s="1" t="s">
        <v>82</v>
      </c>
      <c r="AG4" s="1">
        <v>100</v>
      </c>
      <c r="AH4" s="1">
        <v>10</v>
      </c>
      <c r="AI4" s="1" t="s">
        <v>83</v>
      </c>
      <c r="AJ4" s="1">
        <v>5000</v>
      </c>
      <c r="AK4" s="1">
        <v>7500</v>
      </c>
      <c r="AL4" s="1">
        <v>4</v>
      </c>
      <c r="AM4" s="1">
        <v>17</v>
      </c>
      <c r="AN4" s="1">
        <v>-24</v>
      </c>
      <c r="AO4" s="1">
        <v>8.9</v>
      </c>
      <c r="AP4" s="41">
        <v>1.9400000000000001E-2</v>
      </c>
      <c r="AQ4" s="42">
        <v>4.2100000000000002E-3</v>
      </c>
      <c r="AR4" s="43">
        <f t="shared" ref="AR4:AR29" si="0">AP4*125</f>
        <v>2.4250000000000003</v>
      </c>
      <c r="AS4" s="44">
        <f t="shared" ref="AS4:AS29" si="1">AQ4*125</f>
        <v>0.52625</v>
      </c>
      <c r="AT4" s="72"/>
      <c r="AU4" s="6" t="s">
        <v>85</v>
      </c>
      <c r="AV4" s="6" t="s">
        <v>297</v>
      </c>
      <c r="AW4" s="6" t="s">
        <v>84</v>
      </c>
      <c r="AX4" s="6" t="s">
        <v>85</v>
      </c>
      <c r="AY4" s="6" t="s">
        <v>85</v>
      </c>
      <c r="AZ4" s="6" t="s">
        <v>85</v>
      </c>
      <c r="BA4" s="6" t="s">
        <v>85</v>
      </c>
      <c r="BB4" s="6" t="s">
        <v>97</v>
      </c>
      <c r="BC4" s="6" t="s">
        <v>85</v>
      </c>
      <c r="BD4" s="6" t="s">
        <v>89</v>
      </c>
      <c r="BE4" s="6" t="s">
        <v>85</v>
      </c>
      <c r="BF4" s="6" t="s">
        <v>85</v>
      </c>
      <c r="BG4" s="6" t="s">
        <v>90</v>
      </c>
      <c r="BH4" s="6" t="s">
        <v>85</v>
      </c>
      <c r="BI4" s="6" t="s">
        <v>85</v>
      </c>
      <c r="BJ4" s="73" t="s">
        <v>85</v>
      </c>
      <c r="BM4" s="11"/>
    </row>
    <row r="5" spans="1:65" ht="26">
      <c r="A5" s="18">
        <v>3</v>
      </c>
      <c r="B5" s="6" t="s">
        <v>98</v>
      </c>
      <c r="C5" s="6" t="s">
        <v>99</v>
      </c>
      <c r="D5" s="6" t="s">
        <v>100</v>
      </c>
      <c r="E5" s="6" t="s">
        <v>101</v>
      </c>
      <c r="F5" s="6" t="s">
        <v>236</v>
      </c>
      <c r="G5" s="11">
        <v>-1.9</v>
      </c>
      <c r="H5" s="12">
        <v>49.72</v>
      </c>
      <c r="I5" s="6" t="s">
        <v>102</v>
      </c>
      <c r="J5" s="17">
        <v>5</v>
      </c>
      <c r="K5" s="17">
        <v>6</v>
      </c>
      <c r="L5" s="17">
        <v>0.4</v>
      </c>
      <c r="M5" s="10" t="s">
        <v>103</v>
      </c>
      <c r="N5" s="9" t="s">
        <v>104</v>
      </c>
      <c r="O5" s="17">
        <v>106</v>
      </c>
      <c r="P5" s="30">
        <v>10</v>
      </c>
      <c r="Q5" s="6" t="s">
        <v>76</v>
      </c>
      <c r="R5" s="6" t="s">
        <v>77</v>
      </c>
      <c r="S5" s="36">
        <v>16.420000000000002</v>
      </c>
      <c r="T5" s="13">
        <v>6.42</v>
      </c>
      <c r="U5" s="13" t="s">
        <v>105</v>
      </c>
      <c r="V5" s="13">
        <v>2.42</v>
      </c>
      <c r="W5" s="13">
        <v>-2.34</v>
      </c>
      <c r="X5" s="31" t="s">
        <v>79</v>
      </c>
      <c r="Y5" s="1">
        <f>T5</f>
        <v>6.42</v>
      </c>
      <c r="Z5" s="31" t="s">
        <v>79</v>
      </c>
      <c r="AA5" s="11">
        <f>L5</f>
        <v>0.4</v>
      </c>
      <c r="AB5" s="1">
        <f>J5-Y5</f>
        <v>-1.42</v>
      </c>
      <c r="AC5" s="12">
        <f>J5-S5</f>
        <v>-11.420000000000002</v>
      </c>
      <c r="AD5" s="1" t="s">
        <v>106</v>
      </c>
      <c r="AE5" s="1" t="s">
        <v>107</v>
      </c>
      <c r="AF5" s="1" t="s">
        <v>108</v>
      </c>
      <c r="AG5" s="1">
        <v>138</v>
      </c>
      <c r="AH5" s="1">
        <v>5</v>
      </c>
      <c r="AI5" s="1" t="s">
        <v>109</v>
      </c>
      <c r="AJ5" s="1">
        <v>3000</v>
      </c>
      <c r="AK5" s="1">
        <v>5000</v>
      </c>
      <c r="AL5" s="1">
        <v>19</v>
      </c>
      <c r="AM5" s="1">
        <v>8</v>
      </c>
      <c r="AN5" s="1">
        <v>-6.4</v>
      </c>
      <c r="AO5" s="1">
        <v>1.6</v>
      </c>
      <c r="AP5" s="41">
        <v>3.2000000000000001E-2</v>
      </c>
      <c r="AQ5" s="42">
        <v>5.3499999999999997E-3</v>
      </c>
      <c r="AR5" s="43">
        <f t="shared" si="0"/>
        <v>4</v>
      </c>
      <c r="AS5" s="44">
        <f t="shared" si="1"/>
        <v>0.66874999999999996</v>
      </c>
      <c r="AT5" s="68"/>
      <c r="AU5" s="69" t="s">
        <v>85</v>
      </c>
      <c r="AV5" s="69" t="s">
        <v>288</v>
      </c>
      <c r="AW5" s="69" t="s">
        <v>289</v>
      </c>
      <c r="AX5" s="69" t="s">
        <v>86</v>
      </c>
      <c r="AY5" s="69" t="s">
        <v>87</v>
      </c>
      <c r="AZ5" s="69" t="s">
        <v>87</v>
      </c>
      <c r="BA5" s="69" t="s">
        <v>87</v>
      </c>
      <c r="BB5" s="69" t="s">
        <v>178</v>
      </c>
      <c r="BC5" s="69" t="s">
        <v>87</v>
      </c>
      <c r="BD5" s="69" t="s">
        <v>87</v>
      </c>
      <c r="BE5" s="69" t="s">
        <v>85</v>
      </c>
      <c r="BF5" s="69" t="s">
        <v>85</v>
      </c>
      <c r="BG5" s="69" t="s">
        <v>290</v>
      </c>
      <c r="BH5" s="69" t="s">
        <v>86</v>
      </c>
      <c r="BI5" s="69" t="s">
        <v>85</v>
      </c>
      <c r="BJ5" s="70" t="s">
        <v>87</v>
      </c>
      <c r="BM5" s="11"/>
    </row>
    <row r="6" spans="1:65" ht="13">
      <c r="A6" s="18">
        <v>4</v>
      </c>
      <c r="B6" s="6" t="s">
        <v>110</v>
      </c>
      <c r="C6" s="6" t="s">
        <v>99</v>
      </c>
      <c r="D6" s="6" t="s">
        <v>100</v>
      </c>
      <c r="E6" s="6" t="s">
        <v>111</v>
      </c>
      <c r="F6" s="6" t="s">
        <v>112</v>
      </c>
      <c r="G6" s="11">
        <v>-1.85</v>
      </c>
      <c r="H6" s="12">
        <v>49.49</v>
      </c>
      <c r="I6" s="6" t="s">
        <v>92</v>
      </c>
      <c r="J6" s="17">
        <v>4</v>
      </c>
      <c r="K6" s="17">
        <v>6</v>
      </c>
      <c r="L6" s="17">
        <v>0.4</v>
      </c>
      <c r="M6" s="10" t="s">
        <v>103</v>
      </c>
      <c r="N6" s="9" t="s">
        <v>75</v>
      </c>
      <c r="O6" s="17">
        <v>115</v>
      </c>
      <c r="P6" s="30">
        <v>11</v>
      </c>
      <c r="Q6" s="6" t="s">
        <v>93</v>
      </c>
      <c r="R6" s="1" t="s">
        <v>94</v>
      </c>
      <c r="S6" s="13">
        <v>4.04</v>
      </c>
      <c r="T6" s="13">
        <v>-1.28</v>
      </c>
      <c r="U6" s="13" t="s">
        <v>113</v>
      </c>
      <c r="V6" s="13">
        <v>3.49</v>
      </c>
      <c r="W6" s="13">
        <v>-3.34</v>
      </c>
      <c r="X6" s="13">
        <f>S6-T6</f>
        <v>5.32</v>
      </c>
      <c r="Y6" s="13">
        <f>(S6-T6)/2+T6</f>
        <v>1.3800000000000001</v>
      </c>
      <c r="Z6" s="13">
        <f>K6-Y6</f>
        <v>4.62</v>
      </c>
      <c r="AA6" s="13">
        <f>SQRT((X6/2)^2+L6^2)</f>
        <v>2.6899070615915339</v>
      </c>
      <c r="AB6" s="18" t="s">
        <v>95</v>
      </c>
      <c r="AC6" s="37" t="s">
        <v>95</v>
      </c>
      <c r="AD6" s="1" t="s">
        <v>114</v>
      </c>
      <c r="AE6" s="1" t="s">
        <v>107</v>
      </c>
      <c r="AF6" s="1" t="s">
        <v>108</v>
      </c>
      <c r="AG6" s="1">
        <v>138</v>
      </c>
      <c r="AH6" s="1">
        <v>5</v>
      </c>
      <c r="AI6" s="1" t="s">
        <v>109</v>
      </c>
      <c r="AJ6" s="1">
        <v>3000</v>
      </c>
      <c r="AK6" s="1">
        <v>5000</v>
      </c>
      <c r="AL6" s="1">
        <v>19</v>
      </c>
      <c r="AM6" s="1">
        <v>8</v>
      </c>
      <c r="AN6" s="1">
        <v>-6.4</v>
      </c>
      <c r="AO6" s="1">
        <v>1.6</v>
      </c>
      <c r="AP6" s="41">
        <v>3.2000000000000001E-2</v>
      </c>
      <c r="AQ6" s="42">
        <v>5.3499999999999997E-3</v>
      </c>
      <c r="AR6" s="43">
        <f t="shared" si="0"/>
        <v>4</v>
      </c>
      <c r="AS6" s="44">
        <f t="shared" si="1"/>
        <v>0.66874999999999996</v>
      </c>
      <c r="AT6" s="71"/>
      <c r="AU6" s="69" t="s">
        <v>85</v>
      </c>
      <c r="AV6" s="69" t="s">
        <v>291</v>
      </c>
      <c r="AW6" s="69" t="s">
        <v>124</v>
      </c>
      <c r="AX6" s="69" t="s">
        <v>85</v>
      </c>
      <c r="AY6" s="69" t="s">
        <v>86</v>
      </c>
      <c r="AZ6" s="69" t="s">
        <v>86</v>
      </c>
      <c r="BA6" s="69" t="s">
        <v>87</v>
      </c>
      <c r="BB6" s="69" t="s">
        <v>292</v>
      </c>
      <c r="BC6" s="69" t="s">
        <v>293</v>
      </c>
      <c r="BD6" s="69" t="s">
        <v>89</v>
      </c>
      <c r="BE6" s="69" t="s">
        <v>85</v>
      </c>
      <c r="BF6" s="69" t="s">
        <v>85</v>
      </c>
      <c r="BG6" s="69" t="s">
        <v>294</v>
      </c>
      <c r="BH6" s="69" t="s">
        <v>295</v>
      </c>
      <c r="BI6" s="69" t="s">
        <v>85</v>
      </c>
      <c r="BJ6" s="70" t="s">
        <v>85</v>
      </c>
      <c r="BM6" s="11"/>
    </row>
    <row r="7" spans="1:65" ht="26">
      <c r="A7" s="18">
        <v>5</v>
      </c>
      <c r="B7" s="6" t="s">
        <v>115</v>
      </c>
      <c r="C7" s="6" t="s">
        <v>99</v>
      </c>
      <c r="D7" s="6" t="s">
        <v>100</v>
      </c>
      <c r="E7" s="6" t="s">
        <v>111</v>
      </c>
      <c r="F7" s="6" t="s">
        <v>112</v>
      </c>
      <c r="G7" s="11">
        <v>-1.85</v>
      </c>
      <c r="H7" s="12">
        <v>49.49</v>
      </c>
      <c r="I7" s="6" t="s">
        <v>102</v>
      </c>
      <c r="J7" s="17">
        <v>6</v>
      </c>
      <c r="K7" s="17">
        <v>7.5</v>
      </c>
      <c r="L7" s="17">
        <v>0.4</v>
      </c>
      <c r="M7" s="10" t="s">
        <v>103</v>
      </c>
      <c r="N7" s="9" t="s">
        <v>75</v>
      </c>
      <c r="O7" s="17">
        <v>107</v>
      </c>
      <c r="P7" s="30">
        <v>10</v>
      </c>
      <c r="Q7" s="6" t="s">
        <v>76</v>
      </c>
      <c r="R7" s="6" t="s">
        <v>77</v>
      </c>
      <c r="S7" s="36">
        <v>20.49</v>
      </c>
      <c r="T7" s="13">
        <v>10.49</v>
      </c>
      <c r="U7" s="13" t="s">
        <v>113</v>
      </c>
      <c r="V7" s="13">
        <v>3.49</v>
      </c>
      <c r="W7" s="13">
        <v>-3.34</v>
      </c>
      <c r="X7" s="31" t="s">
        <v>79</v>
      </c>
      <c r="Y7" s="1">
        <f>T7</f>
        <v>10.49</v>
      </c>
      <c r="Z7" s="31" t="s">
        <v>79</v>
      </c>
      <c r="AA7" s="11">
        <f>L7</f>
        <v>0.4</v>
      </c>
      <c r="AB7" s="1">
        <f>J7-Y7</f>
        <v>-4.49</v>
      </c>
      <c r="AC7" s="12">
        <f>J7-S7</f>
        <v>-14.489999999999998</v>
      </c>
      <c r="AD7" s="1" t="s">
        <v>116</v>
      </c>
      <c r="AE7" s="1" t="s">
        <v>107</v>
      </c>
      <c r="AF7" s="1" t="s">
        <v>108</v>
      </c>
      <c r="AG7" s="1">
        <v>138</v>
      </c>
      <c r="AH7" s="1">
        <v>5</v>
      </c>
      <c r="AI7" s="1" t="s">
        <v>109</v>
      </c>
      <c r="AJ7" s="1">
        <v>3000</v>
      </c>
      <c r="AK7" s="1">
        <v>5000</v>
      </c>
      <c r="AL7" s="1">
        <v>19</v>
      </c>
      <c r="AM7" s="1">
        <v>8</v>
      </c>
      <c r="AN7" s="1">
        <v>-6.4</v>
      </c>
      <c r="AO7" s="1">
        <v>1.6</v>
      </c>
      <c r="AP7" s="41">
        <v>3.2000000000000001E-2</v>
      </c>
      <c r="AQ7" s="42">
        <v>5.3499999999999997E-3</v>
      </c>
      <c r="AR7" s="43">
        <f t="shared" si="0"/>
        <v>4</v>
      </c>
      <c r="AS7" s="44">
        <f t="shared" si="1"/>
        <v>0.66874999999999996</v>
      </c>
      <c r="AT7" s="71"/>
      <c r="AU7" s="69" t="s">
        <v>85</v>
      </c>
      <c r="AV7" s="69" t="s">
        <v>291</v>
      </c>
      <c r="AW7" s="69" t="s">
        <v>124</v>
      </c>
      <c r="AX7" s="69" t="s">
        <v>85</v>
      </c>
      <c r="AY7" s="69" t="s">
        <v>86</v>
      </c>
      <c r="AZ7" s="69" t="s">
        <v>86</v>
      </c>
      <c r="BA7" s="69" t="s">
        <v>87</v>
      </c>
      <c r="BB7" s="69" t="s">
        <v>292</v>
      </c>
      <c r="BC7" s="69" t="s">
        <v>293</v>
      </c>
      <c r="BD7" s="69" t="s">
        <v>89</v>
      </c>
      <c r="BE7" s="69" t="s">
        <v>85</v>
      </c>
      <c r="BF7" s="69" t="s">
        <v>85</v>
      </c>
      <c r="BG7" s="69" t="s">
        <v>296</v>
      </c>
      <c r="BH7" s="69" t="s">
        <v>295</v>
      </c>
      <c r="BI7" s="69" t="s">
        <v>85</v>
      </c>
      <c r="BJ7" s="70" t="s">
        <v>85</v>
      </c>
      <c r="BM7" s="11"/>
    </row>
    <row r="8" spans="1:65" ht="13">
      <c r="A8" s="18">
        <v>6</v>
      </c>
      <c r="B8" s="6" t="s">
        <v>117</v>
      </c>
      <c r="C8" s="6" t="s">
        <v>99</v>
      </c>
      <c r="D8" s="6" t="s">
        <v>100</v>
      </c>
      <c r="E8" s="6" t="s">
        <v>118</v>
      </c>
      <c r="F8" s="6" t="s">
        <v>119</v>
      </c>
      <c r="G8" s="11">
        <v>-1.45</v>
      </c>
      <c r="H8" s="12">
        <v>49.7</v>
      </c>
      <c r="I8" s="6" t="s">
        <v>120</v>
      </c>
      <c r="J8" s="17">
        <v>6.7</v>
      </c>
      <c r="K8" s="17">
        <v>7.7</v>
      </c>
      <c r="L8" s="17">
        <v>0.4</v>
      </c>
      <c r="M8" s="10" t="s">
        <v>103</v>
      </c>
      <c r="N8" s="9" t="s">
        <v>75</v>
      </c>
      <c r="O8" s="17">
        <v>118</v>
      </c>
      <c r="P8" s="30">
        <v>12</v>
      </c>
      <c r="Q8" s="6" t="s">
        <v>121</v>
      </c>
      <c r="R8" s="6" t="s">
        <v>93</v>
      </c>
      <c r="S8" s="13">
        <v>5.88</v>
      </c>
      <c r="T8" s="13">
        <v>2.27</v>
      </c>
      <c r="U8" s="13" t="s">
        <v>105</v>
      </c>
      <c r="V8" s="13">
        <v>1.88</v>
      </c>
      <c r="W8" s="13">
        <v>-2.13</v>
      </c>
      <c r="X8" s="13">
        <f>S8-T8</f>
        <v>3.61</v>
      </c>
      <c r="Y8" s="13">
        <f>(S8-T8)/2+T8</f>
        <v>4.0750000000000002</v>
      </c>
      <c r="Z8" s="13">
        <f>K8-Y8</f>
        <v>3.625</v>
      </c>
      <c r="AA8" s="13">
        <f>SQRT((X8/2)^2+L8^2)</f>
        <v>1.8487901449326261</v>
      </c>
      <c r="AB8" s="18" t="s">
        <v>95</v>
      </c>
      <c r="AC8" s="37" t="s">
        <v>95</v>
      </c>
      <c r="AD8" s="1" t="s">
        <v>122</v>
      </c>
      <c r="AE8" s="1" t="s">
        <v>107</v>
      </c>
      <c r="AF8" s="1" t="s">
        <v>108</v>
      </c>
      <c r="AG8" s="1">
        <v>138</v>
      </c>
      <c r="AH8" s="1">
        <v>5</v>
      </c>
      <c r="AI8" s="1" t="s">
        <v>109</v>
      </c>
      <c r="AJ8" s="1">
        <v>3000</v>
      </c>
      <c r="AK8" s="1">
        <v>5000</v>
      </c>
      <c r="AL8" s="1">
        <v>19</v>
      </c>
      <c r="AM8" s="1">
        <v>8</v>
      </c>
      <c r="AN8" s="1">
        <v>-6.4</v>
      </c>
      <c r="AO8" s="1">
        <v>1.6</v>
      </c>
      <c r="AP8" s="41">
        <v>3.2000000000000001E-2</v>
      </c>
      <c r="AQ8" s="42">
        <v>5.3499999999999997E-3</v>
      </c>
      <c r="AR8" s="43">
        <f t="shared" si="0"/>
        <v>4</v>
      </c>
      <c r="AS8" s="44">
        <f t="shared" si="1"/>
        <v>0.66874999999999996</v>
      </c>
      <c r="AT8" s="74"/>
      <c r="AU8" s="6" t="s">
        <v>85</v>
      </c>
      <c r="AV8" s="69" t="s">
        <v>291</v>
      </c>
      <c r="AW8" s="6" t="s">
        <v>123</v>
      </c>
      <c r="AX8" s="6" t="s">
        <v>85</v>
      </c>
      <c r="AY8" s="6" t="s">
        <v>86</v>
      </c>
      <c r="AZ8" s="6" t="s">
        <v>86</v>
      </c>
      <c r="BA8" s="6" t="s">
        <v>87</v>
      </c>
      <c r="BB8" s="6" t="s">
        <v>124</v>
      </c>
      <c r="BC8" s="6" t="s">
        <v>125</v>
      </c>
      <c r="BD8" s="6" t="s">
        <v>124</v>
      </c>
      <c r="BE8" s="6" t="s">
        <v>85</v>
      </c>
      <c r="BF8" s="6" t="s">
        <v>86</v>
      </c>
      <c r="BG8" s="6" t="s">
        <v>126</v>
      </c>
      <c r="BH8" s="6" t="s">
        <v>85</v>
      </c>
      <c r="BI8" s="6" t="s">
        <v>86</v>
      </c>
      <c r="BJ8" s="73" t="s">
        <v>87</v>
      </c>
      <c r="BM8" s="11"/>
    </row>
    <row r="9" spans="1:65" ht="13">
      <c r="A9" s="18">
        <v>7</v>
      </c>
      <c r="B9" s="6" t="s">
        <v>127</v>
      </c>
      <c r="C9" s="6" t="s">
        <v>99</v>
      </c>
      <c r="D9" s="6" t="s">
        <v>100</v>
      </c>
      <c r="E9" s="6" t="s">
        <v>118</v>
      </c>
      <c r="F9" s="6" t="s">
        <v>119</v>
      </c>
      <c r="G9" s="11">
        <v>-1.45</v>
      </c>
      <c r="H9" s="12">
        <v>49.7</v>
      </c>
      <c r="I9" s="6" t="s">
        <v>102</v>
      </c>
      <c r="J9" s="17">
        <v>7.3</v>
      </c>
      <c r="K9" s="17">
        <v>7.6</v>
      </c>
      <c r="L9" s="17">
        <v>0.4</v>
      </c>
      <c r="M9" s="10" t="s">
        <v>103</v>
      </c>
      <c r="N9" s="9" t="s">
        <v>75</v>
      </c>
      <c r="O9" s="17">
        <v>111</v>
      </c>
      <c r="P9" s="30">
        <v>8</v>
      </c>
      <c r="Q9" s="6" t="s">
        <v>76</v>
      </c>
      <c r="R9" s="6" t="s">
        <v>77</v>
      </c>
      <c r="S9" s="36">
        <v>15.88</v>
      </c>
      <c r="T9" s="13">
        <v>5.88</v>
      </c>
      <c r="U9" s="13" t="s">
        <v>105</v>
      </c>
      <c r="V9" s="13">
        <v>1.88</v>
      </c>
      <c r="W9" s="13">
        <v>-2.13</v>
      </c>
      <c r="X9" s="31" t="s">
        <v>79</v>
      </c>
      <c r="Y9" s="1">
        <f>T9</f>
        <v>5.88</v>
      </c>
      <c r="Z9" s="31" t="s">
        <v>79</v>
      </c>
      <c r="AA9" s="11">
        <f>L9</f>
        <v>0.4</v>
      </c>
      <c r="AB9" s="1">
        <f>J9-Y9</f>
        <v>1.42</v>
      </c>
      <c r="AC9" s="12">
        <f>J9-S9</f>
        <v>-8.5800000000000018</v>
      </c>
      <c r="AD9" s="1" t="s">
        <v>128</v>
      </c>
      <c r="AE9" s="1" t="s">
        <v>107</v>
      </c>
      <c r="AF9" s="1" t="s">
        <v>108</v>
      </c>
      <c r="AG9" s="1">
        <v>138</v>
      </c>
      <c r="AH9" s="1">
        <v>5</v>
      </c>
      <c r="AI9" s="1" t="s">
        <v>109</v>
      </c>
      <c r="AJ9" s="1">
        <v>3000</v>
      </c>
      <c r="AK9" s="1">
        <v>5000</v>
      </c>
      <c r="AL9" s="1">
        <v>19</v>
      </c>
      <c r="AM9" s="1">
        <v>8</v>
      </c>
      <c r="AN9" s="1">
        <v>-6.4</v>
      </c>
      <c r="AO9" s="1">
        <v>1.6</v>
      </c>
      <c r="AP9" s="41">
        <v>3.2000000000000001E-2</v>
      </c>
      <c r="AQ9" s="42">
        <v>5.3499999999999997E-3</v>
      </c>
      <c r="AR9" s="43">
        <f t="shared" si="0"/>
        <v>4</v>
      </c>
      <c r="AS9" s="44">
        <f t="shared" si="1"/>
        <v>0.66874999999999996</v>
      </c>
      <c r="AT9" s="74"/>
      <c r="AU9" s="6" t="s">
        <v>85</v>
      </c>
      <c r="AV9" s="69" t="s">
        <v>291</v>
      </c>
      <c r="AW9" s="6" t="s">
        <v>123</v>
      </c>
      <c r="AX9" s="6" t="s">
        <v>85</v>
      </c>
      <c r="AY9" s="6" t="s">
        <v>86</v>
      </c>
      <c r="AZ9" s="6" t="s">
        <v>86</v>
      </c>
      <c r="BA9" s="6" t="s">
        <v>87</v>
      </c>
      <c r="BB9" s="6" t="s">
        <v>124</v>
      </c>
      <c r="BC9" s="6" t="s">
        <v>125</v>
      </c>
      <c r="BD9" s="6" t="s">
        <v>124</v>
      </c>
      <c r="BE9" s="6" t="s">
        <v>85</v>
      </c>
      <c r="BF9" s="6" t="s">
        <v>86</v>
      </c>
      <c r="BG9" s="6" t="s">
        <v>126</v>
      </c>
      <c r="BH9" s="6" t="s">
        <v>85</v>
      </c>
      <c r="BI9" s="6" t="s">
        <v>86</v>
      </c>
      <c r="BJ9" s="73" t="s">
        <v>87</v>
      </c>
      <c r="BM9" s="11"/>
    </row>
    <row r="10" spans="1:65" ht="13">
      <c r="A10" s="18">
        <v>8</v>
      </c>
      <c r="B10" s="6" t="s">
        <v>129</v>
      </c>
      <c r="C10" s="6" t="s">
        <v>99</v>
      </c>
      <c r="D10" s="6" t="s">
        <v>100</v>
      </c>
      <c r="E10" s="6" t="s">
        <v>130</v>
      </c>
      <c r="F10" s="6" t="s">
        <v>119</v>
      </c>
      <c r="G10" s="11">
        <v>-1.49</v>
      </c>
      <c r="H10" s="12">
        <v>49.67</v>
      </c>
      <c r="I10" s="6" t="s">
        <v>120</v>
      </c>
      <c r="J10" s="17">
        <v>9</v>
      </c>
      <c r="K10" s="17">
        <v>9.8000000000000007</v>
      </c>
      <c r="L10" s="17">
        <v>0.4</v>
      </c>
      <c r="M10" s="10" t="s">
        <v>103</v>
      </c>
      <c r="N10" s="9" t="s">
        <v>75</v>
      </c>
      <c r="O10" s="17">
        <v>121</v>
      </c>
      <c r="P10" s="30">
        <v>13</v>
      </c>
      <c r="Q10" s="6" t="s">
        <v>121</v>
      </c>
      <c r="R10" s="6" t="s">
        <v>93</v>
      </c>
      <c r="S10" s="13">
        <v>5.91</v>
      </c>
      <c r="T10" s="13">
        <v>2.29</v>
      </c>
      <c r="U10" s="13" t="s">
        <v>105</v>
      </c>
      <c r="V10" s="13">
        <v>1.91</v>
      </c>
      <c r="W10" s="13">
        <v>-2.16</v>
      </c>
      <c r="X10" s="13">
        <f>S10-T10</f>
        <v>3.62</v>
      </c>
      <c r="Y10" s="13">
        <f>(S10-T10)/2+T10</f>
        <v>4.0999999999999996</v>
      </c>
      <c r="Z10" s="13">
        <f>K10-Y10</f>
        <v>5.7000000000000011</v>
      </c>
      <c r="AA10" s="13">
        <f>SQRT((X10/2)^2+L10^2)</f>
        <v>1.8536720314014559</v>
      </c>
      <c r="AB10" s="18" t="s">
        <v>95</v>
      </c>
      <c r="AC10" s="37" t="s">
        <v>95</v>
      </c>
      <c r="AD10" s="1" t="s">
        <v>122</v>
      </c>
      <c r="AE10" s="1" t="s">
        <v>107</v>
      </c>
      <c r="AF10" s="1" t="s">
        <v>108</v>
      </c>
      <c r="AG10" s="1">
        <v>138</v>
      </c>
      <c r="AH10" s="1">
        <v>5</v>
      </c>
      <c r="AI10" s="1" t="s">
        <v>109</v>
      </c>
      <c r="AJ10" s="1">
        <v>3000</v>
      </c>
      <c r="AK10" s="1">
        <v>5000</v>
      </c>
      <c r="AL10" s="1">
        <v>19</v>
      </c>
      <c r="AM10" s="1">
        <v>8</v>
      </c>
      <c r="AN10" s="1">
        <v>-6.4</v>
      </c>
      <c r="AO10" s="1">
        <v>1.6</v>
      </c>
      <c r="AP10" s="41">
        <v>3.2000000000000001E-2</v>
      </c>
      <c r="AQ10" s="42">
        <v>5.3499999999999997E-3</v>
      </c>
      <c r="AR10" s="43">
        <f t="shared" si="0"/>
        <v>4</v>
      </c>
      <c r="AS10" s="44">
        <f t="shared" si="1"/>
        <v>0.66874999999999996</v>
      </c>
      <c r="AT10" s="74"/>
      <c r="AU10" s="6" t="s">
        <v>85</v>
      </c>
      <c r="AV10" s="69" t="s">
        <v>291</v>
      </c>
      <c r="AW10" s="6" t="s">
        <v>123</v>
      </c>
      <c r="AX10" s="6" t="s">
        <v>85</v>
      </c>
      <c r="AY10" s="6" t="s">
        <v>86</v>
      </c>
      <c r="AZ10" s="6" t="s">
        <v>86</v>
      </c>
      <c r="BA10" s="6" t="s">
        <v>87</v>
      </c>
      <c r="BB10" s="6" t="s">
        <v>124</v>
      </c>
      <c r="BC10" s="6" t="s">
        <v>125</v>
      </c>
      <c r="BD10" s="6" t="s">
        <v>124</v>
      </c>
      <c r="BE10" s="6" t="s">
        <v>85</v>
      </c>
      <c r="BF10" s="6" t="s">
        <v>86</v>
      </c>
      <c r="BG10" s="6" t="s">
        <v>126</v>
      </c>
      <c r="BH10" s="6" t="s">
        <v>85</v>
      </c>
      <c r="BI10" s="6" t="s">
        <v>86</v>
      </c>
      <c r="BJ10" s="73" t="s">
        <v>87</v>
      </c>
      <c r="BM10" s="11"/>
    </row>
    <row r="11" spans="1:65" ht="13">
      <c r="A11" s="18">
        <v>9</v>
      </c>
      <c r="B11" s="6" t="s">
        <v>129</v>
      </c>
      <c r="C11" s="6" t="s">
        <v>99</v>
      </c>
      <c r="D11" s="6" t="s">
        <v>100</v>
      </c>
      <c r="E11" s="6" t="s">
        <v>130</v>
      </c>
      <c r="F11" s="6" t="s">
        <v>119</v>
      </c>
      <c r="G11" s="11">
        <v>-1.49</v>
      </c>
      <c r="H11" s="12">
        <v>49.67</v>
      </c>
      <c r="I11" s="6" t="s">
        <v>102</v>
      </c>
      <c r="J11" s="17">
        <v>9.8000000000000007</v>
      </c>
      <c r="K11" s="17">
        <v>10.5</v>
      </c>
      <c r="L11" s="17">
        <v>0.4</v>
      </c>
      <c r="M11" s="10" t="s">
        <v>103</v>
      </c>
      <c r="N11" s="9" t="s">
        <v>75</v>
      </c>
      <c r="O11" s="17">
        <v>115</v>
      </c>
      <c r="P11" s="30">
        <v>12</v>
      </c>
      <c r="Q11" s="6" t="s">
        <v>76</v>
      </c>
      <c r="R11" s="6" t="s">
        <v>77</v>
      </c>
      <c r="S11" s="36">
        <v>15.91</v>
      </c>
      <c r="T11" s="13">
        <v>5.91</v>
      </c>
      <c r="U11" s="13" t="s">
        <v>105</v>
      </c>
      <c r="V11" s="13">
        <v>1.91</v>
      </c>
      <c r="W11" s="13">
        <v>-2.16</v>
      </c>
      <c r="X11" s="31" t="s">
        <v>79</v>
      </c>
      <c r="Y11" s="1">
        <f>T11</f>
        <v>5.91</v>
      </c>
      <c r="Z11" s="31" t="s">
        <v>79</v>
      </c>
      <c r="AA11" s="11">
        <f>L11</f>
        <v>0.4</v>
      </c>
      <c r="AB11" s="1">
        <f>J11-Y11</f>
        <v>3.8900000000000006</v>
      </c>
      <c r="AC11" s="12">
        <f>J11-S11</f>
        <v>-6.1099999999999994</v>
      </c>
      <c r="AD11" s="1" t="s">
        <v>128</v>
      </c>
      <c r="AE11" s="1" t="s">
        <v>107</v>
      </c>
      <c r="AF11" s="1" t="s">
        <v>108</v>
      </c>
      <c r="AG11" s="1">
        <v>138</v>
      </c>
      <c r="AH11" s="1">
        <v>5</v>
      </c>
      <c r="AI11" s="1" t="s">
        <v>109</v>
      </c>
      <c r="AJ11" s="1">
        <v>3000</v>
      </c>
      <c r="AK11" s="1">
        <v>5000</v>
      </c>
      <c r="AL11" s="1">
        <v>19</v>
      </c>
      <c r="AM11" s="1">
        <v>8</v>
      </c>
      <c r="AN11" s="1">
        <v>-6.4</v>
      </c>
      <c r="AO11" s="1">
        <v>1.6</v>
      </c>
      <c r="AP11" s="41">
        <v>3.2000000000000001E-2</v>
      </c>
      <c r="AQ11" s="42">
        <v>5.3499999999999997E-3</v>
      </c>
      <c r="AR11" s="43">
        <f t="shared" si="0"/>
        <v>4</v>
      </c>
      <c r="AS11" s="44">
        <f t="shared" si="1"/>
        <v>0.66874999999999996</v>
      </c>
      <c r="AT11" s="74"/>
      <c r="AU11" s="6" t="s">
        <v>85</v>
      </c>
      <c r="AV11" s="69" t="s">
        <v>291</v>
      </c>
      <c r="AW11" s="6" t="s">
        <v>123</v>
      </c>
      <c r="AX11" s="6" t="s">
        <v>85</v>
      </c>
      <c r="AY11" s="6" t="s">
        <v>86</v>
      </c>
      <c r="AZ11" s="6" t="s">
        <v>86</v>
      </c>
      <c r="BA11" s="6" t="s">
        <v>87</v>
      </c>
      <c r="BB11" s="6" t="s">
        <v>124</v>
      </c>
      <c r="BC11" s="6" t="s">
        <v>125</v>
      </c>
      <c r="BD11" s="6" t="s">
        <v>124</v>
      </c>
      <c r="BE11" s="6" t="s">
        <v>85</v>
      </c>
      <c r="BF11" s="6" t="s">
        <v>86</v>
      </c>
      <c r="BG11" s="6" t="s">
        <v>126</v>
      </c>
      <c r="BH11" s="6" t="s">
        <v>85</v>
      </c>
      <c r="BI11" s="6" t="s">
        <v>86</v>
      </c>
      <c r="BJ11" s="73" t="s">
        <v>87</v>
      </c>
      <c r="BM11" s="11"/>
    </row>
    <row r="12" spans="1:65" ht="13">
      <c r="A12" s="18">
        <v>10</v>
      </c>
      <c r="B12" s="6" t="s">
        <v>131</v>
      </c>
      <c r="C12" s="6" t="s">
        <v>99</v>
      </c>
      <c r="D12" s="6" t="s">
        <v>100</v>
      </c>
      <c r="E12" s="6" t="s">
        <v>132</v>
      </c>
      <c r="F12" s="6" t="s">
        <v>119</v>
      </c>
      <c r="G12" s="11">
        <v>-1.24</v>
      </c>
      <c r="H12" s="12">
        <v>49.66</v>
      </c>
      <c r="I12" s="6" t="s">
        <v>133</v>
      </c>
      <c r="J12" s="17">
        <v>0</v>
      </c>
      <c r="K12" s="17">
        <v>0.3</v>
      </c>
      <c r="L12" s="17">
        <v>0.4</v>
      </c>
      <c r="M12" s="10" t="s">
        <v>103</v>
      </c>
      <c r="N12" s="9" t="s">
        <v>75</v>
      </c>
      <c r="O12" s="17">
        <v>126</v>
      </c>
      <c r="P12" s="30">
        <v>11</v>
      </c>
      <c r="Q12" s="6" t="s">
        <v>134</v>
      </c>
      <c r="R12" s="6" t="s">
        <v>135</v>
      </c>
      <c r="S12" s="13">
        <v>1.96</v>
      </c>
      <c r="T12" s="13">
        <v>-2.2400000000000002</v>
      </c>
      <c r="U12" s="13" t="s">
        <v>105</v>
      </c>
      <c r="V12" s="13">
        <v>1.96</v>
      </c>
      <c r="W12" s="13">
        <v>-2.2400000000000002</v>
      </c>
      <c r="X12" s="13">
        <f>S12-T12</f>
        <v>4.2</v>
      </c>
      <c r="Y12" s="13">
        <f>(S12-T12)/2+T12</f>
        <v>-0.14000000000000012</v>
      </c>
      <c r="Z12" s="13">
        <f>K12-Y12</f>
        <v>0.44000000000000011</v>
      </c>
      <c r="AA12" s="13">
        <f>SQRT((X12/2)^2+L12^2)</f>
        <v>2.1377558326431951</v>
      </c>
      <c r="AB12" s="18" t="s">
        <v>95</v>
      </c>
      <c r="AC12" s="37" t="s">
        <v>95</v>
      </c>
      <c r="AD12" s="1" t="s">
        <v>136</v>
      </c>
      <c r="AE12" s="1" t="s">
        <v>107</v>
      </c>
      <c r="AF12" s="1" t="s">
        <v>108</v>
      </c>
      <c r="AG12" s="1">
        <v>138</v>
      </c>
      <c r="AH12" s="1">
        <v>5</v>
      </c>
      <c r="AI12" s="1" t="s">
        <v>109</v>
      </c>
      <c r="AJ12" s="1">
        <v>3000</v>
      </c>
      <c r="AK12" s="1">
        <v>5000</v>
      </c>
      <c r="AL12" s="1">
        <v>19</v>
      </c>
      <c r="AM12" s="1">
        <v>8</v>
      </c>
      <c r="AN12" s="1">
        <v>-6.4</v>
      </c>
      <c r="AO12" s="1">
        <v>1.6</v>
      </c>
      <c r="AP12" s="41">
        <v>3.2000000000000001E-2</v>
      </c>
      <c r="AQ12" s="42">
        <v>5.3499999999999997E-3</v>
      </c>
      <c r="AR12" s="43">
        <f t="shared" si="0"/>
        <v>4</v>
      </c>
      <c r="AS12" s="44">
        <f t="shared" si="1"/>
        <v>0.66874999999999996</v>
      </c>
      <c r="AT12" s="74"/>
      <c r="AU12" s="6" t="s">
        <v>85</v>
      </c>
      <c r="AV12" s="69" t="s">
        <v>291</v>
      </c>
      <c r="AW12" s="6" t="s">
        <v>123</v>
      </c>
      <c r="AX12" s="6" t="s">
        <v>85</v>
      </c>
      <c r="AY12" s="6" t="s">
        <v>86</v>
      </c>
      <c r="AZ12" s="6" t="s">
        <v>86</v>
      </c>
      <c r="BA12" s="6" t="s">
        <v>87</v>
      </c>
      <c r="BB12" s="6" t="s">
        <v>124</v>
      </c>
      <c r="BC12" s="6" t="s">
        <v>125</v>
      </c>
      <c r="BD12" s="6" t="s">
        <v>124</v>
      </c>
      <c r="BE12" s="6" t="s">
        <v>85</v>
      </c>
      <c r="BF12" s="6" t="s">
        <v>86</v>
      </c>
      <c r="BG12" s="6" t="s">
        <v>126</v>
      </c>
      <c r="BH12" s="6" t="s">
        <v>85</v>
      </c>
      <c r="BI12" s="6" t="s">
        <v>86</v>
      </c>
      <c r="BJ12" s="73" t="s">
        <v>87</v>
      </c>
      <c r="BM12" s="11"/>
    </row>
    <row r="13" spans="1:65">
      <c r="A13" s="18">
        <v>11</v>
      </c>
      <c r="B13" s="6" t="s">
        <v>137</v>
      </c>
      <c r="C13" s="1" t="s">
        <v>138</v>
      </c>
      <c r="D13" s="1" t="s">
        <v>139</v>
      </c>
      <c r="E13" s="1" t="s">
        <v>140</v>
      </c>
      <c r="F13" s="1" t="s">
        <v>141</v>
      </c>
      <c r="G13" s="11">
        <v>-0.17</v>
      </c>
      <c r="H13" s="12">
        <v>54.1</v>
      </c>
      <c r="I13" s="6" t="s">
        <v>102</v>
      </c>
      <c r="J13" s="17">
        <v>4</v>
      </c>
      <c r="K13" s="17">
        <v>8</v>
      </c>
      <c r="L13" s="17">
        <v>0.4</v>
      </c>
      <c r="M13" s="10" t="s">
        <v>142</v>
      </c>
      <c r="N13" s="9" t="s">
        <v>143</v>
      </c>
      <c r="O13" s="17">
        <v>121</v>
      </c>
      <c r="P13" s="30">
        <v>12</v>
      </c>
      <c r="Q13" s="6" t="s">
        <v>76</v>
      </c>
      <c r="R13" s="6" t="s">
        <v>77</v>
      </c>
      <c r="S13" s="36">
        <v>21.81</v>
      </c>
      <c r="T13" s="13">
        <v>11.81</v>
      </c>
      <c r="U13" s="13" t="s">
        <v>144</v>
      </c>
      <c r="V13" s="13">
        <v>1.81</v>
      </c>
      <c r="W13" s="13">
        <v>-2</v>
      </c>
      <c r="X13" s="31" t="s">
        <v>79</v>
      </c>
      <c r="Y13" s="1">
        <f>T13</f>
        <v>11.81</v>
      </c>
      <c r="Z13" s="31" t="s">
        <v>79</v>
      </c>
      <c r="AA13" s="11">
        <f>L13</f>
        <v>0.4</v>
      </c>
      <c r="AB13" s="1">
        <f>J13-Y13</f>
        <v>-7.8100000000000005</v>
      </c>
      <c r="AC13" s="12">
        <f>J13-S13</f>
        <v>-17.809999999999999</v>
      </c>
      <c r="AD13" s="1" t="s">
        <v>145</v>
      </c>
      <c r="AE13" s="1" t="s">
        <v>146</v>
      </c>
      <c r="AN13" s="1">
        <v>-13.8</v>
      </c>
      <c r="AO13" s="1">
        <v>2.8</v>
      </c>
      <c r="AP13" s="41"/>
      <c r="AQ13" s="42"/>
      <c r="AR13" s="43"/>
      <c r="AS13" s="44"/>
      <c r="AT13" s="74"/>
      <c r="AU13" s="6" t="s">
        <v>85</v>
      </c>
      <c r="AV13" s="6" t="s">
        <v>147</v>
      </c>
      <c r="AW13" s="6" t="s">
        <v>148</v>
      </c>
      <c r="AX13" s="6" t="s">
        <v>86</v>
      </c>
      <c r="AY13" s="6" t="s">
        <v>86</v>
      </c>
      <c r="AZ13" s="6" t="s">
        <v>86</v>
      </c>
      <c r="BA13" s="6" t="s">
        <v>86</v>
      </c>
      <c r="BB13" s="6" t="s">
        <v>149</v>
      </c>
      <c r="BC13" s="6" t="s">
        <v>150</v>
      </c>
      <c r="BD13" s="6" t="s">
        <v>87</v>
      </c>
      <c r="BE13" s="6" t="s">
        <v>85</v>
      </c>
      <c r="BF13" s="6" t="s">
        <v>85</v>
      </c>
      <c r="BG13" s="6" t="s">
        <v>151</v>
      </c>
      <c r="BH13" s="6" t="s">
        <v>85</v>
      </c>
      <c r="BI13" s="6" t="s">
        <v>85</v>
      </c>
      <c r="BJ13" s="73" t="s">
        <v>85</v>
      </c>
      <c r="BM13" s="11"/>
    </row>
    <row r="14" spans="1:65" ht="13">
      <c r="A14" s="18">
        <v>12</v>
      </c>
      <c r="B14" s="1" t="s">
        <v>152</v>
      </c>
      <c r="C14" s="1" t="s">
        <v>138</v>
      </c>
      <c r="D14" s="1" t="s">
        <v>153</v>
      </c>
      <c r="E14" s="1" t="s">
        <v>154</v>
      </c>
      <c r="F14" s="1" t="s">
        <v>155</v>
      </c>
      <c r="G14" s="1">
        <v>-0.71</v>
      </c>
      <c r="H14" s="2">
        <v>50.83</v>
      </c>
      <c r="I14" s="6" t="s">
        <v>156</v>
      </c>
      <c r="J14" s="17">
        <v>-2</v>
      </c>
      <c r="K14" s="17">
        <v>5</v>
      </c>
      <c r="L14" s="17">
        <v>0.4</v>
      </c>
      <c r="M14" s="10" t="s">
        <v>142</v>
      </c>
      <c r="N14" s="9" t="s">
        <v>75</v>
      </c>
      <c r="O14" s="17">
        <v>124</v>
      </c>
      <c r="P14" s="30">
        <v>10</v>
      </c>
      <c r="Q14" s="6" t="s">
        <v>134</v>
      </c>
      <c r="R14" s="6" t="s">
        <v>135</v>
      </c>
      <c r="S14" s="13">
        <v>1.67</v>
      </c>
      <c r="T14" s="1">
        <v>-1.66</v>
      </c>
      <c r="U14" s="16" t="s">
        <v>157</v>
      </c>
      <c r="V14" s="1">
        <v>1.67</v>
      </c>
      <c r="W14" s="1">
        <v>-1.66</v>
      </c>
      <c r="X14" s="13">
        <f>S14-T14</f>
        <v>3.33</v>
      </c>
      <c r="Y14" s="13">
        <f>(S14-T14)/2+T14</f>
        <v>5.0000000000001155E-3</v>
      </c>
      <c r="Z14" s="13">
        <f>K14-Y14</f>
        <v>4.9950000000000001</v>
      </c>
      <c r="AA14" s="13">
        <f>SQRT((X14/2)^2+L14^2)</f>
        <v>1.7123740829620147</v>
      </c>
      <c r="AB14" s="18" t="s">
        <v>95</v>
      </c>
      <c r="AC14" s="37" t="s">
        <v>95</v>
      </c>
      <c r="AD14" s="1" t="s">
        <v>158</v>
      </c>
      <c r="AE14" s="1" t="s">
        <v>107</v>
      </c>
      <c r="AF14" s="1" t="s">
        <v>159</v>
      </c>
      <c r="AG14" s="1">
        <v>150</v>
      </c>
      <c r="AH14" s="1">
        <v>5</v>
      </c>
      <c r="AI14" s="1" t="s">
        <v>160</v>
      </c>
      <c r="AJ14" s="1">
        <v>3000</v>
      </c>
      <c r="AK14" s="1">
        <v>5000</v>
      </c>
      <c r="AL14" s="1">
        <v>19</v>
      </c>
      <c r="AM14" s="1">
        <v>8</v>
      </c>
      <c r="AN14" s="1">
        <v>-8.1999999999999993</v>
      </c>
      <c r="AO14" s="1">
        <v>1.4</v>
      </c>
      <c r="AP14" s="41">
        <v>3.5499999999999997E-2</v>
      </c>
      <c r="AQ14" s="42">
        <v>5.8199999999999997E-3</v>
      </c>
      <c r="AR14" s="43">
        <f t="shared" si="0"/>
        <v>4.4375</v>
      </c>
      <c r="AS14" s="44">
        <f t="shared" si="1"/>
        <v>0.72749999999999992</v>
      </c>
      <c r="AT14" s="74"/>
      <c r="AU14" s="6" t="s">
        <v>85</v>
      </c>
      <c r="AV14" s="69" t="s">
        <v>291</v>
      </c>
      <c r="AW14" s="6" t="s">
        <v>161</v>
      </c>
      <c r="AX14" s="6" t="s">
        <v>85</v>
      </c>
      <c r="AY14" s="6" t="s">
        <v>86</v>
      </c>
      <c r="AZ14" s="6" t="s">
        <v>86</v>
      </c>
      <c r="BA14" s="6" t="s">
        <v>87</v>
      </c>
      <c r="BB14" s="6" t="s">
        <v>124</v>
      </c>
      <c r="BC14" s="6" t="s">
        <v>86</v>
      </c>
      <c r="BD14" s="6" t="s">
        <v>89</v>
      </c>
      <c r="BE14" s="6" t="s">
        <v>85</v>
      </c>
      <c r="BF14" s="6" t="s">
        <v>85</v>
      </c>
      <c r="BG14" s="6" t="s">
        <v>162</v>
      </c>
      <c r="BH14" s="6" t="s">
        <v>85</v>
      </c>
      <c r="BI14" s="6" t="s">
        <v>85</v>
      </c>
      <c r="BJ14" s="73" t="s">
        <v>87</v>
      </c>
      <c r="BM14" s="11"/>
    </row>
    <row r="15" spans="1:65" ht="13">
      <c r="A15" s="18">
        <v>13</v>
      </c>
      <c r="B15" s="1" t="s">
        <v>163</v>
      </c>
      <c r="C15" s="1" t="s">
        <v>138</v>
      </c>
      <c r="D15" s="1" t="s">
        <v>153</v>
      </c>
      <c r="E15" s="1" t="s">
        <v>154</v>
      </c>
      <c r="F15" s="1" t="s">
        <v>155</v>
      </c>
      <c r="G15" s="1">
        <v>-0.75</v>
      </c>
      <c r="H15" s="2">
        <v>50.78</v>
      </c>
      <c r="I15" s="6" t="s">
        <v>156</v>
      </c>
      <c r="J15" s="17">
        <v>-2</v>
      </c>
      <c r="K15" s="17">
        <v>5</v>
      </c>
      <c r="L15" s="17">
        <v>0.4</v>
      </c>
      <c r="M15" s="10" t="s">
        <v>142</v>
      </c>
      <c r="N15" s="9" t="s">
        <v>75</v>
      </c>
      <c r="O15" s="17">
        <v>121</v>
      </c>
      <c r="P15" s="30">
        <v>22</v>
      </c>
      <c r="Q15" s="1" t="s">
        <v>134</v>
      </c>
      <c r="R15" s="1" t="s">
        <v>135</v>
      </c>
      <c r="S15" s="13">
        <v>1.61</v>
      </c>
      <c r="T15" s="1">
        <v>-1.61</v>
      </c>
      <c r="U15" s="16" t="s">
        <v>157</v>
      </c>
      <c r="V15" s="1">
        <v>1.61</v>
      </c>
      <c r="W15" s="1">
        <v>-1.61</v>
      </c>
      <c r="X15" s="13">
        <f t="shared" ref="X15:X28" si="2">S15-T15</f>
        <v>3.22</v>
      </c>
      <c r="Y15" s="13">
        <f>(S15-T15)/2+T15</f>
        <v>0</v>
      </c>
      <c r="Z15" s="13">
        <f t="shared" ref="Z15:Z28" si="3">K15-Y15</f>
        <v>5</v>
      </c>
      <c r="AA15" s="13">
        <f t="shared" ref="AA15:AA28" si="4">SQRT((X15/2)^2+L15^2)</f>
        <v>1.658945448168806</v>
      </c>
      <c r="AB15" s="18" t="s">
        <v>95</v>
      </c>
      <c r="AC15" s="37" t="s">
        <v>95</v>
      </c>
      <c r="AD15" s="1" t="s">
        <v>164</v>
      </c>
      <c r="AE15" s="1" t="s">
        <v>107</v>
      </c>
      <c r="AF15" s="1" t="s">
        <v>159</v>
      </c>
      <c r="AG15" s="1">
        <v>150</v>
      </c>
      <c r="AH15" s="1">
        <v>5</v>
      </c>
      <c r="AI15" s="1" t="s">
        <v>160</v>
      </c>
      <c r="AJ15" s="1">
        <v>3000</v>
      </c>
      <c r="AK15" s="1">
        <v>5000</v>
      </c>
      <c r="AL15" s="1">
        <v>19</v>
      </c>
      <c r="AM15" s="1">
        <v>8</v>
      </c>
      <c r="AN15" s="1">
        <v>-8.1999999999999993</v>
      </c>
      <c r="AO15" s="1">
        <v>1.4</v>
      </c>
      <c r="AP15" s="41">
        <v>3.5499999999999997E-2</v>
      </c>
      <c r="AQ15" s="42">
        <v>5.8199999999999997E-3</v>
      </c>
      <c r="AR15" s="43">
        <f t="shared" si="0"/>
        <v>4.4375</v>
      </c>
      <c r="AS15" s="44">
        <f t="shared" si="1"/>
        <v>0.72749999999999992</v>
      </c>
      <c r="AT15" s="74"/>
      <c r="AU15" s="6" t="s">
        <v>85</v>
      </c>
      <c r="AV15" s="69" t="s">
        <v>291</v>
      </c>
      <c r="AW15" s="6" t="s">
        <v>161</v>
      </c>
      <c r="AX15" s="6" t="s">
        <v>85</v>
      </c>
      <c r="AY15" s="6" t="s">
        <v>86</v>
      </c>
      <c r="AZ15" s="6" t="s">
        <v>86</v>
      </c>
      <c r="BA15" s="6" t="s">
        <v>87</v>
      </c>
      <c r="BB15" s="6" t="s">
        <v>124</v>
      </c>
      <c r="BC15" s="6" t="s">
        <v>86</v>
      </c>
      <c r="BD15" s="6" t="s">
        <v>89</v>
      </c>
      <c r="BE15" s="6" t="s">
        <v>85</v>
      </c>
      <c r="BF15" s="6" t="s">
        <v>85</v>
      </c>
      <c r="BG15" s="6" t="s">
        <v>162</v>
      </c>
      <c r="BH15" s="6" t="s">
        <v>85</v>
      </c>
      <c r="BI15" s="6" t="s">
        <v>85</v>
      </c>
      <c r="BJ15" s="73" t="s">
        <v>87</v>
      </c>
      <c r="BM15" s="11"/>
    </row>
    <row r="16" spans="1:65" ht="13">
      <c r="A16" s="18">
        <v>14</v>
      </c>
      <c r="B16" s="1" t="s">
        <v>165</v>
      </c>
      <c r="C16" s="1" t="s">
        <v>138</v>
      </c>
      <c r="D16" s="1" t="s">
        <v>153</v>
      </c>
      <c r="E16" s="1" t="s">
        <v>166</v>
      </c>
      <c r="F16" s="1" t="s">
        <v>167</v>
      </c>
      <c r="G16" s="1">
        <v>-0.8</v>
      </c>
      <c r="H16" s="2">
        <v>50.73</v>
      </c>
      <c r="I16" s="6" t="s">
        <v>120</v>
      </c>
      <c r="J16" s="17">
        <v>3</v>
      </c>
      <c r="K16" s="17">
        <v>7</v>
      </c>
      <c r="L16" s="17">
        <v>0.4</v>
      </c>
      <c r="M16" s="10" t="s">
        <v>142</v>
      </c>
      <c r="N16" s="9" t="s">
        <v>75</v>
      </c>
      <c r="O16" s="17">
        <v>133</v>
      </c>
      <c r="P16" s="30">
        <v>13</v>
      </c>
      <c r="Q16" s="6" t="s">
        <v>77</v>
      </c>
      <c r="R16" s="6" t="s">
        <v>93</v>
      </c>
      <c r="S16" s="13">
        <v>7.56</v>
      </c>
      <c r="T16" s="1">
        <v>2.17</v>
      </c>
      <c r="U16" s="16" t="s">
        <v>168</v>
      </c>
      <c r="V16" s="1">
        <v>1.56</v>
      </c>
      <c r="W16" s="1">
        <v>-1.57</v>
      </c>
      <c r="X16" s="13">
        <f t="shared" si="2"/>
        <v>5.39</v>
      </c>
      <c r="Y16" s="13">
        <f t="shared" ref="Y16:Y28" si="5">(S16-T16)/2+T16</f>
        <v>4.8650000000000002</v>
      </c>
      <c r="Z16" s="13">
        <f t="shared" si="3"/>
        <v>2.1349999999999998</v>
      </c>
      <c r="AA16" s="13">
        <f t="shared" si="4"/>
        <v>2.7245228940128214</v>
      </c>
      <c r="AB16" s="18" t="s">
        <v>95</v>
      </c>
      <c r="AC16" s="37" t="s">
        <v>95</v>
      </c>
      <c r="AD16" s="1" t="s">
        <v>169</v>
      </c>
      <c r="AE16" s="1" t="s">
        <v>107</v>
      </c>
      <c r="AF16" s="1" t="s">
        <v>159</v>
      </c>
      <c r="AG16" s="1">
        <v>150</v>
      </c>
      <c r="AH16" s="1">
        <v>5</v>
      </c>
      <c r="AI16" s="1" t="s">
        <v>160</v>
      </c>
      <c r="AJ16" s="1">
        <v>3000</v>
      </c>
      <c r="AK16" s="1">
        <v>5000</v>
      </c>
      <c r="AL16" s="1">
        <v>19</v>
      </c>
      <c r="AM16" s="1">
        <v>8</v>
      </c>
      <c r="AN16" s="1">
        <v>-8.1999999999999993</v>
      </c>
      <c r="AO16" s="1">
        <v>1.4</v>
      </c>
      <c r="AP16" s="41">
        <v>3.5499999999999997E-2</v>
      </c>
      <c r="AQ16" s="42">
        <v>5.8199999999999997E-3</v>
      </c>
      <c r="AR16" s="43">
        <f t="shared" si="0"/>
        <v>4.4375</v>
      </c>
      <c r="AS16" s="44">
        <f t="shared" si="1"/>
        <v>0.72749999999999992</v>
      </c>
      <c r="AT16" s="74"/>
      <c r="AU16" s="6" t="s">
        <v>85</v>
      </c>
      <c r="AV16" s="69" t="s">
        <v>291</v>
      </c>
      <c r="AW16" s="6" t="s">
        <v>161</v>
      </c>
      <c r="AX16" s="6" t="s">
        <v>85</v>
      </c>
      <c r="AY16" s="6" t="s">
        <v>86</v>
      </c>
      <c r="AZ16" s="6" t="s">
        <v>86</v>
      </c>
      <c r="BA16" s="6" t="s">
        <v>87</v>
      </c>
      <c r="BB16" s="6" t="s">
        <v>124</v>
      </c>
      <c r="BC16" s="6" t="s">
        <v>86</v>
      </c>
      <c r="BD16" s="6" t="s">
        <v>89</v>
      </c>
      <c r="BE16" s="6" t="s">
        <v>85</v>
      </c>
      <c r="BF16" s="6" t="s">
        <v>85</v>
      </c>
      <c r="BG16" s="6" t="s">
        <v>162</v>
      </c>
      <c r="BH16" s="6" t="s">
        <v>85</v>
      </c>
      <c r="BI16" s="6" t="s">
        <v>85</v>
      </c>
      <c r="BJ16" s="73" t="s">
        <v>87</v>
      </c>
      <c r="BM16" s="11"/>
    </row>
    <row r="17" spans="1:65">
      <c r="A17" s="18">
        <v>15</v>
      </c>
      <c r="B17" s="1" t="s">
        <v>170</v>
      </c>
      <c r="C17" s="1" t="s">
        <v>138</v>
      </c>
      <c r="D17" s="1" t="s">
        <v>171</v>
      </c>
      <c r="E17" s="1" t="s">
        <v>172</v>
      </c>
      <c r="F17" s="1" t="s">
        <v>173</v>
      </c>
      <c r="G17" s="1">
        <v>-1.07</v>
      </c>
      <c r="H17" s="2">
        <v>50.69</v>
      </c>
      <c r="I17" s="1" t="s">
        <v>174</v>
      </c>
      <c r="J17" s="17">
        <v>4</v>
      </c>
      <c r="K17" s="17">
        <v>6</v>
      </c>
      <c r="L17" s="17">
        <v>0.4</v>
      </c>
      <c r="M17" s="10" t="s">
        <v>142</v>
      </c>
      <c r="N17" s="9" t="s">
        <v>104</v>
      </c>
      <c r="O17" s="17">
        <v>115</v>
      </c>
      <c r="P17" s="30">
        <v>10</v>
      </c>
      <c r="Q17" s="1" t="s">
        <v>134</v>
      </c>
      <c r="R17" s="1" t="s">
        <v>135</v>
      </c>
      <c r="S17" s="1">
        <v>1.23</v>
      </c>
      <c r="T17" s="1">
        <v>-1.29</v>
      </c>
      <c r="U17" s="16" t="s">
        <v>168</v>
      </c>
      <c r="V17" s="1">
        <v>1.23</v>
      </c>
      <c r="W17" s="1">
        <v>-1.29</v>
      </c>
      <c r="X17" s="13">
        <f t="shared" si="2"/>
        <v>2.52</v>
      </c>
      <c r="Y17" s="13">
        <f t="shared" si="5"/>
        <v>-3.0000000000000027E-2</v>
      </c>
      <c r="Z17" s="13">
        <f t="shared" si="3"/>
        <v>6.03</v>
      </c>
      <c r="AA17" s="13">
        <f t="shared" si="4"/>
        <v>1.3219682295728594</v>
      </c>
      <c r="AB17" s="18" t="s">
        <v>95</v>
      </c>
      <c r="AC17" s="37" t="s">
        <v>95</v>
      </c>
      <c r="AD17" s="1" t="s">
        <v>175</v>
      </c>
      <c r="AE17" s="1" t="s">
        <v>107</v>
      </c>
      <c r="AF17" s="1" t="s">
        <v>159</v>
      </c>
      <c r="AG17" s="1">
        <v>150</v>
      </c>
      <c r="AH17" s="1">
        <v>5</v>
      </c>
      <c r="AI17" s="1" t="s">
        <v>160</v>
      </c>
      <c r="AJ17" s="1">
        <v>3000</v>
      </c>
      <c r="AK17" s="1">
        <v>5000</v>
      </c>
      <c r="AL17" s="1">
        <v>19</v>
      </c>
      <c r="AM17" s="1">
        <v>8</v>
      </c>
      <c r="AN17" s="1">
        <v>-8.1999999999999993</v>
      </c>
      <c r="AO17" s="1">
        <v>1.4</v>
      </c>
      <c r="AP17" s="41">
        <v>3.5499999999999997E-2</v>
      </c>
      <c r="AQ17" s="42">
        <v>5.8199999999999997E-3</v>
      </c>
      <c r="AR17" s="43">
        <f t="shared" si="0"/>
        <v>4.4375</v>
      </c>
      <c r="AS17" s="44">
        <f t="shared" si="1"/>
        <v>0.72749999999999992</v>
      </c>
      <c r="AT17" s="75"/>
      <c r="AU17" s="6" t="s">
        <v>85</v>
      </c>
      <c r="AV17" s="6" t="s">
        <v>176</v>
      </c>
      <c r="AW17" s="6" t="s">
        <v>177</v>
      </c>
      <c r="AX17" s="6" t="s">
        <v>86</v>
      </c>
      <c r="AY17" s="6" t="s">
        <v>86</v>
      </c>
      <c r="AZ17" s="6" t="s">
        <v>86</v>
      </c>
      <c r="BA17" s="6" t="s">
        <v>86</v>
      </c>
      <c r="BB17" s="6" t="s">
        <v>178</v>
      </c>
      <c r="BC17" s="6" t="s">
        <v>87</v>
      </c>
      <c r="BD17" s="6" t="s">
        <v>87</v>
      </c>
      <c r="BE17" s="6" t="s">
        <v>85</v>
      </c>
      <c r="BF17" s="6" t="s">
        <v>85</v>
      </c>
      <c r="BG17" s="6" t="s">
        <v>298</v>
      </c>
      <c r="BH17" s="6" t="s">
        <v>85</v>
      </c>
      <c r="BI17" s="6" t="s">
        <v>86</v>
      </c>
      <c r="BJ17" s="73" t="s">
        <v>86</v>
      </c>
      <c r="BM17" s="11"/>
    </row>
    <row r="18" spans="1:65">
      <c r="A18" s="18">
        <v>16</v>
      </c>
      <c r="B18" s="1" t="s">
        <v>179</v>
      </c>
      <c r="C18" s="1" t="s">
        <v>138</v>
      </c>
      <c r="D18" s="1" t="s">
        <v>180</v>
      </c>
      <c r="E18" s="1" t="s">
        <v>181</v>
      </c>
      <c r="F18" s="1" t="s">
        <v>182</v>
      </c>
      <c r="G18" s="1">
        <v>-4.07</v>
      </c>
      <c r="H18" s="2">
        <v>51.56</v>
      </c>
      <c r="I18" s="1" t="s">
        <v>120</v>
      </c>
      <c r="J18" s="17">
        <v>12</v>
      </c>
      <c r="K18" s="17">
        <v>13</v>
      </c>
      <c r="L18" s="17">
        <v>0.4</v>
      </c>
      <c r="M18" s="10" t="s">
        <v>142</v>
      </c>
      <c r="N18" s="9" t="s">
        <v>183</v>
      </c>
      <c r="O18" s="17">
        <v>122</v>
      </c>
      <c r="P18" s="30">
        <v>9</v>
      </c>
      <c r="Q18" s="6" t="s">
        <v>77</v>
      </c>
      <c r="R18" s="6" t="s">
        <v>93</v>
      </c>
      <c r="S18" s="16">
        <v>11.25</v>
      </c>
      <c r="T18" s="1">
        <v>3.94</v>
      </c>
      <c r="U18" s="16" t="s">
        <v>184</v>
      </c>
      <c r="V18" s="1">
        <v>3.23</v>
      </c>
      <c r="W18" s="1">
        <v>-3.07</v>
      </c>
      <c r="X18" s="13">
        <f t="shared" si="2"/>
        <v>7.3100000000000005</v>
      </c>
      <c r="Y18" s="13">
        <f t="shared" si="5"/>
        <v>7.5950000000000006</v>
      </c>
      <c r="Z18" s="13">
        <f t="shared" si="3"/>
        <v>5.4049999999999994</v>
      </c>
      <c r="AA18" s="13">
        <f t="shared" si="4"/>
        <v>3.6768226772581789</v>
      </c>
      <c r="AB18" s="18" t="s">
        <v>95</v>
      </c>
      <c r="AC18" s="37" t="s">
        <v>95</v>
      </c>
      <c r="AD18" s="1" t="s">
        <v>185</v>
      </c>
      <c r="AE18" s="1" t="s">
        <v>107</v>
      </c>
      <c r="AF18" s="1" t="s">
        <v>186</v>
      </c>
      <c r="AG18" s="1">
        <v>130</v>
      </c>
      <c r="AH18" s="1">
        <v>5</v>
      </c>
      <c r="AI18" s="1" t="s">
        <v>253</v>
      </c>
      <c r="AJ18" s="1">
        <v>3000</v>
      </c>
      <c r="AK18" s="1">
        <v>5000</v>
      </c>
      <c r="AL18" s="1">
        <v>19</v>
      </c>
      <c r="AM18" s="1">
        <v>8</v>
      </c>
      <c r="AN18" s="1">
        <v>-5.3</v>
      </c>
      <c r="AO18" s="1">
        <v>1.6</v>
      </c>
      <c r="AP18" s="41">
        <v>2.9700000000000001E-2</v>
      </c>
      <c r="AQ18" s="42">
        <v>5.0400000000000002E-3</v>
      </c>
      <c r="AR18" s="43">
        <f t="shared" si="0"/>
        <v>3.7124999999999999</v>
      </c>
      <c r="AS18" s="44">
        <f t="shared" si="1"/>
        <v>0.63</v>
      </c>
      <c r="AT18" s="76" t="s">
        <v>234</v>
      </c>
      <c r="AU18" s="6"/>
      <c r="AV18" s="6"/>
      <c r="AW18" s="6"/>
      <c r="AX18" s="6"/>
      <c r="AY18" s="6"/>
      <c r="AZ18" s="6"/>
      <c r="BA18" s="6"/>
      <c r="BB18" s="6"/>
      <c r="BC18" s="6"/>
      <c r="BD18" s="6"/>
      <c r="BE18" s="6"/>
      <c r="BF18" s="6"/>
      <c r="BG18" s="6"/>
      <c r="BH18" s="6"/>
      <c r="BI18" s="6"/>
      <c r="BJ18" s="73"/>
      <c r="BM18" s="11"/>
    </row>
    <row r="19" spans="1:65">
      <c r="A19" s="18">
        <v>17</v>
      </c>
      <c r="B19" s="1" t="s">
        <v>187</v>
      </c>
      <c r="C19" s="1" t="s">
        <v>138</v>
      </c>
      <c r="D19" s="1" t="s">
        <v>180</v>
      </c>
      <c r="E19" s="1" t="s">
        <v>188</v>
      </c>
      <c r="F19" s="1" t="s">
        <v>189</v>
      </c>
      <c r="G19" s="1">
        <v>-4.09</v>
      </c>
      <c r="H19" s="2">
        <v>51.56</v>
      </c>
      <c r="I19" s="1" t="s">
        <v>120</v>
      </c>
      <c r="J19" s="17">
        <v>6.2</v>
      </c>
      <c r="K19" s="17">
        <v>12.4</v>
      </c>
      <c r="L19" s="17">
        <v>0.4</v>
      </c>
      <c r="M19" s="10" t="s">
        <v>142</v>
      </c>
      <c r="N19" s="9" t="s">
        <v>183</v>
      </c>
      <c r="O19" s="17">
        <v>117</v>
      </c>
      <c r="P19" s="30">
        <v>23</v>
      </c>
      <c r="Q19" s="6" t="s">
        <v>77</v>
      </c>
      <c r="R19" s="6" t="s">
        <v>93</v>
      </c>
      <c r="S19" s="16">
        <v>11.25</v>
      </c>
      <c r="T19" s="1">
        <v>3.94</v>
      </c>
      <c r="U19" s="16" t="s">
        <v>184</v>
      </c>
      <c r="V19" s="1">
        <v>3.23</v>
      </c>
      <c r="W19" s="1">
        <v>-3.07</v>
      </c>
      <c r="X19" s="13">
        <f t="shared" si="2"/>
        <v>7.3100000000000005</v>
      </c>
      <c r="Y19" s="13">
        <f t="shared" si="5"/>
        <v>7.5950000000000006</v>
      </c>
      <c r="Z19" s="13">
        <f t="shared" si="3"/>
        <v>4.8049999999999997</v>
      </c>
      <c r="AA19" s="13">
        <f t="shared" si="4"/>
        <v>3.6768226772581789</v>
      </c>
      <c r="AB19" s="18" t="s">
        <v>95</v>
      </c>
      <c r="AC19" s="37" t="s">
        <v>95</v>
      </c>
      <c r="AD19" s="1" t="s">
        <v>190</v>
      </c>
      <c r="AE19" s="1" t="s">
        <v>107</v>
      </c>
      <c r="AF19" s="1" t="s">
        <v>186</v>
      </c>
      <c r="AG19" s="1">
        <v>130</v>
      </c>
      <c r="AH19" s="1">
        <v>5</v>
      </c>
      <c r="AI19" s="1" t="s">
        <v>253</v>
      </c>
      <c r="AJ19" s="1">
        <v>3000</v>
      </c>
      <c r="AK19" s="1">
        <v>5000</v>
      </c>
      <c r="AL19" s="1">
        <v>19</v>
      </c>
      <c r="AM19" s="1">
        <v>8</v>
      </c>
      <c r="AN19" s="1">
        <v>-5.3</v>
      </c>
      <c r="AO19" s="1">
        <v>1.6</v>
      </c>
      <c r="AP19" s="41">
        <v>2.9700000000000001E-2</v>
      </c>
      <c r="AQ19" s="42">
        <v>5.0400000000000002E-3</v>
      </c>
      <c r="AR19" s="43">
        <f t="shared" si="0"/>
        <v>3.7124999999999999</v>
      </c>
      <c r="AS19" s="44">
        <f t="shared" si="1"/>
        <v>0.63</v>
      </c>
      <c r="AT19" s="76" t="s">
        <v>234</v>
      </c>
      <c r="AU19" s="6"/>
      <c r="AV19" s="6"/>
      <c r="AW19" s="6"/>
      <c r="AX19" s="6"/>
      <c r="AY19" s="6"/>
      <c r="AZ19" s="6"/>
      <c r="BA19" s="6"/>
      <c r="BB19" s="6"/>
      <c r="BC19" s="6"/>
      <c r="BD19" s="6"/>
      <c r="BE19" s="6"/>
      <c r="BF19" s="6"/>
      <c r="BG19" s="6"/>
      <c r="BH19" s="6"/>
      <c r="BI19" s="6"/>
      <c r="BJ19" s="73"/>
      <c r="BM19" s="11"/>
    </row>
    <row r="20" spans="1:65">
      <c r="A20" s="18">
        <v>18</v>
      </c>
      <c r="B20" s="6" t="s">
        <v>191</v>
      </c>
      <c r="C20" s="6" t="s">
        <v>138</v>
      </c>
      <c r="D20" s="6" t="s">
        <v>192</v>
      </c>
      <c r="E20" s="6" t="s">
        <v>193</v>
      </c>
      <c r="F20" s="6" t="s">
        <v>194</v>
      </c>
      <c r="G20" s="11">
        <v>-2.1</v>
      </c>
      <c r="H20" s="12">
        <v>49.25</v>
      </c>
      <c r="I20" s="6" t="s">
        <v>92</v>
      </c>
      <c r="J20" s="17">
        <v>4</v>
      </c>
      <c r="K20" s="17">
        <v>8</v>
      </c>
      <c r="L20" s="17">
        <v>0.4</v>
      </c>
      <c r="M20" s="10" t="s">
        <v>74</v>
      </c>
      <c r="N20" s="9" t="s">
        <v>183</v>
      </c>
      <c r="O20" s="17">
        <v>121</v>
      </c>
      <c r="P20" s="30">
        <v>14</v>
      </c>
      <c r="Q20" s="6" t="s">
        <v>93</v>
      </c>
      <c r="R20" s="1" t="s">
        <v>94</v>
      </c>
      <c r="S20" s="13">
        <v>4.2</v>
      </c>
      <c r="T20" s="13">
        <v>-1.63</v>
      </c>
      <c r="U20" s="13" t="s">
        <v>195</v>
      </c>
      <c r="V20" s="13">
        <v>3.45</v>
      </c>
      <c r="W20" s="13">
        <v>-3.27</v>
      </c>
      <c r="X20" s="13">
        <f t="shared" si="2"/>
        <v>5.83</v>
      </c>
      <c r="Y20" s="13">
        <f t="shared" si="5"/>
        <v>1.2850000000000001</v>
      </c>
      <c r="Z20" s="13">
        <f t="shared" si="3"/>
        <v>6.7149999999999999</v>
      </c>
      <c r="AA20" s="13">
        <f t="shared" si="4"/>
        <v>2.9423162644420127</v>
      </c>
      <c r="AB20" s="18" t="s">
        <v>95</v>
      </c>
      <c r="AC20" s="37" t="s">
        <v>95</v>
      </c>
      <c r="AD20" s="1" t="s">
        <v>196</v>
      </c>
      <c r="AE20" s="1" t="s">
        <v>107</v>
      </c>
      <c r="AF20" s="1" t="s">
        <v>197</v>
      </c>
      <c r="AG20" s="1">
        <v>120</v>
      </c>
      <c r="AH20" s="1">
        <v>5</v>
      </c>
      <c r="AI20" s="1" t="s">
        <v>198</v>
      </c>
      <c r="AJ20" s="1">
        <v>3000</v>
      </c>
      <c r="AK20" s="1">
        <v>5000</v>
      </c>
      <c r="AL20" s="1">
        <v>19</v>
      </c>
      <c r="AM20" s="1">
        <v>8</v>
      </c>
      <c r="AN20" s="1">
        <v>-5.2</v>
      </c>
      <c r="AO20" s="1">
        <v>1.8</v>
      </c>
      <c r="AP20" s="41">
        <v>2.7099999999999999E-2</v>
      </c>
      <c r="AQ20" s="42">
        <v>4.7099999999999998E-3</v>
      </c>
      <c r="AR20" s="43">
        <f t="shared" si="0"/>
        <v>3.3874999999999997</v>
      </c>
      <c r="AS20" s="44">
        <f t="shared" si="1"/>
        <v>0.58875</v>
      </c>
      <c r="AT20" s="76" t="s">
        <v>234</v>
      </c>
      <c r="AU20" s="6"/>
      <c r="AV20" s="6"/>
      <c r="AW20" s="6"/>
      <c r="AX20" s="6"/>
      <c r="AY20" s="6"/>
      <c r="AZ20" s="6"/>
      <c r="BA20" s="6"/>
      <c r="BB20" s="6"/>
      <c r="BC20" s="6"/>
      <c r="BD20" s="6"/>
      <c r="BE20" s="6"/>
      <c r="BF20" s="6"/>
      <c r="BG20" s="6"/>
      <c r="BH20" s="6"/>
      <c r="BI20" s="6"/>
      <c r="BJ20" s="73"/>
      <c r="BM20" s="11"/>
    </row>
    <row r="21" spans="1:65">
      <c r="A21" s="18">
        <v>19</v>
      </c>
      <c r="B21" s="6" t="s">
        <v>199</v>
      </c>
      <c r="C21" s="6" t="s">
        <v>138</v>
      </c>
      <c r="D21" s="6" t="s">
        <v>200</v>
      </c>
      <c r="E21" s="6" t="s">
        <v>201</v>
      </c>
      <c r="F21" s="6" t="s">
        <v>202</v>
      </c>
      <c r="G21" s="11">
        <v>-3.48</v>
      </c>
      <c r="H21" s="12">
        <v>50.46</v>
      </c>
      <c r="I21" s="6" t="s">
        <v>156</v>
      </c>
      <c r="J21" s="33" t="s">
        <v>95</v>
      </c>
      <c r="K21" s="17">
        <v>5.8</v>
      </c>
      <c r="L21" s="17">
        <v>0.4</v>
      </c>
      <c r="M21" s="10" t="s">
        <v>142</v>
      </c>
      <c r="N21" s="9" t="s">
        <v>183</v>
      </c>
      <c r="O21" s="17">
        <v>116</v>
      </c>
      <c r="P21" s="30">
        <v>9</v>
      </c>
      <c r="Q21" s="6" t="s">
        <v>134</v>
      </c>
      <c r="R21" s="6" t="s">
        <v>135</v>
      </c>
      <c r="S21" s="13">
        <v>1.44</v>
      </c>
      <c r="T21" s="13">
        <v>-1.53</v>
      </c>
      <c r="U21" s="13" t="s">
        <v>168</v>
      </c>
      <c r="V21" s="13">
        <v>1.44</v>
      </c>
      <c r="W21" s="13">
        <v>-1.53</v>
      </c>
      <c r="X21" s="13">
        <f t="shared" si="2"/>
        <v>2.9699999999999998</v>
      </c>
      <c r="Y21" s="13">
        <f t="shared" si="5"/>
        <v>-4.5000000000000151E-2</v>
      </c>
      <c r="Z21" s="13">
        <f t="shared" si="3"/>
        <v>5.8449999999999998</v>
      </c>
      <c r="AA21" s="13">
        <f t="shared" si="4"/>
        <v>1.5379288019931221</v>
      </c>
      <c r="AB21" s="18" t="s">
        <v>95</v>
      </c>
      <c r="AC21" s="37" t="s">
        <v>95</v>
      </c>
      <c r="AD21" s="1" t="s">
        <v>203</v>
      </c>
      <c r="AE21" s="1" t="s">
        <v>107</v>
      </c>
      <c r="AF21" s="1" t="s">
        <v>204</v>
      </c>
      <c r="AG21" s="1">
        <v>130</v>
      </c>
      <c r="AH21" s="1">
        <v>5</v>
      </c>
      <c r="AI21" s="1" t="s">
        <v>205</v>
      </c>
      <c r="AJ21" s="1">
        <v>3000</v>
      </c>
      <c r="AK21" s="1">
        <v>5000</v>
      </c>
      <c r="AL21" s="1">
        <v>19</v>
      </c>
      <c r="AM21" s="1">
        <v>8</v>
      </c>
      <c r="AN21" s="1">
        <v>0.7</v>
      </c>
      <c r="AO21" s="1">
        <v>2.7</v>
      </c>
      <c r="AP21" s="41">
        <v>2.8199999999999999E-2</v>
      </c>
      <c r="AQ21" s="42">
        <v>4.8799999999999998E-3</v>
      </c>
      <c r="AR21" s="43">
        <f t="shared" si="0"/>
        <v>3.5249999999999999</v>
      </c>
      <c r="AS21" s="44">
        <f t="shared" si="1"/>
        <v>0.61</v>
      </c>
      <c r="AT21" s="76" t="s">
        <v>234</v>
      </c>
      <c r="AU21" s="6"/>
      <c r="AV21" s="6"/>
      <c r="AW21" s="6"/>
      <c r="AX21" s="6"/>
      <c r="AY21" s="6"/>
      <c r="AZ21" s="6"/>
      <c r="BA21" s="6"/>
      <c r="BB21" s="6"/>
      <c r="BC21" s="6"/>
      <c r="BD21" s="6"/>
      <c r="BE21" s="6"/>
      <c r="BF21" s="6"/>
      <c r="BG21" s="6"/>
      <c r="BH21" s="6"/>
      <c r="BI21" s="6"/>
      <c r="BJ21" s="73"/>
      <c r="BM21" s="11"/>
    </row>
    <row r="22" spans="1:65">
      <c r="A22" s="18">
        <v>20</v>
      </c>
      <c r="B22" s="6" t="s">
        <v>206</v>
      </c>
      <c r="C22" s="6" t="s">
        <v>138</v>
      </c>
      <c r="D22" s="6" t="s">
        <v>207</v>
      </c>
      <c r="E22" s="6" t="s">
        <v>208</v>
      </c>
      <c r="F22" s="6" t="s">
        <v>209</v>
      </c>
      <c r="G22" s="11">
        <v>-5.09</v>
      </c>
      <c r="H22" s="12">
        <v>50.11</v>
      </c>
      <c r="I22" s="6" t="s">
        <v>210</v>
      </c>
      <c r="J22" s="17">
        <v>4.0999999999999996</v>
      </c>
      <c r="K22" s="17">
        <v>5.0999999999999996</v>
      </c>
      <c r="L22" s="17">
        <v>0.4</v>
      </c>
      <c r="M22" s="10" t="s">
        <v>142</v>
      </c>
      <c r="N22" s="9" t="s">
        <v>75</v>
      </c>
      <c r="O22" s="17">
        <v>120</v>
      </c>
      <c r="P22" s="30">
        <v>7</v>
      </c>
      <c r="Q22" s="6" t="s">
        <v>93</v>
      </c>
      <c r="R22" s="1" t="s">
        <v>94</v>
      </c>
      <c r="S22" s="13">
        <v>2.94</v>
      </c>
      <c r="T22" s="13">
        <v>-2.34</v>
      </c>
      <c r="U22" s="13" t="s">
        <v>168</v>
      </c>
      <c r="V22" s="13">
        <v>1.9</v>
      </c>
      <c r="W22" s="13">
        <v>-2.0499999999999998</v>
      </c>
      <c r="X22" s="13">
        <f t="shared" si="2"/>
        <v>5.2799999999999994</v>
      </c>
      <c r="Y22" s="13">
        <f t="shared" si="5"/>
        <v>0.29999999999999982</v>
      </c>
      <c r="Z22" s="13">
        <f t="shared" si="3"/>
        <v>4.8</v>
      </c>
      <c r="AA22" s="13">
        <f t="shared" si="4"/>
        <v>2.6701310829245815</v>
      </c>
      <c r="AB22" s="18" t="s">
        <v>95</v>
      </c>
      <c r="AC22" s="37" t="s">
        <v>95</v>
      </c>
      <c r="AD22" s="1" t="s">
        <v>211</v>
      </c>
      <c r="AE22" s="1" t="s">
        <v>107</v>
      </c>
      <c r="AF22" s="1" t="s">
        <v>204</v>
      </c>
      <c r="AG22" s="1">
        <v>130</v>
      </c>
      <c r="AH22" s="1">
        <v>5</v>
      </c>
      <c r="AI22" s="1" t="s">
        <v>205</v>
      </c>
      <c r="AJ22" s="1">
        <v>3000</v>
      </c>
      <c r="AK22" s="1">
        <v>5000</v>
      </c>
      <c r="AL22" s="1">
        <v>19</v>
      </c>
      <c r="AM22" s="1">
        <v>8</v>
      </c>
      <c r="AN22" s="1">
        <v>0.7</v>
      </c>
      <c r="AO22" s="1">
        <v>2.7</v>
      </c>
      <c r="AP22" s="41">
        <v>2.8199999999999999E-2</v>
      </c>
      <c r="AQ22" s="42">
        <v>4.8799999999999998E-3</v>
      </c>
      <c r="AR22" s="43">
        <f t="shared" si="0"/>
        <v>3.5249999999999999</v>
      </c>
      <c r="AS22" s="44">
        <f t="shared" si="1"/>
        <v>0.61</v>
      </c>
      <c r="AT22" s="72"/>
      <c r="AU22" s="77" t="s">
        <v>85</v>
      </c>
      <c r="AV22" s="77" t="s">
        <v>147</v>
      </c>
      <c r="AW22" s="77" t="s">
        <v>299</v>
      </c>
      <c r="AX22" s="77" t="s">
        <v>85</v>
      </c>
      <c r="AY22" s="77" t="s">
        <v>85</v>
      </c>
      <c r="AZ22" s="77" t="s">
        <v>85</v>
      </c>
      <c r="BA22" s="77" t="s">
        <v>85</v>
      </c>
      <c r="BB22" s="77" t="s">
        <v>300</v>
      </c>
      <c r="BC22" s="77" t="s">
        <v>85</v>
      </c>
      <c r="BD22" s="77" t="s">
        <v>301</v>
      </c>
      <c r="BE22" s="77" t="s">
        <v>85</v>
      </c>
      <c r="BF22" s="77" t="s">
        <v>85</v>
      </c>
      <c r="BG22" s="77" t="s">
        <v>302</v>
      </c>
      <c r="BH22" s="77" t="s">
        <v>85</v>
      </c>
      <c r="BI22" s="77" t="s">
        <v>85</v>
      </c>
      <c r="BJ22" s="78" t="s">
        <v>85</v>
      </c>
      <c r="BM22" s="11"/>
    </row>
    <row r="23" spans="1:65">
      <c r="A23" s="18">
        <v>21</v>
      </c>
      <c r="B23" s="6" t="s">
        <v>213</v>
      </c>
      <c r="C23" s="6" t="s">
        <v>138</v>
      </c>
      <c r="D23" s="6" t="s">
        <v>207</v>
      </c>
      <c r="E23" s="6" t="s">
        <v>208</v>
      </c>
      <c r="F23" s="6" t="s">
        <v>214</v>
      </c>
      <c r="G23" s="11">
        <v>-5.09</v>
      </c>
      <c r="H23" s="12">
        <v>50.11</v>
      </c>
      <c r="I23" s="6" t="s">
        <v>215</v>
      </c>
      <c r="J23" s="33" t="s">
        <v>95</v>
      </c>
      <c r="K23" s="17">
        <v>4.7</v>
      </c>
      <c r="L23" s="17">
        <v>0.4</v>
      </c>
      <c r="M23" s="10" t="s">
        <v>142</v>
      </c>
      <c r="N23" s="9" t="s">
        <v>75</v>
      </c>
      <c r="O23" s="17">
        <v>119</v>
      </c>
      <c r="P23" s="30">
        <v>7</v>
      </c>
      <c r="Q23" s="6" t="s">
        <v>134</v>
      </c>
      <c r="R23" s="1" t="s">
        <v>135</v>
      </c>
      <c r="S23" s="13">
        <v>1.9</v>
      </c>
      <c r="T23" s="13">
        <v>-2.0499999999999998</v>
      </c>
      <c r="U23" s="13" t="s">
        <v>168</v>
      </c>
      <c r="V23" s="13">
        <v>1.9</v>
      </c>
      <c r="W23" s="13">
        <v>-2.0499999999999998</v>
      </c>
      <c r="X23" s="13">
        <f t="shared" si="2"/>
        <v>3.9499999999999997</v>
      </c>
      <c r="Y23" s="13">
        <f t="shared" si="5"/>
        <v>-7.4999999999999956E-2</v>
      </c>
      <c r="Z23" s="13">
        <f t="shared" si="3"/>
        <v>4.7750000000000004</v>
      </c>
      <c r="AA23" s="13">
        <f t="shared" si="4"/>
        <v>2.0150992531386636</v>
      </c>
      <c r="AB23" s="18" t="s">
        <v>95</v>
      </c>
      <c r="AC23" s="37" t="s">
        <v>95</v>
      </c>
      <c r="AD23" s="1" t="s">
        <v>216</v>
      </c>
      <c r="AE23" s="1" t="s">
        <v>107</v>
      </c>
      <c r="AF23" s="1" t="s">
        <v>204</v>
      </c>
      <c r="AG23" s="1">
        <v>130</v>
      </c>
      <c r="AH23" s="1">
        <v>5</v>
      </c>
      <c r="AI23" s="1" t="s">
        <v>205</v>
      </c>
      <c r="AJ23" s="1">
        <v>3000</v>
      </c>
      <c r="AK23" s="1">
        <v>5000</v>
      </c>
      <c r="AL23" s="1">
        <v>19</v>
      </c>
      <c r="AM23" s="1">
        <v>8</v>
      </c>
      <c r="AN23" s="1">
        <v>0.7</v>
      </c>
      <c r="AO23" s="1">
        <v>2.7</v>
      </c>
      <c r="AP23" s="41">
        <v>2.8199999999999999E-2</v>
      </c>
      <c r="AQ23" s="42">
        <v>4.8799999999999998E-3</v>
      </c>
      <c r="AR23" s="43">
        <f t="shared" si="0"/>
        <v>3.5249999999999999</v>
      </c>
      <c r="AS23" s="44">
        <f t="shared" si="1"/>
        <v>0.61</v>
      </c>
      <c r="AT23" s="79"/>
      <c r="AU23" s="77" t="s">
        <v>85</v>
      </c>
      <c r="AV23" s="77" t="s">
        <v>147</v>
      </c>
      <c r="AW23" s="77" t="s">
        <v>299</v>
      </c>
      <c r="AX23" s="77" t="s">
        <v>85</v>
      </c>
      <c r="AY23" s="77" t="s">
        <v>85</v>
      </c>
      <c r="AZ23" s="77" t="s">
        <v>85</v>
      </c>
      <c r="BA23" s="77" t="s">
        <v>85</v>
      </c>
      <c r="BB23" s="77" t="s">
        <v>300</v>
      </c>
      <c r="BC23" s="77" t="s">
        <v>85</v>
      </c>
      <c r="BD23" s="77" t="s">
        <v>301</v>
      </c>
      <c r="BE23" s="77" t="s">
        <v>85</v>
      </c>
      <c r="BF23" s="77" t="s">
        <v>85</v>
      </c>
      <c r="BG23" s="77" t="s">
        <v>302</v>
      </c>
      <c r="BH23" s="77" t="s">
        <v>85</v>
      </c>
      <c r="BI23" s="77" t="s">
        <v>85</v>
      </c>
      <c r="BJ23" s="78" t="s">
        <v>85</v>
      </c>
      <c r="BM23" s="11"/>
    </row>
    <row r="24" spans="1:65">
      <c r="A24" s="18">
        <v>22</v>
      </c>
      <c r="B24" s="6" t="s">
        <v>217</v>
      </c>
      <c r="C24" s="6" t="s">
        <v>138</v>
      </c>
      <c r="D24" s="6" t="s">
        <v>207</v>
      </c>
      <c r="E24" s="6" t="s">
        <v>218</v>
      </c>
      <c r="F24" s="6" t="s">
        <v>209</v>
      </c>
      <c r="G24" s="11">
        <v>-4.9400000000000004</v>
      </c>
      <c r="H24" s="12">
        <v>50.2</v>
      </c>
      <c r="I24" s="6" t="s">
        <v>210</v>
      </c>
      <c r="J24" s="17">
        <v>3.7</v>
      </c>
      <c r="K24" s="17">
        <v>5</v>
      </c>
      <c r="L24" s="17">
        <v>0.4</v>
      </c>
      <c r="M24" s="10" t="s">
        <v>142</v>
      </c>
      <c r="N24" s="9" t="s">
        <v>75</v>
      </c>
      <c r="O24" s="17">
        <v>115</v>
      </c>
      <c r="P24" s="30">
        <v>6</v>
      </c>
      <c r="Q24" s="6" t="s">
        <v>93</v>
      </c>
      <c r="R24" s="1" t="s">
        <v>94</v>
      </c>
      <c r="S24" s="13">
        <v>2.97</v>
      </c>
      <c r="T24" s="13">
        <v>-2.1800000000000002</v>
      </c>
      <c r="U24" s="13" t="s">
        <v>157</v>
      </c>
      <c r="V24" s="13">
        <v>1.99</v>
      </c>
      <c r="W24" s="13">
        <v>-2.13</v>
      </c>
      <c r="X24" s="13">
        <f t="shared" si="2"/>
        <v>5.15</v>
      </c>
      <c r="Y24" s="13">
        <f t="shared" si="5"/>
        <v>0.39500000000000002</v>
      </c>
      <c r="Z24" s="13">
        <f t="shared" si="3"/>
        <v>4.6050000000000004</v>
      </c>
      <c r="AA24" s="13">
        <f t="shared" si="4"/>
        <v>2.6058827678926773</v>
      </c>
      <c r="AB24" s="18" t="s">
        <v>95</v>
      </c>
      <c r="AC24" s="37" t="s">
        <v>95</v>
      </c>
      <c r="AD24" s="1" t="s">
        <v>219</v>
      </c>
      <c r="AE24" s="1" t="s">
        <v>107</v>
      </c>
      <c r="AF24" s="1" t="s">
        <v>204</v>
      </c>
      <c r="AG24" s="1">
        <v>130</v>
      </c>
      <c r="AH24" s="1">
        <v>5</v>
      </c>
      <c r="AI24" s="1" t="s">
        <v>205</v>
      </c>
      <c r="AJ24" s="1">
        <v>3000</v>
      </c>
      <c r="AK24" s="1">
        <v>5000</v>
      </c>
      <c r="AL24" s="1">
        <v>19</v>
      </c>
      <c r="AM24" s="1">
        <v>8</v>
      </c>
      <c r="AN24" s="1">
        <v>0.7</v>
      </c>
      <c r="AO24" s="1">
        <v>2.7</v>
      </c>
      <c r="AP24" s="41">
        <v>2.8199999999999999E-2</v>
      </c>
      <c r="AQ24" s="42">
        <v>4.8799999999999998E-3</v>
      </c>
      <c r="AR24" s="43">
        <f t="shared" si="0"/>
        <v>3.5249999999999999</v>
      </c>
      <c r="AS24" s="44">
        <f t="shared" si="1"/>
        <v>0.61</v>
      </c>
      <c r="AT24" s="79"/>
      <c r="AU24" s="77" t="s">
        <v>85</v>
      </c>
      <c r="AV24" s="77" t="s">
        <v>147</v>
      </c>
      <c r="AW24" s="77" t="s">
        <v>299</v>
      </c>
      <c r="AX24" s="77" t="s">
        <v>85</v>
      </c>
      <c r="AY24" s="77" t="s">
        <v>86</v>
      </c>
      <c r="AZ24" s="77" t="s">
        <v>85</v>
      </c>
      <c r="BA24" s="77" t="s">
        <v>85</v>
      </c>
      <c r="BB24" s="77" t="s">
        <v>300</v>
      </c>
      <c r="BC24" s="77" t="s">
        <v>85</v>
      </c>
      <c r="BD24" s="77" t="s">
        <v>301</v>
      </c>
      <c r="BE24" s="77" t="s">
        <v>85</v>
      </c>
      <c r="BF24" s="77" t="s">
        <v>85</v>
      </c>
      <c r="BG24" s="77" t="s">
        <v>302</v>
      </c>
      <c r="BH24" s="77" t="s">
        <v>85</v>
      </c>
      <c r="BI24" s="77" t="s">
        <v>85</v>
      </c>
      <c r="BJ24" s="78" t="s">
        <v>85</v>
      </c>
      <c r="BM24" s="11"/>
    </row>
    <row r="25" spans="1:65">
      <c r="A25" s="18">
        <v>23</v>
      </c>
      <c r="B25" s="6" t="s">
        <v>220</v>
      </c>
      <c r="C25" s="6" t="s">
        <v>138</v>
      </c>
      <c r="D25" s="6" t="s">
        <v>207</v>
      </c>
      <c r="E25" s="6" t="s">
        <v>218</v>
      </c>
      <c r="F25" s="6" t="s">
        <v>214</v>
      </c>
      <c r="G25" s="11">
        <v>-4.9400000000000004</v>
      </c>
      <c r="H25" s="12">
        <v>50.2</v>
      </c>
      <c r="I25" s="6" t="s">
        <v>215</v>
      </c>
      <c r="J25" s="33" t="s">
        <v>95</v>
      </c>
      <c r="K25" s="17">
        <v>4.4000000000000004</v>
      </c>
      <c r="L25" s="17">
        <v>0.4</v>
      </c>
      <c r="M25" s="10" t="s">
        <v>142</v>
      </c>
      <c r="N25" s="9" t="s">
        <v>75</v>
      </c>
      <c r="O25" s="17">
        <v>115</v>
      </c>
      <c r="P25" s="30">
        <v>6</v>
      </c>
      <c r="Q25" s="6" t="s">
        <v>134</v>
      </c>
      <c r="R25" s="1" t="s">
        <v>135</v>
      </c>
      <c r="S25" s="13">
        <v>1.99</v>
      </c>
      <c r="T25" s="13">
        <v>-2.13</v>
      </c>
      <c r="U25" s="13" t="s">
        <v>157</v>
      </c>
      <c r="V25" s="13">
        <v>1.99</v>
      </c>
      <c r="W25" s="13">
        <v>-2.13</v>
      </c>
      <c r="X25" s="13">
        <f t="shared" si="2"/>
        <v>4.12</v>
      </c>
      <c r="Y25" s="13">
        <f t="shared" si="5"/>
        <v>-6.999999999999984E-2</v>
      </c>
      <c r="Z25" s="13">
        <f t="shared" si="3"/>
        <v>4.4700000000000006</v>
      </c>
      <c r="AA25" s="13">
        <f t="shared" si="4"/>
        <v>2.098475637218598</v>
      </c>
      <c r="AB25" s="18" t="s">
        <v>95</v>
      </c>
      <c r="AC25" s="37" t="s">
        <v>95</v>
      </c>
      <c r="AD25" s="1" t="s">
        <v>221</v>
      </c>
      <c r="AE25" s="1" t="s">
        <v>107</v>
      </c>
      <c r="AF25" s="1" t="s">
        <v>204</v>
      </c>
      <c r="AG25" s="1">
        <v>130</v>
      </c>
      <c r="AH25" s="1">
        <v>5</v>
      </c>
      <c r="AI25" s="1" t="s">
        <v>205</v>
      </c>
      <c r="AJ25" s="1">
        <v>3000</v>
      </c>
      <c r="AK25" s="1">
        <v>5000</v>
      </c>
      <c r="AL25" s="1">
        <v>19</v>
      </c>
      <c r="AM25" s="1">
        <v>8</v>
      </c>
      <c r="AN25" s="1">
        <v>0.7</v>
      </c>
      <c r="AO25" s="1">
        <v>2.7</v>
      </c>
      <c r="AP25" s="41">
        <v>2.8199999999999999E-2</v>
      </c>
      <c r="AQ25" s="42">
        <v>4.8799999999999998E-3</v>
      </c>
      <c r="AR25" s="43">
        <f t="shared" si="0"/>
        <v>3.5249999999999999</v>
      </c>
      <c r="AS25" s="44">
        <f t="shared" si="1"/>
        <v>0.61</v>
      </c>
      <c r="AT25" s="79"/>
      <c r="AU25" s="77" t="s">
        <v>85</v>
      </c>
      <c r="AV25" s="77" t="s">
        <v>147</v>
      </c>
      <c r="AW25" s="77" t="s">
        <v>299</v>
      </c>
      <c r="AX25" s="77" t="s">
        <v>85</v>
      </c>
      <c r="AY25" s="77" t="s">
        <v>86</v>
      </c>
      <c r="AZ25" s="77" t="s">
        <v>85</v>
      </c>
      <c r="BA25" s="77" t="s">
        <v>85</v>
      </c>
      <c r="BB25" s="77" t="s">
        <v>300</v>
      </c>
      <c r="BC25" s="77" t="s">
        <v>85</v>
      </c>
      <c r="BD25" s="77" t="s">
        <v>301</v>
      </c>
      <c r="BE25" s="77" t="s">
        <v>85</v>
      </c>
      <c r="BF25" s="77" t="s">
        <v>85</v>
      </c>
      <c r="BG25" s="77" t="s">
        <v>302</v>
      </c>
      <c r="BH25" s="77" t="s">
        <v>85</v>
      </c>
      <c r="BI25" s="77" t="s">
        <v>85</v>
      </c>
      <c r="BJ25" s="78" t="s">
        <v>85</v>
      </c>
      <c r="BM25" s="11"/>
    </row>
    <row r="26" spans="1:65" ht="13">
      <c r="A26" s="18">
        <v>24</v>
      </c>
      <c r="B26" s="6" t="s">
        <v>222</v>
      </c>
      <c r="C26" s="6" t="s">
        <v>138</v>
      </c>
      <c r="D26" s="6" t="s">
        <v>207</v>
      </c>
      <c r="E26" s="1" t="s">
        <v>223</v>
      </c>
      <c r="F26" s="6" t="s">
        <v>209</v>
      </c>
      <c r="G26" s="11">
        <v>-5.39</v>
      </c>
      <c r="H26" s="12">
        <v>50.23</v>
      </c>
      <c r="I26" s="6" t="s">
        <v>210</v>
      </c>
      <c r="J26" s="32">
        <v>4</v>
      </c>
      <c r="K26" s="17">
        <v>6.4</v>
      </c>
      <c r="L26" s="17">
        <v>0.4</v>
      </c>
      <c r="M26" s="10" t="s">
        <v>142</v>
      </c>
      <c r="N26" s="9" t="s">
        <v>75</v>
      </c>
      <c r="O26" s="17">
        <v>141</v>
      </c>
      <c r="P26" s="30">
        <v>12</v>
      </c>
      <c r="Q26" s="6" t="s">
        <v>93</v>
      </c>
      <c r="R26" s="1" t="s">
        <v>94</v>
      </c>
      <c r="S26" s="13">
        <v>3.2</v>
      </c>
      <c r="T26" s="13">
        <v>-2.58</v>
      </c>
      <c r="U26" s="13" t="s">
        <v>113</v>
      </c>
      <c r="V26" s="13">
        <v>2.06</v>
      </c>
      <c r="W26" s="13">
        <v>-2.09</v>
      </c>
      <c r="X26" s="13">
        <f t="shared" si="2"/>
        <v>5.78</v>
      </c>
      <c r="Y26" s="13">
        <f t="shared" si="5"/>
        <v>0.31000000000000005</v>
      </c>
      <c r="Z26" s="13">
        <f t="shared" si="3"/>
        <v>6.09</v>
      </c>
      <c r="AA26" s="13">
        <f t="shared" si="4"/>
        <v>2.9175503423248759</v>
      </c>
      <c r="AB26" s="18" t="s">
        <v>95</v>
      </c>
      <c r="AC26" s="37" t="s">
        <v>95</v>
      </c>
      <c r="AD26" s="1" t="s">
        <v>224</v>
      </c>
      <c r="AE26" s="1" t="s">
        <v>107</v>
      </c>
      <c r="AF26" s="1" t="s">
        <v>204</v>
      </c>
      <c r="AG26" s="1">
        <v>130</v>
      </c>
      <c r="AH26" s="1">
        <v>5</v>
      </c>
      <c r="AI26" s="1" t="s">
        <v>205</v>
      </c>
      <c r="AJ26" s="1">
        <v>3000</v>
      </c>
      <c r="AK26" s="1">
        <v>5000</v>
      </c>
      <c r="AL26" s="1">
        <v>19</v>
      </c>
      <c r="AM26" s="1">
        <v>8</v>
      </c>
      <c r="AN26" s="1">
        <v>0.7</v>
      </c>
      <c r="AO26" s="1">
        <v>2.7</v>
      </c>
      <c r="AP26" s="41">
        <v>2.8199999999999999E-2</v>
      </c>
      <c r="AQ26" s="42">
        <v>4.8799999999999998E-3</v>
      </c>
      <c r="AR26" s="43">
        <f t="shared" si="0"/>
        <v>3.5249999999999999</v>
      </c>
      <c r="AS26" s="44">
        <f t="shared" si="1"/>
        <v>0.61</v>
      </c>
      <c r="AT26" s="79"/>
      <c r="AU26" s="77" t="s">
        <v>85</v>
      </c>
      <c r="AV26" s="69" t="s">
        <v>291</v>
      </c>
      <c r="AW26" s="77" t="s">
        <v>299</v>
      </c>
      <c r="AX26" s="77" t="s">
        <v>85</v>
      </c>
      <c r="AY26" s="77" t="s">
        <v>85</v>
      </c>
      <c r="AZ26" s="77" t="s">
        <v>85</v>
      </c>
      <c r="BA26" s="77" t="s">
        <v>87</v>
      </c>
      <c r="BB26" s="77" t="s">
        <v>300</v>
      </c>
      <c r="BC26" s="77" t="s">
        <v>85</v>
      </c>
      <c r="BD26" s="77" t="s">
        <v>301</v>
      </c>
      <c r="BE26" s="77" t="s">
        <v>85</v>
      </c>
      <c r="BF26" s="77" t="s">
        <v>85</v>
      </c>
      <c r="BG26" s="77" t="s">
        <v>302</v>
      </c>
      <c r="BH26" s="77" t="s">
        <v>85</v>
      </c>
      <c r="BI26" s="77" t="s">
        <v>85</v>
      </c>
      <c r="BJ26" s="78" t="s">
        <v>87</v>
      </c>
      <c r="BM26" s="11"/>
    </row>
    <row r="27" spans="1:65" ht="13">
      <c r="A27" s="18">
        <v>25</v>
      </c>
      <c r="B27" s="6" t="s">
        <v>225</v>
      </c>
      <c r="C27" s="6" t="s">
        <v>138</v>
      </c>
      <c r="D27" s="6" t="s">
        <v>207</v>
      </c>
      <c r="E27" s="1" t="s">
        <v>223</v>
      </c>
      <c r="F27" s="6" t="s">
        <v>209</v>
      </c>
      <c r="G27" s="11">
        <v>-5.39</v>
      </c>
      <c r="H27" s="12">
        <v>50.23</v>
      </c>
      <c r="I27" s="6" t="s">
        <v>210</v>
      </c>
      <c r="J27" s="32">
        <v>4</v>
      </c>
      <c r="K27" s="17">
        <v>5.9</v>
      </c>
      <c r="L27" s="17">
        <v>0.4</v>
      </c>
      <c r="M27" s="10" t="s">
        <v>142</v>
      </c>
      <c r="N27" s="9" t="s">
        <v>75</v>
      </c>
      <c r="O27" s="17">
        <v>131</v>
      </c>
      <c r="P27" s="30">
        <v>14</v>
      </c>
      <c r="Q27" s="6" t="s">
        <v>93</v>
      </c>
      <c r="R27" s="1" t="s">
        <v>94</v>
      </c>
      <c r="S27" s="13">
        <v>3.2</v>
      </c>
      <c r="T27" s="13">
        <v>-2.58</v>
      </c>
      <c r="U27" s="13" t="s">
        <v>113</v>
      </c>
      <c r="V27" s="13">
        <v>2.06</v>
      </c>
      <c r="W27" s="13">
        <v>-2.09</v>
      </c>
      <c r="X27" s="13">
        <f t="shared" si="2"/>
        <v>5.78</v>
      </c>
      <c r="Y27" s="13">
        <f t="shared" si="5"/>
        <v>0.31000000000000005</v>
      </c>
      <c r="Z27" s="13">
        <f t="shared" si="3"/>
        <v>5.59</v>
      </c>
      <c r="AA27" s="13">
        <f t="shared" si="4"/>
        <v>2.9175503423248759</v>
      </c>
      <c r="AB27" s="18" t="s">
        <v>95</v>
      </c>
      <c r="AC27" s="37" t="s">
        <v>95</v>
      </c>
      <c r="AD27" s="1" t="s">
        <v>224</v>
      </c>
      <c r="AE27" s="1" t="s">
        <v>107</v>
      </c>
      <c r="AF27" s="1" t="s">
        <v>204</v>
      </c>
      <c r="AG27" s="1">
        <v>130</v>
      </c>
      <c r="AH27" s="1">
        <v>5</v>
      </c>
      <c r="AI27" s="1" t="s">
        <v>205</v>
      </c>
      <c r="AJ27" s="1">
        <v>3000</v>
      </c>
      <c r="AK27" s="1">
        <v>5000</v>
      </c>
      <c r="AL27" s="1">
        <v>19</v>
      </c>
      <c r="AM27" s="1">
        <v>8</v>
      </c>
      <c r="AN27" s="1">
        <v>0.7</v>
      </c>
      <c r="AO27" s="1">
        <v>2.7</v>
      </c>
      <c r="AP27" s="41">
        <v>2.8199999999999999E-2</v>
      </c>
      <c r="AQ27" s="42">
        <v>4.8799999999999998E-3</v>
      </c>
      <c r="AR27" s="43">
        <f t="shared" si="0"/>
        <v>3.5249999999999999</v>
      </c>
      <c r="AS27" s="44">
        <f t="shared" si="1"/>
        <v>0.61</v>
      </c>
      <c r="AT27" s="79"/>
      <c r="AU27" s="77" t="s">
        <v>85</v>
      </c>
      <c r="AV27" s="69" t="s">
        <v>291</v>
      </c>
      <c r="AW27" s="77" t="s">
        <v>299</v>
      </c>
      <c r="AX27" s="77" t="s">
        <v>85</v>
      </c>
      <c r="AY27" s="77" t="s">
        <v>85</v>
      </c>
      <c r="AZ27" s="77" t="s">
        <v>85</v>
      </c>
      <c r="BA27" s="77" t="s">
        <v>87</v>
      </c>
      <c r="BB27" s="77" t="s">
        <v>300</v>
      </c>
      <c r="BC27" s="77" t="s">
        <v>85</v>
      </c>
      <c r="BD27" s="77" t="s">
        <v>301</v>
      </c>
      <c r="BE27" s="77" t="s">
        <v>85</v>
      </c>
      <c r="BF27" s="77" t="s">
        <v>85</v>
      </c>
      <c r="BG27" s="77" t="s">
        <v>302</v>
      </c>
      <c r="BH27" s="77" t="s">
        <v>85</v>
      </c>
      <c r="BI27" s="77" t="s">
        <v>85</v>
      </c>
      <c r="BJ27" s="78" t="s">
        <v>87</v>
      </c>
      <c r="BM27" s="11"/>
    </row>
    <row r="28" spans="1:65" ht="13">
      <c r="A28" s="18">
        <v>26</v>
      </c>
      <c r="B28" s="6" t="s">
        <v>226</v>
      </c>
      <c r="C28" s="6" t="s">
        <v>138</v>
      </c>
      <c r="D28" s="6" t="s">
        <v>207</v>
      </c>
      <c r="E28" s="1" t="s">
        <v>223</v>
      </c>
      <c r="F28" s="6" t="s">
        <v>209</v>
      </c>
      <c r="G28" s="11">
        <v>-5.39</v>
      </c>
      <c r="H28" s="12">
        <v>50.23</v>
      </c>
      <c r="I28" s="6" t="s">
        <v>210</v>
      </c>
      <c r="J28" s="32">
        <v>4</v>
      </c>
      <c r="K28" s="17">
        <v>4.8</v>
      </c>
      <c r="L28" s="17">
        <v>0.4</v>
      </c>
      <c r="M28" s="10" t="s">
        <v>142</v>
      </c>
      <c r="N28" s="9" t="s">
        <v>75</v>
      </c>
      <c r="O28" s="17">
        <v>123</v>
      </c>
      <c r="P28" s="30">
        <v>12</v>
      </c>
      <c r="Q28" s="6" t="s">
        <v>93</v>
      </c>
      <c r="R28" s="1" t="s">
        <v>94</v>
      </c>
      <c r="S28" s="13">
        <v>3.2</v>
      </c>
      <c r="T28" s="13">
        <v>-2.58</v>
      </c>
      <c r="U28" s="13" t="s">
        <v>113</v>
      </c>
      <c r="V28" s="13">
        <v>2.06</v>
      </c>
      <c r="W28" s="13">
        <v>-2.09</v>
      </c>
      <c r="X28" s="13">
        <f t="shared" si="2"/>
        <v>5.78</v>
      </c>
      <c r="Y28" s="13">
        <f t="shared" si="5"/>
        <v>0.31000000000000005</v>
      </c>
      <c r="Z28" s="13">
        <f t="shared" si="3"/>
        <v>4.49</v>
      </c>
      <c r="AA28" s="13">
        <f t="shared" si="4"/>
        <v>2.9175503423248759</v>
      </c>
      <c r="AB28" s="18" t="s">
        <v>95</v>
      </c>
      <c r="AC28" s="37" t="s">
        <v>95</v>
      </c>
      <c r="AD28" s="1" t="s">
        <v>224</v>
      </c>
      <c r="AE28" s="1" t="s">
        <v>107</v>
      </c>
      <c r="AF28" s="1" t="s">
        <v>204</v>
      </c>
      <c r="AG28" s="1">
        <v>130</v>
      </c>
      <c r="AH28" s="1">
        <v>5</v>
      </c>
      <c r="AI28" s="1" t="s">
        <v>205</v>
      </c>
      <c r="AJ28" s="1">
        <v>3000</v>
      </c>
      <c r="AK28" s="1">
        <v>5000</v>
      </c>
      <c r="AL28" s="1">
        <v>19</v>
      </c>
      <c r="AM28" s="1">
        <v>8</v>
      </c>
      <c r="AN28" s="1">
        <v>0.7</v>
      </c>
      <c r="AO28" s="1">
        <v>2.7</v>
      </c>
      <c r="AP28" s="41">
        <v>2.8199999999999999E-2</v>
      </c>
      <c r="AQ28" s="42">
        <v>4.8799999999999998E-3</v>
      </c>
      <c r="AR28" s="43">
        <f t="shared" si="0"/>
        <v>3.5249999999999999</v>
      </c>
      <c r="AS28" s="44">
        <f t="shared" si="1"/>
        <v>0.61</v>
      </c>
      <c r="AT28" s="79"/>
      <c r="AU28" s="77" t="s">
        <v>85</v>
      </c>
      <c r="AV28" s="69" t="s">
        <v>291</v>
      </c>
      <c r="AW28" s="77" t="s">
        <v>299</v>
      </c>
      <c r="AX28" s="77" t="s">
        <v>85</v>
      </c>
      <c r="AY28" s="77" t="s">
        <v>85</v>
      </c>
      <c r="AZ28" s="77" t="s">
        <v>85</v>
      </c>
      <c r="BA28" s="77" t="s">
        <v>87</v>
      </c>
      <c r="BB28" s="77" t="s">
        <v>300</v>
      </c>
      <c r="BC28" s="77" t="s">
        <v>85</v>
      </c>
      <c r="BD28" s="77" t="s">
        <v>301</v>
      </c>
      <c r="BE28" s="77" t="s">
        <v>85</v>
      </c>
      <c r="BF28" s="77" t="s">
        <v>85</v>
      </c>
      <c r="BG28" s="77" t="s">
        <v>302</v>
      </c>
      <c r="BH28" s="77" t="s">
        <v>85</v>
      </c>
      <c r="BI28" s="77" t="s">
        <v>85</v>
      </c>
      <c r="BJ28" s="78" t="s">
        <v>87</v>
      </c>
      <c r="BM28" s="11"/>
    </row>
    <row r="29" spans="1:65">
      <c r="A29" s="18">
        <v>27</v>
      </c>
      <c r="B29" s="6" t="s">
        <v>227</v>
      </c>
      <c r="C29" s="6" t="s">
        <v>138</v>
      </c>
      <c r="D29" s="6" t="s">
        <v>207</v>
      </c>
      <c r="E29" s="1" t="s">
        <v>228</v>
      </c>
      <c r="F29" s="6" t="s">
        <v>229</v>
      </c>
      <c r="G29" s="11">
        <v>-5.08</v>
      </c>
      <c r="H29" s="12">
        <v>50.42</v>
      </c>
      <c r="I29" s="6" t="s">
        <v>102</v>
      </c>
      <c r="J29" s="32">
        <v>8</v>
      </c>
      <c r="K29" s="17">
        <v>13</v>
      </c>
      <c r="L29" s="17">
        <v>0.4</v>
      </c>
      <c r="M29" s="10" t="s">
        <v>142</v>
      </c>
      <c r="N29" s="9" t="s">
        <v>104</v>
      </c>
      <c r="O29" s="17">
        <v>116</v>
      </c>
      <c r="P29" s="30">
        <v>9</v>
      </c>
      <c r="Q29" s="6" t="s">
        <v>76</v>
      </c>
      <c r="R29" s="6" t="s">
        <v>77</v>
      </c>
      <c r="S29" s="36">
        <v>21.32</v>
      </c>
      <c r="T29" s="13">
        <v>11.32</v>
      </c>
      <c r="U29" s="13" t="s">
        <v>195</v>
      </c>
      <c r="V29" s="13">
        <v>2.3199999999999998</v>
      </c>
      <c r="W29" s="13">
        <v>-2.31</v>
      </c>
      <c r="X29" s="31" t="s">
        <v>79</v>
      </c>
      <c r="Y29" s="1">
        <f>T29</f>
        <v>11.32</v>
      </c>
      <c r="Z29" s="31" t="s">
        <v>79</v>
      </c>
      <c r="AA29" s="11">
        <f>L29</f>
        <v>0.4</v>
      </c>
      <c r="AB29" s="1">
        <f>J29-Y29</f>
        <v>-3.3200000000000003</v>
      </c>
      <c r="AC29" s="12">
        <f>J29-S29</f>
        <v>-13.32</v>
      </c>
      <c r="AD29" s="1" t="s">
        <v>230</v>
      </c>
      <c r="AE29" s="1" t="s">
        <v>107</v>
      </c>
      <c r="AF29" s="1" t="s">
        <v>204</v>
      </c>
      <c r="AG29" s="1">
        <v>130</v>
      </c>
      <c r="AH29" s="1">
        <v>5</v>
      </c>
      <c r="AI29" s="1" t="s">
        <v>205</v>
      </c>
      <c r="AJ29" s="1">
        <v>3000</v>
      </c>
      <c r="AK29" s="1">
        <v>5000</v>
      </c>
      <c r="AL29" s="1">
        <v>19</v>
      </c>
      <c r="AM29" s="1">
        <v>8</v>
      </c>
      <c r="AN29" s="1">
        <v>0.7</v>
      </c>
      <c r="AO29" s="1">
        <v>2.7</v>
      </c>
      <c r="AP29" s="41">
        <v>2.8199999999999999E-2</v>
      </c>
      <c r="AQ29" s="42">
        <v>4.8799999999999998E-3</v>
      </c>
      <c r="AR29" s="43">
        <f t="shared" si="0"/>
        <v>3.5249999999999999</v>
      </c>
      <c r="AS29" s="44">
        <f t="shared" si="1"/>
        <v>0.61</v>
      </c>
      <c r="AT29" s="75"/>
      <c r="AU29" s="6" t="s">
        <v>85</v>
      </c>
      <c r="AV29" s="6" t="s">
        <v>176</v>
      </c>
      <c r="AW29" s="6" t="s">
        <v>212</v>
      </c>
      <c r="AX29" s="6" t="s">
        <v>86</v>
      </c>
      <c r="AY29" s="6" t="s">
        <v>87</v>
      </c>
      <c r="AZ29" s="6" t="s">
        <v>86</v>
      </c>
      <c r="BA29" s="6" t="s">
        <v>86</v>
      </c>
      <c r="BB29" s="6" t="s">
        <v>178</v>
      </c>
      <c r="BC29" s="6" t="s">
        <v>87</v>
      </c>
      <c r="BD29" s="6" t="s">
        <v>87</v>
      </c>
      <c r="BE29" s="6" t="s">
        <v>85</v>
      </c>
      <c r="BF29" s="6" t="s">
        <v>86</v>
      </c>
      <c r="BG29" s="6" t="s">
        <v>124</v>
      </c>
      <c r="BH29" s="6" t="s">
        <v>85</v>
      </c>
      <c r="BI29" s="6" t="s">
        <v>86</v>
      </c>
      <c r="BJ29" s="73" t="s">
        <v>85</v>
      </c>
      <c r="BM29" s="11"/>
    </row>
    <row r="30" spans="1:65">
      <c r="BM30" s="11"/>
    </row>
    <row r="31" spans="1:65">
      <c r="AJ31" s="64" t="s">
        <v>254</v>
      </c>
      <c r="AK31" s="64"/>
      <c r="AL31" s="64"/>
      <c r="AM31" s="64"/>
      <c r="AN31" s="64"/>
      <c r="AO31" s="64"/>
      <c r="AP31" s="64"/>
      <c r="AQ31" s="64"/>
      <c r="AR31" s="64"/>
      <c r="AS31" s="65"/>
      <c r="AT31" s="53" t="s">
        <v>303</v>
      </c>
      <c r="BM31" s="11"/>
    </row>
    <row r="32" spans="1:65">
      <c r="AJ32" s="66" t="s">
        <v>231</v>
      </c>
      <c r="AK32" s="66"/>
      <c r="AL32" s="66"/>
      <c r="AM32" s="66"/>
      <c r="AN32" s="66"/>
      <c r="AO32" s="66"/>
      <c r="AP32" s="66"/>
      <c r="AQ32" s="66"/>
      <c r="AR32" s="66"/>
      <c r="AS32" s="67"/>
      <c r="AT32" s="52" t="s">
        <v>304</v>
      </c>
      <c r="BM32" s="11"/>
    </row>
    <row r="33" spans="36:46">
      <c r="AJ33" s="55"/>
      <c r="AK33" s="55"/>
      <c r="AL33" s="55"/>
      <c r="AM33" s="55"/>
      <c r="AN33" s="55"/>
      <c r="AO33" s="55"/>
      <c r="AP33" s="55"/>
      <c r="AQ33" s="55"/>
      <c r="AR33" s="55"/>
      <c r="AS33" s="56"/>
      <c r="AT33" s="54" t="s">
        <v>305</v>
      </c>
    </row>
    <row r="34" spans="36:46">
      <c r="AJ34" s="55"/>
      <c r="AK34" s="55"/>
      <c r="AL34" s="62" t="s">
        <v>255</v>
      </c>
      <c r="AM34" s="62"/>
      <c r="AN34" s="62"/>
      <c r="AO34" s="62"/>
      <c r="AP34" s="62"/>
      <c r="AQ34" s="62"/>
      <c r="AR34" s="62"/>
      <c r="AS34" s="63"/>
    </row>
    <row r="35" spans="36:46">
      <c r="AJ35" s="55"/>
      <c r="AK35" s="55"/>
      <c r="AL35" s="62" t="s">
        <v>232</v>
      </c>
      <c r="AM35" s="62"/>
      <c r="AN35" s="62"/>
      <c r="AO35" s="62"/>
      <c r="AP35" s="62"/>
      <c r="AQ35" s="62"/>
      <c r="AR35" s="62"/>
      <c r="AS35" s="63"/>
    </row>
    <row r="36" spans="36:46">
      <c r="AJ36" s="55"/>
      <c r="AK36" s="55"/>
      <c r="AL36" s="55"/>
      <c r="AM36" s="55"/>
      <c r="AN36" s="55"/>
      <c r="AO36" s="55"/>
      <c r="AP36" s="55"/>
      <c r="AQ36" s="55"/>
      <c r="AR36" s="55"/>
      <c r="AS36" s="56"/>
    </row>
    <row r="37" spans="36:46">
      <c r="AJ37" s="55"/>
      <c r="AK37" s="55"/>
      <c r="AL37" s="55"/>
      <c r="AM37" s="55"/>
      <c r="AN37" s="62" t="s">
        <v>256</v>
      </c>
      <c r="AO37" s="62"/>
      <c r="AP37" s="62"/>
      <c r="AQ37" s="62"/>
      <c r="AR37" s="62"/>
      <c r="AS37" s="63"/>
    </row>
    <row r="38" spans="36:46">
      <c r="AJ38" s="55"/>
      <c r="AK38" s="55"/>
      <c r="AL38" s="55"/>
      <c r="AM38" s="55"/>
      <c r="AN38" s="55"/>
      <c r="AO38" s="55"/>
      <c r="AP38" s="55"/>
      <c r="AQ38" s="55"/>
      <c r="AR38" s="55"/>
      <c r="AS38" s="56"/>
    </row>
    <row r="39" spans="36:46" ht="12" customHeight="1">
      <c r="AJ39" s="55"/>
      <c r="AK39" s="55"/>
      <c r="AL39" s="55"/>
      <c r="AM39" s="55"/>
      <c r="AN39" s="55"/>
      <c r="AO39" s="55"/>
      <c r="AP39" s="60" t="s">
        <v>286</v>
      </c>
      <c r="AQ39" s="60"/>
      <c r="AR39" s="60"/>
      <c r="AS39" s="61"/>
    </row>
    <row r="40" spans="36:46">
      <c r="AJ40" s="55"/>
      <c r="AK40" s="55"/>
      <c r="AL40" s="55"/>
      <c r="AM40" s="55"/>
      <c r="AN40" s="55"/>
      <c r="AO40" s="55"/>
      <c r="AP40" s="55"/>
      <c r="AQ40" s="55"/>
      <c r="AR40" s="55"/>
      <c r="AS40" s="56"/>
    </row>
  </sheetData>
  <mergeCells count="6">
    <mergeCell ref="AP39:AS39"/>
    <mergeCell ref="AN37:AS37"/>
    <mergeCell ref="AJ31:AS31"/>
    <mergeCell ref="AJ32:AS32"/>
    <mergeCell ref="AL34:AS34"/>
    <mergeCell ref="AL35:AS35"/>
  </mergeCells>
  <pageMargins left="0.7" right="0.7" top="0.75" bottom="0.75" header="0.3" footer="0.3"/>
  <pageSetup paperSize="9" orientation="portrait" r:id="rId1"/>
  <headerFooter>
    <oddFooter>&amp;C&amp;1#&amp;"Calibri"&amp;9&amp;K000000Information Classification: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6F65-98A5-3A4B-8252-B430F301F028}">
  <dimension ref="A1:B71"/>
  <sheetViews>
    <sheetView topLeftCell="A18" workbookViewId="0">
      <selection activeCell="C11" sqref="C11"/>
    </sheetView>
  </sheetViews>
  <sheetFormatPr baseColWidth="10" defaultRowHeight="15"/>
  <sheetData>
    <row r="1" spans="1:2" ht="16">
      <c r="A1" s="57"/>
      <c r="B1" s="57"/>
    </row>
    <row r="2" spans="1:2" ht="16">
      <c r="A2" s="58"/>
      <c r="B2" s="57"/>
    </row>
    <row r="3" spans="1:2" ht="16">
      <c r="A3" s="59" t="s">
        <v>257</v>
      </c>
      <c r="B3" s="57"/>
    </row>
    <row r="4" spans="1:2" ht="16">
      <c r="A4" s="59" t="s">
        <v>237</v>
      </c>
      <c r="B4" s="57"/>
    </row>
    <row r="5" spans="1:2" ht="16">
      <c r="A5" s="59" t="s">
        <v>238</v>
      </c>
      <c r="B5" s="57"/>
    </row>
    <row r="6" spans="1:2" ht="16">
      <c r="A6" s="59" t="s">
        <v>239</v>
      </c>
      <c r="B6" s="57"/>
    </row>
    <row r="7" spans="1:2" ht="16">
      <c r="A7" s="59" t="s">
        <v>240</v>
      </c>
      <c r="B7" s="57"/>
    </row>
    <row r="8" spans="1:2" ht="16">
      <c r="A8" s="59" t="s">
        <v>241</v>
      </c>
      <c r="B8" s="57"/>
    </row>
    <row r="9" spans="1:2" ht="16">
      <c r="A9" s="59" t="s">
        <v>258</v>
      </c>
      <c r="B9" s="57"/>
    </row>
    <row r="10" spans="1:2" ht="16">
      <c r="A10" s="59" t="s">
        <v>259</v>
      </c>
      <c r="B10" s="57"/>
    </row>
    <row r="11" spans="1:2" ht="16">
      <c r="A11" s="59" t="s">
        <v>242</v>
      </c>
      <c r="B11" s="57"/>
    </row>
    <row r="12" spans="1:2" ht="16">
      <c r="A12" s="59" t="s">
        <v>243</v>
      </c>
      <c r="B12" s="57"/>
    </row>
    <row r="13" spans="1:2" ht="16">
      <c r="A13" s="59" t="s">
        <v>244</v>
      </c>
      <c r="B13" s="57"/>
    </row>
    <row r="14" spans="1:2" ht="16">
      <c r="A14" s="59" t="s">
        <v>245</v>
      </c>
      <c r="B14" s="57"/>
    </row>
    <row r="15" spans="1:2" ht="16">
      <c r="A15" s="59" t="s">
        <v>246</v>
      </c>
      <c r="B15" s="57"/>
    </row>
    <row r="16" spans="1:2" ht="16">
      <c r="A16" s="59" t="s">
        <v>260</v>
      </c>
      <c r="B16" s="57"/>
    </row>
    <row r="17" spans="1:2" ht="16">
      <c r="A17" s="59" t="s">
        <v>261</v>
      </c>
      <c r="B17" s="57"/>
    </row>
    <row r="18" spans="1:2" ht="16">
      <c r="A18" s="59" t="s">
        <v>262</v>
      </c>
      <c r="B18" s="57"/>
    </row>
    <row r="19" spans="1:2" ht="16">
      <c r="A19" s="59" t="s">
        <v>247</v>
      </c>
      <c r="B19" s="57"/>
    </row>
    <row r="20" spans="1:2" ht="16">
      <c r="A20" s="59" t="s">
        <v>263</v>
      </c>
      <c r="B20" s="57"/>
    </row>
    <row r="21" spans="1:2" ht="16">
      <c r="A21" s="59" t="s">
        <v>264</v>
      </c>
      <c r="B21" s="57"/>
    </row>
    <row r="22" spans="1:2" ht="16">
      <c r="A22" s="59" t="s">
        <v>248</v>
      </c>
      <c r="B22" s="57"/>
    </row>
    <row r="23" spans="1:2" ht="16">
      <c r="A23" s="59" t="s">
        <v>265</v>
      </c>
      <c r="B23" s="57"/>
    </row>
    <row r="24" spans="1:2" ht="16">
      <c r="A24" s="59" t="s">
        <v>249</v>
      </c>
      <c r="B24" s="57"/>
    </row>
    <row r="25" spans="1:2" ht="16">
      <c r="A25" s="59" t="s">
        <v>266</v>
      </c>
      <c r="B25" s="57"/>
    </row>
    <row r="26" spans="1:2" ht="16">
      <c r="A26" s="59" t="s">
        <v>250</v>
      </c>
      <c r="B26" s="57"/>
    </row>
    <row r="27" spans="1:2" ht="16">
      <c r="A27" s="59" t="s">
        <v>267</v>
      </c>
      <c r="B27" s="57"/>
    </row>
    <row r="28" spans="1:2" ht="16">
      <c r="A28" s="59" t="s">
        <v>268</v>
      </c>
      <c r="B28" s="57"/>
    </row>
    <row r="29" spans="1:2" ht="16">
      <c r="A29" s="59" t="s">
        <v>269</v>
      </c>
      <c r="B29" s="57"/>
    </row>
    <row r="30" spans="1:2" ht="16">
      <c r="A30" s="59" t="s">
        <v>251</v>
      </c>
      <c r="B30" s="57"/>
    </row>
    <row r="31" spans="1:2" ht="16">
      <c r="A31" s="59" t="s">
        <v>270</v>
      </c>
      <c r="B31" s="57"/>
    </row>
    <row r="32" spans="1:2" ht="16">
      <c r="A32" s="59" t="s">
        <v>271</v>
      </c>
      <c r="B32" s="57"/>
    </row>
    <row r="33" spans="1:2" ht="16">
      <c r="A33" s="59" t="s">
        <v>252</v>
      </c>
      <c r="B33" s="57"/>
    </row>
    <row r="34" spans="1:2" ht="16">
      <c r="A34" s="59" t="s">
        <v>272</v>
      </c>
      <c r="B34" s="57"/>
    </row>
    <row r="35" spans="1:2" ht="16">
      <c r="A35" s="59" t="s">
        <v>273</v>
      </c>
      <c r="B35" s="57"/>
    </row>
    <row r="36" spans="1:2" ht="16">
      <c r="A36" s="59" t="s">
        <v>274</v>
      </c>
      <c r="B36" s="57"/>
    </row>
    <row r="37" spans="1:2" ht="16">
      <c r="A37" s="59" t="s">
        <v>275</v>
      </c>
      <c r="B37" s="57"/>
    </row>
    <row r="38" spans="1:2" ht="16">
      <c r="A38" s="59" t="s">
        <v>276</v>
      </c>
      <c r="B38" s="57"/>
    </row>
    <row r="39" spans="1:2" ht="16">
      <c r="A39" s="59" t="s">
        <v>277</v>
      </c>
      <c r="B39" s="57"/>
    </row>
    <row r="40" spans="1:2" ht="16">
      <c r="A40" s="59" t="s">
        <v>278</v>
      </c>
      <c r="B40" s="57"/>
    </row>
    <row r="41" spans="1:2" ht="16">
      <c r="A41" s="59" t="s">
        <v>279</v>
      </c>
      <c r="B41" s="57"/>
    </row>
    <row r="42" spans="1:2" ht="16">
      <c r="A42" s="59" t="s">
        <v>280</v>
      </c>
      <c r="B42" s="57"/>
    </row>
    <row r="43" spans="1:2" ht="16">
      <c r="A43" s="59" t="s">
        <v>281</v>
      </c>
      <c r="B43" s="57"/>
    </row>
    <row r="44" spans="1:2" ht="16">
      <c r="A44" s="59" t="s">
        <v>282</v>
      </c>
      <c r="B44" s="57"/>
    </row>
    <row r="45" spans="1:2" ht="16">
      <c r="A45" s="59" t="s">
        <v>283</v>
      </c>
      <c r="B45" s="57"/>
    </row>
    <row r="46" spans="1:2" ht="16">
      <c r="A46" s="59" t="s">
        <v>284</v>
      </c>
      <c r="B46" s="57"/>
    </row>
    <row r="47" spans="1:2" ht="16">
      <c r="A47" s="59" t="s">
        <v>285</v>
      </c>
      <c r="B47" s="57"/>
    </row>
    <row r="48" spans="1:2" ht="16">
      <c r="A48" s="57"/>
      <c r="B48" s="57"/>
    </row>
    <row r="49" spans="1:2" ht="16">
      <c r="A49" s="57"/>
      <c r="B49" s="57"/>
    </row>
    <row r="50" spans="1:2" ht="16">
      <c r="A50" s="57"/>
      <c r="B50" s="57"/>
    </row>
    <row r="51" spans="1:2" ht="16">
      <c r="A51" s="57"/>
      <c r="B51" s="57"/>
    </row>
    <row r="52" spans="1:2" ht="16">
      <c r="A52" s="57"/>
      <c r="B52" s="57"/>
    </row>
    <row r="53" spans="1:2" ht="16">
      <c r="A53" s="57"/>
      <c r="B53" s="57"/>
    </row>
    <row r="54" spans="1:2" ht="16">
      <c r="A54" s="57"/>
    </row>
    <row r="55" spans="1:2" ht="16">
      <c r="A55" s="57"/>
    </row>
    <row r="56" spans="1:2" ht="16">
      <c r="A56" s="57"/>
    </row>
    <row r="57" spans="1:2" ht="16">
      <c r="A57" s="57"/>
    </row>
    <row r="58" spans="1:2" ht="16">
      <c r="A58" s="57"/>
    </row>
    <row r="59" spans="1:2" ht="16">
      <c r="A59" s="57"/>
    </row>
    <row r="60" spans="1:2" ht="16">
      <c r="A60" s="57"/>
    </row>
    <row r="61" spans="1:2" ht="16">
      <c r="A61" s="57"/>
    </row>
    <row r="62" spans="1:2" ht="16">
      <c r="A62" s="57"/>
    </row>
    <row r="63" spans="1:2" ht="16">
      <c r="A63" s="57"/>
    </row>
    <row r="64" spans="1:2" ht="16">
      <c r="A64" s="57"/>
    </row>
    <row r="65" spans="1:1" ht="16">
      <c r="A65" s="57"/>
    </row>
    <row r="66" spans="1:1" ht="16">
      <c r="A66" s="57"/>
    </row>
    <row r="67" spans="1:1" ht="16">
      <c r="A67" s="57"/>
    </row>
    <row r="68" spans="1:1" ht="16">
      <c r="A68" s="57"/>
    </row>
    <row r="69" spans="1:1" ht="16">
      <c r="A69" s="57"/>
    </row>
    <row r="70" spans="1:1" ht="16">
      <c r="A70" s="57"/>
    </row>
    <row r="71" spans="1:1" ht="16">
      <c r="A7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2023-04-03T20:38:40Z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2022-11-19T11:40:43Z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7ed0e2cc-568c-4ba3-bb2f-0727aad1e1aa</vt:lpwstr>
  </property>
  <property fmtid="{D5CDD505-2E9C-101B-9397-08002B2CF9AE}" pid="8" name="MSIP_Label_b60f8386-55a0-404e-9dce-4d5bc8b309d8_ContentBits">
    <vt:lpwstr>2</vt:lpwstr>
  </property>
</Properties>
</file>