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Users\Gilles\Carte 32 Go\Coding_WithGit\KingdomCreator-New\design\"/>
    </mc:Choice>
  </mc:AlternateContent>
  <bookViews>
    <workbookView xWindow="0" yWindow="0" windowWidth="12030" windowHeight="805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A4" i="1"/>
  <c r="C4" i="1"/>
  <c r="G60" i="1" l="1"/>
  <c r="F61" i="1"/>
  <c r="B15" i="1" l="1"/>
  <c r="C3" i="1"/>
  <c r="A3" i="1" s="1"/>
  <c r="F10" i="1"/>
  <c r="A13" i="1"/>
  <c r="A8" i="1"/>
  <c r="A2" i="1"/>
  <c r="C13" i="1"/>
  <c r="D11" i="1"/>
  <c r="C18" i="1"/>
  <c r="D53" i="1"/>
  <c r="D52" i="1"/>
  <c r="D51" i="1"/>
  <c r="D48" i="1"/>
  <c r="D49" i="1"/>
  <c r="D47" i="1"/>
  <c r="C8" i="1" l="1"/>
  <c r="C2" i="1"/>
  <c r="E37" i="1" l="1"/>
  <c r="L31" i="1"/>
  <c r="J32" i="1"/>
  <c r="J31" i="1"/>
  <c r="H51" i="1" l="1"/>
  <c r="H54" i="1"/>
  <c r="H49" i="1"/>
  <c r="G49" i="1"/>
  <c r="J41" i="1"/>
  <c r="I41" i="1"/>
  <c r="I43" i="1"/>
  <c r="J43" i="1"/>
  <c r="F22" i="1"/>
  <c r="F26" i="1"/>
  <c r="I35" i="1"/>
  <c r="I36" i="1"/>
  <c r="J44" i="1"/>
  <c r="I44" i="1"/>
  <c r="H24" i="1"/>
  <c r="H25" i="1" s="1"/>
  <c r="E24" i="1"/>
  <c r="E25" i="1" s="1"/>
  <c r="E21" i="1"/>
  <c r="E22" i="1" s="1"/>
  <c r="H21" i="1"/>
  <c r="H22" i="1" s="1"/>
  <c r="G21" i="1"/>
  <c r="G22" i="1" s="1"/>
  <c r="N8" i="1"/>
  <c r="S6" i="1"/>
  <c r="V6" i="1" s="1"/>
  <c r="S5" i="1"/>
  <c r="V5" i="1" s="1"/>
  <c r="S4" i="1"/>
  <c r="V4" i="1" s="1"/>
  <c r="O4" i="1"/>
  <c r="Q4" i="1"/>
  <c r="K15" i="1"/>
  <c r="J3" i="1"/>
  <c r="I24" i="1" s="1"/>
  <c r="K3" i="1"/>
  <c r="F24" i="1" l="1"/>
  <c r="F25" i="1" s="1"/>
  <c r="I40" i="1" l="1"/>
</calcChain>
</file>

<file path=xl/sharedStrings.xml><?xml version="1.0" encoding="utf-8"?>
<sst xmlns="http://schemas.openxmlformats.org/spreadsheetml/2006/main" count="45" uniqueCount="39">
  <si>
    <t>Intrigue</t>
  </si>
  <si>
    <t>Royaume 10</t>
  </si>
  <si>
    <t>Royaume 12</t>
  </si>
  <si>
    <t>Empire</t>
  </si>
  <si>
    <t>Event Landmark Project …</t>
  </si>
  <si>
    <t>Caslte</t>
  </si>
  <si>
    <t>Renaissance</t>
  </si>
  <si>
    <t>Menagerie</t>
  </si>
  <si>
    <t>sans back</t>
  </si>
  <si>
    <t>Nocturne</t>
  </si>
  <si>
    <t>6 each</t>
  </si>
  <si>
    <t>Split (5 each)</t>
  </si>
  <si>
    <t>imp</t>
  </si>
  <si>
    <t>1 exemplaire</t>
  </si>
  <si>
    <t>10 exemplaires</t>
  </si>
  <si>
    <t>36 cartes</t>
  </si>
  <si>
    <t>90 carte</t>
  </si>
  <si>
    <t>180 cartes</t>
  </si>
  <si>
    <t xml:space="preserve">unique </t>
  </si>
  <si>
    <t>250 cartes</t>
  </si>
  <si>
    <t>54 cartes</t>
  </si>
  <si>
    <t>bloc de 10</t>
  </si>
  <si>
    <t>bloc de 12</t>
  </si>
  <si>
    <t>bloc de 6</t>
  </si>
  <si>
    <t>bloc de 5</t>
  </si>
  <si>
    <t xml:space="preserve">Bloc de 6 </t>
  </si>
  <si>
    <t>Unitaire</t>
  </si>
  <si>
    <t>Randomizer</t>
  </si>
  <si>
    <t>Promp</t>
  </si>
  <si>
    <t>504 + 2*612</t>
  </si>
  <si>
    <t>couplant</t>
  </si>
  <si>
    <t>2x504 + 612 +72</t>
  </si>
  <si>
    <t>nb cartes</t>
  </si>
  <si>
    <t>10*126 + 6*36 +234+54</t>
  </si>
  <si>
    <t>144*12</t>
  </si>
  <si>
    <t>270 carte</t>
  </si>
  <si>
    <t>10*</t>
  </si>
  <si>
    <t>Split / Castles</t>
  </si>
  <si>
    <t>intrigue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</si>
</sst>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V62"/>
  <sheetViews>
    <sheetView tabSelected="1" workbookViewId="0">
      <selection activeCell="C15" sqref="C15"/>
    </sheetView>
  </sheetViews>
  <sheetFormatPr baseColWidth="10" defaultRowHeight="15" x14ac:dyDescent="0.25"/>
  <cols>
    <col min="8" max="8" width="23.28515625" customWidth="1"/>
    <col min="10" max="10" width="20.7109375" customWidth="1"/>
  </cols>
  <sheetData>
    <row r="1" spans="1:22" x14ac:dyDescent="0.25">
      <c r="E1" t="s">
        <v>1</v>
      </c>
      <c r="F1" t="s">
        <v>2</v>
      </c>
      <c r="G1" t="s">
        <v>10</v>
      </c>
      <c r="H1" t="s">
        <v>11</v>
      </c>
      <c r="I1" t="s">
        <v>5</v>
      </c>
      <c r="J1" t="s">
        <v>37</v>
      </c>
      <c r="K1" t="s">
        <v>4</v>
      </c>
      <c r="M1" t="s">
        <v>13</v>
      </c>
      <c r="P1" t="s">
        <v>14</v>
      </c>
    </row>
    <row r="2" spans="1:22" x14ac:dyDescent="0.25">
      <c r="A2">
        <f>C2-B2</f>
        <v>72</v>
      </c>
      <c r="B2">
        <v>7</v>
      </c>
      <c r="C2">
        <f>10*E2+12*F2+E2+F2</f>
        <v>79</v>
      </c>
      <c r="D2" t="s">
        <v>0</v>
      </c>
      <c r="E2">
        <v>6</v>
      </c>
      <c r="F2">
        <v>1</v>
      </c>
    </row>
    <row r="3" spans="1:22" x14ac:dyDescent="0.25">
      <c r="A3">
        <f t="shared" ref="A3:A4" si="0">C3-B3</f>
        <v>276</v>
      </c>
      <c r="B3">
        <v>24</v>
      </c>
      <c r="C3">
        <f>10*E3+12*F3+E3+F3+H3*5+(J3+K3+I3)</f>
        <v>300</v>
      </c>
      <c r="D3" t="s">
        <v>3</v>
      </c>
      <c r="E3">
        <v>18</v>
      </c>
      <c r="H3">
        <v>10</v>
      </c>
      <c r="I3" s="6">
        <v>12</v>
      </c>
      <c r="J3" s="4">
        <f>5+1</f>
        <v>6</v>
      </c>
      <c r="K3">
        <f>13+21</f>
        <v>34</v>
      </c>
    </row>
    <row r="4" spans="1:22" x14ac:dyDescent="0.25">
      <c r="A4">
        <f>C4-B4</f>
        <v>275</v>
      </c>
      <c r="B4">
        <v>25</v>
      </c>
      <c r="C4">
        <f>10*E4+12*F4+E4+F4+H4*5+J4+K4</f>
        <v>300</v>
      </c>
      <c r="D4" t="s">
        <v>6</v>
      </c>
      <c r="E4">
        <v>25</v>
      </c>
      <c r="K4">
        <v>25</v>
      </c>
      <c r="M4" t="s">
        <v>20</v>
      </c>
      <c r="N4">
        <v>13.9</v>
      </c>
      <c r="O4">
        <f>N4</f>
        <v>13.9</v>
      </c>
      <c r="P4" t="s">
        <v>15</v>
      </c>
      <c r="Q4">
        <f>9.3</f>
        <v>9.3000000000000007</v>
      </c>
      <c r="R4">
        <v>10</v>
      </c>
      <c r="S4">
        <f>R4*Q4</f>
        <v>93</v>
      </c>
      <c r="V4">
        <f>S4+$N$4</f>
        <v>106.9</v>
      </c>
    </row>
    <row r="5" spans="1:22" x14ac:dyDescent="0.25">
      <c r="D5">
        <v>14</v>
      </c>
      <c r="P5" t="s">
        <v>16</v>
      </c>
      <c r="Q5">
        <v>20.100000000000001</v>
      </c>
      <c r="R5">
        <v>3</v>
      </c>
      <c r="S5">
        <f>R5*Q5</f>
        <v>60.300000000000004</v>
      </c>
      <c r="V5">
        <f t="shared" ref="V5:V6" si="1">S5+$N$4</f>
        <v>74.2</v>
      </c>
    </row>
    <row r="6" spans="1:22" x14ac:dyDescent="0.25">
      <c r="P6" t="s">
        <v>17</v>
      </c>
      <c r="Q6">
        <v>35.549999999999997</v>
      </c>
      <c r="R6">
        <v>1</v>
      </c>
      <c r="S6">
        <f>R6*Q6</f>
        <v>35.549999999999997</v>
      </c>
      <c r="V6">
        <f t="shared" si="1"/>
        <v>49.449999999999996</v>
      </c>
    </row>
    <row r="8" spans="1:22" x14ac:dyDescent="0.25">
      <c r="A8">
        <f>C8-B8</f>
        <v>101</v>
      </c>
      <c r="B8">
        <v>10</v>
      </c>
      <c r="C8">
        <f>10*E8+12*F8+E8+F8+H8*5+J8+K8</f>
        <v>111</v>
      </c>
      <c r="D8" t="s">
        <v>28</v>
      </c>
      <c r="E8">
        <v>9</v>
      </c>
      <c r="H8">
        <v>2</v>
      </c>
      <c r="J8">
        <v>1</v>
      </c>
      <c r="K8">
        <v>1</v>
      </c>
      <c r="N8">
        <f>180+70</f>
        <v>250</v>
      </c>
    </row>
    <row r="10" spans="1:22" x14ac:dyDescent="0.25">
      <c r="F10">
        <f>302-140</f>
        <v>162</v>
      </c>
    </row>
    <row r="11" spans="1:22" x14ac:dyDescent="0.25">
      <c r="D11">
        <f>612-518+1</f>
        <v>95</v>
      </c>
    </row>
    <row r="13" spans="1:22" x14ac:dyDescent="0.25">
      <c r="A13">
        <f>C13-B13</f>
        <v>370</v>
      </c>
      <c r="B13">
        <v>30</v>
      </c>
      <c r="C13">
        <f>10*E13+12*F13+E13+F13+H13*5+J13+K13+30</f>
        <v>400</v>
      </c>
      <c r="D13" t="s">
        <v>7</v>
      </c>
      <c r="E13">
        <v>30</v>
      </c>
      <c r="K13">
        <v>40</v>
      </c>
    </row>
    <row r="14" spans="1:22" x14ac:dyDescent="0.25">
      <c r="E14">
        <v>3</v>
      </c>
      <c r="F14" t="s">
        <v>8</v>
      </c>
      <c r="Q14" t="s">
        <v>19</v>
      </c>
      <c r="R14" t="s">
        <v>18</v>
      </c>
      <c r="S14">
        <v>91</v>
      </c>
    </row>
    <row r="15" spans="1:22" x14ac:dyDescent="0.25">
      <c r="A15">
        <v>-612</v>
      </c>
      <c r="B15">
        <f>612-516</f>
        <v>96</v>
      </c>
      <c r="C15">
        <f>10*E15+12*F15+E15+F15+H15*5+J15+K15+30</f>
        <v>419</v>
      </c>
      <c r="D15" t="s">
        <v>9</v>
      </c>
      <c r="E15">
        <v>32</v>
      </c>
      <c r="F15">
        <v>1</v>
      </c>
      <c r="G15">
        <v>7</v>
      </c>
      <c r="I15">
        <v>3</v>
      </c>
      <c r="K15">
        <f>12+12</f>
        <v>24</v>
      </c>
    </row>
    <row r="16" spans="1:22" x14ac:dyDescent="0.25">
      <c r="D16">
        <v>91</v>
      </c>
      <c r="E16" t="s">
        <v>12</v>
      </c>
      <c r="F16">
        <v>1</v>
      </c>
      <c r="I16">
        <v>1</v>
      </c>
    </row>
    <row r="17" spans="2:12" x14ac:dyDescent="0.25">
      <c r="E17">
        <v>1</v>
      </c>
      <c r="F17">
        <v>2</v>
      </c>
    </row>
    <row r="18" spans="2:12" x14ac:dyDescent="0.25">
      <c r="C18">
        <f>-2*612</f>
        <v>-1224</v>
      </c>
      <c r="G18">
        <v>3</v>
      </c>
      <c r="K18">
        <v>1</v>
      </c>
    </row>
    <row r="20" spans="2:12" x14ac:dyDescent="0.25">
      <c r="E20" t="s">
        <v>21</v>
      </c>
      <c r="F20" t="s">
        <v>22</v>
      </c>
      <c r="G20" t="s">
        <v>23</v>
      </c>
      <c r="H20" t="s">
        <v>24</v>
      </c>
    </row>
    <row r="21" spans="2:12" x14ac:dyDescent="0.25">
      <c r="E21">
        <f>SUM(E2:E18)</f>
        <v>124</v>
      </c>
      <c r="F21">
        <v>5</v>
      </c>
      <c r="G21">
        <f>SUM(G1:G19)</f>
        <v>10</v>
      </c>
      <c r="H21">
        <f>SUM(H1:H19)</f>
        <v>12</v>
      </c>
    </row>
    <row r="22" spans="2:12" x14ac:dyDescent="0.25">
      <c r="E22">
        <f>10*E21</f>
        <v>1240</v>
      </c>
      <c r="F22">
        <f>F21*12</f>
        <v>60</v>
      </c>
      <c r="G22">
        <f>6*G21</f>
        <v>60</v>
      </c>
      <c r="H22">
        <f>5*H21</f>
        <v>60</v>
      </c>
    </row>
    <row r="23" spans="2:12" x14ac:dyDescent="0.25">
      <c r="D23">
        <v>114</v>
      </c>
      <c r="E23" t="s">
        <v>21</v>
      </c>
      <c r="F23" t="s">
        <v>25</v>
      </c>
      <c r="H23" t="s">
        <v>27</v>
      </c>
      <c r="I23" t="s">
        <v>26</v>
      </c>
    </row>
    <row r="24" spans="2:12" x14ac:dyDescent="0.25">
      <c r="B24">
        <v>18</v>
      </c>
      <c r="C24">
        <v>6.95</v>
      </c>
      <c r="E24">
        <f>SUM(E2:E18)</f>
        <v>124</v>
      </c>
      <c r="F24">
        <f>SUM(F21:H21)+F21</f>
        <v>32</v>
      </c>
      <c r="H24">
        <f>SUM(E2:E15,F2:F15)-E14</f>
        <v>284</v>
      </c>
      <c r="I24">
        <f>SUM(I3:K18)</f>
        <v>148</v>
      </c>
    </row>
    <row r="25" spans="2:12" x14ac:dyDescent="0.25">
      <c r="B25" s="1">
        <v>36</v>
      </c>
      <c r="C25">
        <v>11.15</v>
      </c>
      <c r="D25" s="3">
        <v>9.3000000000000007</v>
      </c>
      <c r="E25">
        <f>E24*10</f>
        <v>1240</v>
      </c>
      <c r="F25">
        <f>F24*6</f>
        <v>192</v>
      </c>
      <c r="H25">
        <f>H24+I24</f>
        <v>432</v>
      </c>
    </row>
    <row r="26" spans="2:12" x14ac:dyDescent="0.25">
      <c r="B26">
        <v>54</v>
      </c>
      <c r="C26">
        <v>13.9</v>
      </c>
      <c r="F26">
        <f>6+12*(F17)+6*SUM(G2:G18)+5*SUM(H2:H18)</f>
        <v>150</v>
      </c>
    </row>
    <row r="27" spans="2:12" x14ac:dyDescent="0.25">
      <c r="B27">
        <v>72</v>
      </c>
      <c r="C27">
        <v>17</v>
      </c>
    </row>
    <row r="28" spans="2:12" x14ac:dyDescent="0.25">
      <c r="B28">
        <v>90</v>
      </c>
      <c r="C28">
        <v>20.100000000000001</v>
      </c>
    </row>
    <row r="29" spans="2:12" x14ac:dyDescent="0.25">
      <c r="B29" s="1">
        <v>108</v>
      </c>
      <c r="C29">
        <v>23.15</v>
      </c>
      <c r="D29" s="2">
        <v>20.5</v>
      </c>
      <c r="E29" s="1"/>
      <c r="F29" s="1"/>
    </row>
    <row r="30" spans="2:12" x14ac:dyDescent="0.25">
      <c r="B30">
        <v>126</v>
      </c>
      <c r="C30">
        <v>26.25</v>
      </c>
      <c r="D30" s="2">
        <v>23.15</v>
      </c>
      <c r="E30" s="1"/>
      <c r="F30" s="1"/>
    </row>
    <row r="31" spans="2:12" x14ac:dyDescent="0.25">
      <c r="B31" s="4">
        <v>144</v>
      </c>
      <c r="C31">
        <v>29.25</v>
      </c>
      <c r="D31" s="2">
        <v>25.85</v>
      </c>
      <c r="E31" s="4"/>
      <c r="J31">
        <f>10*108</f>
        <v>1080</v>
      </c>
      <c r="L31">
        <f>D29*10+C38</f>
        <v>314.5</v>
      </c>
    </row>
    <row r="32" spans="2:12" x14ac:dyDescent="0.25">
      <c r="B32" s="2">
        <v>162</v>
      </c>
      <c r="D32" s="2">
        <v>28.55</v>
      </c>
      <c r="J32">
        <f>G46-J31</f>
        <v>599</v>
      </c>
    </row>
    <row r="33" spans="2:10" x14ac:dyDescent="0.25">
      <c r="B33" s="2">
        <v>180</v>
      </c>
      <c r="D33" s="2">
        <v>31.3</v>
      </c>
    </row>
    <row r="34" spans="2:10" x14ac:dyDescent="0.25">
      <c r="B34">
        <v>216</v>
      </c>
      <c r="C34">
        <v>41.7</v>
      </c>
    </row>
    <row r="35" spans="2:10" x14ac:dyDescent="0.25">
      <c r="B35">
        <v>234</v>
      </c>
      <c r="C35">
        <v>44.8</v>
      </c>
      <c r="I35">
        <f>C34+C25</f>
        <v>52.85</v>
      </c>
    </row>
    <row r="36" spans="2:10" x14ac:dyDescent="0.25">
      <c r="B36">
        <v>396</v>
      </c>
      <c r="C36">
        <v>72.55</v>
      </c>
      <c r="D36">
        <v>54</v>
      </c>
      <c r="I36">
        <f>C35+C24</f>
        <v>51.75</v>
      </c>
    </row>
    <row r="37" spans="2:10" x14ac:dyDescent="0.25">
      <c r="B37" s="5">
        <v>504</v>
      </c>
      <c r="C37">
        <v>91</v>
      </c>
      <c r="E37">
        <f>504/B30</f>
        <v>4</v>
      </c>
    </row>
    <row r="38" spans="2:10" x14ac:dyDescent="0.25">
      <c r="B38" s="5">
        <v>612</v>
      </c>
      <c r="C38">
        <v>109.5</v>
      </c>
      <c r="H38" t="s">
        <v>36</v>
      </c>
    </row>
    <row r="40" spans="2:10" x14ac:dyDescent="0.25">
      <c r="I40">
        <f>H25-(B30-E24)-(B25-F24)</f>
        <v>426</v>
      </c>
    </row>
    <row r="41" spans="2:10" x14ac:dyDescent="0.25">
      <c r="F41" t="s">
        <v>30</v>
      </c>
      <c r="H41" t="s">
        <v>33</v>
      </c>
      <c r="I41">
        <f>10*123+32*6</f>
        <v>1422</v>
      </c>
      <c r="J41">
        <f>10*D30+6*D25+C31</f>
        <v>316.55</v>
      </c>
    </row>
    <row r="43" spans="2:10" x14ac:dyDescent="0.25">
      <c r="F43" s="6" t="s">
        <v>26</v>
      </c>
      <c r="G43" s="6"/>
      <c r="H43" s="6" t="s">
        <v>31</v>
      </c>
      <c r="I43" s="6">
        <f>2*504+612+72</f>
        <v>1692</v>
      </c>
      <c r="J43" s="6">
        <f>2*C37+C38+C27</f>
        <v>308.5</v>
      </c>
    </row>
    <row r="44" spans="2:10" x14ac:dyDescent="0.25">
      <c r="F44" t="s">
        <v>26</v>
      </c>
      <c r="H44" t="s">
        <v>29</v>
      </c>
      <c r="I44">
        <f>504+2*612</f>
        <v>1728</v>
      </c>
      <c r="J44">
        <f>2*C38+C37</f>
        <v>310</v>
      </c>
    </row>
    <row r="45" spans="2:10" x14ac:dyDescent="0.25">
      <c r="C45">
        <v>1579</v>
      </c>
    </row>
    <row r="46" spans="2:10" x14ac:dyDescent="0.25">
      <c r="F46" t="s">
        <v>32</v>
      </c>
      <c r="G46">
        <v>1679</v>
      </c>
    </row>
    <row r="47" spans="2:10" x14ac:dyDescent="0.25">
      <c r="C47">
        <v>396</v>
      </c>
      <c r="D47">
        <f>VLOOKUP(C47,B29:C38,2,FALSE)</f>
        <v>72.55</v>
      </c>
    </row>
    <row r="48" spans="2:10" x14ac:dyDescent="0.25">
      <c r="C48">
        <v>612</v>
      </c>
      <c r="D48">
        <f t="shared" ref="D48:D49" si="2">VLOOKUP(C48,B30:C39,2,FALSE)</f>
        <v>109.5</v>
      </c>
    </row>
    <row r="49" spans="2:8" x14ac:dyDescent="0.25">
      <c r="C49">
        <v>612</v>
      </c>
      <c r="D49">
        <f t="shared" si="2"/>
        <v>109.5</v>
      </c>
      <c r="G49">
        <f>36*6</f>
        <v>216</v>
      </c>
      <c r="H49">
        <f>D25*6</f>
        <v>55.800000000000004</v>
      </c>
    </row>
    <row r="51" spans="2:8" x14ac:dyDescent="0.25">
      <c r="C51">
        <v>504</v>
      </c>
      <c r="D51">
        <f>VLOOKUP(C51,B33:C42,2,FALSE)</f>
        <v>91</v>
      </c>
      <c r="G51" t="s">
        <v>35</v>
      </c>
      <c r="H51">
        <f>C35+C25</f>
        <v>55.949999999999996</v>
      </c>
    </row>
    <row r="52" spans="2:8" x14ac:dyDescent="0.25">
      <c r="C52">
        <v>504</v>
      </c>
      <c r="D52">
        <f t="shared" ref="D52:D53" si="3">VLOOKUP(C52,B34:C43,2,FALSE)</f>
        <v>91</v>
      </c>
    </row>
    <row r="53" spans="2:8" x14ac:dyDescent="0.25">
      <c r="C53">
        <v>612</v>
      </c>
      <c r="D53">
        <f t="shared" si="3"/>
        <v>109.5</v>
      </c>
    </row>
    <row r="54" spans="2:8" x14ac:dyDescent="0.25">
      <c r="G54" t="s">
        <v>34</v>
      </c>
      <c r="H54">
        <f>D31*12</f>
        <v>310.20000000000005</v>
      </c>
    </row>
    <row r="59" spans="2:8" x14ac:dyDescent="0.25">
      <c r="B59" t="s">
        <v>38</v>
      </c>
      <c r="C59">
        <v>79</v>
      </c>
    </row>
    <row r="60" spans="2:8" x14ac:dyDescent="0.25">
      <c r="B60" t="s">
        <v>7</v>
      </c>
      <c r="C60">
        <v>400</v>
      </c>
      <c r="E60">
        <v>72.55</v>
      </c>
      <c r="G60">
        <f>91/5*4</f>
        <v>72.8</v>
      </c>
    </row>
    <row r="61" spans="2:8" x14ac:dyDescent="0.25">
      <c r="B61" t="s">
        <v>3</v>
      </c>
      <c r="C61">
        <v>300</v>
      </c>
      <c r="E61">
        <v>54.75</v>
      </c>
      <c r="F61">
        <f>E61/3*4</f>
        <v>73</v>
      </c>
    </row>
    <row r="62" spans="2:8" x14ac:dyDescent="0.25">
      <c r="B62" t="s">
        <v>6</v>
      </c>
      <c r="C62">
        <v>300</v>
      </c>
      <c r="E62">
        <v>54.75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Utilisation Personnelle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</dc:creator>
  <cp:lastModifiedBy>Gilles</cp:lastModifiedBy>
  <dcterms:created xsi:type="dcterms:W3CDTF">2020-11-22T14:11:49Z</dcterms:created>
  <dcterms:modified xsi:type="dcterms:W3CDTF">2021-07-09T20:22:52Z</dcterms:modified>
</cp:coreProperties>
</file>