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OneDrive\Desktop\"/>
    </mc:Choice>
  </mc:AlternateContent>
  <xr:revisionPtr revIDLastSave="0" documentId="13_ncr:1_{00E1D42B-E3FF-4972-9220-12E9A5FFD3EE}" xr6:coauthVersionLast="47" xr6:coauthVersionMax="47" xr10:uidLastSave="{00000000-0000-0000-0000-000000000000}"/>
  <bookViews>
    <workbookView xWindow="-120" yWindow="-120" windowWidth="24540" windowHeight="15720" tabRatio="763" xr2:uid="{00000000-000D-0000-FFFF-FFFF00000000}"/>
  </bookViews>
  <sheets>
    <sheet name="SHEET_NAME" sheetId="37" r:id="rId1"/>
    <sheet name="Printers" sheetId="14" r:id="rId2"/>
    <sheet name="Materials" sheetId="15" r:id="rId3"/>
    <sheet name="General" sheetId="16" r:id="rId4"/>
  </sheets>
  <definedNames>
    <definedName name="Materials">Materials!$A$2:$G$50</definedName>
    <definedName name="Printers">Printers!$A$2:$F$46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7" l="1"/>
  <c r="B21" i="37"/>
  <c r="C30" i="37"/>
  <c r="F28" i="37"/>
  <c r="F27" i="37"/>
  <c r="B27" i="37"/>
  <c r="F23" i="37"/>
  <c r="F22" i="37"/>
  <c r="F21" i="37"/>
  <c r="E21" i="37"/>
  <c r="F20" i="37"/>
  <c r="E20" i="37"/>
  <c r="F19" i="37"/>
  <c r="F18" i="37"/>
  <c r="F17" i="37"/>
  <c r="B17" i="37"/>
  <c r="E18" i="37" s="1"/>
  <c r="F16" i="37"/>
  <c r="F15" i="37"/>
  <c r="E15" i="37"/>
  <c r="D11" i="37"/>
  <c r="H7" i="37"/>
  <c r="G7" i="37"/>
  <c r="H6" i="37"/>
  <c r="G4" i="37"/>
  <c r="H3" i="37"/>
  <c r="G3" i="37"/>
  <c r="I1" i="15"/>
  <c r="C1" i="15"/>
  <c r="H1" i="14"/>
  <c r="E1" i="14"/>
  <c r="C1" i="14"/>
  <c r="C4" i="16"/>
  <c r="C3" i="16"/>
  <c r="C2" i="16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H3" i="14"/>
  <c r="H2" i="14"/>
  <c r="E17" i="37" l="1"/>
  <c r="E16" i="37"/>
  <c r="E19" i="37"/>
  <c r="G5" i="37"/>
  <c r="E22" i="37" l="1"/>
  <c r="E23" i="37" s="1"/>
  <c r="E27" i="37" s="1"/>
  <c r="G6" i="37" l="1"/>
</calcChain>
</file>

<file path=xl/sharedStrings.xml><?xml version="1.0" encoding="utf-8"?>
<sst xmlns="http://schemas.openxmlformats.org/spreadsheetml/2006/main" count="96" uniqueCount="78">
  <si>
    <t>Customer details</t>
  </si>
  <si>
    <t>Summary</t>
  </si>
  <si>
    <t>Customer</t>
  </si>
  <si>
    <t>Date</t>
  </si>
  <si>
    <t>g || filament</t>
  </si>
  <si>
    <t>Description</t>
  </si>
  <si>
    <t>h || printing time</t>
  </si>
  <si>
    <t>General print details</t>
  </si>
  <si>
    <t>Printer</t>
  </si>
  <si>
    <t>Filament</t>
  </si>
  <si>
    <t>Overture – PLA+ White</t>
  </si>
  <si>
    <t>Weight</t>
  </si>
  <si>
    <t>g</t>
  </si>
  <si>
    <t>m</t>
  </si>
  <si>
    <t>Printing time</t>
  </si>
  <si>
    <t>hh:mm</t>
  </si>
  <si>
    <t>h</t>
  </si>
  <si>
    <t>Preparation</t>
  </si>
  <si>
    <t>Costs</t>
  </si>
  <si>
    <t>Model preparation (Fixing, CAD…)</t>
  </si>
  <si>
    <t>min</t>
  </si>
  <si>
    <t>$</t>
  </si>
  <si>
    <t>Slicing (Supports, Parameters…)</t>
  </si>
  <si>
    <t>Electricity</t>
  </si>
  <si>
    <t>Sum</t>
  </si>
  <si>
    <t>Printer depreciation</t>
  </si>
  <si>
    <t>Computer Work</t>
  </si>
  <si>
    <t>Material change</t>
  </si>
  <si>
    <t>Transfer &amp; Start</t>
  </si>
  <si>
    <t>Post-processing</t>
  </si>
  <si>
    <t>Consumables</t>
  </si>
  <si>
    <t>Subtotal</t>
  </si>
  <si>
    <t>Including failures</t>
  </si>
  <si>
    <t>Job removal</t>
  </si>
  <si>
    <t>Support removal</t>
  </si>
  <si>
    <t>Quote</t>
  </si>
  <si>
    <t>Additional work</t>
  </si>
  <si>
    <t>Markup</t>
  </si>
  <si>
    <t>Suggested prize</t>
  </si>
  <si>
    <t>Quoted prize</t>
  </si>
  <si>
    <t>Miscellaneous</t>
  </si>
  <si>
    <t>Name</t>
  </si>
  <si>
    <t>Material Diameter [mm]</t>
  </si>
  <si>
    <t>Depreciation Time [h]</t>
  </si>
  <si>
    <t>Energy Consumption [kWh/h]</t>
  </si>
  <si>
    <t>PrusaMINI</t>
  </si>
  <si>
    <t>Manufacturer</t>
  </si>
  <si>
    <t>Diameter [mm]</t>
  </si>
  <si>
    <t>Spool Size [kg]</t>
  </si>
  <si>
    <t>Density [g/cm³]</t>
  </si>
  <si>
    <t>Nozzel Temp [°C]</t>
  </si>
  <si>
    <t>Bed Temp [°C]</t>
  </si>
  <si>
    <t>Length per roll [m]</t>
  </si>
  <si>
    <t>Amazon Basics – PETG Translucent Blue</t>
  </si>
  <si>
    <t>Hatchbox</t>
  </si>
  <si>
    <t>Inland – ASA Grey</t>
  </si>
  <si>
    <t>Inland – PETG</t>
  </si>
  <si>
    <t>Inland – PLA</t>
  </si>
  <si>
    <t>Inland – PLA+</t>
  </si>
  <si>
    <t>Overture – PETG Grey</t>
  </si>
  <si>
    <t>Overture – PLA+ Dark Blue</t>
  </si>
  <si>
    <t>Overture – PLA+ Electric Blue</t>
  </si>
  <si>
    <t>Overture – PLA+ Green</t>
  </si>
  <si>
    <t>Overture – PLA+ Purple</t>
  </si>
  <si>
    <t>Overture – PLA+ Wine</t>
  </si>
  <si>
    <t>Overture – TPU Grey</t>
  </si>
  <si>
    <t>Overture – PLA+ Black</t>
  </si>
  <si>
    <t>Energy cost</t>
  </si>
  <si>
    <t>High Labor Costs</t>
  </si>
  <si>
    <t>Low Labor Costs</t>
  </si>
  <si>
    <t>Failure rate</t>
  </si>
  <si>
    <t>%</t>
  </si>
  <si>
    <t>Money unit</t>
  </si>
  <si>
    <t>California Filament PETG</t>
  </si>
  <si>
    <t>Start-Up Time</t>
  </si>
  <si>
    <t>Sovol SV06 Plus</t>
  </si>
  <si>
    <t>CUTOMER 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</si>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</sst>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$-409]#,##0.00;[Red]&quot;-&quot;[$$-409]#,##0.00"/>
    <numFmt numFmtId="165" formatCode="0.0"/>
    <numFmt numFmtId="166" formatCode="0.000"/>
    <numFmt numFmtId="167" formatCode="&quot; &quot;* #,##0.00&quot; € &quot;;&quot;-&quot;* #,##0.00&quot; € &quot;;&quot; &quot;* &quot;-&quot;#&quot; € &quot;;&quot; &quot;@&quot; &quot;"/>
    <numFmt numFmtId="168" formatCode="[$$-409]#,##0.00;[Red][$$-409]#,##0.00"/>
    <numFmt numFmtId="171" formatCode="h:mm;@"/>
    <numFmt numFmtId="172" formatCode="h:mm:ss;@"/>
    <numFmt numFmtId="175" formatCode="[h]:mm;@"/>
  </numFmts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5E0B4"/>
        <bgColor rgb="FFC5E0B4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A9D18E"/>
        <bgColor rgb="FFA9D18E"/>
      </patternFill>
    </fill>
    <fill>
      <patternFill patternType="solid">
        <fgColor theme="5"/>
        <bgColor rgb="FFE2F0D9"/>
      </patternFill>
    </fill>
    <fill>
      <patternFill patternType="solid">
        <fgColor theme="6"/>
        <bgColor rgb="FFE2F0D9"/>
      </patternFill>
    </fill>
    <fill>
      <patternFill patternType="solid">
        <fgColor theme="7"/>
        <bgColor rgb="FFE2F0D9"/>
      </patternFill>
    </fill>
    <fill>
      <patternFill patternType="solid">
        <fgColor theme="8"/>
        <bgColor rgb="FFE2F0D9"/>
      </patternFill>
    </fill>
    <fill>
      <patternFill patternType="solid">
        <fgColor theme="9"/>
        <bgColor rgb="FFE2F0D9"/>
      </patternFill>
    </fill>
    <fill>
      <patternFill patternType="solid">
        <fgColor theme="9" tint="-0.499984740745262"/>
        <bgColor rgb="FFE2F0D9"/>
      </patternFill>
    </fill>
    <fill>
      <patternFill patternType="solid">
        <fgColor theme="1"/>
        <bgColor rgb="FFA9D18E"/>
      </patternFill>
    </fill>
    <fill>
      <patternFill patternType="solid">
        <fgColor theme="4"/>
        <bgColor rgb="FFE2F0D9"/>
      </patternFill>
    </fill>
    <fill>
      <patternFill patternType="solid">
        <fgColor theme="2" tint="-9.9978637043366805E-2"/>
        <bgColor rgb="FFD9D9D9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167" fontId="1" fillId="0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9">
    <xf numFmtId="0" fontId="0" fillId="0" borderId="0" xfId="0"/>
    <xf numFmtId="0" fontId="2" fillId="0" borderId="0" xfId="0" applyFont="1" applyAlignment="1">
      <alignment horizontal="right"/>
    </xf>
    <xf numFmtId="0" fontId="16" fillId="9" borderId="3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14" fontId="0" fillId="10" borderId="0" xfId="0" applyNumberFormat="1" applyFill="1"/>
    <xf numFmtId="1" fontId="0" fillId="9" borderId="3" xfId="0" applyNumberFormat="1" applyFill="1" applyBorder="1"/>
    <xf numFmtId="0" fontId="17" fillId="9" borderId="4" xfId="0" applyFont="1" applyFill="1" applyBorder="1"/>
    <xf numFmtId="165" fontId="0" fillId="9" borderId="3" xfId="0" applyNumberFormat="1" applyFill="1" applyBorder="1"/>
    <xf numFmtId="2" fontId="0" fillId="9" borderId="3" xfId="0" applyNumberFormat="1" applyFill="1" applyBorder="1"/>
    <xf numFmtId="2" fontId="9" fillId="9" borderId="5" xfId="0" applyNumberFormat="1" applyFont="1" applyFill="1" applyBorder="1"/>
    <xf numFmtId="0" fontId="17" fillId="9" borderId="6" xfId="0" applyFont="1" applyFill="1" applyBorder="1"/>
    <xf numFmtId="0" fontId="16" fillId="0" borderId="0" xfId="0" applyFont="1" applyAlignment="1">
      <alignment horizontal="right"/>
    </xf>
    <xf numFmtId="0" fontId="0" fillId="10" borderId="0" xfId="0" applyFill="1"/>
    <xf numFmtId="0" fontId="17" fillId="0" borderId="0" xfId="0" applyFont="1"/>
    <xf numFmtId="165" fontId="0" fillId="11" borderId="0" xfId="0" applyNumberFormat="1" applyFill="1"/>
    <xf numFmtId="2" fontId="2" fillId="12" borderId="0" xfId="0" applyNumberFormat="1" applyFont="1" applyFill="1"/>
    <xf numFmtId="9" fontId="0" fillId="10" borderId="0" xfId="0" applyNumberFormat="1" applyFill="1"/>
    <xf numFmtId="2" fontId="2" fillId="10" borderId="0" xfId="0" applyNumberFormat="1" applyFont="1" applyFill="1"/>
    <xf numFmtId="164" fontId="0" fillId="0" borderId="0" xfId="0" applyNumberFormat="1"/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166" fontId="0" fillId="10" borderId="0" xfId="0" applyNumberFormat="1" applyFill="1"/>
    <xf numFmtId="2" fontId="0" fillId="11" borderId="0" xfId="0" applyNumberFormat="1" applyFill="1"/>
    <xf numFmtId="0" fontId="0" fillId="11" borderId="0" xfId="0" applyFill="1"/>
    <xf numFmtId="0" fontId="2" fillId="0" borderId="0" xfId="0" applyFont="1"/>
    <xf numFmtId="164" fontId="0" fillId="10" borderId="0" xfId="12" applyNumberFormat="1" applyFont="1" applyFill="1"/>
    <xf numFmtId="2" fontId="0" fillId="10" borderId="0" xfId="0" applyNumberFormat="1" applyFill="1"/>
    <xf numFmtId="1" fontId="0" fillId="11" borderId="0" xfId="0" applyNumberFormat="1" applyFill="1"/>
    <xf numFmtId="2" fontId="0" fillId="0" borderId="0" xfId="0" applyNumberFormat="1"/>
    <xf numFmtId="164" fontId="0" fillId="10" borderId="0" xfId="0" applyNumberFormat="1" applyFill="1"/>
    <xf numFmtId="0" fontId="0" fillId="10" borderId="0" xfId="0" applyFill="1" applyAlignment="1">
      <alignment horizontal="right"/>
    </xf>
    <xf numFmtId="2" fontId="0" fillId="13" borderId="0" xfId="0" applyNumberFormat="1" applyFill="1"/>
    <xf numFmtId="2" fontId="0" fillId="14" borderId="0" xfId="0" applyNumberFormat="1" applyFill="1"/>
    <xf numFmtId="2" fontId="0" fillId="15" borderId="0" xfId="0" applyNumberFormat="1" applyFill="1"/>
    <xf numFmtId="2" fontId="0" fillId="16" borderId="0" xfId="0" applyNumberFormat="1" applyFill="1"/>
    <xf numFmtId="2" fontId="0" fillId="17" borderId="0" xfId="0" applyNumberFormat="1" applyFill="1"/>
    <xf numFmtId="2" fontId="18" fillId="19" borderId="0" xfId="0" applyNumberFormat="1" applyFont="1" applyFill="1"/>
    <xf numFmtId="2" fontId="19" fillId="18" borderId="0" xfId="0" applyNumberFormat="1" applyFont="1" applyFill="1"/>
    <xf numFmtId="2" fontId="19" fillId="20" borderId="0" xfId="0" applyNumberFormat="1" applyFont="1" applyFill="1"/>
    <xf numFmtId="0" fontId="2" fillId="21" borderId="0" xfId="0" applyFont="1" applyFill="1"/>
    <xf numFmtId="168" fontId="14" fillId="0" borderId="0" xfId="0" applyNumberFormat="1" applyFont="1"/>
    <xf numFmtId="0" fontId="14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72" fontId="0" fillId="10" borderId="0" xfId="0" applyNumberFormat="1" applyFill="1"/>
    <xf numFmtId="171" fontId="0" fillId="0" borderId="0" xfId="0" applyNumberFormat="1"/>
    <xf numFmtId="175" fontId="0" fillId="10" borderId="0" xfId="0" applyNumberFormat="1" applyFill="1" applyAlignment="1">
      <alignment horizontal="right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Currency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600" b="1" baseline="0">
                <a:solidFill>
                  <a:srgbClr val="595959"/>
                </a:solidFill>
                <a:latin typeface="Calibri"/>
              </a:defRPr>
            </a:pPr>
            <a:r>
              <a:rPr lang="en-US"/>
              <a:t>Part costs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8D3B-4F65-8ED4-D165C4278FF8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8D3B-4F65-8ED4-D165C4278FF8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8D3B-4F65-8ED4-D165C4278FF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8D3B-4F65-8ED4-D165C4278FF8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8D3B-4F65-8ED4-D165C4278FF8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8D3B-4F65-8ED4-D165C4278FF8}"/>
              </c:ext>
            </c:extLst>
          </c:dPt>
          <c:dPt>
            <c:idx val="6"/>
            <c:bubble3D val="0"/>
            <c:spPr>
              <a:solidFill>
                <a:srgbClr val="314004"/>
              </a:solidFill>
            </c:spPr>
            <c:extLst>
              <c:ext xmlns:c16="http://schemas.microsoft.com/office/drawing/2014/chart" uri="{C3380CC4-5D6E-409C-BE32-E72D297353CC}">
                <c16:uniqueId val="{0000000D-8D3B-4F65-8ED4-D165C4278FF8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baseline="0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SHEET_NAME!$D$15:$D$21</c:f>
              <c:strCache>
                <c:ptCount val="7"/>
                <c:pt idx="0">
                  <c:v>Filament</c:v>
                </c:pt>
                <c:pt idx="1">
                  <c:v>Electricity</c:v>
                </c:pt>
                <c:pt idx="2">
                  <c:v>Printer depreciation</c:v>
                </c:pt>
                <c:pt idx="3">
                  <c:v>Computer Work</c:v>
                </c:pt>
                <c:pt idx="4">
                  <c:v>Preparation</c:v>
                </c:pt>
                <c:pt idx="5">
                  <c:v>Post-processing</c:v>
                </c:pt>
                <c:pt idx="6">
                  <c:v>Consumables</c:v>
                </c:pt>
              </c:strCache>
            </c:strRef>
          </c:cat>
          <c:val>
            <c:numRef>
              <c:f>SHEET_NAME!$E$15:$E$21</c:f>
              <c:numCache>
                <c:formatCode>0.00</c:formatCode>
                <c:ptCount val="7"/>
                <c:pt idx="0">
                  <c:v>12.0007576</c:v>
                </c:pt>
                <c:pt idx="1">
                  <c:v>0.70655999999999997</c:v>
                </c:pt>
                <c:pt idx="2">
                  <c:v>5.8879999999999999</c:v>
                </c:pt>
                <c:pt idx="3">
                  <c:v>45</c:v>
                </c:pt>
                <c:pt idx="4">
                  <c:v>0.75</c:v>
                </c:pt>
                <c:pt idx="5">
                  <c:v>1.5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3B-4F65-8ED4-D165C427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246979</xdr:colOff>
      <xdr:row>7</xdr:row>
      <xdr:rowOff>24140</xdr:rowOff>
    </xdr:from>
    <xdr:ext cx="5753862" cy="429511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1ACB93-D226-4592-A4B1-5D7E531DF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4" displayName="__Anonymous_Sheet_DB__14" ref="A2:AMJ14" headerRowCount="0" totalsRowShown="0">
  <sortState xmlns:xlrd2="http://schemas.microsoft.com/office/spreadsheetml/2017/richdata2" ref="A2:AMJ14">
    <sortCondition ref="A2:A14"/>
  </sortState>
  <tableColumns count="102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  <tableColumn id="64" xr3:uid="{00000000-0010-0000-0000-000040000000}" name="Column64"/>
    <tableColumn id="65" xr3:uid="{00000000-0010-0000-0000-000041000000}" name="Column65"/>
    <tableColumn id="66" xr3:uid="{00000000-0010-0000-0000-000042000000}" name="Column66"/>
    <tableColumn id="67" xr3:uid="{00000000-0010-0000-0000-000043000000}" name="Column67"/>
    <tableColumn id="68" xr3:uid="{00000000-0010-0000-0000-000044000000}" name="Column68"/>
    <tableColumn id="69" xr3:uid="{00000000-0010-0000-0000-000045000000}" name="Column69"/>
    <tableColumn id="70" xr3:uid="{00000000-0010-0000-0000-000046000000}" name="Column70"/>
    <tableColumn id="71" xr3:uid="{00000000-0010-0000-0000-000047000000}" name="Column71"/>
    <tableColumn id="72" xr3:uid="{00000000-0010-0000-0000-000048000000}" name="Column72"/>
    <tableColumn id="73" xr3:uid="{00000000-0010-0000-0000-000049000000}" name="Column73"/>
    <tableColumn id="74" xr3:uid="{00000000-0010-0000-0000-00004A000000}" name="Column74"/>
    <tableColumn id="75" xr3:uid="{00000000-0010-0000-0000-00004B000000}" name="Column75"/>
    <tableColumn id="76" xr3:uid="{00000000-0010-0000-0000-00004C000000}" name="Column76"/>
    <tableColumn id="77" xr3:uid="{00000000-0010-0000-0000-00004D000000}" name="Column77"/>
    <tableColumn id="78" xr3:uid="{00000000-0010-0000-0000-00004E000000}" name="Column78"/>
    <tableColumn id="79" xr3:uid="{00000000-0010-0000-0000-00004F000000}" name="Column79"/>
    <tableColumn id="80" xr3:uid="{00000000-0010-0000-0000-000050000000}" name="Column80"/>
    <tableColumn id="81" xr3:uid="{00000000-0010-0000-0000-000051000000}" name="Column81"/>
    <tableColumn id="82" xr3:uid="{00000000-0010-0000-0000-000052000000}" name="Column82"/>
    <tableColumn id="83" xr3:uid="{00000000-0010-0000-0000-000053000000}" name="Column83"/>
    <tableColumn id="84" xr3:uid="{00000000-0010-0000-0000-000054000000}" name="Column84"/>
    <tableColumn id="85" xr3:uid="{00000000-0010-0000-0000-000055000000}" name="Column85"/>
    <tableColumn id="86" xr3:uid="{00000000-0010-0000-0000-000056000000}" name="Column86"/>
    <tableColumn id="87" xr3:uid="{00000000-0010-0000-0000-000057000000}" name="Column87"/>
    <tableColumn id="88" xr3:uid="{00000000-0010-0000-0000-000058000000}" name="Column88"/>
    <tableColumn id="89" xr3:uid="{00000000-0010-0000-0000-000059000000}" name="Column89"/>
    <tableColumn id="90" xr3:uid="{00000000-0010-0000-0000-00005A000000}" name="Column90"/>
    <tableColumn id="91" xr3:uid="{00000000-0010-0000-0000-00005B000000}" name="Column91"/>
    <tableColumn id="92" xr3:uid="{00000000-0010-0000-0000-00005C000000}" name="Column92"/>
    <tableColumn id="93" xr3:uid="{00000000-0010-0000-0000-00005D000000}" name="Column93"/>
    <tableColumn id="94" xr3:uid="{00000000-0010-0000-0000-00005E000000}" name="Column94"/>
    <tableColumn id="95" xr3:uid="{00000000-0010-0000-0000-00005F000000}" name="Column95"/>
    <tableColumn id="96" xr3:uid="{00000000-0010-0000-0000-000060000000}" name="Column96"/>
    <tableColumn id="97" xr3:uid="{00000000-0010-0000-0000-000061000000}" name="Column97"/>
    <tableColumn id="98" xr3:uid="{00000000-0010-0000-0000-000062000000}" name="Column98"/>
    <tableColumn id="99" xr3:uid="{00000000-0010-0000-0000-000063000000}" name="Column99"/>
    <tableColumn id="100" xr3:uid="{00000000-0010-0000-0000-000064000000}" name="Column100"/>
    <tableColumn id="101" xr3:uid="{00000000-0010-0000-0000-000065000000}" name="Column101"/>
    <tableColumn id="102" xr3:uid="{00000000-0010-0000-0000-000066000000}" name="Column102"/>
    <tableColumn id="103" xr3:uid="{00000000-0010-0000-0000-000067000000}" name="Column103"/>
    <tableColumn id="104" xr3:uid="{00000000-0010-0000-0000-000068000000}" name="Column104"/>
    <tableColumn id="105" xr3:uid="{00000000-0010-0000-0000-000069000000}" name="Column105"/>
    <tableColumn id="106" xr3:uid="{00000000-0010-0000-0000-00006A000000}" name="Column106"/>
    <tableColumn id="107" xr3:uid="{00000000-0010-0000-0000-00006B000000}" name="Column107"/>
    <tableColumn id="108" xr3:uid="{00000000-0010-0000-0000-00006C000000}" name="Column108"/>
    <tableColumn id="109" xr3:uid="{00000000-0010-0000-0000-00006D000000}" name="Column109"/>
    <tableColumn id="110" xr3:uid="{00000000-0010-0000-0000-00006E000000}" name="Column110"/>
    <tableColumn id="111" xr3:uid="{00000000-0010-0000-0000-00006F000000}" name="Column111"/>
    <tableColumn id="112" xr3:uid="{00000000-0010-0000-0000-000070000000}" name="Column112"/>
    <tableColumn id="113" xr3:uid="{00000000-0010-0000-0000-000071000000}" name="Column113"/>
    <tableColumn id="114" xr3:uid="{00000000-0010-0000-0000-000072000000}" name="Column114"/>
    <tableColumn id="115" xr3:uid="{00000000-0010-0000-0000-000073000000}" name="Column115"/>
    <tableColumn id="116" xr3:uid="{00000000-0010-0000-0000-000074000000}" name="Column116"/>
    <tableColumn id="117" xr3:uid="{00000000-0010-0000-0000-000075000000}" name="Column117"/>
    <tableColumn id="118" xr3:uid="{00000000-0010-0000-0000-000076000000}" name="Column118"/>
    <tableColumn id="119" xr3:uid="{00000000-0010-0000-0000-000077000000}" name="Column119"/>
    <tableColumn id="120" xr3:uid="{00000000-0010-0000-0000-000078000000}" name="Column120"/>
    <tableColumn id="121" xr3:uid="{00000000-0010-0000-0000-000079000000}" name="Column121"/>
    <tableColumn id="122" xr3:uid="{00000000-0010-0000-0000-00007A000000}" name="Column122"/>
    <tableColumn id="123" xr3:uid="{00000000-0010-0000-0000-00007B000000}" name="Column123"/>
    <tableColumn id="124" xr3:uid="{00000000-0010-0000-0000-00007C000000}" name="Column124"/>
    <tableColumn id="125" xr3:uid="{00000000-0010-0000-0000-00007D000000}" name="Column125"/>
    <tableColumn id="126" xr3:uid="{00000000-0010-0000-0000-00007E000000}" name="Column126"/>
    <tableColumn id="127" xr3:uid="{00000000-0010-0000-0000-00007F000000}" name="Column127"/>
    <tableColumn id="128" xr3:uid="{00000000-0010-0000-0000-000080000000}" name="Column128"/>
    <tableColumn id="129" xr3:uid="{00000000-0010-0000-0000-000081000000}" name="Column129"/>
    <tableColumn id="130" xr3:uid="{00000000-0010-0000-0000-000082000000}" name="Column130"/>
    <tableColumn id="131" xr3:uid="{00000000-0010-0000-0000-000083000000}" name="Column131"/>
    <tableColumn id="132" xr3:uid="{00000000-0010-0000-0000-000084000000}" name="Column132"/>
    <tableColumn id="133" xr3:uid="{00000000-0010-0000-0000-000085000000}" name="Column133"/>
    <tableColumn id="134" xr3:uid="{00000000-0010-0000-0000-000086000000}" name="Column134"/>
    <tableColumn id="135" xr3:uid="{00000000-0010-0000-0000-000087000000}" name="Column135"/>
    <tableColumn id="136" xr3:uid="{00000000-0010-0000-0000-000088000000}" name="Column136"/>
    <tableColumn id="137" xr3:uid="{00000000-0010-0000-0000-000089000000}" name="Column137"/>
    <tableColumn id="138" xr3:uid="{00000000-0010-0000-0000-00008A000000}" name="Column138"/>
    <tableColumn id="139" xr3:uid="{00000000-0010-0000-0000-00008B000000}" name="Column139"/>
    <tableColumn id="140" xr3:uid="{00000000-0010-0000-0000-00008C000000}" name="Column140"/>
    <tableColumn id="141" xr3:uid="{00000000-0010-0000-0000-00008D000000}" name="Column141"/>
    <tableColumn id="142" xr3:uid="{00000000-0010-0000-0000-00008E000000}" name="Column142"/>
    <tableColumn id="143" xr3:uid="{00000000-0010-0000-0000-00008F000000}" name="Column143"/>
    <tableColumn id="144" xr3:uid="{00000000-0010-0000-0000-000090000000}" name="Column144"/>
    <tableColumn id="145" xr3:uid="{00000000-0010-0000-0000-000091000000}" name="Column145"/>
    <tableColumn id="146" xr3:uid="{00000000-0010-0000-0000-000092000000}" name="Column146"/>
    <tableColumn id="147" xr3:uid="{00000000-0010-0000-0000-000093000000}" name="Column147"/>
    <tableColumn id="148" xr3:uid="{00000000-0010-0000-0000-000094000000}" name="Column148"/>
    <tableColumn id="149" xr3:uid="{00000000-0010-0000-0000-000095000000}" name="Column149"/>
    <tableColumn id="150" xr3:uid="{00000000-0010-0000-0000-000096000000}" name="Column150"/>
    <tableColumn id="151" xr3:uid="{00000000-0010-0000-0000-000097000000}" name="Column151"/>
    <tableColumn id="152" xr3:uid="{00000000-0010-0000-0000-000098000000}" name="Column152"/>
    <tableColumn id="153" xr3:uid="{00000000-0010-0000-0000-000099000000}" name="Column153"/>
    <tableColumn id="154" xr3:uid="{00000000-0010-0000-0000-00009A000000}" name="Column154"/>
    <tableColumn id="155" xr3:uid="{00000000-0010-0000-0000-00009B000000}" name="Column155"/>
    <tableColumn id="156" xr3:uid="{00000000-0010-0000-0000-00009C000000}" name="Column156"/>
    <tableColumn id="157" xr3:uid="{00000000-0010-0000-0000-00009D000000}" name="Column157"/>
    <tableColumn id="158" xr3:uid="{00000000-0010-0000-0000-00009E000000}" name="Column158"/>
    <tableColumn id="159" xr3:uid="{00000000-0010-0000-0000-00009F000000}" name="Column159"/>
    <tableColumn id="160" xr3:uid="{00000000-0010-0000-0000-0000A0000000}" name="Column160"/>
    <tableColumn id="161" xr3:uid="{00000000-0010-0000-0000-0000A1000000}" name="Column161"/>
    <tableColumn id="162" xr3:uid="{00000000-0010-0000-0000-0000A2000000}" name="Column162"/>
    <tableColumn id="163" xr3:uid="{00000000-0010-0000-0000-0000A3000000}" name="Column163"/>
    <tableColumn id="164" xr3:uid="{00000000-0010-0000-0000-0000A4000000}" name="Column164"/>
    <tableColumn id="165" xr3:uid="{00000000-0010-0000-0000-0000A5000000}" name="Column165"/>
    <tableColumn id="166" xr3:uid="{00000000-0010-0000-0000-0000A6000000}" name="Column166"/>
    <tableColumn id="167" xr3:uid="{00000000-0010-0000-0000-0000A7000000}" name="Column167"/>
    <tableColumn id="168" xr3:uid="{00000000-0010-0000-0000-0000A8000000}" name="Column168"/>
    <tableColumn id="169" xr3:uid="{00000000-0010-0000-0000-0000A9000000}" name="Column169"/>
    <tableColumn id="170" xr3:uid="{00000000-0010-0000-0000-0000AA000000}" name="Column170"/>
    <tableColumn id="171" xr3:uid="{00000000-0010-0000-0000-0000AB000000}" name="Column171"/>
    <tableColumn id="172" xr3:uid="{00000000-0010-0000-0000-0000AC000000}" name="Column172"/>
    <tableColumn id="173" xr3:uid="{00000000-0010-0000-0000-0000AD000000}" name="Column173"/>
    <tableColumn id="174" xr3:uid="{00000000-0010-0000-0000-0000AE000000}" name="Column174"/>
    <tableColumn id="175" xr3:uid="{00000000-0010-0000-0000-0000AF000000}" name="Column175"/>
    <tableColumn id="176" xr3:uid="{00000000-0010-0000-0000-0000B0000000}" name="Column176"/>
    <tableColumn id="177" xr3:uid="{00000000-0010-0000-0000-0000B1000000}" name="Column177"/>
    <tableColumn id="178" xr3:uid="{00000000-0010-0000-0000-0000B2000000}" name="Column178"/>
    <tableColumn id="179" xr3:uid="{00000000-0010-0000-0000-0000B3000000}" name="Column179"/>
    <tableColumn id="180" xr3:uid="{00000000-0010-0000-0000-0000B4000000}" name="Column180"/>
    <tableColumn id="181" xr3:uid="{00000000-0010-0000-0000-0000B5000000}" name="Column181"/>
    <tableColumn id="182" xr3:uid="{00000000-0010-0000-0000-0000B6000000}" name="Column182"/>
    <tableColumn id="183" xr3:uid="{00000000-0010-0000-0000-0000B7000000}" name="Column183"/>
    <tableColumn id="184" xr3:uid="{00000000-0010-0000-0000-0000B8000000}" name="Column184"/>
    <tableColumn id="185" xr3:uid="{00000000-0010-0000-0000-0000B9000000}" name="Column185"/>
    <tableColumn id="186" xr3:uid="{00000000-0010-0000-0000-0000BA000000}" name="Column186"/>
    <tableColumn id="187" xr3:uid="{00000000-0010-0000-0000-0000BB000000}" name="Column187"/>
    <tableColumn id="188" xr3:uid="{00000000-0010-0000-0000-0000BC000000}" name="Column188"/>
    <tableColumn id="189" xr3:uid="{00000000-0010-0000-0000-0000BD000000}" name="Column189"/>
    <tableColumn id="190" xr3:uid="{00000000-0010-0000-0000-0000BE000000}" name="Column190"/>
    <tableColumn id="191" xr3:uid="{00000000-0010-0000-0000-0000BF000000}" name="Column191"/>
    <tableColumn id="192" xr3:uid="{00000000-0010-0000-0000-0000C0000000}" name="Column192"/>
    <tableColumn id="193" xr3:uid="{00000000-0010-0000-0000-0000C1000000}" name="Column193"/>
    <tableColumn id="194" xr3:uid="{00000000-0010-0000-0000-0000C2000000}" name="Column194"/>
    <tableColumn id="195" xr3:uid="{00000000-0010-0000-0000-0000C3000000}" name="Column195"/>
    <tableColumn id="196" xr3:uid="{00000000-0010-0000-0000-0000C4000000}" name="Column196"/>
    <tableColumn id="197" xr3:uid="{00000000-0010-0000-0000-0000C5000000}" name="Column197"/>
    <tableColumn id="198" xr3:uid="{00000000-0010-0000-0000-0000C6000000}" name="Column198"/>
    <tableColumn id="199" xr3:uid="{00000000-0010-0000-0000-0000C7000000}" name="Column199"/>
    <tableColumn id="200" xr3:uid="{00000000-0010-0000-0000-0000C8000000}" name="Column200"/>
    <tableColumn id="201" xr3:uid="{00000000-0010-0000-0000-0000C9000000}" name="Column201"/>
    <tableColumn id="202" xr3:uid="{00000000-0010-0000-0000-0000CA000000}" name="Column202"/>
    <tableColumn id="203" xr3:uid="{00000000-0010-0000-0000-0000CB000000}" name="Column203"/>
    <tableColumn id="204" xr3:uid="{00000000-0010-0000-0000-0000CC000000}" name="Column204"/>
    <tableColumn id="205" xr3:uid="{00000000-0010-0000-0000-0000CD000000}" name="Column205"/>
    <tableColumn id="206" xr3:uid="{00000000-0010-0000-0000-0000CE000000}" name="Column206"/>
    <tableColumn id="207" xr3:uid="{00000000-0010-0000-0000-0000CF000000}" name="Column207"/>
    <tableColumn id="208" xr3:uid="{00000000-0010-0000-0000-0000D0000000}" name="Column208"/>
    <tableColumn id="209" xr3:uid="{00000000-0010-0000-0000-0000D1000000}" name="Column209"/>
    <tableColumn id="210" xr3:uid="{00000000-0010-0000-0000-0000D2000000}" name="Column210"/>
    <tableColumn id="211" xr3:uid="{00000000-0010-0000-0000-0000D3000000}" name="Column211"/>
    <tableColumn id="212" xr3:uid="{00000000-0010-0000-0000-0000D4000000}" name="Column212"/>
    <tableColumn id="213" xr3:uid="{00000000-0010-0000-0000-0000D5000000}" name="Column213"/>
    <tableColumn id="214" xr3:uid="{00000000-0010-0000-0000-0000D6000000}" name="Column214"/>
    <tableColumn id="215" xr3:uid="{00000000-0010-0000-0000-0000D7000000}" name="Column215"/>
    <tableColumn id="216" xr3:uid="{00000000-0010-0000-0000-0000D8000000}" name="Column216"/>
    <tableColumn id="217" xr3:uid="{00000000-0010-0000-0000-0000D9000000}" name="Column217"/>
    <tableColumn id="218" xr3:uid="{00000000-0010-0000-0000-0000DA000000}" name="Column218"/>
    <tableColumn id="219" xr3:uid="{00000000-0010-0000-0000-0000DB000000}" name="Column219"/>
    <tableColumn id="220" xr3:uid="{00000000-0010-0000-0000-0000DC000000}" name="Column220"/>
    <tableColumn id="221" xr3:uid="{00000000-0010-0000-0000-0000DD000000}" name="Column221"/>
    <tableColumn id="222" xr3:uid="{00000000-0010-0000-0000-0000DE000000}" name="Column222"/>
    <tableColumn id="223" xr3:uid="{00000000-0010-0000-0000-0000DF000000}" name="Column223"/>
    <tableColumn id="224" xr3:uid="{00000000-0010-0000-0000-0000E0000000}" name="Column224"/>
    <tableColumn id="225" xr3:uid="{00000000-0010-0000-0000-0000E1000000}" name="Column225"/>
    <tableColumn id="226" xr3:uid="{00000000-0010-0000-0000-0000E2000000}" name="Column226"/>
    <tableColumn id="227" xr3:uid="{00000000-0010-0000-0000-0000E3000000}" name="Column227"/>
    <tableColumn id="228" xr3:uid="{00000000-0010-0000-0000-0000E4000000}" name="Column228"/>
    <tableColumn id="229" xr3:uid="{00000000-0010-0000-0000-0000E5000000}" name="Column229"/>
    <tableColumn id="230" xr3:uid="{00000000-0010-0000-0000-0000E6000000}" name="Column230"/>
    <tableColumn id="231" xr3:uid="{00000000-0010-0000-0000-0000E7000000}" name="Column231"/>
    <tableColumn id="232" xr3:uid="{00000000-0010-0000-0000-0000E8000000}" name="Column232"/>
    <tableColumn id="233" xr3:uid="{00000000-0010-0000-0000-0000E9000000}" name="Column233"/>
    <tableColumn id="234" xr3:uid="{00000000-0010-0000-0000-0000EA000000}" name="Column234"/>
    <tableColumn id="235" xr3:uid="{00000000-0010-0000-0000-0000EB000000}" name="Column235"/>
    <tableColumn id="236" xr3:uid="{00000000-0010-0000-0000-0000EC000000}" name="Column236"/>
    <tableColumn id="237" xr3:uid="{00000000-0010-0000-0000-0000ED000000}" name="Column237"/>
    <tableColumn id="238" xr3:uid="{00000000-0010-0000-0000-0000EE000000}" name="Column238"/>
    <tableColumn id="239" xr3:uid="{00000000-0010-0000-0000-0000EF000000}" name="Column239"/>
    <tableColumn id="240" xr3:uid="{00000000-0010-0000-0000-0000F0000000}" name="Column240"/>
    <tableColumn id="241" xr3:uid="{00000000-0010-0000-0000-0000F1000000}" name="Column241"/>
    <tableColumn id="242" xr3:uid="{00000000-0010-0000-0000-0000F2000000}" name="Column242"/>
    <tableColumn id="243" xr3:uid="{00000000-0010-0000-0000-0000F3000000}" name="Column243"/>
    <tableColumn id="244" xr3:uid="{00000000-0010-0000-0000-0000F4000000}" name="Column244"/>
    <tableColumn id="245" xr3:uid="{00000000-0010-0000-0000-0000F5000000}" name="Column245"/>
    <tableColumn id="246" xr3:uid="{00000000-0010-0000-0000-0000F6000000}" name="Column246"/>
    <tableColumn id="247" xr3:uid="{00000000-0010-0000-0000-0000F7000000}" name="Column247"/>
    <tableColumn id="248" xr3:uid="{00000000-0010-0000-0000-0000F8000000}" name="Column248"/>
    <tableColumn id="249" xr3:uid="{00000000-0010-0000-0000-0000F9000000}" name="Column249"/>
    <tableColumn id="250" xr3:uid="{00000000-0010-0000-0000-0000FA000000}" name="Column250"/>
    <tableColumn id="251" xr3:uid="{00000000-0010-0000-0000-0000FB000000}" name="Column251"/>
    <tableColumn id="252" xr3:uid="{00000000-0010-0000-0000-0000FC000000}" name="Column252"/>
    <tableColumn id="253" xr3:uid="{00000000-0010-0000-0000-0000FD000000}" name="Column253"/>
    <tableColumn id="254" xr3:uid="{00000000-0010-0000-0000-0000FE000000}" name="Column254"/>
    <tableColumn id="255" xr3:uid="{00000000-0010-0000-0000-0000FF000000}" name="Column255"/>
    <tableColumn id="256" xr3:uid="{00000000-0010-0000-0000-000000010000}" name="Column256"/>
    <tableColumn id="257" xr3:uid="{00000000-0010-0000-0000-000001010000}" name="Column257"/>
    <tableColumn id="258" xr3:uid="{00000000-0010-0000-0000-000002010000}" name="Column258"/>
    <tableColumn id="259" xr3:uid="{00000000-0010-0000-0000-000003010000}" name="Column259"/>
    <tableColumn id="260" xr3:uid="{00000000-0010-0000-0000-000004010000}" name="Column260"/>
    <tableColumn id="261" xr3:uid="{00000000-0010-0000-0000-000005010000}" name="Column261"/>
    <tableColumn id="262" xr3:uid="{00000000-0010-0000-0000-000006010000}" name="Column262"/>
    <tableColumn id="263" xr3:uid="{00000000-0010-0000-0000-000007010000}" name="Column263"/>
    <tableColumn id="264" xr3:uid="{00000000-0010-0000-0000-000008010000}" name="Column264"/>
    <tableColumn id="265" xr3:uid="{00000000-0010-0000-0000-000009010000}" name="Column265"/>
    <tableColumn id="266" xr3:uid="{00000000-0010-0000-0000-00000A010000}" name="Column266"/>
    <tableColumn id="267" xr3:uid="{00000000-0010-0000-0000-00000B010000}" name="Column267"/>
    <tableColumn id="268" xr3:uid="{00000000-0010-0000-0000-00000C010000}" name="Column268"/>
    <tableColumn id="269" xr3:uid="{00000000-0010-0000-0000-00000D010000}" name="Column269"/>
    <tableColumn id="270" xr3:uid="{00000000-0010-0000-0000-00000E010000}" name="Column270"/>
    <tableColumn id="271" xr3:uid="{00000000-0010-0000-0000-00000F010000}" name="Column271"/>
    <tableColumn id="272" xr3:uid="{00000000-0010-0000-0000-000010010000}" name="Column272"/>
    <tableColumn id="273" xr3:uid="{00000000-0010-0000-0000-000011010000}" name="Column273"/>
    <tableColumn id="274" xr3:uid="{00000000-0010-0000-0000-000012010000}" name="Column274"/>
    <tableColumn id="275" xr3:uid="{00000000-0010-0000-0000-000013010000}" name="Column275"/>
    <tableColumn id="276" xr3:uid="{00000000-0010-0000-0000-000014010000}" name="Column276"/>
    <tableColumn id="277" xr3:uid="{00000000-0010-0000-0000-000015010000}" name="Column277"/>
    <tableColumn id="278" xr3:uid="{00000000-0010-0000-0000-000016010000}" name="Column278"/>
    <tableColumn id="279" xr3:uid="{00000000-0010-0000-0000-000017010000}" name="Column279"/>
    <tableColumn id="280" xr3:uid="{00000000-0010-0000-0000-000018010000}" name="Column280"/>
    <tableColumn id="281" xr3:uid="{00000000-0010-0000-0000-000019010000}" name="Column281"/>
    <tableColumn id="282" xr3:uid="{00000000-0010-0000-0000-00001A010000}" name="Column282"/>
    <tableColumn id="283" xr3:uid="{00000000-0010-0000-0000-00001B010000}" name="Column283"/>
    <tableColumn id="284" xr3:uid="{00000000-0010-0000-0000-00001C010000}" name="Column284"/>
    <tableColumn id="285" xr3:uid="{00000000-0010-0000-0000-00001D010000}" name="Column285"/>
    <tableColumn id="286" xr3:uid="{00000000-0010-0000-0000-00001E010000}" name="Column286"/>
    <tableColumn id="287" xr3:uid="{00000000-0010-0000-0000-00001F010000}" name="Column287"/>
    <tableColumn id="288" xr3:uid="{00000000-0010-0000-0000-000020010000}" name="Column288"/>
    <tableColumn id="289" xr3:uid="{00000000-0010-0000-0000-000021010000}" name="Column289"/>
    <tableColumn id="290" xr3:uid="{00000000-0010-0000-0000-000022010000}" name="Column290"/>
    <tableColumn id="291" xr3:uid="{00000000-0010-0000-0000-000023010000}" name="Column291"/>
    <tableColumn id="292" xr3:uid="{00000000-0010-0000-0000-000024010000}" name="Column292"/>
    <tableColumn id="293" xr3:uid="{00000000-0010-0000-0000-000025010000}" name="Column293"/>
    <tableColumn id="294" xr3:uid="{00000000-0010-0000-0000-000026010000}" name="Column294"/>
    <tableColumn id="295" xr3:uid="{00000000-0010-0000-0000-000027010000}" name="Column295"/>
    <tableColumn id="296" xr3:uid="{00000000-0010-0000-0000-000028010000}" name="Column296"/>
    <tableColumn id="297" xr3:uid="{00000000-0010-0000-0000-000029010000}" name="Column297"/>
    <tableColumn id="298" xr3:uid="{00000000-0010-0000-0000-00002A010000}" name="Column298"/>
    <tableColumn id="299" xr3:uid="{00000000-0010-0000-0000-00002B010000}" name="Column299"/>
    <tableColumn id="300" xr3:uid="{00000000-0010-0000-0000-00002C010000}" name="Column300"/>
    <tableColumn id="301" xr3:uid="{00000000-0010-0000-0000-00002D010000}" name="Column301"/>
    <tableColumn id="302" xr3:uid="{00000000-0010-0000-0000-00002E010000}" name="Column302"/>
    <tableColumn id="303" xr3:uid="{00000000-0010-0000-0000-00002F010000}" name="Column303"/>
    <tableColumn id="304" xr3:uid="{00000000-0010-0000-0000-000030010000}" name="Column304"/>
    <tableColumn id="305" xr3:uid="{00000000-0010-0000-0000-000031010000}" name="Column305"/>
    <tableColumn id="306" xr3:uid="{00000000-0010-0000-0000-000032010000}" name="Column306"/>
    <tableColumn id="307" xr3:uid="{00000000-0010-0000-0000-000033010000}" name="Column307"/>
    <tableColumn id="308" xr3:uid="{00000000-0010-0000-0000-000034010000}" name="Column308"/>
    <tableColumn id="309" xr3:uid="{00000000-0010-0000-0000-000035010000}" name="Column309"/>
    <tableColumn id="310" xr3:uid="{00000000-0010-0000-0000-000036010000}" name="Column310"/>
    <tableColumn id="311" xr3:uid="{00000000-0010-0000-0000-000037010000}" name="Column311"/>
    <tableColumn id="312" xr3:uid="{00000000-0010-0000-0000-000038010000}" name="Column312"/>
    <tableColumn id="313" xr3:uid="{00000000-0010-0000-0000-000039010000}" name="Column313"/>
    <tableColumn id="314" xr3:uid="{00000000-0010-0000-0000-00003A010000}" name="Column314"/>
    <tableColumn id="315" xr3:uid="{00000000-0010-0000-0000-00003B010000}" name="Column315"/>
    <tableColumn id="316" xr3:uid="{00000000-0010-0000-0000-00003C010000}" name="Column316"/>
    <tableColumn id="317" xr3:uid="{00000000-0010-0000-0000-00003D010000}" name="Column317"/>
    <tableColumn id="318" xr3:uid="{00000000-0010-0000-0000-00003E010000}" name="Column318"/>
    <tableColumn id="319" xr3:uid="{00000000-0010-0000-0000-00003F010000}" name="Column319"/>
    <tableColumn id="320" xr3:uid="{00000000-0010-0000-0000-000040010000}" name="Column320"/>
    <tableColumn id="321" xr3:uid="{00000000-0010-0000-0000-000041010000}" name="Column321"/>
    <tableColumn id="322" xr3:uid="{00000000-0010-0000-0000-000042010000}" name="Column322"/>
    <tableColumn id="323" xr3:uid="{00000000-0010-0000-0000-000043010000}" name="Column323"/>
    <tableColumn id="324" xr3:uid="{00000000-0010-0000-0000-000044010000}" name="Column324"/>
    <tableColumn id="325" xr3:uid="{00000000-0010-0000-0000-000045010000}" name="Column325"/>
    <tableColumn id="326" xr3:uid="{00000000-0010-0000-0000-000046010000}" name="Column326"/>
    <tableColumn id="327" xr3:uid="{00000000-0010-0000-0000-000047010000}" name="Column327"/>
    <tableColumn id="328" xr3:uid="{00000000-0010-0000-0000-000048010000}" name="Column328"/>
    <tableColumn id="329" xr3:uid="{00000000-0010-0000-0000-000049010000}" name="Column329"/>
    <tableColumn id="330" xr3:uid="{00000000-0010-0000-0000-00004A010000}" name="Column330"/>
    <tableColumn id="331" xr3:uid="{00000000-0010-0000-0000-00004B010000}" name="Column331"/>
    <tableColumn id="332" xr3:uid="{00000000-0010-0000-0000-00004C010000}" name="Column332"/>
    <tableColumn id="333" xr3:uid="{00000000-0010-0000-0000-00004D010000}" name="Column333"/>
    <tableColumn id="334" xr3:uid="{00000000-0010-0000-0000-00004E010000}" name="Column334"/>
    <tableColumn id="335" xr3:uid="{00000000-0010-0000-0000-00004F010000}" name="Column335"/>
    <tableColumn id="336" xr3:uid="{00000000-0010-0000-0000-000050010000}" name="Column336"/>
    <tableColumn id="337" xr3:uid="{00000000-0010-0000-0000-000051010000}" name="Column337"/>
    <tableColumn id="338" xr3:uid="{00000000-0010-0000-0000-000052010000}" name="Column338"/>
    <tableColumn id="339" xr3:uid="{00000000-0010-0000-0000-000053010000}" name="Column339"/>
    <tableColumn id="340" xr3:uid="{00000000-0010-0000-0000-000054010000}" name="Column340"/>
    <tableColumn id="341" xr3:uid="{00000000-0010-0000-0000-000055010000}" name="Column341"/>
    <tableColumn id="342" xr3:uid="{00000000-0010-0000-0000-000056010000}" name="Column342"/>
    <tableColumn id="343" xr3:uid="{00000000-0010-0000-0000-000057010000}" name="Column343"/>
    <tableColumn id="344" xr3:uid="{00000000-0010-0000-0000-000058010000}" name="Column344"/>
    <tableColumn id="345" xr3:uid="{00000000-0010-0000-0000-000059010000}" name="Column345"/>
    <tableColumn id="346" xr3:uid="{00000000-0010-0000-0000-00005A010000}" name="Column346"/>
    <tableColumn id="347" xr3:uid="{00000000-0010-0000-0000-00005B010000}" name="Column347"/>
    <tableColumn id="348" xr3:uid="{00000000-0010-0000-0000-00005C010000}" name="Column348"/>
    <tableColumn id="349" xr3:uid="{00000000-0010-0000-0000-00005D010000}" name="Column349"/>
    <tableColumn id="350" xr3:uid="{00000000-0010-0000-0000-00005E010000}" name="Column350"/>
    <tableColumn id="351" xr3:uid="{00000000-0010-0000-0000-00005F010000}" name="Column351"/>
    <tableColumn id="352" xr3:uid="{00000000-0010-0000-0000-000060010000}" name="Column352"/>
    <tableColumn id="353" xr3:uid="{00000000-0010-0000-0000-000061010000}" name="Column353"/>
    <tableColumn id="354" xr3:uid="{00000000-0010-0000-0000-000062010000}" name="Column354"/>
    <tableColumn id="355" xr3:uid="{00000000-0010-0000-0000-000063010000}" name="Column355"/>
    <tableColumn id="356" xr3:uid="{00000000-0010-0000-0000-000064010000}" name="Column356"/>
    <tableColumn id="357" xr3:uid="{00000000-0010-0000-0000-000065010000}" name="Column357"/>
    <tableColumn id="358" xr3:uid="{00000000-0010-0000-0000-000066010000}" name="Column358"/>
    <tableColumn id="359" xr3:uid="{00000000-0010-0000-0000-000067010000}" name="Column359"/>
    <tableColumn id="360" xr3:uid="{00000000-0010-0000-0000-000068010000}" name="Column360"/>
    <tableColumn id="361" xr3:uid="{00000000-0010-0000-0000-000069010000}" name="Column361"/>
    <tableColumn id="362" xr3:uid="{00000000-0010-0000-0000-00006A010000}" name="Column362"/>
    <tableColumn id="363" xr3:uid="{00000000-0010-0000-0000-00006B010000}" name="Column363"/>
    <tableColumn id="364" xr3:uid="{00000000-0010-0000-0000-00006C010000}" name="Column364"/>
    <tableColumn id="365" xr3:uid="{00000000-0010-0000-0000-00006D010000}" name="Column365"/>
    <tableColumn id="366" xr3:uid="{00000000-0010-0000-0000-00006E010000}" name="Column366"/>
    <tableColumn id="367" xr3:uid="{00000000-0010-0000-0000-00006F010000}" name="Column367"/>
    <tableColumn id="368" xr3:uid="{00000000-0010-0000-0000-000070010000}" name="Column368"/>
    <tableColumn id="369" xr3:uid="{00000000-0010-0000-0000-000071010000}" name="Column369"/>
    <tableColumn id="370" xr3:uid="{00000000-0010-0000-0000-000072010000}" name="Column370"/>
    <tableColumn id="371" xr3:uid="{00000000-0010-0000-0000-000073010000}" name="Column371"/>
    <tableColumn id="372" xr3:uid="{00000000-0010-0000-0000-000074010000}" name="Column372"/>
    <tableColumn id="373" xr3:uid="{00000000-0010-0000-0000-000075010000}" name="Column373"/>
    <tableColumn id="374" xr3:uid="{00000000-0010-0000-0000-000076010000}" name="Column374"/>
    <tableColumn id="375" xr3:uid="{00000000-0010-0000-0000-000077010000}" name="Column375"/>
    <tableColumn id="376" xr3:uid="{00000000-0010-0000-0000-000078010000}" name="Column376"/>
    <tableColumn id="377" xr3:uid="{00000000-0010-0000-0000-000079010000}" name="Column377"/>
    <tableColumn id="378" xr3:uid="{00000000-0010-0000-0000-00007A010000}" name="Column378"/>
    <tableColumn id="379" xr3:uid="{00000000-0010-0000-0000-00007B010000}" name="Column379"/>
    <tableColumn id="380" xr3:uid="{00000000-0010-0000-0000-00007C010000}" name="Column380"/>
    <tableColumn id="381" xr3:uid="{00000000-0010-0000-0000-00007D010000}" name="Column381"/>
    <tableColumn id="382" xr3:uid="{00000000-0010-0000-0000-00007E010000}" name="Column382"/>
    <tableColumn id="383" xr3:uid="{00000000-0010-0000-0000-00007F010000}" name="Column383"/>
    <tableColumn id="384" xr3:uid="{00000000-0010-0000-0000-000080010000}" name="Column384"/>
    <tableColumn id="385" xr3:uid="{00000000-0010-0000-0000-000081010000}" name="Column385"/>
    <tableColumn id="386" xr3:uid="{00000000-0010-0000-0000-000082010000}" name="Column386"/>
    <tableColumn id="387" xr3:uid="{00000000-0010-0000-0000-000083010000}" name="Column387"/>
    <tableColumn id="388" xr3:uid="{00000000-0010-0000-0000-000084010000}" name="Column388"/>
    <tableColumn id="389" xr3:uid="{00000000-0010-0000-0000-000085010000}" name="Column389"/>
    <tableColumn id="390" xr3:uid="{00000000-0010-0000-0000-000086010000}" name="Column390"/>
    <tableColumn id="391" xr3:uid="{00000000-0010-0000-0000-000087010000}" name="Column391"/>
    <tableColumn id="392" xr3:uid="{00000000-0010-0000-0000-000088010000}" name="Column392"/>
    <tableColumn id="393" xr3:uid="{00000000-0010-0000-0000-000089010000}" name="Column393"/>
    <tableColumn id="394" xr3:uid="{00000000-0010-0000-0000-00008A010000}" name="Column394"/>
    <tableColumn id="395" xr3:uid="{00000000-0010-0000-0000-00008B010000}" name="Column395"/>
    <tableColumn id="396" xr3:uid="{00000000-0010-0000-0000-00008C010000}" name="Column396"/>
    <tableColumn id="397" xr3:uid="{00000000-0010-0000-0000-00008D010000}" name="Column397"/>
    <tableColumn id="398" xr3:uid="{00000000-0010-0000-0000-00008E010000}" name="Column398"/>
    <tableColumn id="399" xr3:uid="{00000000-0010-0000-0000-00008F010000}" name="Column399"/>
    <tableColumn id="400" xr3:uid="{00000000-0010-0000-0000-000090010000}" name="Column400"/>
    <tableColumn id="401" xr3:uid="{00000000-0010-0000-0000-000091010000}" name="Column401"/>
    <tableColumn id="402" xr3:uid="{00000000-0010-0000-0000-000092010000}" name="Column402"/>
    <tableColumn id="403" xr3:uid="{00000000-0010-0000-0000-000093010000}" name="Column403"/>
    <tableColumn id="404" xr3:uid="{00000000-0010-0000-0000-000094010000}" name="Column404"/>
    <tableColumn id="405" xr3:uid="{00000000-0010-0000-0000-000095010000}" name="Column405"/>
    <tableColumn id="406" xr3:uid="{00000000-0010-0000-0000-000096010000}" name="Column406"/>
    <tableColumn id="407" xr3:uid="{00000000-0010-0000-0000-000097010000}" name="Column407"/>
    <tableColumn id="408" xr3:uid="{00000000-0010-0000-0000-000098010000}" name="Column408"/>
    <tableColumn id="409" xr3:uid="{00000000-0010-0000-0000-000099010000}" name="Column409"/>
    <tableColumn id="410" xr3:uid="{00000000-0010-0000-0000-00009A010000}" name="Column410"/>
    <tableColumn id="411" xr3:uid="{00000000-0010-0000-0000-00009B010000}" name="Column411"/>
    <tableColumn id="412" xr3:uid="{00000000-0010-0000-0000-00009C010000}" name="Column412"/>
    <tableColumn id="413" xr3:uid="{00000000-0010-0000-0000-00009D010000}" name="Column413"/>
    <tableColumn id="414" xr3:uid="{00000000-0010-0000-0000-00009E010000}" name="Column414"/>
    <tableColumn id="415" xr3:uid="{00000000-0010-0000-0000-00009F010000}" name="Column415"/>
    <tableColumn id="416" xr3:uid="{00000000-0010-0000-0000-0000A0010000}" name="Column416"/>
    <tableColumn id="417" xr3:uid="{00000000-0010-0000-0000-0000A1010000}" name="Column417"/>
    <tableColumn id="418" xr3:uid="{00000000-0010-0000-0000-0000A2010000}" name="Column418"/>
    <tableColumn id="419" xr3:uid="{00000000-0010-0000-0000-0000A3010000}" name="Column419"/>
    <tableColumn id="420" xr3:uid="{00000000-0010-0000-0000-0000A4010000}" name="Column420"/>
    <tableColumn id="421" xr3:uid="{00000000-0010-0000-0000-0000A5010000}" name="Column421"/>
    <tableColumn id="422" xr3:uid="{00000000-0010-0000-0000-0000A6010000}" name="Column422"/>
    <tableColumn id="423" xr3:uid="{00000000-0010-0000-0000-0000A7010000}" name="Column423"/>
    <tableColumn id="424" xr3:uid="{00000000-0010-0000-0000-0000A8010000}" name="Column424"/>
    <tableColumn id="425" xr3:uid="{00000000-0010-0000-0000-0000A9010000}" name="Column425"/>
    <tableColumn id="426" xr3:uid="{00000000-0010-0000-0000-0000AA010000}" name="Column426"/>
    <tableColumn id="427" xr3:uid="{00000000-0010-0000-0000-0000AB010000}" name="Column427"/>
    <tableColumn id="428" xr3:uid="{00000000-0010-0000-0000-0000AC010000}" name="Column428"/>
    <tableColumn id="429" xr3:uid="{00000000-0010-0000-0000-0000AD010000}" name="Column429"/>
    <tableColumn id="430" xr3:uid="{00000000-0010-0000-0000-0000AE010000}" name="Column430"/>
    <tableColumn id="431" xr3:uid="{00000000-0010-0000-0000-0000AF010000}" name="Column431"/>
    <tableColumn id="432" xr3:uid="{00000000-0010-0000-0000-0000B0010000}" name="Column432"/>
    <tableColumn id="433" xr3:uid="{00000000-0010-0000-0000-0000B1010000}" name="Column433"/>
    <tableColumn id="434" xr3:uid="{00000000-0010-0000-0000-0000B2010000}" name="Column434"/>
    <tableColumn id="435" xr3:uid="{00000000-0010-0000-0000-0000B3010000}" name="Column435"/>
    <tableColumn id="436" xr3:uid="{00000000-0010-0000-0000-0000B4010000}" name="Column436"/>
    <tableColumn id="437" xr3:uid="{00000000-0010-0000-0000-0000B5010000}" name="Column437"/>
    <tableColumn id="438" xr3:uid="{00000000-0010-0000-0000-0000B6010000}" name="Column438"/>
    <tableColumn id="439" xr3:uid="{00000000-0010-0000-0000-0000B7010000}" name="Column439"/>
    <tableColumn id="440" xr3:uid="{00000000-0010-0000-0000-0000B8010000}" name="Column440"/>
    <tableColumn id="441" xr3:uid="{00000000-0010-0000-0000-0000B9010000}" name="Column441"/>
    <tableColumn id="442" xr3:uid="{00000000-0010-0000-0000-0000BA010000}" name="Column442"/>
    <tableColumn id="443" xr3:uid="{00000000-0010-0000-0000-0000BB010000}" name="Column443"/>
    <tableColumn id="444" xr3:uid="{00000000-0010-0000-0000-0000BC010000}" name="Column444"/>
    <tableColumn id="445" xr3:uid="{00000000-0010-0000-0000-0000BD010000}" name="Column445"/>
    <tableColumn id="446" xr3:uid="{00000000-0010-0000-0000-0000BE010000}" name="Column446"/>
    <tableColumn id="447" xr3:uid="{00000000-0010-0000-0000-0000BF010000}" name="Column447"/>
    <tableColumn id="448" xr3:uid="{00000000-0010-0000-0000-0000C0010000}" name="Column448"/>
    <tableColumn id="449" xr3:uid="{00000000-0010-0000-0000-0000C1010000}" name="Column449"/>
    <tableColumn id="450" xr3:uid="{00000000-0010-0000-0000-0000C2010000}" name="Column450"/>
    <tableColumn id="451" xr3:uid="{00000000-0010-0000-0000-0000C3010000}" name="Column451"/>
    <tableColumn id="452" xr3:uid="{00000000-0010-0000-0000-0000C4010000}" name="Column452"/>
    <tableColumn id="453" xr3:uid="{00000000-0010-0000-0000-0000C5010000}" name="Column453"/>
    <tableColumn id="454" xr3:uid="{00000000-0010-0000-0000-0000C6010000}" name="Column454"/>
    <tableColumn id="455" xr3:uid="{00000000-0010-0000-0000-0000C7010000}" name="Column455"/>
    <tableColumn id="456" xr3:uid="{00000000-0010-0000-0000-0000C8010000}" name="Column456"/>
    <tableColumn id="457" xr3:uid="{00000000-0010-0000-0000-0000C9010000}" name="Column457"/>
    <tableColumn id="458" xr3:uid="{00000000-0010-0000-0000-0000CA010000}" name="Column458"/>
    <tableColumn id="459" xr3:uid="{00000000-0010-0000-0000-0000CB010000}" name="Column459"/>
    <tableColumn id="460" xr3:uid="{00000000-0010-0000-0000-0000CC010000}" name="Column460"/>
    <tableColumn id="461" xr3:uid="{00000000-0010-0000-0000-0000CD010000}" name="Column461"/>
    <tableColumn id="462" xr3:uid="{00000000-0010-0000-0000-0000CE010000}" name="Column462"/>
    <tableColumn id="463" xr3:uid="{00000000-0010-0000-0000-0000CF010000}" name="Column463"/>
    <tableColumn id="464" xr3:uid="{00000000-0010-0000-0000-0000D0010000}" name="Column464"/>
    <tableColumn id="465" xr3:uid="{00000000-0010-0000-0000-0000D1010000}" name="Column465"/>
    <tableColumn id="466" xr3:uid="{00000000-0010-0000-0000-0000D2010000}" name="Column466"/>
    <tableColumn id="467" xr3:uid="{00000000-0010-0000-0000-0000D3010000}" name="Column467"/>
    <tableColumn id="468" xr3:uid="{00000000-0010-0000-0000-0000D4010000}" name="Column468"/>
    <tableColumn id="469" xr3:uid="{00000000-0010-0000-0000-0000D5010000}" name="Column469"/>
    <tableColumn id="470" xr3:uid="{00000000-0010-0000-0000-0000D6010000}" name="Column470"/>
    <tableColumn id="471" xr3:uid="{00000000-0010-0000-0000-0000D7010000}" name="Column471"/>
    <tableColumn id="472" xr3:uid="{00000000-0010-0000-0000-0000D8010000}" name="Column472"/>
    <tableColumn id="473" xr3:uid="{00000000-0010-0000-0000-0000D9010000}" name="Column473"/>
    <tableColumn id="474" xr3:uid="{00000000-0010-0000-0000-0000DA010000}" name="Column474"/>
    <tableColumn id="475" xr3:uid="{00000000-0010-0000-0000-0000DB010000}" name="Column475"/>
    <tableColumn id="476" xr3:uid="{00000000-0010-0000-0000-0000DC010000}" name="Column476"/>
    <tableColumn id="477" xr3:uid="{00000000-0010-0000-0000-0000DD010000}" name="Column477"/>
    <tableColumn id="478" xr3:uid="{00000000-0010-0000-0000-0000DE010000}" name="Column478"/>
    <tableColumn id="479" xr3:uid="{00000000-0010-0000-0000-0000DF010000}" name="Column479"/>
    <tableColumn id="480" xr3:uid="{00000000-0010-0000-0000-0000E0010000}" name="Column480"/>
    <tableColumn id="481" xr3:uid="{00000000-0010-0000-0000-0000E1010000}" name="Column481"/>
    <tableColumn id="482" xr3:uid="{00000000-0010-0000-0000-0000E2010000}" name="Column482"/>
    <tableColumn id="483" xr3:uid="{00000000-0010-0000-0000-0000E3010000}" name="Column483"/>
    <tableColumn id="484" xr3:uid="{00000000-0010-0000-0000-0000E4010000}" name="Column484"/>
    <tableColumn id="485" xr3:uid="{00000000-0010-0000-0000-0000E5010000}" name="Column485"/>
    <tableColumn id="486" xr3:uid="{00000000-0010-0000-0000-0000E6010000}" name="Column486"/>
    <tableColumn id="487" xr3:uid="{00000000-0010-0000-0000-0000E7010000}" name="Column487"/>
    <tableColumn id="488" xr3:uid="{00000000-0010-0000-0000-0000E8010000}" name="Column488"/>
    <tableColumn id="489" xr3:uid="{00000000-0010-0000-0000-0000E9010000}" name="Column489"/>
    <tableColumn id="490" xr3:uid="{00000000-0010-0000-0000-0000EA010000}" name="Column490"/>
    <tableColumn id="491" xr3:uid="{00000000-0010-0000-0000-0000EB010000}" name="Column491"/>
    <tableColumn id="492" xr3:uid="{00000000-0010-0000-0000-0000EC010000}" name="Column492"/>
    <tableColumn id="493" xr3:uid="{00000000-0010-0000-0000-0000ED010000}" name="Column493"/>
    <tableColumn id="494" xr3:uid="{00000000-0010-0000-0000-0000EE010000}" name="Column494"/>
    <tableColumn id="495" xr3:uid="{00000000-0010-0000-0000-0000EF010000}" name="Column495"/>
    <tableColumn id="496" xr3:uid="{00000000-0010-0000-0000-0000F0010000}" name="Column496"/>
    <tableColumn id="497" xr3:uid="{00000000-0010-0000-0000-0000F1010000}" name="Column497"/>
    <tableColumn id="498" xr3:uid="{00000000-0010-0000-0000-0000F2010000}" name="Column498"/>
    <tableColumn id="499" xr3:uid="{00000000-0010-0000-0000-0000F3010000}" name="Column499"/>
    <tableColumn id="500" xr3:uid="{00000000-0010-0000-0000-0000F4010000}" name="Column500"/>
    <tableColumn id="501" xr3:uid="{00000000-0010-0000-0000-0000F5010000}" name="Column501"/>
    <tableColumn id="502" xr3:uid="{00000000-0010-0000-0000-0000F6010000}" name="Column502"/>
    <tableColumn id="503" xr3:uid="{00000000-0010-0000-0000-0000F7010000}" name="Column503"/>
    <tableColumn id="504" xr3:uid="{00000000-0010-0000-0000-0000F8010000}" name="Column504"/>
    <tableColumn id="505" xr3:uid="{00000000-0010-0000-0000-0000F9010000}" name="Column505"/>
    <tableColumn id="506" xr3:uid="{00000000-0010-0000-0000-0000FA010000}" name="Column506"/>
    <tableColumn id="507" xr3:uid="{00000000-0010-0000-0000-0000FB010000}" name="Column507"/>
    <tableColumn id="508" xr3:uid="{00000000-0010-0000-0000-0000FC010000}" name="Column508"/>
    <tableColumn id="509" xr3:uid="{00000000-0010-0000-0000-0000FD010000}" name="Column509"/>
    <tableColumn id="510" xr3:uid="{00000000-0010-0000-0000-0000FE010000}" name="Column510"/>
    <tableColumn id="511" xr3:uid="{00000000-0010-0000-0000-0000FF010000}" name="Column511"/>
    <tableColumn id="512" xr3:uid="{00000000-0010-0000-0000-000000020000}" name="Column512"/>
    <tableColumn id="513" xr3:uid="{00000000-0010-0000-0000-000001020000}" name="Column513"/>
    <tableColumn id="514" xr3:uid="{00000000-0010-0000-0000-000002020000}" name="Column514"/>
    <tableColumn id="515" xr3:uid="{00000000-0010-0000-0000-000003020000}" name="Column515"/>
    <tableColumn id="516" xr3:uid="{00000000-0010-0000-0000-000004020000}" name="Column516"/>
    <tableColumn id="517" xr3:uid="{00000000-0010-0000-0000-000005020000}" name="Column517"/>
    <tableColumn id="518" xr3:uid="{00000000-0010-0000-0000-000006020000}" name="Column518"/>
    <tableColumn id="519" xr3:uid="{00000000-0010-0000-0000-000007020000}" name="Column519"/>
    <tableColumn id="520" xr3:uid="{00000000-0010-0000-0000-000008020000}" name="Column520"/>
    <tableColumn id="521" xr3:uid="{00000000-0010-0000-0000-000009020000}" name="Column521"/>
    <tableColumn id="522" xr3:uid="{00000000-0010-0000-0000-00000A020000}" name="Column522"/>
    <tableColumn id="523" xr3:uid="{00000000-0010-0000-0000-00000B020000}" name="Column523"/>
    <tableColumn id="524" xr3:uid="{00000000-0010-0000-0000-00000C020000}" name="Column524"/>
    <tableColumn id="525" xr3:uid="{00000000-0010-0000-0000-00000D020000}" name="Column525"/>
    <tableColumn id="526" xr3:uid="{00000000-0010-0000-0000-00000E020000}" name="Column526"/>
    <tableColumn id="527" xr3:uid="{00000000-0010-0000-0000-00000F020000}" name="Column527"/>
    <tableColumn id="528" xr3:uid="{00000000-0010-0000-0000-000010020000}" name="Column528"/>
    <tableColumn id="529" xr3:uid="{00000000-0010-0000-0000-000011020000}" name="Column529"/>
    <tableColumn id="530" xr3:uid="{00000000-0010-0000-0000-000012020000}" name="Column530"/>
    <tableColumn id="531" xr3:uid="{00000000-0010-0000-0000-000013020000}" name="Column531"/>
    <tableColumn id="532" xr3:uid="{00000000-0010-0000-0000-000014020000}" name="Column532"/>
    <tableColumn id="533" xr3:uid="{00000000-0010-0000-0000-000015020000}" name="Column533"/>
    <tableColumn id="534" xr3:uid="{00000000-0010-0000-0000-000016020000}" name="Column534"/>
    <tableColumn id="535" xr3:uid="{00000000-0010-0000-0000-000017020000}" name="Column535"/>
    <tableColumn id="536" xr3:uid="{00000000-0010-0000-0000-000018020000}" name="Column536"/>
    <tableColumn id="537" xr3:uid="{00000000-0010-0000-0000-000019020000}" name="Column537"/>
    <tableColumn id="538" xr3:uid="{00000000-0010-0000-0000-00001A020000}" name="Column538"/>
    <tableColumn id="539" xr3:uid="{00000000-0010-0000-0000-00001B020000}" name="Column539"/>
    <tableColumn id="540" xr3:uid="{00000000-0010-0000-0000-00001C020000}" name="Column540"/>
    <tableColumn id="541" xr3:uid="{00000000-0010-0000-0000-00001D020000}" name="Column541"/>
    <tableColumn id="542" xr3:uid="{00000000-0010-0000-0000-00001E020000}" name="Column542"/>
    <tableColumn id="543" xr3:uid="{00000000-0010-0000-0000-00001F020000}" name="Column543"/>
    <tableColumn id="544" xr3:uid="{00000000-0010-0000-0000-000020020000}" name="Column544"/>
    <tableColumn id="545" xr3:uid="{00000000-0010-0000-0000-000021020000}" name="Column545"/>
    <tableColumn id="546" xr3:uid="{00000000-0010-0000-0000-000022020000}" name="Column546"/>
    <tableColumn id="547" xr3:uid="{00000000-0010-0000-0000-000023020000}" name="Column547"/>
    <tableColumn id="548" xr3:uid="{00000000-0010-0000-0000-000024020000}" name="Column548"/>
    <tableColumn id="549" xr3:uid="{00000000-0010-0000-0000-000025020000}" name="Column549"/>
    <tableColumn id="550" xr3:uid="{00000000-0010-0000-0000-000026020000}" name="Column550"/>
    <tableColumn id="551" xr3:uid="{00000000-0010-0000-0000-000027020000}" name="Column551"/>
    <tableColumn id="552" xr3:uid="{00000000-0010-0000-0000-000028020000}" name="Column552"/>
    <tableColumn id="553" xr3:uid="{00000000-0010-0000-0000-000029020000}" name="Column553"/>
    <tableColumn id="554" xr3:uid="{00000000-0010-0000-0000-00002A020000}" name="Column554"/>
    <tableColumn id="555" xr3:uid="{00000000-0010-0000-0000-00002B020000}" name="Column555"/>
    <tableColumn id="556" xr3:uid="{00000000-0010-0000-0000-00002C020000}" name="Column556"/>
    <tableColumn id="557" xr3:uid="{00000000-0010-0000-0000-00002D020000}" name="Column557"/>
    <tableColumn id="558" xr3:uid="{00000000-0010-0000-0000-00002E020000}" name="Column558"/>
    <tableColumn id="559" xr3:uid="{00000000-0010-0000-0000-00002F020000}" name="Column559"/>
    <tableColumn id="560" xr3:uid="{00000000-0010-0000-0000-000030020000}" name="Column560"/>
    <tableColumn id="561" xr3:uid="{00000000-0010-0000-0000-000031020000}" name="Column561"/>
    <tableColumn id="562" xr3:uid="{00000000-0010-0000-0000-000032020000}" name="Column562"/>
    <tableColumn id="563" xr3:uid="{00000000-0010-0000-0000-000033020000}" name="Column563"/>
    <tableColumn id="564" xr3:uid="{00000000-0010-0000-0000-000034020000}" name="Column564"/>
    <tableColumn id="565" xr3:uid="{00000000-0010-0000-0000-000035020000}" name="Column565"/>
    <tableColumn id="566" xr3:uid="{00000000-0010-0000-0000-000036020000}" name="Column566"/>
    <tableColumn id="567" xr3:uid="{00000000-0010-0000-0000-000037020000}" name="Column567"/>
    <tableColumn id="568" xr3:uid="{00000000-0010-0000-0000-000038020000}" name="Column568"/>
    <tableColumn id="569" xr3:uid="{00000000-0010-0000-0000-000039020000}" name="Column569"/>
    <tableColumn id="570" xr3:uid="{00000000-0010-0000-0000-00003A020000}" name="Column570"/>
    <tableColumn id="571" xr3:uid="{00000000-0010-0000-0000-00003B020000}" name="Column571"/>
    <tableColumn id="572" xr3:uid="{00000000-0010-0000-0000-00003C020000}" name="Column572"/>
    <tableColumn id="573" xr3:uid="{00000000-0010-0000-0000-00003D020000}" name="Column573"/>
    <tableColumn id="574" xr3:uid="{00000000-0010-0000-0000-00003E020000}" name="Column574"/>
    <tableColumn id="575" xr3:uid="{00000000-0010-0000-0000-00003F020000}" name="Column575"/>
    <tableColumn id="576" xr3:uid="{00000000-0010-0000-0000-000040020000}" name="Column576"/>
    <tableColumn id="577" xr3:uid="{00000000-0010-0000-0000-000041020000}" name="Column577"/>
    <tableColumn id="578" xr3:uid="{00000000-0010-0000-0000-000042020000}" name="Column578"/>
    <tableColumn id="579" xr3:uid="{00000000-0010-0000-0000-000043020000}" name="Column579"/>
    <tableColumn id="580" xr3:uid="{00000000-0010-0000-0000-000044020000}" name="Column580"/>
    <tableColumn id="581" xr3:uid="{00000000-0010-0000-0000-000045020000}" name="Column581"/>
    <tableColumn id="582" xr3:uid="{00000000-0010-0000-0000-000046020000}" name="Column582"/>
    <tableColumn id="583" xr3:uid="{00000000-0010-0000-0000-000047020000}" name="Column583"/>
    <tableColumn id="584" xr3:uid="{00000000-0010-0000-0000-000048020000}" name="Column584"/>
    <tableColumn id="585" xr3:uid="{00000000-0010-0000-0000-000049020000}" name="Column585"/>
    <tableColumn id="586" xr3:uid="{00000000-0010-0000-0000-00004A020000}" name="Column586"/>
    <tableColumn id="587" xr3:uid="{00000000-0010-0000-0000-00004B020000}" name="Column587"/>
    <tableColumn id="588" xr3:uid="{00000000-0010-0000-0000-00004C020000}" name="Column588"/>
    <tableColumn id="589" xr3:uid="{00000000-0010-0000-0000-00004D020000}" name="Column589"/>
    <tableColumn id="590" xr3:uid="{00000000-0010-0000-0000-00004E020000}" name="Column590"/>
    <tableColumn id="591" xr3:uid="{00000000-0010-0000-0000-00004F020000}" name="Column591"/>
    <tableColumn id="592" xr3:uid="{00000000-0010-0000-0000-000050020000}" name="Column592"/>
    <tableColumn id="593" xr3:uid="{00000000-0010-0000-0000-000051020000}" name="Column593"/>
    <tableColumn id="594" xr3:uid="{00000000-0010-0000-0000-000052020000}" name="Column594"/>
    <tableColumn id="595" xr3:uid="{00000000-0010-0000-0000-000053020000}" name="Column595"/>
    <tableColumn id="596" xr3:uid="{00000000-0010-0000-0000-000054020000}" name="Column596"/>
    <tableColumn id="597" xr3:uid="{00000000-0010-0000-0000-000055020000}" name="Column597"/>
    <tableColumn id="598" xr3:uid="{00000000-0010-0000-0000-000056020000}" name="Column598"/>
    <tableColumn id="599" xr3:uid="{00000000-0010-0000-0000-000057020000}" name="Column599"/>
    <tableColumn id="600" xr3:uid="{00000000-0010-0000-0000-000058020000}" name="Column600"/>
    <tableColumn id="601" xr3:uid="{00000000-0010-0000-0000-000059020000}" name="Column601"/>
    <tableColumn id="602" xr3:uid="{00000000-0010-0000-0000-00005A020000}" name="Column602"/>
    <tableColumn id="603" xr3:uid="{00000000-0010-0000-0000-00005B020000}" name="Column603"/>
    <tableColumn id="604" xr3:uid="{00000000-0010-0000-0000-00005C020000}" name="Column604"/>
    <tableColumn id="605" xr3:uid="{00000000-0010-0000-0000-00005D020000}" name="Column605"/>
    <tableColumn id="606" xr3:uid="{00000000-0010-0000-0000-00005E020000}" name="Column606"/>
    <tableColumn id="607" xr3:uid="{00000000-0010-0000-0000-00005F020000}" name="Column607"/>
    <tableColumn id="608" xr3:uid="{00000000-0010-0000-0000-000060020000}" name="Column608"/>
    <tableColumn id="609" xr3:uid="{00000000-0010-0000-0000-000061020000}" name="Column609"/>
    <tableColumn id="610" xr3:uid="{00000000-0010-0000-0000-000062020000}" name="Column610"/>
    <tableColumn id="611" xr3:uid="{00000000-0010-0000-0000-000063020000}" name="Column611"/>
    <tableColumn id="612" xr3:uid="{00000000-0010-0000-0000-000064020000}" name="Column612"/>
    <tableColumn id="613" xr3:uid="{00000000-0010-0000-0000-000065020000}" name="Column613"/>
    <tableColumn id="614" xr3:uid="{00000000-0010-0000-0000-000066020000}" name="Column614"/>
    <tableColumn id="615" xr3:uid="{00000000-0010-0000-0000-000067020000}" name="Column615"/>
    <tableColumn id="616" xr3:uid="{00000000-0010-0000-0000-000068020000}" name="Column616"/>
    <tableColumn id="617" xr3:uid="{00000000-0010-0000-0000-000069020000}" name="Column617"/>
    <tableColumn id="618" xr3:uid="{00000000-0010-0000-0000-00006A020000}" name="Column618"/>
    <tableColumn id="619" xr3:uid="{00000000-0010-0000-0000-00006B020000}" name="Column619"/>
    <tableColumn id="620" xr3:uid="{00000000-0010-0000-0000-00006C020000}" name="Column620"/>
    <tableColumn id="621" xr3:uid="{00000000-0010-0000-0000-00006D020000}" name="Column621"/>
    <tableColumn id="622" xr3:uid="{00000000-0010-0000-0000-00006E020000}" name="Column622"/>
    <tableColumn id="623" xr3:uid="{00000000-0010-0000-0000-00006F020000}" name="Column623"/>
    <tableColumn id="624" xr3:uid="{00000000-0010-0000-0000-000070020000}" name="Column624"/>
    <tableColumn id="625" xr3:uid="{00000000-0010-0000-0000-000071020000}" name="Column625"/>
    <tableColumn id="626" xr3:uid="{00000000-0010-0000-0000-000072020000}" name="Column626"/>
    <tableColumn id="627" xr3:uid="{00000000-0010-0000-0000-000073020000}" name="Column627"/>
    <tableColumn id="628" xr3:uid="{00000000-0010-0000-0000-000074020000}" name="Column628"/>
    <tableColumn id="629" xr3:uid="{00000000-0010-0000-0000-000075020000}" name="Column629"/>
    <tableColumn id="630" xr3:uid="{00000000-0010-0000-0000-000076020000}" name="Column630"/>
    <tableColumn id="631" xr3:uid="{00000000-0010-0000-0000-000077020000}" name="Column631"/>
    <tableColumn id="632" xr3:uid="{00000000-0010-0000-0000-000078020000}" name="Column632"/>
    <tableColumn id="633" xr3:uid="{00000000-0010-0000-0000-000079020000}" name="Column633"/>
    <tableColumn id="634" xr3:uid="{00000000-0010-0000-0000-00007A020000}" name="Column634"/>
    <tableColumn id="635" xr3:uid="{00000000-0010-0000-0000-00007B020000}" name="Column635"/>
    <tableColumn id="636" xr3:uid="{00000000-0010-0000-0000-00007C020000}" name="Column636"/>
    <tableColumn id="637" xr3:uid="{00000000-0010-0000-0000-00007D020000}" name="Column637"/>
    <tableColumn id="638" xr3:uid="{00000000-0010-0000-0000-00007E020000}" name="Column638"/>
    <tableColumn id="639" xr3:uid="{00000000-0010-0000-0000-00007F020000}" name="Column639"/>
    <tableColumn id="640" xr3:uid="{00000000-0010-0000-0000-000080020000}" name="Column640"/>
    <tableColumn id="641" xr3:uid="{00000000-0010-0000-0000-000081020000}" name="Column641"/>
    <tableColumn id="642" xr3:uid="{00000000-0010-0000-0000-000082020000}" name="Column642"/>
    <tableColumn id="643" xr3:uid="{00000000-0010-0000-0000-000083020000}" name="Column643"/>
    <tableColumn id="644" xr3:uid="{00000000-0010-0000-0000-000084020000}" name="Column644"/>
    <tableColumn id="645" xr3:uid="{00000000-0010-0000-0000-000085020000}" name="Column645"/>
    <tableColumn id="646" xr3:uid="{00000000-0010-0000-0000-000086020000}" name="Column646"/>
    <tableColumn id="647" xr3:uid="{00000000-0010-0000-0000-000087020000}" name="Column647"/>
    <tableColumn id="648" xr3:uid="{00000000-0010-0000-0000-000088020000}" name="Column648"/>
    <tableColumn id="649" xr3:uid="{00000000-0010-0000-0000-000089020000}" name="Column649"/>
    <tableColumn id="650" xr3:uid="{00000000-0010-0000-0000-00008A020000}" name="Column650"/>
    <tableColumn id="651" xr3:uid="{00000000-0010-0000-0000-00008B020000}" name="Column651"/>
    <tableColumn id="652" xr3:uid="{00000000-0010-0000-0000-00008C020000}" name="Column652"/>
    <tableColumn id="653" xr3:uid="{00000000-0010-0000-0000-00008D020000}" name="Column653"/>
    <tableColumn id="654" xr3:uid="{00000000-0010-0000-0000-00008E020000}" name="Column654"/>
    <tableColumn id="655" xr3:uid="{00000000-0010-0000-0000-00008F020000}" name="Column655"/>
    <tableColumn id="656" xr3:uid="{00000000-0010-0000-0000-000090020000}" name="Column656"/>
    <tableColumn id="657" xr3:uid="{00000000-0010-0000-0000-000091020000}" name="Column657"/>
    <tableColumn id="658" xr3:uid="{00000000-0010-0000-0000-000092020000}" name="Column658"/>
    <tableColumn id="659" xr3:uid="{00000000-0010-0000-0000-000093020000}" name="Column659"/>
    <tableColumn id="660" xr3:uid="{00000000-0010-0000-0000-000094020000}" name="Column660"/>
    <tableColumn id="661" xr3:uid="{00000000-0010-0000-0000-000095020000}" name="Column661"/>
    <tableColumn id="662" xr3:uid="{00000000-0010-0000-0000-000096020000}" name="Column662"/>
    <tableColumn id="663" xr3:uid="{00000000-0010-0000-0000-000097020000}" name="Column663"/>
    <tableColumn id="664" xr3:uid="{00000000-0010-0000-0000-000098020000}" name="Column664"/>
    <tableColumn id="665" xr3:uid="{00000000-0010-0000-0000-000099020000}" name="Column665"/>
    <tableColumn id="666" xr3:uid="{00000000-0010-0000-0000-00009A020000}" name="Column666"/>
    <tableColumn id="667" xr3:uid="{00000000-0010-0000-0000-00009B020000}" name="Column667"/>
    <tableColumn id="668" xr3:uid="{00000000-0010-0000-0000-00009C020000}" name="Column668"/>
    <tableColumn id="669" xr3:uid="{00000000-0010-0000-0000-00009D020000}" name="Column669"/>
    <tableColumn id="670" xr3:uid="{00000000-0010-0000-0000-00009E020000}" name="Column670"/>
    <tableColumn id="671" xr3:uid="{00000000-0010-0000-0000-00009F020000}" name="Column671"/>
    <tableColumn id="672" xr3:uid="{00000000-0010-0000-0000-0000A0020000}" name="Column672"/>
    <tableColumn id="673" xr3:uid="{00000000-0010-0000-0000-0000A1020000}" name="Column673"/>
    <tableColumn id="674" xr3:uid="{00000000-0010-0000-0000-0000A2020000}" name="Column674"/>
    <tableColumn id="675" xr3:uid="{00000000-0010-0000-0000-0000A3020000}" name="Column675"/>
    <tableColumn id="676" xr3:uid="{00000000-0010-0000-0000-0000A4020000}" name="Column676"/>
    <tableColumn id="677" xr3:uid="{00000000-0010-0000-0000-0000A5020000}" name="Column677"/>
    <tableColumn id="678" xr3:uid="{00000000-0010-0000-0000-0000A6020000}" name="Column678"/>
    <tableColumn id="679" xr3:uid="{00000000-0010-0000-0000-0000A7020000}" name="Column679"/>
    <tableColumn id="680" xr3:uid="{00000000-0010-0000-0000-0000A8020000}" name="Column680"/>
    <tableColumn id="681" xr3:uid="{00000000-0010-0000-0000-0000A9020000}" name="Column681"/>
    <tableColumn id="682" xr3:uid="{00000000-0010-0000-0000-0000AA020000}" name="Column682"/>
    <tableColumn id="683" xr3:uid="{00000000-0010-0000-0000-0000AB020000}" name="Column683"/>
    <tableColumn id="684" xr3:uid="{00000000-0010-0000-0000-0000AC020000}" name="Column684"/>
    <tableColumn id="685" xr3:uid="{00000000-0010-0000-0000-0000AD020000}" name="Column685"/>
    <tableColumn id="686" xr3:uid="{00000000-0010-0000-0000-0000AE020000}" name="Column686"/>
    <tableColumn id="687" xr3:uid="{00000000-0010-0000-0000-0000AF020000}" name="Column687"/>
    <tableColumn id="688" xr3:uid="{00000000-0010-0000-0000-0000B0020000}" name="Column688"/>
    <tableColumn id="689" xr3:uid="{00000000-0010-0000-0000-0000B1020000}" name="Column689"/>
    <tableColumn id="690" xr3:uid="{00000000-0010-0000-0000-0000B2020000}" name="Column690"/>
    <tableColumn id="691" xr3:uid="{00000000-0010-0000-0000-0000B3020000}" name="Column691"/>
    <tableColumn id="692" xr3:uid="{00000000-0010-0000-0000-0000B4020000}" name="Column692"/>
    <tableColumn id="693" xr3:uid="{00000000-0010-0000-0000-0000B5020000}" name="Column693"/>
    <tableColumn id="694" xr3:uid="{00000000-0010-0000-0000-0000B6020000}" name="Column694"/>
    <tableColumn id="695" xr3:uid="{00000000-0010-0000-0000-0000B7020000}" name="Column695"/>
    <tableColumn id="696" xr3:uid="{00000000-0010-0000-0000-0000B8020000}" name="Column696"/>
    <tableColumn id="697" xr3:uid="{00000000-0010-0000-0000-0000B9020000}" name="Column697"/>
    <tableColumn id="698" xr3:uid="{00000000-0010-0000-0000-0000BA020000}" name="Column698"/>
    <tableColumn id="699" xr3:uid="{00000000-0010-0000-0000-0000BB020000}" name="Column699"/>
    <tableColumn id="700" xr3:uid="{00000000-0010-0000-0000-0000BC020000}" name="Column700"/>
    <tableColumn id="701" xr3:uid="{00000000-0010-0000-0000-0000BD020000}" name="Column701"/>
    <tableColumn id="702" xr3:uid="{00000000-0010-0000-0000-0000BE020000}" name="Column702"/>
    <tableColumn id="703" xr3:uid="{00000000-0010-0000-0000-0000BF020000}" name="Column703"/>
    <tableColumn id="704" xr3:uid="{00000000-0010-0000-0000-0000C0020000}" name="Column704"/>
    <tableColumn id="705" xr3:uid="{00000000-0010-0000-0000-0000C1020000}" name="Column705"/>
    <tableColumn id="706" xr3:uid="{00000000-0010-0000-0000-0000C2020000}" name="Column706"/>
    <tableColumn id="707" xr3:uid="{00000000-0010-0000-0000-0000C3020000}" name="Column707"/>
    <tableColumn id="708" xr3:uid="{00000000-0010-0000-0000-0000C4020000}" name="Column708"/>
    <tableColumn id="709" xr3:uid="{00000000-0010-0000-0000-0000C5020000}" name="Column709"/>
    <tableColumn id="710" xr3:uid="{00000000-0010-0000-0000-0000C6020000}" name="Column710"/>
    <tableColumn id="711" xr3:uid="{00000000-0010-0000-0000-0000C7020000}" name="Column711"/>
    <tableColumn id="712" xr3:uid="{00000000-0010-0000-0000-0000C8020000}" name="Column712"/>
    <tableColumn id="713" xr3:uid="{00000000-0010-0000-0000-0000C9020000}" name="Column713"/>
    <tableColumn id="714" xr3:uid="{00000000-0010-0000-0000-0000CA020000}" name="Column714"/>
    <tableColumn id="715" xr3:uid="{00000000-0010-0000-0000-0000CB020000}" name="Column715"/>
    <tableColumn id="716" xr3:uid="{00000000-0010-0000-0000-0000CC020000}" name="Column716"/>
    <tableColumn id="717" xr3:uid="{00000000-0010-0000-0000-0000CD020000}" name="Column717"/>
    <tableColumn id="718" xr3:uid="{00000000-0010-0000-0000-0000CE020000}" name="Column718"/>
    <tableColumn id="719" xr3:uid="{00000000-0010-0000-0000-0000CF020000}" name="Column719"/>
    <tableColumn id="720" xr3:uid="{00000000-0010-0000-0000-0000D0020000}" name="Column720"/>
    <tableColumn id="721" xr3:uid="{00000000-0010-0000-0000-0000D1020000}" name="Column721"/>
    <tableColumn id="722" xr3:uid="{00000000-0010-0000-0000-0000D2020000}" name="Column722"/>
    <tableColumn id="723" xr3:uid="{00000000-0010-0000-0000-0000D3020000}" name="Column723"/>
    <tableColumn id="724" xr3:uid="{00000000-0010-0000-0000-0000D4020000}" name="Column724"/>
    <tableColumn id="725" xr3:uid="{00000000-0010-0000-0000-0000D5020000}" name="Column725"/>
    <tableColumn id="726" xr3:uid="{00000000-0010-0000-0000-0000D6020000}" name="Column726"/>
    <tableColumn id="727" xr3:uid="{00000000-0010-0000-0000-0000D7020000}" name="Column727"/>
    <tableColumn id="728" xr3:uid="{00000000-0010-0000-0000-0000D8020000}" name="Column728"/>
    <tableColumn id="729" xr3:uid="{00000000-0010-0000-0000-0000D9020000}" name="Column729"/>
    <tableColumn id="730" xr3:uid="{00000000-0010-0000-0000-0000DA020000}" name="Column730"/>
    <tableColumn id="731" xr3:uid="{00000000-0010-0000-0000-0000DB020000}" name="Column731"/>
    <tableColumn id="732" xr3:uid="{00000000-0010-0000-0000-0000DC020000}" name="Column732"/>
    <tableColumn id="733" xr3:uid="{00000000-0010-0000-0000-0000DD020000}" name="Column733"/>
    <tableColumn id="734" xr3:uid="{00000000-0010-0000-0000-0000DE020000}" name="Column734"/>
    <tableColumn id="735" xr3:uid="{00000000-0010-0000-0000-0000DF020000}" name="Column735"/>
    <tableColumn id="736" xr3:uid="{00000000-0010-0000-0000-0000E0020000}" name="Column736"/>
    <tableColumn id="737" xr3:uid="{00000000-0010-0000-0000-0000E1020000}" name="Column737"/>
    <tableColumn id="738" xr3:uid="{00000000-0010-0000-0000-0000E2020000}" name="Column738"/>
    <tableColumn id="739" xr3:uid="{00000000-0010-0000-0000-0000E3020000}" name="Column739"/>
    <tableColumn id="740" xr3:uid="{00000000-0010-0000-0000-0000E4020000}" name="Column740"/>
    <tableColumn id="741" xr3:uid="{00000000-0010-0000-0000-0000E5020000}" name="Column741"/>
    <tableColumn id="742" xr3:uid="{00000000-0010-0000-0000-0000E6020000}" name="Column742"/>
    <tableColumn id="743" xr3:uid="{00000000-0010-0000-0000-0000E7020000}" name="Column743"/>
    <tableColumn id="744" xr3:uid="{00000000-0010-0000-0000-0000E8020000}" name="Column744"/>
    <tableColumn id="745" xr3:uid="{00000000-0010-0000-0000-0000E9020000}" name="Column745"/>
    <tableColumn id="746" xr3:uid="{00000000-0010-0000-0000-0000EA020000}" name="Column746"/>
    <tableColumn id="747" xr3:uid="{00000000-0010-0000-0000-0000EB020000}" name="Column747"/>
    <tableColumn id="748" xr3:uid="{00000000-0010-0000-0000-0000EC020000}" name="Column748"/>
    <tableColumn id="749" xr3:uid="{00000000-0010-0000-0000-0000ED020000}" name="Column749"/>
    <tableColumn id="750" xr3:uid="{00000000-0010-0000-0000-0000EE020000}" name="Column750"/>
    <tableColumn id="751" xr3:uid="{00000000-0010-0000-0000-0000EF020000}" name="Column751"/>
    <tableColumn id="752" xr3:uid="{00000000-0010-0000-0000-0000F0020000}" name="Column752"/>
    <tableColumn id="753" xr3:uid="{00000000-0010-0000-0000-0000F1020000}" name="Column753"/>
    <tableColumn id="754" xr3:uid="{00000000-0010-0000-0000-0000F2020000}" name="Column754"/>
    <tableColumn id="755" xr3:uid="{00000000-0010-0000-0000-0000F3020000}" name="Column755"/>
    <tableColumn id="756" xr3:uid="{00000000-0010-0000-0000-0000F4020000}" name="Column756"/>
    <tableColumn id="757" xr3:uid="{00000000-0010-0000-0000-0000F5020000}" name="Column757"/>
    <tableColumn id="758" xr3:uid="{00000000-0010-0000-0000-0000F6020000}" name="Column758"/>
    <tableColumn id="759" xr3:uid="{00000000-0010-0000-0000-0000F7020000}" name="Column759"/>
    <tableColumn id="760" xr3:uid="{00000000-0010-0000-0000-0000F8020000}" name="Column760"/>
    <tableColumn id="761" xr3:uid="{00000000-0010-0000-0000-0000F9020000}" name="Column761"/>
    <tableColumn id="762" xr3:uid="{00000000-0010-0000-0000-0000FA020000}" name="Column762"/>
    <tableColumn id="763" xr3:uid="{00000000-0010-0000-0000-0000FB020000}" name="Column763"/>
    <tableColumn id="764" xr3:uid="{00000000-0010-0000-0000-0000FC020000}" name="Column764"/>
    <tableColumn id="765" xr3:uid="{00000000-0010-0000-0000-0000FD020000}" name="Column765"/>
    <tableColumn id="766" xr3:uid="{00000000-0010-0000-0000-0000FE020000}" name="Column766"/>
    <tableColumn id="767" xr3:uid="{00000000-0010-0000-0000-0000FF020000}" name="Column767"/>
    <tableColumn id="768" xr3:uid="{00000000-0010-0000-0000-000000030000}" name="Column768"/>
    <tableColumn id="769" xr3:uid="{00000000-0010-0000-0000-000001030000}" name="Column769"/>
    <tableColumn id="770" xr3:uid="{00000000-0010-0000-0000-000002030000}" name="Column770"/>
    <tableColumn id="771" xr3:uid="{00000000-0010-0000-0000-000003030000}" name="Column771"/>
    <tableColumn id="772" xr3:uid="{00000000-0010-0000-0000-000004030000}" name="Column772"/>
    <tableColumn id="773" xr3:uid="{00000000-0010-0000-0000-000005030000}" name="Column773"/>
    <tableColumn id="774" xr3:uid="{00000000-0010-0000-0000-000006030000}" name="Column774"/>
    <tableColumn id="775" xr3:uid="{00000000-0010-0000-0000-000007030000}" name="Column775"/>
    <tableColumn id="776" xr3:uid="{00000000-0010-0000-0000-000008030000}" name="Column776"/>
    <tableColumn id="777" xr3:uid="{00000000-0010-0000-0000-000009030000}" name="Column777"/>
    <tableColumn id="778" xr3:uid="{00000000-0010-0000-0000-00000A030000}" name="Column778"/>
    <tableColumn id="779" xr3:uid="{00000000-0010-0000-0000-00000B030000}" name="Column779"/>
    <tableColumn id="780" xr3:uid="{00000000-0010-0000-0000-00000C030000}" name="Column780"/>
    <tableColumn id="781" xr3:uid="{00000000-0010-0000-0000-00000D030000}" name="Column781"/>
    <tableColumn id="782" xr3:uid="{00000000-0010-0000-0000-00000E030000}" name="Column782"/>
    <tableColumn id="783" xr3:uid="{00000000-0010-0000-0000-00000F030000}" name="Column783"/>
    <tableColumn id="784" xr3:uid="{00000000-0010-0000-0000-000010030000}" name="Column784"/>
    <tableColumn id="785" xr3:uid="{00000000-0010-0000-0000-000011030000}" name="Column785"/>
    <tableColumn id="786" xr3:uid="{00000000-0010-0000-0000-000012030000}" name="Column786"/>
    <tableColumn id="787" xr3:uid="{00000000-0010-0000-0000-000013030000}" name="Column787"/>
    <tableColumn id="788" xr3:uid="{00000000-0010-0000-0000-000014030000}" name="Column788"/>
    <tableColumn id="789" xr3:uid="{00000000-0010-0000-0000-000015030000}" name="Column789"/>
    <tableColumn id="790" xr3:uid="{00000000-0010-0000-0000-000016030000}" name="Column790"/>
    <tableColumn id="791" xr3:uid="{00000000-0010-0000-0000-000017030000}" name="Column791"/>
    <tableColumn id="792" xr3:uid="{00000000-0010-0000-0000-000018030000}" name="Column792"/>
    <tableColumn id="793" xr3:uid="{00000000-0010-0000-0000-000019030000}" name="Column793"/>
    <tableColumn id="794" xr3:uid="{00000000-0010-0000-0000-00001A030000}" name="Column794"/>
    <tableColumn id="795" xr3:uid="{00000000-0010-0000-0000-00001B030000}" name="Column795"/>
    <tableColumn id="796" xr3:uid="{00000000-0010-0000-0000-00001C030000}" name="Column796"/>
    <tableColumn id="797" xr3:uid="{00000000-0010-0000-0000-00001D030000}" name="Column797"/>
    <tableColumn id="798" xr3:uid="{00000000-0010-0000-0000-00001E030000}" name="Column798"/>
    <tableColumn id="799" xr3:uid="{00000000-0010-0000-0000-00001F030000}" name="Column799"/>
    <tableColumn id="800" xr3:uid="{00000000-0010-0000-0000-000020030000}" name="Column800"/>
    <tableColumn id="801" xr3:uid="{00000000-0010-0000-0000-000021030000}" name="Column801"/>
    <tableColumn id="802" xr3:uid="{00000000-0010-0000-0000-000022030000}" name="Column802"/>
    <tableColumn id="803" xr3:uid="{00000000-0010-0000-0000-000023030000}" name="Column803"/>
    <tableColumn id="804" xr3:uid="{00000000-0010-0000-0000-000024030000}" name="Column804"/>
    <tableColumn id="805" xr3:uid="{00000000-0010-0000-0000-000025030000}" name="Column805"/>
    <tableColumn id="806" xr3:uid="{00000000-0010-0000-0000-000026030000}" name="Column806"/>
    <tableColumn id="807" xr3:uid="{00000000-0010-0000-0000-000027030000}" name="Column807"/>
    <tableColumn id="808" xr3:uid="{00000000-0010-0000-0000-000028030000}" name="Column808"/>
    <tableColumn id="809" xr3:uid="{00000000-0010-0000-0000-000029030000}" name="Column809"/>
    <tableColumn id="810" xr3:uid="{00000000-0010-0000-0000-00002A030000}" name="Column810"/>
    <tableColumn id="811" xr3:uid="{00000000-0010-0000-0000-00002B030000}" name="Column811"/>
    <tableColumn id="812" xr3:uid="{00000000-0010-0000-0000-00002C030000}" name="Column812"/>
    <tableColumn id="813" xr3:uid="{00000000-0010-0000-0000-00002D030000}" name="Column813"/>
    <tableColumn id="814" xr3:uid="{00000000-0010-0000-0000-00002E030000}" name="Column814"/>
    <tableColumn id="815" xr3:uid="{00000000-0010-0000-0000-00002F030000}" name="Column815"/>
    <tableColumn id="816" xr3:uid="{00000000-0010-0000-0000-000030030000}" name="Column816"/>
    <tableColumn id="817" xr3:uid="{00000000-0010-0000-0000-000031030000}" name="Column817"/>
    <tableColumn id="818" xr3:uid="{00000000-0010-0000-0000-000032030000}" name="Column818"/>
    <tableColumn id="819" xr3:uid="{00000000-0010-0000-0000-000033030000}" name="Column819"/>
    <tableColumn id="820" xr3:uid="{00000000-0010-0000-0000-000034030000}" name="Column820"/>
    <tableColumn id="821" xr3:uid="{00000000-0010-0000-0000-000035030000}" name="Column821"/>
    <tableColumn id="822" xr3:uid="{00000000-0010-0000-0000-000036030000}" name="Column822"/>
    <tableColumn id="823" xr3:uid="{00000000-0010-0000-0000-000037030000}" name="Column823"/>
    <tableColumn id="824" xr3:uid="{00000000-0010-0000-0000-000038030000}" name="Column824"/>
    <tableColumn id="825" xr3:uid="{00000000-0010-0000-0000-000039030000}" name="Column825"/>
    <tableColumn id="826" xr3:uid="{00000000-0010-0000-0000-00003A030000}" name="Column826"/>
    <tableColumn id="827" xr3:uid="{00000000-0010-0000-0000-00003B030000}" name="Column827"/>
    <tableColumn id="828" xr3:uid="{00000000-0010-0000-0000-00003C030000}" name="Column828"/>
    <tableColumn id="829" xr3:uid="{00000000-0010-0000-0000-00003D030000}" name="Column829"/>
    <tableColumn id="830" xr3:uid="{00000000-0010-0000-0000-00003E030000}" name="Column830"/>
    <tableColumn id="831" xr3:uid="{00000000-0010-0000-0000-00003F030000}" name="Column831"/>
    <tableColumn id="832" xr3:uid="{00000000-0010-0000-0000-000040030000}" name="Column832"/>
    <tableColumn id="833" xr3:uid="{00000000-0010-0000-0000-000041030000}" name="Column833"/>
    <tableColumn id="834" xr3:uid="{00000000-0010-0000-0000-000042030000}" name="Column834"/>
    <tableColumn id="835" xr3:uid="{00000000-0010-0000-0000-000043030000}" name="Column835"/>
    <tableColumn id="836" xr3:uid="{00000000-0010-0000-0000-000044030000}" name="Column836"/>
    <tableColumn id="837" xr3:uid="{00000000-0010-0000-0000-000045030000}" name="Column837"/>
    <tableColumn id="838" xr3:uid="{00000000-0010-0000-0000-000046030000}" name="Column838"/>
    <tableColumn id="839" xr3:uid="{00000000-0010-0000-0000-000047030000}" name="Column839"/>
    <tableColumn id="840" xr3:uid="{00000000-0010-0000-0000-000048030000}" name="Column840"/>
    <tableColumn id="841" xr3:uid="{00000000-0010-0000-0000-000049030000}" name="Column841"/>
    <tableColumn id="842" xr3:uid="{00000000-0010-0000-0000-00004A030000}" name="Column842"/>
    <tableColumn id="843" xr3:uid="{00000000-0010-0000-0000-00004B030000}" name="Column843"/>
    <tableColumn id="844" xr3:uid="{00000000-0010-0000-0000-00004C030000}" name="Column844"/>
    <tableColumn id="845" xr3:uid="{00000000-0010-0000-0000-00004D030000}" name="Column845"/>
    <tableColumn id="846" xr3:uid="{00000000-0010-0000-0000-00004E030000}" name="Column846"/>
    <tableColumn id="847" xr3:uid="{00000000-0010-0000-0000-00004F030000}" name="Column847"/>
    <tableColumn id="848" xr3:uid="{00000000-0010-0000-0000-000050030000}" name="Column848"/>
    <tableColumn id="849" xr3:uid="{00000000-0010-0000-0000-000051030000}" name="Column849"/>
    <tableColumn id="850" xr3:uid="{00000000-0010-0000-0000-000052030000}" name="Column850"/>
    <tableColumn id="851" xr3:uid="{00000000-0010-0000-0000-000053030000}" name="Column851"/>
    <tableColumn id="852" xr3:uid="{00000000-0010-0000-0000-000054030000}" name="Column852"/>
    <tableColumn id="853" xr3:uid="{00000000-0010-0000-0000-000055030000}" name="Column853"/>
    <tableColumn id="854" xr3:uid="{00000000-0010-0000-0000-000056030000}" name="Column854"/>
    <tableColumn id="855" xr3:uid="{00000000-0010-0000-0000-000057030000}" name="Column855"/>
    <tableColumn id="856" xr3:uid="{00000000-0010-0000-0000-000058030000}" name="Column856"/>
    <tableColumn id="857" xr3:uid="{00000000-0010-0000-0000-000059030000}" name="Column857"/>
    <tableColumn id="858" xr3:uid="{00000000-0010-0000-0000-00005A030000}" name="Column858"/>
    <tableColumn id="859" xr3:uid="{00000000-0010-0000-0000-00005B030000}" name="Column859"/>
    <tableColumn id="860" xr3:uid="{00000000-0010-0000-0000-00005C030000}" name="Column860"/>
    <tableColumn id="861" xr3:uid="{00000000-0010-0000-0000-00005D030000}" name="Column861"/>
    <tableColumn id="862" xr3:uid="{00000000-0010-0000-0000-00005E030000}" name="Column862"/>
    <tableColumn id="863" xr3:uid="{00000000-0010-0000-0000-00005F030000}" name="Column863"/>
    <tableColumn id="864" xr3:uid="{00000000-0010-0000-0000-000060030000}" name="Column864"/>
    <tableColumn id="865" xr3:uid="{00000000-0010-0000-0000-000061030000}" name="Column865"/>
    <tableColumn id="866" xr3:uid="{00000000-0010-0000-0000-000062030000}" name="Column866"/>
    <tableColumn id="867" xr3:uid="{00000000-0010-0000-0000-000063030000}" name="Column867"/>
    <tableColumn id="868" xr3:uid="{00000000-0010-0000-0000-000064030000}" name="Column868"/>
    <tableColumn id="869" xr3:uid="{00000000-0010-0000-0000-000065030000}" name="Column869"/>
    <tableColumn id="870" xr3:uid="{00000000-0010-0000-0000-000066030000}" name="Column870"/>
    <tableColumn id="871" xr3:uid="{00000000-0010-0000-0000-000067030000}" name="Column871"/>
    <tableColumn id="872" xr3:uid="{00000000-0010-0000-0000-000068030000}" name="Column872"/>
    <tableColumn id="873" xr3:uid="{00000000-0010-0000-0000-000069030000}" name="Column873"/>
    <tableColumn id="874" xr3:uid="{00000000-0010-0000-0000-00006A030000}" name="Column874"/>
    <tableColumn id="875" xr3:uid="{00000000-0010-0000-0000-00006B030000}" name="Column875"/>
    <tableColumn id="876" xr3:uid="{00000000-0010-0000-0000-00006C030000}" name="Column876"/>
    <tableColumn id="877" xr3:uid="{00000000-0010-0000-0000-00006D030000}" name="Column877"/>
    <tableColumn id="878" xr3:uid="{00000000-0010-0000-0000-00006E030000}" name="Column878"/>
    <tableColumn id="879" xr3:uid="{00000000-0010-0000-0000-00006F030000}" name="Column879"/>
    <tableColumn id="880" xr3:uid="{00000000-0010-0000-0000-000070030000}" name="Column880"/>
    <tableColumn id="881" xr3:uid="{00000000-0010-0000-0000-000071030000}" name="Column881"/>
    <tableColumn id="882" xr3:uid="{00000000-0010-0000-0000-000072030000}" name="Column882"/>
    <tableColumn id="883" xr3:uid="{00000000-0010-0000-0000-000073030000}" name="Column883"/>
    <tableColumn id="884" xr3:uid="{00000000-0010-0000-0000-000074030000}" name="Column884"/>
    <tableColumn id="885" xr3:uid="{00000000-0010-0000-0000-000075030000}" name="Column885"/>
    <tableColumn id="886" xr3:uid="{00000000-0010-0000-0000-000076030000}" name="Column886"/>
    <tableColumn id="887" xr3:uid="{00000000-0010-0000-0000-000077030000}" name="Column887"/>
    <tableColumn id="888" xr3:uid="{00000000-0010-0000-0000-000078030000}" name="Column888"/>
    <tableColumn id="889" xr3:uid="{00000000-0010-0000-0000-000079030000}" name="Column889"/>
    <tableColumn id="890" xr3:uid="{00000000-0010-0000-0000-00007A030000}" name="Column890"/>
    <tableColumn id="891" xr3:uid="{00000000-0010-0000-0000-00007B030000}" name="Column891"/>
    <tableColumn id="892" xr3:uid="{00000000-0010-0000-0000-00007C030000}" name="Column892"/>
    <tableColumn id="893" xr3:uid="{00000000-0010-0000-0000-00007D030000}" name="Column893"/>
    <tableColumn id="894" xr3:uid="{00000000-0010-0000-0000-00007E030000}" name="Column894"/>
    <tableColumn id="895" xr3:uid="{00000000-0010-0000-0000-00007F030000}" name="Column895"/>
    <tableColumn id="896" xr3:uid="{00000000-0010-0000-0000-000080030000}" name="Column896"/>
    <tableColumn id="897" xr3:uid="{00000000-0010-0000-0000-000081030000}" name="Column897"/>
    <tableColumn id="898" xr3:uid="{00000000-0010-0000-0000-000082030000}" name="Column898"/>
    <tableColumn id="899" xr3:uid="{00000000-0010-0000-0000-000083030000}" name="Column899"/>
    <tableColumn id="900" xr3:uid="{00000000-0010-0000-0000-000084030000}" name="Column900"/>
    <tableColumn id="901" xr3:uid="{00000000-0010-0000-0000-000085030000}" name="Column901"/>
    <tableColumn id="902" xr3:uid="{00000000-0010-0000-0000-000086030000}" name="Column902"/>
    <tableColumn id="903" xr3:uid="{00000000-0010-0000-0000-000087030000}" name="Column903"/>
    <tableColumn id="904" xr3:uid="{00000000-0010-0000-0000-000088030000}" name="Column904"/>
    <tableColumn id="905" xr3:uid="{00000000-0010-0000-0000-000089030000}" name="Column905"/>
    <tableColumn id="906" xr3:uid="{00000000-0010-0000-0000-00008A030000}" name="Column906"/>
    <tableColumn id="907" xr3:uid="{00000000-0010-0000-0000-00008B030000}" name="Column907"/>
    <tableColumn id="908" xr3:uid="{00000000-0010-0000-0000-00008C030000}" name="Column908"/>
    <tableColumn id="909" xr3:uid="{00000000-0010-0000-0000-00008D030000}" name="Column909"/>
    <tableColumn id="910" xr3:uid="{00000000-0010-0000-0000-00008E030000}" name="Column910"/>
    <tableColumn id="911" xr3:uid="{00000000-0010-0000-0000-00008F030000}" name="Column911"/>
    <tableColumn id="912" xr3:uid="{00000000-0010-0000-0000-000090030000}" name="Column912"/>
    <tableColumn id="913" xr3:uid="{00000000-0010-0000-0000-000091030000}" name="Column913"/>
    <tableColumn id="914" xr3:uid="{00000000-0010-0000-0000-000092030000}" name="Column914"/>
    <tableColumn id="915" xr3:uid="{00000000-0010-0000-0000-000093030000}" name="Column915"/>
    <tableColumn id="916" xr3:uid="{00000000-0010-0000-0000-000094030000}" name="Column916"/>
    <tableColumn id="917" xr3:uid="{00000000-0010-0000-0000-000095030000}" name="Column917"/>
    <tableColumn id="918" xr3:uid="{00000000-0010-0000-0000-000096030000}" name="Column918"/>
    <tableColumn id="919" xr3:uid="{00000000-0010-0000-0000-000097030000}" name="Column919"/>
    <tableColumn id="920" xr3:uid="{00000000-0010-0000-0000-000098030000}" name="Column920"/>
    <tableColumn id="921" xr3:uid="{00000000-0010-0000-0000-000099030000}" name="Column921"/>
    <tableColumn id="922" xr3:uid="{00000000-0010-0000-0000-00009A030000}" name="Column922"/>
    <tableColumn id="923" xr3:uid="{00000000-0010-0000-0000-00009B030000}" name="Column923"/>
    <tableColumn id="924" xr3:uid="{00000000-0010-0000-0000-00009C030000}" name="Column924"/>
    <tableColumn id="925" xr3:uid="{00000000-0010-0000-0000-00009D030000}" name="Column925"/>
    <tableColumn id="926" xr3:uid="{00000000-0010-0000-0000-00009E030000}" name="Column926"/>
    <tableColumn id="927" xr3:uid="{00000000-0010-0000-0000-00009F030000}" name="Column927"/>
    <tableColumn id="928" xr3:uid="{00000000-0010-0000-0000-0000A0030000}" name="Column928"/>
    <tableColumn id="929" xr3:uid="{00000000-0010-0000-0000-0000A1030000}" name="Column929"/>
    <tableColumn id="930" xr3:uid="{00000000-0010-0000-0000-0000A2030000}" name="Column930"/>
    <tableColumn id="931" xr3:uid="{00000000-0010-0000-0000-0000A3030000}" name="Column931"/>
    <tableColumn id="932" xr3:uid="{00000000-0010-0000-0000-0000A4030000}" name="Column932"/>
    <tableColumn id="933" xr3:uid="{00000000-0010-0000-0000-0000A5030000}" name="Column933"/>
    <tableColumn id="934" xr3:uid="{00000000-0010-0000-0000-0000A6030000}" name="Column934"/>
    <tableColumn id="935" xr3:uid="{00000000-0010-0000-0000-0000A7030000}" name="Column935"/>
    <tableColumn id="936" xr3:uid="{00000000-0010-0000-0000-0000A8030000}" name="Column936"/>
    <tableColumn id="937" xr3:uid="{00000000-0010-0000-0000-0000A9030000}" name="Column937"/>
    <tableColumn id="938" xr3:uid="{00000000-0010-0000-0000-0000AA030000}" name="Column938"/>
    <tableColumn id="939" xr3:uid="{00000000-0010-0000-0000-0000AB030000}" name="Column939"/>
    <tableColumn id="940" xr3:uid="{00000000-0010-0000-0000-0000AC030000}" name="Column940"/>
    <tableColumn id="941" xr3:uid="{00000000-0010-0000-0000-0000AD030000}" name="Column941"/>
    <tableColumn id="942" xr3:uid="{00000000-0010-0000-0000-0000AE030000}" name="Column942"/>
    <tableColumn id="943" xr3:uid="{00000000-0010-0000-0000-0000AF030000}" name="Column943"/>
    <tableColumn id="944" xr3:uid="{00000000-0010-0000-0000-0000B0030000}" name="Column944"/>
    <tableColumn id="945" xr3:uid="{00000000-0010-0000-0000-0000B1030000}" name="Column945"/>
    <tableColumn id="946" xr3:uid="{00000000-0010-0000-0000-0000B2030000}" name="Column946"/>
    <tableColumn id="947" xr3:uid="{00000000-0010-0000-0000-0000B3030000}" name="Column947"/>
    <tableColumn id="948" xr3:uid="{00000000-0010-0000-0000-0000B4030000}" name="Column948"/>
    <tableColumn id="949" xr3:uid="{00000000-0010-0000-0000-0000B5030000}" name="Column949"/>
    <tableColumn id="950" xr3:uid="{00000000-0010-0000-0000-0000B6030000}" name="Column950"/>
    <tableColumn id="951" xr3:uid="{00000000-0010-0000-0000-0000B7030000}" name="Column951"/>
    <tableColumn id="952" xr3:uid="{00000000-0010-0000-0000-0000B8030000}" name="Column952"/>
    <tableColumn id="953" xr3:uid="{00000000-0010-0000-0000-0000B9030000}" name="Column953"/>
    <tableColumn id="954" xr3:uid="{00000000-0010-0000-0000-0000BA030000}" name="Column954"/>
    <tableColumn id="955" xr3:uid="{00000000-0010-0000-0000-0000BB030000}" name="Column955"/>
    <tableColumn id="956" xr3:uid="{00000000-0010-0000-0000-0000BC030000}" name="Column956"/>
    <tableColumn id="957" xr3:uid="{00000000-0010-0000-0000-0000BD030000}" name="Column957"/>
    <tableColumn id="958" xr3:uid="{00000000-0010-0000-0000-0000BE030000}" name="Column958"/>
    <tableColumn id="959" xr3:uid="{00000000-0010-0000-0000-0000BF030000}" name="Column959"/>
    <tableColumn id="960" xr3:uid="{00000000-0010-0000-0000-0000C0030000}" name="Column960"/>
    <tableColumn id="961" xr3:uid="{00000000-0010-0000-0000-0000C1030000}" name="Column961"/>
    <tableColumn id="962" xr3:uid="{00000000-0010-0000-0000-0000C2030000}" name="Column962"/>
    <tableColumn id="963" xr3:uid="{00000000-0010-0000-0000-0000C3030000}" name="Column963"/>
    <tableColumn id="964" xr3:uid="{00000000-0010-0000-0000-0000C4030000}" name="Column964"/>
    <tableColumn id="965" xr3:uid="{00000000-0010-0000-0000-0000C5030000}" name="Column965"/>
    <tableColumn id="966" xr3:uid="{00000000-0010-0000-0000-0000C6030000}" name="Column966"/>
    <tableColumn id="967" xr3:uid="{00000000-0010-0000-0000-0000C7030000}" name="Column967"/>
    <tableColumn id="968" xr3:uid="{00000000-0010-0000-0000-0000C8030000}" name="Column968"/>
    <tableColumn id="969" xr3:uid="{00000000-0010-0000-0000-0000C9030000}" name="Column969"/>
    <tableColumn id="970" xr3:uid="{00000000-0010-0000-0000-0000CA030000}" name="Column970"/>
    <tableColumn id="971" xr3:uid="{00000000-0010-0000-0000-0000CB030000}" name="Column971"/>
    <tableColumn id="972" xr3:uid="{00000000-0010-0000-0000-0000CC030000}" name="Column972"/>
    <tableColumn id="973" xr3:uid="{00000000-0010-0000-0000-0000CD030000}" name="Column973"/>
    <tableColumn id="974" xr3:uid="{00000000-0010-0000-0000-0000CE030000}" name="Column974"/>
    <tableColumn id="975" xr3:uid="{00000000-0010-0000-0000-0000CF030000}" name="Column975"/>
    <tableColumn id="976" xr3:uid="{00000000-0010-0000-0000-0000D0030000}" name="Column976"/>
    <tableColumn id="977" xr3:uid="{00000000-0010-0000-0000-0000D1030000}" name="Column977"/>
    <tableColumn id="978" xr3:uid="{00000000-0010-0000-0000-0000D2030000}" name="Column978"/>
    <tableColumn id="979" xr3:uid="{00000000-0010-0000-0000-0000D3030000}" name="Column979"/>
    <tableColumn id="980" xr3:uid="{00000000-0010-0000-0000-0000D4030000}" name="Column980"/>
    <tableColumn id="981" xr3:uid="{00000000-0010-0000-0000-0000D5030000}" name="Column981"/>
    <tableColumn id="982" xr3:uid="{00000000-0010-0000-0000-0000D6030000}" name="Column982"/>
    <tableColumn id="983" xr3:uid="{00000000-0010-0000-0000-0000D7030000}" name="Column983"/>
    <tableColumn id="984" xr3:uid="{00000000-0010-0000-0000-0000D8030000}" name="Column984"/>
    <tableColumn id="985" xr3:uid="{00000000-0010-0000-0000-0000D9030000}" name="Column985"/>
    <tableColumn id="986" xr3:uid="{00000000-0010-0000-0000-0000DA030000}" name="Column986"/>
    <tableColumn id="987" xr3:uid="{00000000-0010-0000-0000-0000DB030000}" name="Column987"/>
    <tableColumn id="988" xr3:uid="{00000000-0010-0000-0000-0000DC030000}" name="Column988"/>
    <tableColumn id="989" xr3:uid="{00000000-0010-0000-0000-0000DD030000}" name="Column989"/>
    <tableColumn id="990" xr3:uid="{00000000-0010-0000-0000-0000DE030000}" name="Column990"/>
    <tableColumn id="991" xr3:uid="{00000000-0010-0000-0000-0000DF030000}" name="Column991"/>
    <tableColumn id="992" xr3:uid="{00000000-0010-0000-0000-0000E0030000}" name="Column992"/>
    <tableColumn id="993" xr3:uid="{00000000-0010-0000-0000-0000E1030000}" name="Column993"/>
    <tableColumn id="994" xr3:uid="{00000000-0010-0000-0000-0000E2030000}" name="Column994"/>
    <tableColumn id="995" xr3:uid="{00000000-0010-0000-0000-0000E3030000}" name="Column995"/>
    <tableColumn id="996" xr3:uid="{00000000-0010-0000-0000-0000E4030000}" name="Column996"/>
    <tableColumn id="997" xr3:uid="{00000000-0010-0000-0000-0000E5030000}" name="Column997"/>
    <tableColumn id="998" xr3:uid="{00000000-0010-0000-0000-0000E6030000}" name="Column998"/>
    <tableColumn id="999" xr3:uid="{00000000-0010-0000-0000-0000E7030000}" name="Column999"/>
    <tableColumn id="1000" xr3:uid="{00000000-0010-0000-0000-0000E8030000}" name="Column1000"/>
    <tableColumn id="1001" xr3:uid="{00000000-0010-0000-0000-0000E9030000}" name="Column1001"/>
    <tableColumn id="1002" xr3:uid="{00000000-0010-0000-0000-0000EA030000}" name="Column1002"/>
    <tableColumn id="1003" xr3:uid="{00000000-0010-0000-0000-0000EB030000}" name="Column1003"/>
    <tableColumn id="1004" xr3:uid="{00000000-0010-0000-0000-0000EC030000}" name="Column1004"/>
    <tableColumn id="1005" xr3:uid="{00000000-0010-0000-0000-0000ED030000}" name="Column1005"/>
    <tableColumn id="1006" xr3:uid="{00000000-0010-0000-0000-0000EE030000}" name="Column1006"/>
    <tableColumn id="1007" xr3:uid="{00000000-0010-0000-0000-0000EF030000}" name="Column1007"/>
    <tableColumn id="1008" xr3:uid="{00000000-0010-0000-0000-0000F0030000}" name="Column1008"/>
    <tableColumn id="1009" xr3:uid="{00000000-0010-0000-0000-0000F1030000}" name="Column1009"/>
    <tableColumn id="1010" xr3:uid="{00000000-0010-0000-0000-0000F2030000}" name="Column1010"/>
    <tableColumn id="1011" xr3:uid="{00000000-0010-0000-0000-0000F3030000}" name="Column1011"/>
    <tableColumn id="1012" xr3:uid="{00000000-0010-0000-0000-0000F4030000}" name="Column1012"/>
    <tableColumn id="1013" xr3:uid="{00000000-0010-0000-0000-0000F5030000}" name="Column1013"/>
    <tableColumn id="1014" xr3:uid="{00000000-0010-0000-0000-0000F6030000}" name="Column1014"/>
    <tableColumn id="1015" xr3:uid="{00000000-0010-0000-0000-0000F7030000}" name="Column1015"/>
    <tableColumn id="1016" xr3:uid="{00000000-0010-0000-0000-0000F8030000}" name="Column1016"/>
    <tableColumn id="1017" xr3:uid="{00000000-0010-0000-0000-0000F9030000}" name="Column1017"/>
    <tableColumn id="1018" xr3:uid="{00000000-0010-0000-0000-0000FA030000}" name="Column1018"/>
    <tableColumn id="1019" xr3:uid="{00000000-0010-0000-0000-0000FB030000}" name="Column1019"/>
    <tableColumn id="1020" xr3:uid="{00000000-0010-0000-0000-0000FC030000}" name="Column1020"/>
    <tableColumn id="1021" xr3:uid="{00000000-0010-0000-0000-0000FD030000}" name="Column1021"/>
    <tableColumn id="1022" xr3:uid="{00000000-0010-0000-0000-0000FE030000}" name="Column1022"/>
    <tableColumn id="1023" xr3:uid="{00000000-0010-0000-0000-0000FF030000}" name="Column1023"/>
    <tableColumn id="1024" xr3:uid="{00000000-0010-0000-0000-000000040000}" name="Column10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87BC7-DEE2-40AF-BFE6-7E32F1B9EA0D}">
  <sheetPr>
    <tabColor rgb="FFED7D31"/>
  </sheetPr>
  <dimension ref="A2:H37"/>
  <sheetViews>
    <sheetView tabSelected="1" zoomScaleNormal="100" workbookViewId="0">
      <selection activeCell="E29" sqref="E29"/>
    </sheetView>
  </sheetViews>
  <sheetFormatPr defaultRowHeight="15" x14ac:dyDescent="0.25"/>
  <cols>
    <col min="1" max="1" width="32.85546875" customWidth="1"/>
    <col min="2" max="2" width="14" customWidth="1"/>
    <col min="3" max="3" width="15.5703125" customWidth="1"/>
    <col min="4" max="4" width="19.42578125" bestFit="1" customWidth="1"/>
    <col min="5" max="5" width="12.85546875" customWidth="1"/>
    <col min="6" max="6" width="11.28515625" customWidth="1"/>
    <col min="7" max="7" width="19.85546875" customWidth="1"/>
    <col min="8" max="8" width="23.7109375" customWidth="1"/>
    <col min="9" max="1024" width="11.28515625" customWidth="1"/>
  </cols>
  <sheetData>
    <row r="2" spans="1:8" ht="21" x14ac:dyDescent="0.35">
      <c r="A2" s="41" t="s">
        <v>0</v>
      </c>
      <c r="B2" s="41"/>
      <c r="C2" s="41"/>
      <c r="G2" s="43" t="s">
        <v>1</v>
      </c>
      <c r="H2" s="43"/>
    </row>
    <row r="3" spans="1:8" x14ac:dyDescent="0.25">
      <c r="A3" s="1" t="s">
        <v>2</v>
      </c>
      <c r="B3" s="44" t="s">
        <v>76</v>
      </c>
      <c r="C3" s="44"/>
      <c r="G3" s="2" t="str">
        <f>B9</f>
        <v>Sovol SV06 Plus</v>
      </c>
      <c r="H3" s="3" t="str">
        <f>B10</f>
        <v>California Filament PETG</v>
      </c>
    </row>
    <row r="4" spans="1:8" x14ac:dyDescent="0.25">
      <c r="A4" s="1" t="s">
        <v>3</v>
      </c>
      <c r="B4" s="4">
        <v>44838</v>
      </c>
      <c r="G4" s="5">
        <f>B11</f>
        <v>500.24</v>
      </c>
      <c r="H4" s="6" t="s">
        <v>4</v>
      </c>
    </row>
    <row r="5" spans="1:8" x14ac:dyDescent="0.25">
      <c r="A5" s="1" t="s">
        <v>5</v>
      </c>
      <c r="B5" s="45" t="s">
        <v>77</v>
      </c>
      <c r="C5" s="45"/>
      <c r="D5" s="45"/>
      <c r="G5" s="7">
        <f>D12</f>
        <v>36.799999999999997</v>
      </c>
      <c r="H5" s="6" t="s">
        <v>6</v>
      </c>
    </row>
    <row r="6" spans="1:8" x14ac:dyDescent="0.25">
      <c r="G6" s="8">
        <f>E27</f>
        <v>108.64477404000002</v>
      </c>
      <c r="H6" s="6" t="str">
        <f>General!$B$6&amp;" || suggested price"</f>
        <v>$ || suggested price</v>
      </c>
    </row>
    <row r="7" spans="1:8" ht="15.75" x14ac:dyDescent="0.25">
      <c r="G7" s="9">
        <f>E28</f>
        <v>134.99</v>
      </c>
      <c r="H7" s="10" t="str">
        <f>General!$B$6&amp;" || quoted"</f>
        <v>$ || quoted</v>
      </c>
    </row>
    <row r="8" spans="1:8" ht="18.75" x14ac:dyDescent="0.3">
      <c r="A8" s="41" t="s">
        <v>7</v>
      </c>
      <c r="B8" s="41"/>
      <c r="C8" s="41"/>
      <c r="E8" s="47"/>
    </row>
    <row r="9" spans="1:8" x14ac:dyDescent="0.25">
      <c r="A9" s="11" t="s">
        <v>8</v>
      </c>
      <c r="B9" s="42" t="s">
        <v>75</v>
      </c>
      <c r="C9" s="42"/>
      <c r="D9" s="47"/>
    </row>
    <row r="10" spans="1:8" x14ac:dyDescent="0.25">
      <c r="A10" s="11" t="s">
        <v>9</v>
      </c>
      <c r="B10" s="42" t="s">
        <v>73</v>
      </c>
      <c r="C10" s="42"/>
      <c r="D10" s="47"/>
    </row>
    <row r="11" spans="1:8" x14ac:dyDescent="0.25">
      <c r="A11" s="11" t="s">
        <v>11</v>
      </c>
      <c r="B11" s="12">
        <v>500.24</v>
      </c>
      <c r="C11" s="13" t="s">
        <v>12</v>
      </c>
      <c r="D11" s="14">
        <f>(B11/VLOOKUP(B10,Materials!A2:I100,5,FALSE()))*4/(VLOOKUP(B10,Materials!A2:I100,2,FALSE())^2*PI())</f>
        <v>163.76033420750579</v>
      </c>
      <c r="E11" t="s">
        <v>13</v>
      </c>
    </row>
    <row r="12" spans="1:8" x14ac:dyDescent="0.25">
      <c r="A12" s="11" t="s">
        <v>14</v>
      </c>
      <c r="B12" s="48">
        <v>1.5277777777777777</v>
      </c>
      <c r="C12" s="13" t="s">
        <v>15</v>
      </c>
      <c r="D12" s="22">
        <f>SUM(B12+VLOOKUP($B$9,Printers!$A$2:$H$96,7,FALSE()))*1440/60</f>
        <v>36.799999999999997</v>
      </c>
      <c r="E12" s="13" t="s">
        <v>16</v>
      </c>
    </row>
    <row r="13" spans="1:8" x14ac:dyDescent="0.25">
      <c r="C13" s="13"/>
    </row>
    <row r="14" spans="1:8" ht="18.75" x14ac:dyDescent="0.3">
      <c r="A14" s="41" t="s">
        <v>26</v>
      </c>
      <c r="B14" s="41"/>
      <c r="C14" s="41"/>
      <c r="D14" s="41" t="s">
        <v>18</v>
      </c>
      <c r="E14" s="41"/>
      <c r="F14" s="41"/>
    </row>
    <row r="15" spans="1:8" x14ac:dyDescent="0.25">
      <c r="A15" s="11" t="s">
        <v>19</v>
      </c>
      <c r="B15" s="12">
        <v>45</v>
      </c>
      <c r="C15" s="13" t="s">
        <v>20</v>
      </c>
      <c r="D15" s="11" t="s">
        <v>9</v>
      </c>
      <c r="E15" s="38">
        <f>B11/1000*VLOOKUP(B10,Materials!A2:I100,9,FALSE())</f>
        <v>12.0007576</v>
      </c>
      <c r="F15" s="13" t="str">
        <f>General!$B$6</f>
        <v>$</v>
      </c>
    </row>
    <row r="16" spans="1:8" x14ac:dyDescent="0.25">
      <c r="A16" s="11" t="s">
        <v>22</v>
      </c>
      <c r="B16" s="12">
        <v>15</v>
      </c>
      <c r="C16" s="13" t="s">
        <v>20</v>
      </c>
      <c r="D16" s="11" t="s">
        <v>23</v>
      </c>
      <c r="E16" s="31">
        <f>D12*VLOOKUP(B9,Printers!A2:H96,6,FALSE())*General!B2</f>
        <v>0.70655999999999997</v>
      </c>
      <c r="F16" s="13" t="str">
        <f>General!$B$6</f>
        <v>$</v>
      </c>
    </row>
    <row r="17" spans="1:6" x14ac:dyDescent="0.25">
      <c r="A17" s="11" t="s">
        <v>24</v>
      </c>
      <c r="B17" s="39">
        <f>SUM(B14:B16)</f>
        <v>60</v>
      </c>
      <c r="C17" s="13" t="s">
        <v>20</v>
      </c>
      <c r="D17" s="11" t="s">
        <v>25</v>
      </c>
      <c r="E17" s="32">
        <f>D12*VLOOKUP(B9,Printers!A2:H96,6,FALSE())</f>
        <v>5.8879999999999999</v>
      </c>
      <c r="F17" s="13" t="str">
        <f>General!$B$6</f>
        <v>$</v>
      </c>
    </row>
    <row r="18" spans="1:6" ht="18.75" x14ac:dyDescent="0.3">
      <c r="A18" s="41" t="s">
        <v>17</v>
      </c>
      <c r="B18" s="41"/>
      <c r="C18" s="41"/>
      <c r="D18" s="11" t="s">
        <v>26</v>
      </c>
      <c r="E18" s="33">
        <f>B17/60*General!B3</f>
        <v>45</v>
      </c>
      <c r="F18" s="13" t="str">
        <f>General!$B$6</f>
        <v>$</v>
      </c>
    </row>
    <row r="19" spans="1:6" x14ac:dyDescent="0.25">
      <c r="A19" s="11" t="s">
        <v>27</v>
      </c>
      <c r="B19" s="12">
        <v>2</v>
      </c>
      <c r="C19" s="13" t="s">
        <v>20</v>
      </c>
      <c r="D19" s="11" t="s">
        <v>17</v>
      </c>
      <c r="E19" s="34">
        <f>B21/60*General!B4</f>
        <v>0.75</v>
      </c>
      <c r="F19" s="13" t="str">
        <f>General!$B$6</f>
        <v>$</v>
      </c>
    </row>
    <row r="20" spans="1:6" x14ac:dyDescent="0.25">
      <c r="A20" s="11" t="s">
        <v>28</v>
      </c>
      <c r="B20" s="12">
        <v>1</v>
      </c>
      <c r="C20" s="13" t="s">
        <v>20</v>
      </c>
      <c r="D20" s="11" t="s">
        <v>29</v>
      </c>
      <c r="E20" s="35">
        <f>B27/60*General!B4</f>
        <v>1.5</v>
      </c>
      <c r="F20" s="13" t="str">
        <f>General!$B$6</f>
        <v>$</v>
      </c>
    </row>
    <row r="21" spans="1:6" x14ac:dyDescent="0.25">
      <c r="A21" s="11" t="s">
        <v>24</v>
      </c>
      <c r="B21" s="39">
        <f>SUM(B19:B20)</f>
        <v>3</v>
      </c>
      <c r="C21" s="13" t="s">
        <v>20</v>
      </c>
      <c r="D21" s="11" t="s">
        <v>30</v>
      </c>
      <c r="E21" s="37">
        <f>B30</f>
        <v>0</v>
      </c>
      <c r="F21" s="13" t="str">
        <f>General!$B$6</f>
        <v>$</v>
      </c>
    </row>
    <row r="22" spans="1:6" x14ac:dyDescent="0.25">
      <c r="C22" s="13"/>
      <c r="D22" s="11" t="s">
        <v>31</v>
      </c>
      <c r="E22" s="36">
        <f>SUM(E15:E21)</f>
        <v>65.845317600000001</v>
      </c>
      <c r="F22" s="13" t="str">
        <f>General!$B$6</f>
        <v>$</v>
      </c>
    </row>
    <row r="23" spans="1:6" ht="18.75" x14ac:dyDescent="0.3">
      <c r="A23" s="41" t="s">
        <v>29</v>
      </c>
      <c r="B23" s="41"/>
      <c r="C23" s="41"/>
      <c r="D23" s="11" t="s">
        <v>32</v>
      </c>
      <c r="E23" s="36">
        <f>E22*(General!B5/100+1)</f>
        <v>72.429849360000006</v>
      </c>
      <c r="F23" s="13" t="str">
        <f>General!$B$6</f>
        <v>$</v>
      </c>
    </row>
    <row r="24" spans="1:6" x14ac:dyDescent="0.25">
      <c r="A24" s="11" t="s">
        <v>33</v>
      </c>
      <c r="B24" s="12">
        <v>1</v>
      </c>
      <c r="C24" s="13" t="s">
        <v>20</v>
      </c>
    </row>
    <row r="25" spans="1:6" ht="18.75" x14ac:dyDescent="0.3">
      <c r="A25" s="11" t="s">
        <v>34</v>
      </c>
      <c r="B25" s="12">
        <v>5</v>
      </c>
      <c r="C25" s="13" t="s">
        <v>20</v>
      </c>
      <c r="D25" s="41" t="s">
        <v>35</v>
      </c>
      <c r="E25" s="41"/>
      <c r="F25" s="41"/>
    </row>
    <row r="26" spans="1:6" x14ac:dyDescent="0.25">
      <c r="A26" s="11" t="s">
        <v>36</v>
      </c>
      <c r="B26" s="12">
        <v>0</v>
      </c>
      <c r="C26" s="13" t="s">
        <v>20</v>
      </c>
      <c r="D26" s="11" t="s">
        <v>37</v>
      </c>
      <c r="E26" s="16">
        <v>1.5</v>
      </c>
    </row>
    <row r="27" spans="1:6" x14ac:dyDescent="0.25">
      <c r="A27" s="11" t="s">
        <v>24</v>
      </c>
      <c r="B27" s="39">
        <f>SUM(B24:B26)</f>
        <v>6</v>
      </c>
      <c r="C27" s="13" t="s">
        <v>20</v>
      </c>
      <c r="D27" s="11" t="s">
        <v>38</v>
      </c>
      <c r="E27" s="15">
        <f>E23*E26</f>
        <v>108.64477404000002</v>
      </c>
      <c r="F27" s="13" t="str">
        <f>General!$B$6</f>
        <v>$</v>
      </c>
    </row>
    <row r="28" spans="1:6" x14ac:dyDescent="0.25">
      <c r="C28" s="13"/>
      <c r="D28" s="11" t="s">
        <v>39</v>
      </c>
      <c r="E28" s="17">
        <v>134.99</v>
      </c>
      <c r="F28" s="13" t="str">
        <f>General!$B$6</f>
        <v>$</v>
      </c>
    </row>
    <row r="29" spans="1:6" ht="18.75" x14ac:dyDescent="0.3">
      <c r="A29" s="41" t="s">
        <v>40</v>
      </c>
      <c r="B29" s="41"/>
      <c r="C29" s="41"/>
      <c r="D29" s="1"/>
    </row>
    <row r="30" spans="1:6" x14ac:dyDescent="0.25">
      <c r="A30" s="11" t="s">
        <v>30</v>
      </c>
      <c r="B30" s="12">
        <v>0</v>
      </c>
      <c r="C30" s="13" t="str">
        <f>General!B6</f>
        <v>$</v>
      </c>
      <c r="D30" s="1"/>
      <c r="E30" s="18"/>
    </row>
    <row r="31" spans="1:6" x14ac:dyDescent="0.25">
      <c r="C31" s="13"/>
      <c r="D31" s="11"/>
      <c r="E31" s="18"/>
    </row>
    <row r="32" spans="1:6" ht="18.75" x14ac:dyDescent="0.3">
      <c r="D32" s="19"/>
      <c r="E32" s="40"/>
    </row>
    <row r="33" spans="4:5" ht="18.75" x14ac:dyDescent="0.3">
      <c r="D33" s="19"/>
      <c r="E33" s="40"/>
    </row>
    <row r="34" spans="4:5" ht="18.75" x14ac:dyDescent="0.3">
      <c r="D34" s="19"/>
      <c r="E34" s="40"/>
    </row>
    <row r="35" spans="4:5" ht="18.75" x14ac:dyDescent="0.3">
      <c r="D35" s="19"/>
      <c r="E35" s="40"/>
    </row>
    <row r="36" spans="4:5" ht="18.75" x14ac:dyDescent="0.3">
      <c r="D36" s="19"/>
      <c r="E36" s="40"/>
    </row>
    <row r="37" spans="4:5" ht="18.75" x14ac:dyDescent="0.3">
      <c r="D37" s="19"/>
      <c r="E37" s="40"/>
    </row>
  </sheetData>
  <mergeCells count="13">
    <mergeCell ref="A29:C29"/>
    <mergeCell ref="B10:C10"/>
    <mergeCell ref="A14:C14"/>
    <mergeCell ref="D14:F14"/>
    <mergeCell ref="A18:C18"/>
    <mergeCell ref="A23:C23"/>
    <mergeCell ref="D25:F25"/>
    <mergeCell ref="A2:C2"/>
    <mergeCell ref="G2:H2"/>
    <mergeCell ref="B3:C3"/>
    <mergeCell ref="B5:D5"/>
    <mergeCell ref="A8:C8"/>
    <mergeCell ref="B9:C9"/>
  </mergeCells>
  <pageMargins left="0.70000000000000007" right="0.70000000000000007" top="1.1811" bottom="1.1811" header="0.78739999999999999" footer="0.78739999999999999"/>
  <pageSetup paperSize="0" fitToWidth="0" fitToHeight="0" orientation="portrait" horizontalDpi="0" verticalDpi="0" copies="0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26417F-8A02-46DD-B132-2CCF93B69809}">
          <x14:formula1>
            <xm:f>Materials!$A$2:$A$50</xm:f>
          </x14:formula1>
          <xm:sqref>B10</xm:sqref>
        </x14:dataValidation>
        <x14:dataValidation type="list" showInputMessage="1" showErrorMessage="1" xr:uid="{8C8E7F28-B1E6-4C67-A703-75D02ED8BA9C}">
          <x14:formula1>
            <xm:f>Printers!$A$2:$A$46</xm:f>
          </x14:formula1>
          <xm:sqref>B9:C9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6"/>
  <sheetViews>
    <sheetView workbookViewId="0">
      <selection activeCell="F4" sqref="F4"/>
    </sheetView>
  </sheetViews>
  <sheetFormatPr defaultRowHeight="15" x14ac:dyDescent="0.25"/>
  <cols>
    <col min="1" max="1" width="25.7109375" customWidth="1"/>
    <col min="2" max="2" width="18.28515625" customWidth="1"/>
    <col min="3" max="3" width="8.7109375" customWidth="1"/>
    <col min="4" max="4" width="14.7109375" customWidth="1"/>
    <col min="5" max="5" width="16.5703125" customWidth="1"/>
    <col min="6" max="6" width="20.140625" customWidth="1"/>
    <col min="7" max="7" width="8.42578125" bestFit="1" customWidth="1"/>
    <col min="8" max="8" width="17.42578125" customWidth="1"/>
    <col min="9" max="1025" width="11.28515625" customWidth="1"/>
  </cols>
  <sheetData>
    <row r="1" spans="1:8" ht="30" x14ac:dyDescent="0.25">
      <c r="A1" s="20" t="s">
        <v>41</v>
      </c>
      <c r="B1" s="20" t="s">
        <v>42</v>
      </c>
      <c r="C1" s="20" t="str">
        <f>"Price ["&amp;General!B6&amp;"]"</f>
        <v>Price [$]</v>
      </c>
      <c r="D1" s="20" t="s">
        <v>43</v>
      </c>
      <c r="E1" s="20" t="str">
        <f>"Service costs per life ["&amp;General!B6&amp;"]"</f>
        <v>Service costs per life [$]</v>
      </c>
      <c r="F1" s="20" t="s">
        <v>44</v>
      </c>
      <c r="G1" s="20" t="s">
        <v>74</v>
      </c>
      <c r="H1" s="20" t="str">
        <f>"Depreciation ["&amp;General!B6&amp;"/h]"</f>
        <v>Depreciation [$/h]</v>
      </c>
    </row>
    <row r="2" spans="1:8" x14ac:dyDescent="0.25">
      <c r="A2" s="12" t="s">
        <v>45</v>
      </c>
      <c r="B2" s="12">
        <v>1.75</v>
      </c>
      <c r="C2" s="12">
        <v>0</v>
      </c>
      <c r="D2" s="12">
        <v>2000</v>
      </c>
      <c r="E2" s="12">
        <v>100</v>
      </c>
      <c r="F2" s="21">
        <v>0.1</v>
      </c>
      <c r="G2" s="46">
        <v>2.0833333333333333E-3</v>
      </c>
      <c r="H2" s="22">
        <f>(C2+E2)/D2</f>
        <v>0.05</v>
      </c>
    </row>
    <row r="3" spans="1:8" x14ac:dyDescent="0.25">
      <c r="A3" s="12" t="s">
        <v>75</v>
      </c>
      <c r="B3" s="12">
        <v>1.75</v>
      </c>
      <c r="C3" s="12">
        <v>400</v>
      </c>
      <c r="D3" s="12">
        <v>2000</v>
      </c>
      <c r="E3" s="12">
        <v>100</v>
      </c>
      <c r="F3" s="21">
        <v>0.16</v>
      </c>
      <c r="G3" s="46">
        <v>5.5555555555555558E-3</v>
      </c>
      <c r="H3" s="22">
        <f>(C3+E3)/D3</f>
        <v>0.25</v>
      </c>
    </row>
    <row r="4" spans="1:8" x14ac:dyDescent="0.25">
      <c r="A4" s="12"/>
      <c r="B4" s="12"/>
      <c r="C4" s="12"/>
      <c r="D4" s="12"/>
      <c r="E4" s="12"/>
      <c r="F4" s="21"/>
      <c r="G4" s="46">
        <v>0.1</v>
      </c>
      <c r="H4" s="22"/>
    </row>
    <row r="5" spans="1:8" x14ac:dyDescent="0.25">
      <c r="A5" s="12"/>
      <c r="B5" s="12"/>
      <c r="C5" s="12"/>
      <c r="D5" s="12"/>
      <c r="E5" s="12"/>
      <c r="F5" s="21"/>
      <c r="G5" s="46">
        <v>0.1</v>
      </c>
      <c r="H5" s="22"/>
    </row>
    <row r="6" spans="1:8" x14ac:dyDescent="0.25">
      <c r="A6" s="12"/>
      <c r="B6" s="12"/>
      <c r="C6" s="12"/>
      <c r="D6" s="12"/>
      <c r="E6" s="12"/>
      <c r="F6" s="21"/>
      <c r="G6" s="46">
        <v>0.1</v>
      </c>
      <c r="H6" s="23"/>
    </row>
    <row r="7" spans="1:8" x14ac:dyDescent="0.25">
      <c r="A7" s="12"/>
      <c r="B7" s="12"/>
      <c r="C7" s="12"/>
      <c r="D7" s="12"/>
      <c r="E7" s="12"/>
      <c r="F7" s="21"/>
      <c r="G7" s="46">
        <v>0.1</v>
      </c>
      <c r="H7" s="23"/>
    </row>
    <row r="8" spans="1:8" x14ac:dyDescent="0.25">
      <c r="A8" s="12"/>
      <c r="B8" s="12"/>
      <c r="C8" s="12"/>
      <c r="D8" s="12"/>
      <c r="E8" s="12"/>
      <c r="F8" s="21"/>
      <c r="G8" s="46">
        <v>0.1</v>
      </c>
      <c r="H8" s="23"/>
    </row>
    <row r="9" spans="1:8" x14ac:dyDescent="0.25">
      <c r="A9" s="12"/>
      <c r="B9" s="12"/>
      <c r="C9" s="12"/>
      <c r="D9" s="12"/>
      <c r="E9" s="12"/>
      <c r="F9" s="21"/>
      <c r="G9" s="46">
        <v>0.1</v>
      </c>
      <c r="H9" s="23"/>
    </row>
    <row r="10" spans="1:8" x14ac:dyDescent="0.25">
      <c r="A10" s="12"/>
      <c r="B10" s="12"/>
      <c r="C10" s="12"/>
      <c r="D10" s="12"/>
      <c r="E10" s="12"/>
      <c r="F10" s="21"/>
      <c r="G10" s="46">
        <v>0.1</v>
      </c>
      <c r="H10" s="23"/>
    </row>
    <row r="11" spans="1:8" x14ac:dyDescent="0.25">
      <c r="A11" s="12"/>
      <c r="B11" s="12"/>
      <c r="C11" s="12"/>
      <c r="D11" s="12"/>
      <c r="E11" s="12"/>
      <c r="F11" s="21"/>
      <c r="G11" s="46">
        <v>0.1</v>
      </c>
      <c r="H11" s="23"/>
    </row>
    <row r="12" spans="1:8" x14ac:dyDescent="0.25">
      <c r="A12" s="12"/>
      <c r="B12" s="12"/>
      <c r="C12" s="12"/>
      <c r="D12" s="12"/>
      <c r="E12" s="12"/>
      <c r="F12" s="12"/>
      <c r="G12" s="46">
        <v>0.1</v>
      </c>
      <c r="H12" s="23"/>
    </row>
    <row r="13" spans="1:8" x14ac:dyDescent="0.25">
      <c r="A13" s="12"/>
      <c r="B13" s="12"/>
      <c r="C13" s="12"/>
      <c r="D13" s="12"/>
      <c r="E13" s="12"/>
      <c r="F13" s="12"/>
      <c r="G13" s="46">
        <v>0.1</v>
      </c>
      <c r="H13" s="23"/>
    </row>
    <row r="14" spans="1:8" x14ac:dyDescent="0.25">
      <c r="A14" s="12"/>
      <c r="B14" s="12"/>
      <c r="C14" s="12"/>
      <c r="D14" s="12"/>
      <c r="E14" s="12"/>
      <c r="F14" s="12"/>
      <c r="G14" s="46">
        <v>0.1</v>
      </c>
      <c r="H14" s="23"/>
    </row>
    <row r="15" spans="1:8" x14ac:dyDescent="0.25">
      <c r="A15" s="12"/>
      <c r="B15" s="12"/>
      <c r="C15" s="12"/>
      <c r="D15" s="12"/>
      <c r="E15" s="12"/>
      <c r="F15" s="12"/>
      <c r="G15" s="46">
        <v>0.1</v>
      </c>
      <c r="H15" s="23"/>
    </row>
    <row r="16" spans="1:8" x14ac:dyDescent="0.25">
      <c r="A16" s="12"/>
      <c r="B16" s="12"/>
      <c r="C16" s="12"/>
      <c r="D16" s="12"/>
      <c r="E16" s="12"/>
      <c r="F16" s="12"/>
      <c r="G16" s="46">
        <v>0.1</v>
      </c>
      <c r="H16" s="23"/>
    </row>
    <row r="17" spans="1:8" x14ac:dyDescent="0.25">
      <c r="A17" s="12"/>
      <c r="B17" s="12"/>
      <c r="C17" s="12"/>
      <c r="D17" s="12"/>
      <c r="E17" s="12"/>
      <c r="F17" s="12"/>
      <c r="G17" s="46">
        <v>0.1</v>
      </c>
      <c r="H17" s="23"/>
    </row>
    <row r="18" spans="1:8" x14ac:dyDescent="0.25">
      <c r="A18" s="12"/>
      <c r="B18" s="12"/>
      <c r="C18" s="12"/>
      <c r="D18" s="12"/>
      <c r="E18" s="12"/>
      <c r="F18" s="12"/>
      <c r="G18" s="46">
        <v>0.1</v>
      </c>
      <c r="H18" s="23"/>
    </row>
    <row r="19" spans="1:8" x14ac:dyDescent="0.25">
      <c r="A19" s="12"/>
      <c r="B19" s="12"/>
      <c r="C19" s="12"/>
      <c r="D19" s="12"/>
      <c r="E19" s="12"/>
      <c r="F19" s="12"/>
      <c r="G19" s="46">
        <v>0.1</v>
      </c>
      <c r="H19" s="23"/>
    </row>
    <row r="20" spans="1:8" x14ac:dyDescent="0.25">
      <c r="A20" s="12"/>
      <c r="B20" s="12"/>
      <c r="C20" s="12"/>
      <c r="D20" s="12"/>
      <c r="E20" s="12"/>
      <c r="F20" s="12"/>
      <c r="G20" s="46">
        <v>0.1</v>
      </c>
      <c r="H20" s="23"/>
    </row>
    <row r="21" spans="1:8" x14ac:dyDescent="0.25">
      <c r="A21" s="12"/>
      <c r="B21" s="12"/>
      <c r="C21" s="12"/>
      <c r="D21" s="12"/>
      <c r="E21" s="12"/>
      <c r="F21" s="12"/>
      <c r="G21" s="46">
        <v>0.1</v>
      </c>
      <c r="H21" s="23"/>
    </row>
    <row r="22" spans="1:8" x14ac:dyDescent="0.25">
      <c r="A22" s="12"/>
      <c r="B22" s="12"/>
      <c r="C22" s="12"/>
      <c r="D22" s="12"/>
      <c r="E22" s="12"/>
      <c r="F22" s="12"/>
      <c r="G22" s="46">
        <v>0.1</v>
      </c>
      <c r="H22" s="23"/>
    </row>
    <row r="23" spans="1:8" x14ac:dyDescent="0.25">
      <c r="A23" s="12"/>
      <c r="B23" s="12"/>
      <c r="C23" s="12"/>
      <c r="D23" s="12"/>
      <c r="E23" s="12"/>
      <c r="F23" s="12"/>
      <c r="G23" s="46">
        <v>0.1</v>
      </c>
      <c r="H23" s="23"/>
    </row>
    <row r="24" spans="1:8" x14ac:dyDescent="0.25">
      <c r="A24" s="12"/>
      <c r="B24" s="12"/>
      <c r="C24" s="12"/>
      <c r="D24" s="12"/>
      <c r="E24" s="12"/>
      <c r="F24" s="12"/>
      <c r="G24" s="46">
        <v>0.1</v>
      </c>
      <c r="H24" s="23"/>
    </row>
    <row r="25" spans="1:8" x14ac:dyDescent="0.25">
      <c r="A25" s="12"/>
      <c r="B25" s="12"/>
      <c r="C25" s="12"/>
      <c r="D25" s="12"/>
      <c r="E25" s="12"/>
      <c r="F25" s="12"/>
      <c r="G25" s="46">
        <v>0.1</v>
      </c>
      <c r="H25" s="23"/>
    </row>
    <row r="26" spans="1:8" x14ac:dyDescent="0.25">
      <c r="A26" s="12"/>
      <c r="B26" s="12"/>
      <c r="C26" s="12"/>
      <c r="D26" s="12"/>
      <c r="E26" s="12"/>
      <c r="F26" s="12"/>
      <c r="G26" s="46">
        <v>0.1</v>
      </c>
      <c r="H26" s="23"/>
    </row>
    <row r="27" spans="1:8" x14ac:dyDescent="0.25">
      <c r="A27" s="12"/>
      <c r="B27" s="12"/>
      <c r="C27" s="12"/>
      <c r="D27" s="12"/>
      <c r="E27" s="12"/>
      <c r="F27" s="12"/>
      <c r="G27" s="46">
        <v>0.1</v>
      </c>
      <c r="H27" s="23"/>
    </row>
    <row r="28" spans="1:8" x14ac:dyDescent="0.25">
      <c r="A28" s="12"/>
      <c r="B28" s="12"/>
      <c r="C28" s="12"/>
      <c r="D28" s="12"/>
      <c r="E28" s="12"/>
      <c r="F28" s="12"/>
      <c r="G28" s="46">
        <v>0.1</v>
      </c>
      <c r="H28" s="23"/>
    </row>
    <row r="29" spans="1:8" x14ac:dyDescent="0.25">
      <c r="A29" s="12"/>
      <c r="B29" s="12"/>
      <c r="C29" s="12"/>
      <c r="D29" s="12"/>
      <c r="E29" s="12"/>
      <c r="F29" s="12"/>
      <c r="G29" s="46">
        <v>0.1</v>
      </c>
      <c r="H29" s="23"/>
    </row>
    <row r="30" spans="1:8" x14ac:dyDescent="0.25">
      <c r="A30" s="12"/>
      <c r="B30" s="12"/>
      <c r="C30" s="12"/>
      <c r="D30" s="12"/>
      <c r="E30" s="12"/>
      <c r="F30" s="12"/>
      <c r="G30" s="46">
        <v>0.1</v>
      </c>
      <c r="H30" s="23"/>
    </row>
    <row r="31" spans="1:8" x14ac:dyDescent="0.25">
      <c r="A31" s="12"/>
      <c r="B31" s="12"/>
      <c r="C31" s="12"/>
      <c r="D31" s="12"/>
      <c r="E31" s="12"/>
      <c r="F31" s="12"/>
      <c r="G31" s="46">
        <v>0.1</v>
      </c>
      <c r="H31" s="23"/>
    </row>
    <row r="32" spans="1:8" x14ac:dyDescent="0.25">
      <c r="A32" s="12"/>
      <c r="B32" s="12"/>
      <c r="C32" s="12"/>
      <c r="D32" s="12"/>
      <c r="E32" s="12"/>
      <c r="F32" s="12"/>
      <c r="G32" s="46">
        <v>0.1</v>
      </c>
      <c r="H32" s="23"/>
    </row>
    <row r="33" spans="1:8" x14ac:dyDescent="0.25">
      <c r="A33" s="12"/>
      <c r="B33" s="12"/>
      <c r="C33" s="12"/>
      <c r="D33" s="12"/>
      <c r="E33" s="12"/>
      <c r="F33" s="12"/>
      <c r="G33" s="46">
        <v>0.1</v>
      </c>
      <c r="H33" s="23"/>
    </row>
    <row r="34" spans="1:8" x14ac:dyDescent="0.25">
      <c r="A34" s="12"/>
      <c r="B34" s="12"/>
      <c r="C34" s="12"/>
      <c r="D34" s="12"/>
      <c r="E34" s="12"/>
      <c r="F34" s="12"/>
      <c r="G34" s="46">
        <v>0.1</v>
      </c>
      <c r="H34" s="23"/>
    </row>
    <row r="35" spans="1:8" x14ac:dyDescent="0.25">
      <c r="A35" s="12"/>
      <c r="B35" s="12"/>
      <c r="C35" s="12"/>
      <c r="D35" s="12"/>
      <c r="E35" s="12"/>
      <c r="F35" s="12"/>
      <c r="G35" s="46">
        <v>0.1</v>
      </c>
      <c r="H35" s="23"/>
    </row>
    <row r="36" spans="1:8" x14ac:dyDescent="0.25">
      <c r="A36" s="12"/>
      <c r="B36" s="12"/>
      <c r="C36" s="12"/>
      <c r="D36" s="12"/>
      <c r="E36" s="12"/>
      <c r="F36" s="12"/>
      <c r="G36" s="46">
        <v>0.1</v>
      </c>
      <c r="H36" s="23"/>
    </row>
    <row r="37" spans="1:8" x14ac:dyDescent="0.25">
      <c r="A37" s="12"/>
      <c r="B37" s="12"/>
      <c r="C37" s="12"/>
      <c r="D37" s="12"/>
      <c r="E37" s="12"/>
      <c r="F37" s="12"/>
      <c r="G37" s="46">
        <v>0.1</v>
      </c>
      <c r="H37" s="23"/>
    </row>
    <row r="38" spans="1:8" x14ac:dyDescent="0.25">
      <c r="A38" s="12"/>
      <c r="B38" s="12"/>
      <c r="C38" s="12"/>
      <c r="D38" s="12"/>
      <c r="E38" s="12"/>
      <c r="F38" s="12"/>
      <c r="G38" s="46">
        <v>0.1</v>
      </c>
      <c r="H38" s="23"/>
    </row>
    <row r="39" spans="1:8" x14ac:dyDescent="0.25">
      <c r="A39" s="12"/>
      <c r="B39" s="12"/>
      <c r="C39" s="12"/>
      <c r="D39" s="12"/>
      <c r="E39" s="12"/>
      <c r="F39" s="12"/>
      <c r="G39" s="46">
        <v>0.1</v>
      </c>
      <c r="H39" s="23"/>
    </row>
    <row r="40" spans="1:8" x14ac:dyDescent="0.25">
      <c r="A40" s="12"/>
      <c r="B40" s="12"/>
      <c r="C40" s="12"/>
      <c r="D40" s="12"/>
      <c r="E40" s="12"/>
      <c r="F40" s="12"/>
      <c r="G40" s="46">
        <v>0.1</v>
      </c>
      <c r="H40" s="23"/>
    </row>
    <row r="41" spans="1:8" x14ac:dyDescent="0.25">
      <c r="A41" s="12"/>
      <c r="B41" s="12"/>
      <c r="C41" s="12"/>
      <c r="D41" s="12"/>
      <c r="E41" s="12"/>
      <c r="F41" s="12"/>
      <c r="G41" s="46">
        <v>0.1</v>
      </c>
      <c r="H41" s="23"/>
    </row>
    <row r="42" spans="1:8" x14ac:dyDescent="0.25">
      <c r="A42" s="12"/>
      <c r="B42" s="12"/>
      <c r="C42" s="12"/>
      <c r="D42" s="12"/>
      <c r="E42" s="12"/>
      <c r="F42" s="12"/>
      <c r="G42" s="46">
        <v>0.1</v>
      </c>
      <c r="H42" s="23"/>
    </row>
    <row r="43" spans="1:8" x14ac:dyDescent="0.25">
      <c r="A43" s="12"/>
      <c r="B43" s="12"/>
      <c r="C43" s="12"/>
      <c r="D43" s="12"/>
      <c r="E43" s="12"/>
      <c r="F43" s="12"/>
      <c r="G43" s="46">
        <v>0.1</v>
      </c>
      <c r="H43" s="23"/>
    </row>
    <row r="44" spans="1:8" x14ac:dyDescent="0.25">
      <c r="A44" s="12"/>
      <c r="B44" s="12"/>
      <c r="C44" s="12"/>
      <c r="D44" s="12"/>
      <c r="E44" s="12"/>
      <c r="F44" s="12"/>
      <c r="G44" s="46">
        <v>0.1</v>
      </c>
      <c r="H44" s="23"/>
    </row>
    <row r="45" spans="1:8" x14ac:dyDescent="0.25">
      <c r="A45" s="12"/>
      <c r="B45" s="12"/>
      <c r="C45" s="12"/>
      <c r="D45" s="12"/>
      <c r="E45" s="12"/>
      <c r="F45" s="12"/>
      <c r="G45" s="46">
        <v>0.1</v>
      </c>
      <c r="H45" s="23"/>
    </row>
    <row r="46" spans="1:8" x14ac:dyDescent="0.25">
      <c r="A46" s="12"/>
      <c r="B46" s="12"/>
      <c r="C46" s="12"/>
      <c r="D46" s="12"/>
      <c r="E46" s="12"/>
      <c r="F46" s="12"/>
      <c r="G46" s="46">
        <v>0.1</v>
      </c>
      <c r="H46" s="23"/>
    </row>
  </sheetData>
  <pageMargins left="0.70000000000000007" right="0.70000000000000007" top="1.1811" bottom="1.1811" header="0.78739999999999999" footer="0.78739999999999999"/>
  <pageSetup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50"/>
  <sheetViews>
    <sheetView workbookViewId="0">
      <selection activeCell="J17" sqref="J17"/>
    </sheetView>
  </sheetViews>
  <sheetFormatPr defaultRowHeight="15" x14ac:dyDescent="0.25"/>
  <cols>
    <col min="1" max="1" width="35.85546875" customWidth="1"/>
    <col min="2" max="2" width="15.42578125" customWidth="1"/>
    <col min="3" max="3" width="14.42578125" customWidth="1"/>
    <col min="4" max="4" width="14.7109375" customWidth="1"/>
    <col min="5" max="5" width="17.140625" customWidth="1"/>
    <col min="6" max="6" width="17.28515625" customWidth="1"/>
    <col min="7" max="7" width="14.42578125" customWidth="1"/>
    <col min="8" max="8" width="19.140625" customWidth="1"/>
    <col min="9" max="9" width="18.5703125" customWidth="1"/>
    <col min="10" max="10" width="12.7109375" customWidth="1"/>
    <col min="11" max="1024" width="11.28515625" customWidth="1"/>
  </cols>
  <sheetData>
    <row r="1" spans="1:9" x14ac:dyDescent="0.25">
      <c r="A1" s="24" t="s">
        <v>46</v>
      </c>
      <c r="B1" s="24" t="s">
        <v>47</v>
      </c>
      <c r="C1" s="24" t="str">
        <f>"Spool Price ["&amp;General!B6&amp;"]"</f>
        <v>Spool Price [$]</v>
      </c>
      <c r="D1" s="24" t="s">
        <v>48</v>
      </c>
      <c r="E1" s="24" t="s">
        <v>49</v>
      </c>
      <c r="F1" s="24" t="s">
        <v>50</v>
      </c>
      <c r="G1" s="24" t="s">
        <v>51</v>
      </c>
      <c r="H1" s="24" t="s">
        <v>52</v>
      </c>
      <c r="I1" s="24" t="str">
        <f>"Price ["&amp;General!B6&amp;"/kg]"</f>
        <v>Price [$/kg]</v>
      </c>
    </row>
    <row r="2" spans="1:9" x14ac:dyDescent="0.25">
      <c r="A2" s="12" t="s">
        <v>53</v>
      </c>
      <c r="B2" s="12">
        <v>1.75</v>
      </c>
      <c r="C2" s="25">
        <v>26.5</v>
      </c>
      <c r="D2" s="26">
        <v>1</v>
      </c>
      <c r="E2" s="26">
        <v>1.25</v>
      </c>
      <c r="F2" s="12">
        <v>210</v>
      </c>
      <c r="G2" s="12">
        <v>50</v>
      </c>
      <c r="H2" s="27">
        <f t="shared" ref="H2:H38" si="0">D2/E2*4/(PI()*(B2/100)^2)/10</f>
        <v>332.60135046143023</v>
      </c>
      <c r="I2" s="28">
        <f t="shared" ref="I2:I38" si="1">C2/D2</f>
        <v>26.5</v>
      </c>
    </row>
    <row r="3" spans="1:9" x14ac:dyDescent="0.25">
      <c r="A3" s="12" t="s">
        <v>54</v>
      </c>
      <c r="B3" s="12">
        <v>1.75</v>
      </c>
      <c r="C3" s="25">
        <v>24.99</v>
      </c>
      <c r="D3" s="26">
        <v>1</v>
      </c>
      <c r="E3" s="26">
        <v>1.24</v>
      </c>
      <c r="F3" s="12">
        <v>210</v>
      </c>
      <c r="G3" s="12">
        <v>50</v>
      </c>
      <c r="H3" s="27">
        <f t="shared" si="0"/>
        <v>335.2836194167644</v>
      </c>
      <c r="I3" s="28">
        <f t="shared" si="1"/>
        <v>24.99</v>
      </c>
    </row>
    <row r="4" spans="1:9" x14ac:dyDescent="0.25">
      <c r="A4" s="12" t="s">
        <v>55</v>
      </c>
      <c r="B4" s="12">
        <v>1.75</v>
      </c>
      <c r="C4" s="25">
        <v>24.99</v>
      </c>
      <c r="D4" s="26">
        <v>1</v>
      </c>
      <c r="E4" s="26">
        <v>1.0900000000000001</v>
      </c>
      <c r="F4" s="12">
        <v>210</v>
      </c>
      <c r="G4" s="12">
        <v>50</v>
      </c>
      <c r="H4" s="27">
        <f t="shared" si="0"/>
        <v>381.42356704292456</v>
      </c>
      <c r="I4" s="28">
        <f t="shared" si="1"/>
        <v>24.99</v>
      </c>
    </row>
    <row r="5" spans="1:9" x14ac:dyDescent="0.25">
      <c r="A5" s="12" t="s">
        <v>56</v>
      </c>
      <c r="B5" s="12">
        <v>1.75</v>
      </c>
      <c r="C5" s="25">
        <v>20.99</v>
      </c>
      <c r="D5" s="26">
        <v>1</v>
      </c>
      <c r="E5" s="26">
        <v>1.25</v>
      </c>
      <c r="F5" s="12">
        <v>210</v>
      </c>
      <c r="G5" s="12">
        <v>50</v>
      </c>
      <c r="H5" s="27">
        <f t="shared" si="0"/>
        <v>332.60135046143023</v>
      </c>
      <c r="I5" s="28">
        <f t="shared" si="1"/>
        <v>20.99</v>
      </c>
    </row>
    <row r="6" spans="1:9" x14ac:dyDescent="0.25">
      <c r="A6" s="12" t="s">
        <v>57</v>
      </c>
      <c r="B6" s="12">
        <v>1.75</v>
      </c>
      <c r="C6" s="25">
        <v>17.989999999999998</v>
      </c>
      <c r="D6" s="26">
        <v>1</v>
      </c>
      <c r="E6" s="26">
        <v>1.24</v>
      </c>
      <c r="F6" s="12">
        <v>210</v>
      </c>
      <c r="G6" s="12">
        <v>50</v>
      </c>
      <c r="H6" s="27">
        <f t="shared" si="0"/>
        <v>335.2836194167644</v>
      </c>
      <c r="I6" s="28">
        <f t="shared" si="1"/>
        <v>17.989999999999998</v>
      </c>
    </row>
    <row r="7" spans="1:9" x14ac:dyDescent="0.25">
      <c r="A7" s="12" t="s">
        <v>58</v>
      </c>
      <c r="B7" s="12">
        <v>1.75</v>
      </c>
      <c r="C7" s="25">
        <v>18.989999999999998</v>
      </c>
      <c r="D7" s="26">
        <v>1</v>
      </c>
      <c r="E7" s="26">
        <v>1.24</v>
      </c>
      <c r="F7" s="12">
        <v>210</v>
      </c>
      <c r="G7" s="12">
        <v>50</v>
      </c>
      <c r="H7" s="27">
        <f t="shared" si="0"/>
        <v>335.2836194167644</v>
      </c>
      <c r="I7" s="28">
        <f t="shared" si="1"/>
        <v>18.989999999999998</v>
      </c>
    </row>
    <row r="8" spans="1:9" x14ac:dyDescent="0.25">
      <c r="A8" s="12" t="s">
        <v>59</v>
      </c>
      <c r="B8" s="12">
        <v>1.75</v>
      </c>
      <c r="C8" s="25">
        <v>24.99</v>
      </c>
      <c r="D8" s="26">
        <v>1</v>
      </c>
      <c r="E8" s="26">
        <v>1.25</v>
      </c>
      <c r="F8" s="12">
        <v>210</v>
      </c>
      <c r="G8" s="12">
        <v>50</v>
      </c>
      <c r="H8" s="27">
        <f t="shared" si="0"/>
        <v>332.60135046143023</v>
      </c>
      <c r="I8" s="28">
        <f t="shared" si="1"/>
        <v>24.99</v>
      </c>
    </row>
    <row r="9" spans="1:9" x14ac:dyDescent="0.25">
      <c r="A9" s="12" t="s">
        <v>60</v>
      </c>
      <c r="B9" s="12">
        <v>1.75</v>
      </c>
      <c r="C9" s="25">
        <v>24.99</v>
      </c>
      <c r="D9" s="26">
        <v>1</v>
      </c>
      <c r="E9" s="26">
        <v>1.24</v>
      </c>
      <c r="F9" s="12">
        <v>210</v>
      </c>
      <c r="G9" s="12">
        <v>50</v>
      </c>
      <c r="H9" s="27">
        <f t="shared" si="0"/>
        <v>335.2836194167644</v>
      </c>
      <c r="I9" s="28">
        <f t="shared" si="1"/>
        <v>24.99</v>
      </c>
    </row>
    <row r="10" spans="1:9" x14ac:dyDescent="0.25">
      <c r="A10" s="12" t="s">
        <v>61</v>
      </c>
      <c r="B10" s="12">
        <v>1.75</v>
      </c>
      <c r="C10" s="25">
        <v>24.99</v>
      </c>
      <c r="D10" s="26">
        <v>1</v>
      </c>
      <c r="E10" s="26">
        <v>1.24</v>
      </c>
      <c r="F10" s="12">
        <v>210</v>
      </c>
      <c r="G10" s="12">
        <v>50</v>
      </c>
      <c r="H10" s="27">
        <f t="shared" si="0"/>
        <v>335.2836194167644</v>
      </c>
      <c r="I10" s="28">
        <f t="shared" si="1"/>
        <v>24.99</v>
      </c>
    </row>
    <row r="11" spans="1:9" x14ac:dyDescent="0.25">
      <c r="A11" s="12" t="s">
        <v>62</v>
      </c>
      <c r="B11" s="12">
        <v>1.75</v>
      </c>
      <c r="C11" s="25">
        <v>24.99</v>
      </c>
      <c r="D11" s="26">
        <v>1</v>
      </c>
      <c r="E11" s="26">
        <v>1.24</v>
      </c>
      <c r="F11" s="12">
        <v>210</v>
      </c>
      <c r="G11" s="12">
        <v>50</v>
      </c>
      <c r="H11" s="27">
        <f t="shared" si="0"/>
        <v>335.2836194167644</v>
      </c>
      <c r="I11" s="28">
        <f t="shared" si="1"/>
        <v>24.99</v>
      </c>
    </row>
    <row r="12" spans="1:9" x14ac:dyDescent="0.25">
      <c r="A12" s="12" t="s">
        <v>63</v>
      </c>
      <c r="B12" s="12">
        <v>1.75</v>
      </c>
      <c r="C12" s="25">
        <v>24.99</v>
      </c>
      <c r="D12" s="26">
        <v>1</v>
      </c>
      <c r="E12" s="26">
        <v>1.24</v>
      </c>
      <c r="F12" s="12">
        <v>210</v>
      </c>
      <c r="G12" s="12">
        <v>50</v>
      </c>
      <c r="H12" s="27">
        <f t="shared" si="0"/>
        <v>335.2836194167644</v>
      </c>
      <c r="I12" s="28">
        <f t="shared" si="1"/>
        <v>24.99</v>
      </c>
    </row>
    <row r="13" spans="1:9" x14ac:dyDescent="0.25">
      <c r="A13" s="12" t="s">
        <v>64</v>
      </c>
      <c r="B13" s="12">
        <v>1.75</v>
      </c>
      <c r="C13" s="25">
        <v>24.99</v>
      </c>
      <c r="D13" s="26">
        <v>1</v>
      </c>
      <c r="E13" s="26">
        <v>1.24</v>
      </c>
      <c r="F13" s="12">
        <v>210</v>
      </c>
      <c r="G13" s="12">
        <v>50</v>
      </c>
      <c r="H13" s="27">
        <f t="shared" si="0"/>
        <v>335.2836194167644</v>
      </c>
      <c r="I13" s="28">
        <f t="shared" si="1"/>
        <v>24.99</v>
      </c>
    </row>
    <row r="14" spans="1:9" x14ac:dyDescent="0.25">
      <c r="A14" s="12" t="s">
        <v>65</v>
      </c>
      <c r="B14" s="12">
        <v>1.75</v>
      </c>
      <c r="C14" s="25">
        <v>21.99</v>
      </c>
      <c r="D14" s="26">
        <v>1</v>
      </c>
      <c r="E14" s="26">
        <v>1.21</v>
      </c>
      <c r="F14" s="12">
        <v>210</v>
      </c>
      <c r="G14" s="12">
        <v>50</v>
      </c>
      <c r="H14" s="27">
        <f t="shared" si="0"/>
        <v>343.59643642709733</v>
      </c>
      <c r="I14" s="28">
        <f t="shared" si="1"/>
        <v>21.99</v>
      </c>
    </row>
    <row r="15" spans="1:9" x14ac:dyDescent="0.25">
      <c r="A15" s="12" t="s">
        <v>10</v>
      </c>
      <c r="B15" s="12">
        <v>1.75</v>
      </c>
      <c r="C15" s="25">
        <v>24.99</v>
      </c>
      <c r="D15" s="26">
        <v>1</v>
      </c>
      <c r="E15" s="26">
        <v>1.21</v>
      </c>
      <c r="F15" s="12">
        <v>210</v>
      </c>
      <c r="G15" s="12">
        <v>50</v>
      </c>
      <c r="H15" s="27">
        <f t="shared" si="0"/>
        <v>343.59643642709733</v>
      </c>
      <c r="I15" s="28">
        <f t="shared" si="1"/>
        <v>24.99</v>
      </c>
    </row>
    <row r="16" spans="1:9" x14ac:dyDescent="0.25">
      <c r="A16" s="12" t="s">
        <v>66</v>
      </c>
      <c r="B16" s="12">
        <v>1.75</v>
      </c>
      <c r="C16" s="25">
        <v>24.99</v>
      </c>
      <c r="D16" s="26">
        <v>1</v>
      </c>
      <c r="E16" s="26">
        <v>1.21</v>
      </c>
      <c r="F16" s="12">
        <v>210</v>
      </c>
      <c r="G16" s="12">
        <v>50</v>
      </c>
      <c r="H16" s="27">
        <f t="shared" si="0"/>
        <v>343.59643642709733</v>
      </c>
      <c r="I16" s="28">
        <f t="shared" si="1"/>
        <v>24.99</v>
      </c>
    </row>
    <row r="17" spans="1:9" x14ac:dyDescent="0.25">
      <c r="A17" s="12" t="s">
        <v>73</v>
      </c>
      <c r="B17" s="12">
        <v>1.75</v>
      </c>
      <c r="C17" s="25">
        <v>23.99</v>
      </c>
      <c r="D17" s="26">
        <v>1</v>
      </c>
      <c r="E17" s="26">
        <v>1.27</v>
      </c>
      <c r="F17" s="12">
        <v>240</v>
      </c>
      <c r="G17" s="12">
        <v>85</v>
      </c>
      <c r="H17" s="27">
        <f t="shared" si="0"/>
        <v>327.36353391873052</v>
      </c>
      <c r="I17" s="28">
        <f t="shared" si="1"/>
        <v>23.99</v>
      </c>
    </row>
    <row r="18" spans="1:9" x14ac:dyDescent="0.25">
      <c r="A18" s="12"/>
      <c r="B18" s="12">
        <v>1.75</v>
      </c>
      <c r="C18" s="25"/>
      <c r="D18" s="26"/>
      <c r="E18" s="26"/>
      <c r="F18" s="12"/>
      <c r="G18" s="12"/>
      <c r="H18" s="27" t="e">
        <f t="shared" si="0"/>
        <v>#DIV/0!</v>
      </c>
      <c r="I18" s="28" t="e">
        <f t="shared" si="1"/>
        <v>#DIV/0!</v>
      </c>
    </row>
    <row r="19" spans="1:9" x14ac:dyDescent="0.25">
      <c r="A19" s="12"/>
      <c r="B19" s="12">
        <v>1.75</v>
      </c>
      <c r="C19" s="25"/>
      <c r="D19" s="26"/>
      <c r="E19" s="26"/>
      <c r="F19" s="12"/>
      <c r="G19" s="12"/>
      <c r="H19" s="27" t="e">
        <f t="shared" si="0"/>
        <v>#DIV/0!</v>
      </c>
      <c r="I19" s="28" t="e">
        <f t="shared" si="1"/>
        <v>#DIV/0!</v>
      </c>
    </row>
    <row r="20" spans="1:9" x14ac:dyDescent="0.25">
      <c r="A20" s="12"/>
      <c r="B20" s="12">
        <v>1.75</v>
      </c>
      <c r="C20" s="25"/>
      <c r="D20" s="26"/>
      <c r="E20" s="26"/>
      <c r="F20" s="12"/>
      <c r="G20" s="12"/>
      <c r="H20" s="27" t="e">
        <f t="shared" si="0"/>
        <v>#DIV/0!</v>
      </c>
      <c r="I20" s="28" t="e">
        <f t="shared" si="1"/>
        <v>#DIV/0!</v>
      </c>
    </row>
    <row r="21" spans="1:9" x14ac:dyDescent="0.25">
      <c r="A21" s="12"/>
      <c r="B21" s="12">
        <v>1.75</v>
      </c>
      <c r="C21" s="25"/>
      <c r="D21" s="26"/>
      <c r="E21" s="26"/>
      <c r="F21" s="12"/>
      <c r="G21" s="12"/>
      <c r="H21" s="27" t="e">
        <f t="shared" si="0"/>
        <v>#DIV/0!</v>
      </c>
      <c r="I21" s="28" t="e">
        <f t="shared" si="1"/>
        <v>#DIV/0!</v>
      </c>
    </row>
    <row r="22" spans="1:9" x14ac:dyDescent="0.25">
      <c r="A22" s="12"/>
      <c r="B22" s="12">
        <v>1.75</v>
      </c>
      <c r="C22" s="25"/>
      <c r="D22" s="26"/>
      <c r="E22" s="26"/>
      <c r="F22" s="12"/>
      <c r="G22" s="12"/>
      <c r="H22" s="27" t="e">
        <f t="shared" si="0"/>
        <v>#DIV/0!</v>
      </c>
      <c r="I22" s="28" t="e">
        <f t="shared" si="1"/>
        <v>#DIV/0!</v>
      </c>
    </row>
    <row r="23" spans="1:9" x14ac:dyDescent="0.25">
      <c r="A23" s="12"/>
      <c r="B23" s="12">
        <v>1.75</v>
      </c>
      <c r="C23" s="25"/>
      <c r="D23" s="26"/>
      <c r="E23" s="26"/>
      <c r="F23" s="12"/>
      <c r="G23" s="12"/>
      <c r="H23" s="27" t="e">
        <f t="shared" si="0"/>
        <v>#DIV/0!</v>
      </c>
      <c r="I23" s="28" t="e">
        <f t="shared" si="1"/>
        <v>#DIV/0!</v>
      </c>
    </row>
    <row r="24" spans="1:9" x14ac:dyDescent="0.25">
      <c r="A24" s="12"/>
      <c r="B24" s="12">
        <v>1.75</v>
      </c>
      <c r="C24" s="25"/>
      <c r="D24" s="26"/>
      <c r="E24" s="26"/>
      <c r="F24" s="12"/>
      <c r="G24" s="12"/>
      <c r="H24" s="27" t="e">
        <f t="shared" si="0"/>
        <v>#DIV/0!</v>
      </c>
      <c r="I24" s="28" t="e">
        <f t="shared" si="1"/>
        <v>#DIV/0!</v>
      </c>
    </row>
    <row r="25" spans="1:9" x14ac:dyDescent="0.25">
      <c r="A25" s="12"/>
      <c r="B25" s="12">
        <v>1.75</v>
      </c>
      <c r="C25" s="25"/>
      <c r="D25" s="26"/>
      <c r="E25" s="26"/>
      <c r="F25" s="12"/>
      <c r="G25" s="12"/>
      <c r="H25" s="27" t="e">
        <f t="shared" si="0"/>
        <v>#DIV/0!</v>
      </c>
      <c r="I25" s="28" t="e">
        <f t="shared" si="1"/>
        <v>#DIV/0!</v>
      </c>
    </row>
    <row r="26" spans="1:9" x14ac:dyDescent="0.25">
      <c r="A26" s="12"/>
      <c r="B26" s="12">
        <v>1.75</v>
      </c>
      <c r="C26" s="25"/>
      <c r="D26" s="26"/>
      <c r="E26" s="26"/>
      <c r="F26" s="12"/>
      <c r="G26" s="12"/>
      <c r="H26" s="27" t="e">
        <f t="shared" si="0"/>
        <v>#DIV/0!</v>
      </c>
      <c r="I26" s="28" t="e">
        <f t="shared" si="1"/>
        <v>#DIV/0!</v>
      </c>
    </row>
    <row r="27" spans="1:9" x14ac:dyDescent="0.25">
      <c r="A27" s="12"/>
      <c r="B27" s="12">
        <v>1.75</v>
      </c>
      <c r="C27" s="25"/>
      <c r="D27" s="26"/>
      <c r="E27" s="26"/>
      <c r="F27" s="12"/>
      <c r="G27" s="12"/>
      <c r="H27" s="27" t="e">
        <f t="shared" si="0"/>
        <v>#DIV/0!</v>
      </c>
      <c r="I27" s="28" t="e">
        <f t="shared" si="1"/>
        <v>#DIV/0!</v>
      </c>
    </row>
    <row r="28" spans="1:9" x14ac:dyDescent="0.25">
      <c r="A28" s="12"/>
      <c r="B28" s="12">
        <v>1.75</v>
      </c>
      <c r="C28" s="25"/>
      <c r="D28" s="26"/>
      <c r="E28" s="26"/>
      <c r="F28" s="12"/>
      <c r="G28" s="12"/>
      <c r="H28" s="27" t="e">
        <f t="shared" si="0"/>
        <v>#DIV/0!</v>
      </c>
      <c r="I28" s="28" t="e">
        <f t="shared" si="1"/>
        <v>#DIV/0!</v>
      </c>
    </row>
    <row r="29" spans="1:9" x14ac:dyDescent="0.25">
      <c r="A29" s="12"/>
      <c r="B29" s="12">
        <v>1.75</v>
      </c>
      <c r="C29" s="25"/>
      <c r="D29" s="26"/>
      <c r="E29" s="26"/>
      <c r="F29" s="12"/>
      <c r="G29" s="12"/>
      <c r="H29" s="27" t="e">
        <f t="shared" si="0"/>
        <v>#DIV/0!</v>
      </c>
      <c r="I29" s="28" t="e">
        <f t="shared" si="1"/>
        <v>#DIV/0!</v>
      </c>
    </row>
    <row r="30" spans="1:9" x14ac:dyDescent="0.25">
      <c r="A30" s="12"/>
      <c r="B30" s="12">
        <v>1.75</v>
      </c>
      <c r="C30" s="25"/>
      <c r="D30" s="26"/>
      <c r="E30" s="26"/>
      <c r="F30" s="12"/>
      <c r="G30" s="12"/>
      <c r="H30" s="27" t="e">
        <f t="shared" si="0"/>
        <v>#DIV/0!</v>
      </c>
      <c r="I30" s="28" t="e">
        <f t="shared" si="1"/>
        <v>#DIV/0!</v>
      </c>
    </row>
    <row r="31" spans="1:9" x14ac:dyDescent="0.25">
      <c r="A31" s="12"/>
      <c r="B31" s="12">
        <v>1.75</v>
      </c>
      <c r="C31" s="25"/>
      <c r="D31" s="26"/>
      <c r="E31" s="26"/>
      <c r="F31" s="12"/>
      <c r="G31" s="12"/>
      <c r="H31" s="27" t="e">
        <f t="shared" si="0"/>
        <v>#DIV/0!</v>
      </c>
      <c r="I31" s="28" t="e">
        <f t="shared" si="1"/>
        <v>#DIV/0!</v>
      </c>
    </row>
    <row r="32" spans="1:9" x14ac:dyDescent="0.25">
      <c r="A32" s="12"/>
      <c r="B32" s="12">
        <v>1.75</v>
      </c>
      <c r="C32" s="25"/>
      <c r="D32" s="26"/>
      <c r="E32" s="26"/>
      <c r="F32" s="12"/>
      <c r="G32" s="12"/>
      <c r="H32" s="27" t="e">
        <f t="shared" si="0"/>
        <v>#DIV/0!</v>
      </c>
      <c r="I32" s="28" t="e">
        <f t="shared" si="1"/>
        <v>#DIV/0!</v>
      </c>
    </row>
    <row r="33" spans="1:9" x14ac:dyDescent="0.25">
      <c r="A33" s="12"/>
      <c r="B33" s="12">
        <v>1.75</v>
      </c>
      <c r="C33" s="25"/>
      <c r="D33" s="26"/>
      <c r="E33" s="26"/>
      <c r="F33" s="12"/>
      <c r="G33" s="12"/>
      <c r="H33" s="27" t="e">
        <f t="shared" si="0"/>
        <v>#DIV/0!</v>
      </c>
      <c r="I33" s="28" t="e">
        <f t="shared" si="1"/>
        <v>#DIV/0!</v>
      </c>
    </row>
    <row r="34" spans="1:9" x14ac:dyDescent="0.25">
      <c r="A34" s="12"/>
      <c r="B34" s="12">
        <v>1.75</v>
      </c>
      <c r="C34" s="25"/>
      <c r="D34" s="26"/>
      <c r="E34" s="26"/>
      <c r="F34" s="12"/>
      <c r="G34" s="12"/>
      <c r="H34" s="27" t="e">
        <f t="shared" si="0"/>
        <v>#DIV/0!</v>
      </c>
      <c r="I34" s="28" t="e">
        <f t="shared" si="1"/>
        <v>#DIV/0!</v>
      </c>
    </row>
    <row r="35" spans="1:9" x14ac:dyDescent="0.25">
      <c r="A35" s="12"/>
      <c r="B35" s="12">
        <v>1.75</v>
      </c>
      <c r="C35" s="25"/>
      <c r="D35" s="26"/>
      <c r="E35" s="26"/>
      <c r="F35" s="12"/>
      <c r="G35" s="12"/>
      <c r="H35" s="27" t="e">
        <f t="shared" si="0"/>
        <v>#DIV/0!</v>
      </c>
      <c r="I35" s="28" t="e">
        <f t="shared" si="1"/>
        <v>#DIV/0!</v>
      </c>
    </row>
    <row r="36" spans="1:9" x14ac:dyDescent="0.25">
      <c r="A36" s="12"/>
      <c r="B36" s="12">
        <v>1.75</v>
      </c>
      <c r="C36" s="25"/>
      <c r="D36" s="26"/>
      <c r="E36" s="26"/>
      <c r="F36" s="12"/>
      <c r="G36" s="12"/>
      <c r="H36" s="27" t="e">
        <f t="shared" si="0"/>
        <v>#DIV/0!</v>
      </c>
      <c r="I36" s="28" t="e">
        <f t="shared" si="1"/>
        <v>#DIV/0!</v>
      </c>
    </row>
    <row r="37" spans="1:9" x14ac:dyDescent="0.25">
      <c r="A37" s="12"/>
      <c r="B37" s="12">
        <v>1.75</v>
      </c>
      <c r="C37" s="29"/>
      <c r="D37" s="26"/>
      <c r="E37" s="26"/>
      <c r="F37" s="12"/>
      <c r="G37" s="12"/>
      <c r="H37" s="27" t="e">
        <f t="shared" si="0"/>
        <v>#DIV/0!</v>
      </c>
      <c r="I37" s="28" t="e">
        <f t="shared" si="1"/>
        <v>#DIV/0!</v>
      </c>
    </row>
    <row r="38" spans="1:9" x14ac:dyDescent="0.25">
      <c r="A38" s="12"/>
      <c r="B38" s="12"/>
      <c r="C38" s="29"/>
      <c r="D38" s="26"/>
      <c r="E38" s="12"/>
      <c r="F38" s="12"/>
      <c r="G38" s="12"/>
      <c r="H38" s="27" t="e">
        <f t="shared" si="0"/>
        <v>#DIV/0!</v>
      </c>
      <c r="I38" s="28" t="e">
        <f t="shared" si="1"/>
        <v>#DIV/0!</v>
      </c>
    </row>
    <row r="39" spans="1:9" x14ac:dyDescent="0.25">
      <c r="A39" s="12"/>
      <c r="B39" s="12"/>
      <c r="C39" s="29"/>
      <c r="D39" s="12"/>
      <c r="E39" s="12"/>
      <c r="F39" s="12"/>
      <c r="G39" s="12"/>
      <c r="H39" s="23"/>
    </row>
    <row r="40" spans="1:9" x14ac:dyDescent="0.25">
      <c r="A40" s="12"/>
      <c r="B40" s="12"/>
      <c r="C40" s="29"/>
      <c r="D40" s="12"/>
      <c r="E40" s="12"/>
      <c r="F40" s="12"/>
      <c r="G40" s="12"/>
      <c r="H40" s="23"/>
    </row>
    <row r="41" spans="1:9" x14ac:dyDescent="0.25">
      <c r="A41" s="12"/>
      <c r="B41" s="12"/>
      <c r="C41" s="29"/>
      <c r="D41" s="12"/>
      <c r="E41" s="12"/>
      <c r="F41" s="12"/>
      <c r="G41" s="12"/>
      <c r="H41" s="23"/>
    </row>
    <row r="42" spans="1:9" x14ac:dyDescent="0.25">
      <c r="A42" s="12"/>
      <c r="B42" s="12"/>
      <c r="C42" s="29"/>
      <c r="D42" s="12"/>
      <c r="E42" s="12"/>
      <c r="F42" s="12"/>
      <c r="G42" s="12"/>
      <c r="H42" s="23"/>
    </row>
    <row r="43" spans="1:9" x14ac:dyDescent="0.25">
      <c r="A43" s="12"/>
      <c r="B43" s="12"/>
      <c r="C43" s="29"/>
      <c r="D43" s="12"/>
      <c r="E43" s="12"/>
      <c r="F43" s="12"/>
      <c r="G43" s="12"/>
      <c r="H43" s="23"/>
    </row>
    <row r="44" spans="1:9" x14ac:dyDescent="0.25">
      <c r="A44" s="12"/>
      <c r="B44" s="12"/>
      <c r="C44" s="29"/>
      <c r="D44" s="12"/>
      <c r="E44" s="12"/>
      <c r="F44" s="12"/>
      <c r="G44" s="12"/>
      <c r="H44" s="23"/>
    </row>
    <row r="45" spans="1:9" x14ac:dyDescent="0.25">
      <c r="A45" s="12"/>
      <c r="B45" s="12"/>
      <c r="C45" s="29"/>
      <c r="D45" s="12"/>
      <c r="E45" s="12"/>
      <c r="F45" s="12"/>
      <c r="G45" s="12"/>
      <c r="H45" s="23"/>
    </row>
    <row r="46" spans="1:9" x14ac:dyDescent="0.25">
      <c r="A46" s="12"/>
      <c r="B46" s="12"/>
      <c r="C46" s="29"/>
      <c r="D46" s="12"/>
      <c r="E46" s="12"/>
      <c r="F46" s="12"/>
      <c r="G46" s="12"/>
      <c r="H46" s="23"/>
    </row>
    <row r="47" spans="1:9" x14ac:dyDescent="0.25">
      <c r="A47" s="12"/>
      <c r="B47" s="12"/>
      <c r="C47" s="29"/>
      <c r="D47" s="12"/>
      <c r="E47" s="12"/>
      <c r="F47" s="12"/>
      <c r="G47" s="12"/>
      <c r="H47" s="23"/>
    </row>
    <row r="48" spans="1:9" x14ac:dyDescent="0.25">
      <c r="A48" s="12"/>
      <c r="B48" s="12"/>
      <c r="C48" s="29"/>
      <c r="D48" s="12"/>
      <c r="E48" s="12"/>
      <c r="F48" s="12"/>
      <c r="G48" s="12"/>
      <c r="H48" s="23"/>
    </row>
    <row r="49" spans="1:8" x14ac:dyDescent="0.25">
      <c r="A49" s="12"/>
      <c r="B49" s="12"/>
      <c r="C49" s="29"/>
      <c r="D49" s="12"/>
      <c r="E49" s="12"/>
      <c r="F49" s="12"/>
      <c r="G49" s="12"/>
      <c r="H49" s="23"/>
    </row>
    <row r="50" spans="1:8" x14ac:dyDescent="0.25">
      <c r="A50" s="12"/>
      <c r="B50" s="12"/>
      <c r="C50" s="29"/>
      <c r="D50" s="12"/>
      <c r="E50" s="12"/>
      <c r="F50" s="12"/>
      <c r="G50" s="12"/>
      <c r="H50" s="23"/>
    </row>
  </sheetData>
  <pageMargins left="0.70000000000000007" right="0.70000000000000007" top="1.1811" bottom="1.1811" header="0.78739999999999999" footer="0.78739999999999999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C6"/>
  <sheetViews>
    <sheetView workbookViewId="0">
      <selection activeCell="C2" sqref="C2"/>
    </sheetView>
  </sheetViews>
  <sheetFormatPr defaultRowHeight="15" x14ac:dyDescent="0.25"/>
  <cols>
    <col min="1" max="1" width="17.42578125" customWidth="1"/>
    <col min="2" max="1024" width="11.28515625" customWidth="1"/>
  </cols>
  <sheetData>
    <row r="2" spans="1:3" x14ac:dyDescent="0.25">
      <c r="A2" s="24" t="s">
        <v>67</v>
      </c>
      <c r="B2" s="12">
        <v>0.12</v>
      </c>
      <c r="C2" s="13" t="str">
        <f>B6&amp;"/kWh"</f>
        <v>$/kWh</v>
      </c>
    </row>
    <row r="3" spans="1:3" x14ac:dyDescent="0.25">
      <c r="A3" s="24" t="s">
        <v>68</v>
      </c>
      <c r="B3" s="12">
        <v>45</v>
      </c>
      <c r="C3" s="13" t="str">
        <f>B6&amp;"/h"</f>
        <v>$/h</v>
      </c>
    </row>
    <row r="4" spans="1:3" x14ac:dyDescent="0.25">
      <c r="A4" s="24" t="s">
        <v>69</v>
      </c>
      <c r="B4" s="12">
        <v>15</v>
      </c>
      <c r="C4" s="13" t="str">
        <f>B6&amp;"/h"</f>
        <v>$/h</v>
      </c>
    </row>
    <row r="5" spans="1:3" x14ac:dyDescent="0.25">
      <c r="A5" s="24" t="s">
        <v>70</v>
      </c>
      <c r="B5" s="12">
        <v>10</v>
      </c>
      <c r="C5" t="s">
        <v>71</v>
      </c>
    </row>
    <row r="6" spans="1:3" x14ac:dyDescent="0.25">
      <c r="A6" s="24" t="s">
        <v>72</v>
      </c>
      <c r="B6" s="30" t="s">
        <v>21</v>
      </c>
      <c r="C6" s="13"/>
    </row>
  </sheetData>
  <pageMargins left="0.70000000000000007" right="0.70000000000000007" top="1.1811" bottom="1.1811" header="0.78739999999999999" footer="0.7873999999999999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46050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SHEET_NAME</vt:lpstr>
      <vt:lpstr>Printers</vt:lpstr>
      <vt:lpstr>Materials</vt:lpstr>
      <vt:lpstr>General</vt:lpstr>
      <vt:lpstr>Materials</vt:lpstr>
      <vt:lpstr>Printers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Brian Blankenship</cp:lastModifiedBy>
  <cp:revision>38</cp:revision>
  <dcterms:created xsi:type="dcterms:W3CDTF">2017-09-02T12:20:02Z</dcterms:created>
  <dcterms:modified xsi:type="dcterms:W3CDTF">2023-05-04T04:49:27Z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