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Amaral/projects/08-DD_Informality/Tables/"/>
    </mc:Choice>
  </mc:AlternateContent>
  <xr:revisionPtr revIDLastSave="0" documentId="13_ncr:1_{0C3F79E1-1D35-7C47-87D9-F3F4A5B06FA1}" xr6:coauthVersionLast="47" xr6:coauthVersionMax="47" xr10:uidLastSave="{00000000-0000-0000-0000-000000000000}"/>
  <bookViews>
    <workbookView xWindow="38740" yWindow="2760" windowWidth="31480" windowHeight="17800" tabRatio="965" xr2:uid="{00000000-000D-0000-FFFF-FFFF00000000}"/>
  </bookViews>
  <sheets>
    <sheet name="Figure1-Means" sheetId="45" r:id="rId1"/>
    <sheet name="Figure2-Formal_15-24" sheetId="57" r:id="rId2"/>
    <sheet name="Figure2-Formal_25-34" sheetId="58" r:id="rId3"/>
    <sheet name="Figure2-Formal_35-49" sheetId="59" r:id="rId4"/>
    <sheet name="Figure2-Formal_50-64" sheetId="60" r:id="rId5"/>
    <sheet name="Figure2-Informal_15-24" sheetId="40" r:id="rId6"/>
    <sheet name="Figure2-Informal_25-34" sheetId="41" r:id="rId7"/>
    <sheet name="Figure2-Informal_35-49" sheetId="42" r:id="rId8"/>
    <sheet name="Figure2-Informal_50-64" sheetId="43" r:id="rId9"/>
    <sheet name="Figure3" sheetId="61" r:id="rId10"/>
    <sheet name="Figure4-Coefficients" sheetId="63" r:id="rId11"/>
    <sheet name="Figure4-Formal_15-24" sheetId="77" r:id="rId12"/>
    <sheet name="Figure4-Formal_25-34" sheetId="78" r:id="rId13"/>
    <sheet name="Figure4-Formal_35-49" sheetId="75" r:id="rId14"/>
    <sheet name="Figure4-Formal_50-64" sheetId="80" r:id="rId15"/>
    <sheet name="Figure4-Informal_15-24" sheetId="70" r:id="rId16"/>
    <sheet name="Figure4-Informal_25-34" sheetId="69" r:id="rId17"/>
    <sheet name="Figure4-Informal_35-49" sheetId="71" r:id="rId18"/>
    <sheet name="Figure4-Informal_50-64" sheetId="72" r:id="rId19"/>
    <sheet name="Figure5" sheetId="62" r:id="rId20"/>
    <sheet name="Figure6a-Coefficients_Formal" sheetId="52" r:id="rId21"/>
    <sheet name="Figure6-Formal_15-24" sheetId="53" r:id="rId22"/>
    <sheet name="Figure6-Formal_25-34" sheetId="54" r:id="rId23"/>
    <sheet name="Figure6-Formal_35-49" sheetId="55" r:id="rId24"/>
    <sheet name="Figure6-Formal_50-64" sheetId="56" r:id="rId25"/>
    <sheet name="Figure6b-Coefficients_Informal" sheetId="14" r:id="rId26"/>
    <sheet name="Figure6-Informal_15-24" sheetId="37" r:id="rId27"/>
    <sheet name="Figure6-Informal_25-34" sheetId="20" r:id="rId28"/>
    <sheet name="Figure6-Informal_35-49" sheetId="21" r:id="rId29"/>
    <sheet name="Figure6-Informal_50-64" sheetId="39" r:id="rId30"/>
    <sheet name="TableA1-Frequency" sheetId="44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62" l="1"/>
  <c r="L30" i="63" l="1"/>
  <c r="L31" i="63"/>
  <c r="M31" i="63"/>
  <c r="N31" i="63"/>
  <c r="O31" i="63"/>
  <c r="L32" i="63"/>
  <c r="M32" i="63"/>
  <c r="N32" i="63"/>
  <c r="O32" i="63"/>
  <c r="L33" i="63"/>
  <c r="M33" i="63"/>
  <c r="N33" i="63"/>
  <c r="O33" i="63"/>
  <c r="L34" i="63"/>
  <c r="M34" i="63"/>
  <c r="N34" i="63"/>
  <c r="O34" i="63"/>
  <c r="L35" i="63"/>
  <c r="M35" i="63"/>
  <c r="N35" i="63"/>
  <c r="O35" i="63"/>
  <c r="L36" i="63"/>
  <c r="M36" i="63"/>
  <c r="N36" i="63"/>
  <c r="O36" i="63"/>
  <c r="L37" i="63"/>
  <c r="M37" i="63"/>
  <c r="N37" i="63"/>
  <c r="O37" i="63"/>
  <c r="L38" i="63"/>
  <c r="M38" i="63"/>
  <c r="N38" i="63"/>
  <c r="O38" i="63"/>
  <c r="L39" i="63"/>
  <c r="M39" i="63"/>
  <c r="N39" i="63"/>
  <c r="O39" i="63"/>
  <c r="L40" i="63"/>
  <c r="M40" i="63"/>
  <c r="N40" i="63"/>
  <c r="O40" i="63"/>
  <c r="L41" i="63"/>
  <c r="M41" i="63"/>
  <c r="N41" i="63"/>
  <c r="O41" i="63"/>
  <c r="L42" i="63"/>
  <c r="M42" i="63"/>
  <c r="N42" i="63"/>
  <c r="O42" i="63"/>
  <c r="L43" i="63"/>
  <c r="M43" i="63"/>
  <c r="N43" i="63"/>
  <c r="O43" i="63"/>
  <c r="L44" i="63"/>
  <c r="M44" i="63"/>
  <c r="N44" i="63"/>
  <c r="O44" i="63"/>
  <c r="L45" i="63"/>
  <c r="M45" i="63"/>
  <c r="N45" i="63"/>
  <c r="O45" i="63"/>
  <c r="O30" i="63"/>
  <c r="N30" i="63"/>
  <c r="M30" i="63"/>
  <c r="L8" i="63"/>
  <c r="M8" i="63"/>
  <c r="N8" i="63"/>
  <c r="O8" i="63"/>
  <c r="L9" i="63"/>
  <c r="M9" i="63"/>
  <c r="N9" i="63"/>
  <c r="O9" i="63"/>
  <c r="L10" i="63"/>
  <c r="M10" i="63"/>
  <c r="N10" i="63"/>
  <c r="O10" i="63"/>
  <c r="L11" i="63"/>
  <c r="M11" i="63"/>
  <c r="N11" i="63"/>
  <c r="O11" i="63"/>
  <c r="L12" i="63"/>
  <c r="M12" i="63"/>
  <c r="N12" i="63"/>
  <c r="O12" i="63"/>
  <c r="L13" i="63"/>
  <c r="M13" i="63"/>
  <c r="N13" i="63"/>
  <c r="O13" i="63"/>
  <c r="L14" i="63"/>
  <c r="M14" i="63"/>
  <c r="N14" i="63"/>
  <c r="O14" i="63"/>
  <c r="L15" i="63"/>
  <c r="M15" i="63"/>
  <c r="N15" i="63"/>
  <c r="O15" i="63"/>
  <c r="L16" i="63"/>
  <c r="M16" i="63"/>
  <c r="N16" i="63"/>
  <c r="O16" i="63"/>
  <c r="L17" i="63"/>
  <c r="M17" i="63"/>
  <c r="N17" i="63"/>
  <c r="O17" i="63"/>
  <c r="L18" i="63"/>
  <c r="M18" i="63"/>
  <c r="N18" i="63"/>
  <c r="O18" i="63"/>
  <c r="L19" i="63"/>
  <c r="M19" i="63"/>
  <c r="N19" i="63"/>
  <c r="O19" i="63"/>
  <c r="L20" i="63"/>
  <c r="M20" i="63"/>
  <c r="N20" i="63"/>
  <c r="O20" i="63"/>
  <c r="L21" i="63"/>
  <c r="M21" i="63"/>
  <c r="N21" i="63"/>
  <c r="O21" i="63"/>
  <c r="L22" i="63"/>
  <c r="M22" i="63"/>
  <c r="N22" i="63"/>
  <c r="O22" i="63"/>
  <c r="O7" i="63"/>
  <c r="N7" i="63"/>
  <c r="M7" i="63"/>
  <c r="L7" i="63"/>
  <c r="L11" i="62"/>
  <c r="L9" i="62"/>
  <c r="L8" i="62"/>
  <c r="L7" i="62"/>
  <c r="L9" i="61" l="1"/>
  <c r="L8" i="61"/>
  <c r="L7" i="61"/>
  <c r="L6" i="61"/>
  <c r="T66" i="45" l="1"/>
  <c r="S66" i="45"/>
  <c r="J118" i="45" l="1"/>
  <c r="H70" i="45"/>
  <c r="M49" i="45"/>
  <c r="N40" i="45"/>
  <c r="L40" i="45"/>
  <c r="J40" i="45"/>
  <c r="H40" i="45"/>
  <c r="H120" i="45" s="1"/>
  <c r="O39" i="45"/>
  <c r="N39" i="45"/>
  <c r="M39" i="45"/>
  <c r="L39" i="45"/>
  <c r="L119" i="45" s="1"/>
  <c r="K39" i="45"/>
  <c r="J39" i="45"/>
  <c r="I39" i="45"/>
  <c r="H39" i="45"/>
  <c r="H119" i="45" s="1"/>
  <c r="O38" i="45"/>
  <c r="N38" i="45"/>
  <c r="M38" i="45"/>
  <c r="L38" i="45"/>
  <c r="K38" i="45"/>
  <c r="J38" i="45"/>
  <c r="J78" i="45" s="1"/>
  <c r="S64" i="45" s="1"/>
  <c r="I38" i="45"/>
  <c r="H38" i="45"/>
  <c r="O37" i="45"/>
  <c r="N37" i="45"/>
  <c r="M37" i="45"/>
  <c r="L37" i="45"/>
  <c r="L117" i="45" s="1"/>
  <c r="K37" i="45"/>
  <c r="J37" i="45"/>
  <c r="I37" i="45"/>
  <c r="H37" i="45"/>
  <c r="H117" i="45" s="1"/>
  <c r="O36" i="45"/>
  <c r="N36" i="45"/>
  <c r="M36" i="45"/>
  <c r="L36" i="45"/>
  <c r="K36" i="45"/>
  <c r="J36" i="45"/>
  <c r="J116" i="45" s="1"/>
  <c r="I36" i="45"/>
  <c r="H36" i="45"/>
  <c r="O35" i="45"/>
  <c r="N35" i="45"/>
  <c r="M35" i="45"/>
  <c r="L35" i="45"/>
  <c r="L75" i="45" s="1"/>
  <c r="K35" i="45"/>
  <c r="J35" i="45"/>
  <c r="I35" i="45"/>
  <c r="H35" i="45"/>
  <c r="H115" i="45" s="1"/>
  <c r="O34" i="45"/>
  <c r="N34" i="45"/>
  <c r="M34" i="45"/>
  <c r="L34" i="45"/>
  <c r="K34" i="45"/>
  <c r="J34" i="45"/>
  <c r="J114" i="45" s="1"/>
  <c r="I34" i="45"/>
  <c r="H34" i="45"/>
  <c r="O33" i="45"/>
  <c r="N33" i="45"/>
  <c r="M33" i="45"/>
  <c r="L33" i="45"/>
  <c r="L113" i="45" s="1"/>
  <c r="K33" i="45"/>
  <c r="J33" i="45"/>
  <c r="I33" i="45"/>
  <c r="H33" i="45"/>
  <c r="H73" i="45" s="1"/>
  <c r="O31" i="45"/>
  <c r="N31" i="45"/>
  <c r="M31" i="45"/>
  <c r="L31" i="45"/>
  <c r="K31" i="45"/>
  <c r="J31" i="45"/>
  <c r="J111" i="45" s="1"/>
  <c r="I31" i="45"/>
  <c r="H31" i="45"/>
  <c r="G31" i="45"/>
  <c r="O30" i="45"/>
  <c r="N30" i="45"/>
  <c r="M30" i="45"/>
  <c r="L30" i="45"/>
  <c r="L110" i="45" s="1"/>
  <c r="K30" i="45"/>
  <c r="J30" i="45"/>
  <c r="I30" i="45"/>
  <c r="H30" i="45"/>
  <c r="H110" i="45" s="1"/>
  <c r="G30" i="45"/>
  <c r="G29" i="45"/>
  <c r="O28" i="45"/>
  <c r="N28" i="45"/>
  <c r="M28" i="45"/>
  <c r="L28" i="45"/>
  <c r="K28" i="45"/>
  <c r="J28" i="45"/>
  <c r="J68" i="45" s="1"/>
  <c r="I28" i="45"/>
  <c r="H28" i="45"/>
  <c r="G28" i="45"/>
  <c r="O27" i="45"/>
  <c r="N27" i="45"/>
  <c r="M27" i="45"/>
  <c r="L27" i="45"/>
  <c r="L107" i="45" s="1"/>
  <c r="K27" i="45"/>
  <c r="J27" i="45"/>
  <c r="I27" i="45"/>
  <c r="H27" i="45"/>
  <c r="H107" i="45" s="1"/>
  <c r="G27" i="45"/>
  <c r="G26" i="45"/>
  <c r="O25" i="45"/>
  <c r="N25" i="45"/>
  <c r="M25" i="45"/>
  <c r="L25" i="45"/>
  <c r="K25" i="45"/>
  <c r="J25" i="45"/>
  <c r="J105" i="45" s="1"/>
  <c r="I25" i="45"/>
  <c r="H25" i="45"/>
  <c r="G25" i="45"/>
  <c r="O24" i="45"/>
  <c r="N24" i="45"/>
  <c r="M24" i="45"/>
  <c r="L24" i="45"/>
  <c r="L64" i="45" s="1"/>
  <c r="K24" i="45"/>
  <c r="J24" i="45"/>
  <c r="I24" i="45"/>
  <c r="H24" i="45"/>
  <c r="H104" i="45" s="1"/>
  <c r="G24" i="45"/>
  <c r="G23" i="45"/>
  <c r="O22" i="45"/>
  <c r="N22" i="45"/>
  <c r="M22" i="45"/>
  <c r="L22" i="45"/>
  <c r="K22" i="45"/>
  <c r="J22" i="45"/>
  <c r="J102" i="45" s="1"/>
  <c r="I22" i="45"/>
  <c r="H22" i="45"/>
  <c r="G22" i="45"/>
  <c r="O21" i="45"/>
  <c r="N21" i="45"/>
  <c r="M21" i="45"/>
  <c r="L21" i="45"/>
  <c r="L101" i="45" s="1"/>
  <c r="K21" i="45"/>
  <c r="J21" i="45"/>
  <c r="I21" i="45"/>
  <c r="H21" i="45"/>
  <c r="H61" i="45" s="1"/>
  <c r="G21" i="45"/>
  <c r="O20" i="45"/>
  <c r="N20" i="45"/>
  <c r="M20" i="45"/>
  <c r="L20" i="45"/>
  <c r="K20" i="45"/>
  <c r="J20" i="45"/>
  <c r="J100" i="45" s="1"/>
  <c r="I20" i="45"/>
  <c r="H20" i="45"/>
  <c r="G20" i="45"/>
  <c r="O19" i="45"/>
  <c r="N19" i="45"/>
  <c r="M19" i="45"/>
  <c r="L19" i="45"/>
  <c r="L99" i="45" s="1"/>
  <c r="K19" i="45"/>
  <c r="J19" i="45"/>
  <c r="I19" i="45"/>
  <c r="H19" i="45"/>
  <c r="H99" i="45" s="1"/>
  <c r="G19" i="45"/>
  <c r="O18" i="45"/>
  <c r="N18" i="45"/>
  <c r="M18" i="45"/>
  <c r="L18" i="45"/>
  <c r="K18" i="45"/>
  <c r="J18" i="45"/>
  <c r="J58" i="45" s="1"/>
  <c r="I18" i="45"/>
  <c r="H18" i="45"/>
  <c r="G18" i="45"/>
  <c r="O17" i="45"/>
  <c r="N17" i="45"/>
  <c r="M17" i="45"/>
  <c r="L17" i="45"/>
  <c r="L97" i="45" s="1"/>
  <c r="K17" i="45"/>
  <c r="J17" i="45"/>
  <c r="I17" i="45"/>
  <c r="H17" i="45"/>
  <c r="H97" i="45" s="1"/>
  <c r="G17" i="45"/>
  <c r="O16" i="45"/>
  <c r="N16" i="45"/>
  <c r="M16" i="45"/>
  <c r="L16" i="45"/>
  <c r="K16" i="45"/>
  <c r="J16" i="45"/>
  <c r="J96" i="45" s="1"/>
  <c r="I16" i="45"/>
  <c r="H16" i="45"/>
  <c r="G16" i="45"/>
  <c r="O15" i="45"/>
  <c r="N15" i="45"/>
  <c r="M15" i="45"/>
  <c r="L15" i="45"/>
  <c r="L55" i="45" s="1"/>
  <c r="K15" i="45"/>
  <c r="J15" i="45"/>
  <c r="I15" i="45"/>
  <c r="H15" i="45"/>
  <c r="H95" i="45" s="1"/>
  <c r="G15" i="45"/>
  <c r="O14" i="45"/>
  <c r="N14" i="45"/>
  <c r="M14" i="45"/>
  <c r="L14" i="45"/>
  <c r="K14" i="45"/>
  <c r="J14" i="45"/>
  <c r="J94" i="45" s="1"/>
  <c r="I14" i="45"/>
  <c r="H14" i="45"/>
  <c r="G14" i="45"/>
  <c r="O13" i="45"/>
  <c r="N13" i="45"/>
  <c r="M13" i="45"/>
  <c r="L13" i="45"/>
  <c r="L93" i="45" s="1"/>
  <c r="K13" i="45"/>
  <c r="J13" i="45"/>
  <c r="I13" i="45"/>
  <c r="H13" i="45"/>
  <c r="H53" i="45" s="1"/>
  <c r="G13" i="45"/>
  <c r="O12" i="45"/>
  <c r="N12" i="45"/>
  <c r="M12" i="45"/>
  <c r="L12" i="45"/>
  <c r="K12" i="45"/>
  <c r="K92" i="45" s="1"/>
  <c r="J12" i="45"/>
  <c r="J92" i="45" s="1"/>
  <c r="I12" i="45"/>
  <c r="H12" i="45"/>
  <c r="G12" i="45"/>
  <c r="O11" i="45"/>
  <c r="N11" i="45"/>
  <c r="M11" i="45"/>
  <c r="M91" i="45" s="1"/>
  <c r="L11" i="45"/>
  <c r="L51" i="45" s="1"/>
  <c r="K11" i="45"/>
  <c r="J11" i="45"/>
  <c r="I11" i="45"/>
  <c r="I91" i="45" s="1"/>
  <c r="H11" i="45"/>
  <c r="H91" i="45" s="1"/>
  <c r="G11" i="45"/>
  <c r="O10" i="45"/>
  <c r="N10" i="45"/>
  <c r="M10" i="45"/>
  <c r="L10" i="45"/>
  <c r="K10" i="45"/>
  <c r="K90" i="45" s="1"/>
  <c r="J10" i="45"/>
  <c r="J50" i="45" s="1"/>
  <c r="I10" i="45"/>
  <c r="I90" i="45" s="1"/>
  <c r="H10" i="45"/>
  <c r="H90" i="45" s="1"/>
  <c r="G10" i="45"/>
  <c r="O9" i="45"/>
  <c r="N9" i="45"/>
  <c r="M9" i="45"/>
  <c r="M89" i="45" s="1"/>
  <c r="L9" i="45"/>
  <c r="L89" i="45" s="1"/>
  <c r="K9" i="45"/>
  <c r="K89" i="45" s="1"/>
  <c r="J9" i="45"/>
  <c r="J89" i="45" s="1"/>
  <c r="I9" i="45"/>
  <c r="I89" i="45" s="1"/>
  <c r="H9" i="45"/>
  <c r="H49" i="45" s="1"/>
  <c r="G9" i="45"/>
  <c r="O8" i="45"/>
  <c r="N8" i="45"/>
  <c r="M8" i="45"/>
  <c r="M88" i="45" s="1"/>
  <c r="L8" i="45"/>
  <c r="L88" i="45" s="1"/>
  <c r="K8" i="45"/>
  <c r="K88" i="45" s="1"/>
  <c r="J8" i="45"/>
  <c r="J48" i="45" s="1"/>
  <c r="I8" i="45"/>
  <c r="I88" i="45" s="1"/>
  <c r="H8" i="45"/>
  <c r="H88" i="45" s="1"/>
  <c r="G8" i="45"/>
  <c r="O7" i="45"/>
  <c r="N7" i="45"/>
  <c r="M7" i="45"/>
  <c r="M87" i="45" s="1"/>
  <c r="L7" i="45"/>
  <c r="L47" i="45" s="1"/>
  <c r="K7" i="45"/>
  <c r="K87" i="45" s="1"/>
  <c r="J7" i="45"/>
  <c r="J87" i="45" s="1"/>
  <c r="I7" i="45"/>
  <c r="I87" i="45" s="1"/>
  <c r="H7" i="45"/>
  <c r="H87" i="45" s="1"/>
  <c r="G7" i="45"/>
  <c r="N41" i="44"/>
  <c r="O39" i="44" s="1"/>
  <c r="L41" i="44"/>
  <c r="M39" i="44" s="1"/>
  <c r="J41" i="44"/>
  <c r="H41" i="44"/>
  <c r="O40" i="44"/>
  <c r="X38" i="44" s="1"/>
  <c r="N40" i="44"/>
  <c r="W38" i="44" s="1"/>
  <c r="AC38" i="44" s="1"/>
  <c r="M40" i="44"/>
  <c r="V38" i="44" s="1"/>
  <c r="L40" i="44"/>
  <c r="U38" i="44" s="1"/>
  <c r="K40" i="44"/>
  <c r="J40" i="44"/>
  <c r="I40" i="44"/>
  <c r="R38" i="44" s="1"/>
  <c r="H40" i="44"/>
  <c r="Q38" i="44" s="1"/>
  <c r="Z38" i="44" s="1"/>
  <c r="H39" i="44"/>
  <c r="Q39" i="44" s="1"/>
  <c r="O37" i="44"/>
  <c r="X37" i="44" s="1"/>
  <c r="N37" i="44"/>
  <c r="W37" i="44" s="1"/>
  <c r="AC37" i="44" s="1"/>
  <c r="M37" i="44"/>
  <c r="L37" i="44"/>
  <c r="U37" i="44" s="1"/>
  <c r="K37" i="44"/>
  <c r="J37" i="44"/>
  <c r="I37" i="44"/>
  <c r="R37" i="44" s="1"/>
  <c r="H37" i="44"/>
  <c r="Q37" i="44" s="1"/>
  <c r="Z37" i="44" s="1"/>
  <c r="O36" i="44"/>
  <c r="X36" i="44" s="1"/>
  <c r="N36" i="44"/>
  <c r="W36" i="44" s="1"/>
  <c r="AC36" i="44" s="1"/>
  <c r="M36" i="44"/>
  <c r="L36" i="44"/>
  <c r="U36" i="44" s="1"/>
  <c r="K36" i="44"/>
  <c r="J36" i="44"/>
  <c r="I36" i="44"/>
  <c r="R36" i="44" s="1"/>
  <c r="H36" i="44"/>
  <c r="Q36" i="44" s="1"/>
  <c r="Z36" i="44" s="1"/>
  <c r="O35" i="44"/>
  <c r="X35" i="44" s="1"/>
  <c r="N35" i="44"/>
  <c r="W35" i="44" s="1"/>
  <c r="AC35" i="44" s="1"/>
  <c r="M35" i="44"/>
  <c r="L35" i="44"/>
  <c r="U35" i="44" s="1"/>
  <c r="K35" i="44"/>
  <c r="J35" i="44"/>
  <c r="I35" i="44"/>
  <c r="R35" i="44" s="1"/>
  <c r="H35" i="44"/>
  <c r="Q35" i="44" s="1"/>
  <c r="Z35" i="44" s="1"/>
  <c r="O34" i="44"/>
  <c r="X34" i="44" s="1"/>
  <c r="N34" i="44"/>
  <c r="W34" i="44" s="1"/>
  <c r="AC34" i="44" s="1"/>
  <c r="M34" i="44"/>
  <c r="L34" i="44"/>
  <c r="U34" i="44" s="1"/>
  <c r="K34" i="44"/>
  <c r="T34" i="44" s="1"/>
  <c r="J34" i="44"/>
  <c r="I34" i="44"/>
  <c r="R34" i="44" s="1"/>
  <c r="H34" i="44"/>
  <c r="Q34" i="44" s="1"/>
  <c r="Z34" i="44" s="1"/>
  <c r="O33" i="44"/>
  <c r="X33" i="44" s="1"/>
  <c r="N33" i="44"/>
  <c r="W33" i="44" s="1"/>
  <c r="AC33" i="44" s="1"/>
  <c r="M33" i="44"/>
  <c r="L33" i="44"/>
  <c r="U33" i="44" s="1"/>
  <c r="K33" i="44"/>
  <c r="T33" i="44" s="1"/>
  <c r="J33" i="44"/>
  <c r="I33" i="44"/>
  <c r="R33" i="44" s="1"/>
  <c r="H33" i="44"/>
  <c r="Q33" i="44" s="1"/>
  <c r="Z33" i="44" s="1"/>
  <c r="O31" i="44"/>
  <c r="X31" i="44" s="1"/>
  <c r="N31" i="44"/>
  <c r="W31" i="44" s="1"/>
  <c r="AC31" i="44" s="1"/>
  <c r="M31" i="44"/>
  <c r="L31" i="44"/>
  <c r="U31" i="44" s="1"/>
  <c r="K31" i="44"/>
  <c r="T31" i="44" s="1"/>
  <c r="J31" i="44"/>
  <c r="I31" i="44"/>
  <c r="R31" i="44" s="1"/>
  <c r="H31" i="44"/>
  <c r="Q31" i="44" s="1"/>
  <c r="Z31" i="44" s="1"/>
  <c r="G31" i="44"/>
  <c r="O30" i="44"/>
  <c r="X30" i="44" s="1"/>
  <c r="N30" i="44"/>
  <c r="M30" i="44"/>
  <c r="V30" i="44" s="1"/>
  <c r="L30" i="44"/>
  <c r="U30" i="44" s="1"/>
  <c r="K30" i="44"/>
  <c r="J30" i="44"/>
  <c r="I30" i="44"/>
  <c r="R30" i="44" s="1"/>
  <c r="H30" i="44"/>
  <c r="Q30" i="44" s="1"/>
  <c r="Z30" i="44" s="1"/>
  <c r="G30" i="44"/>
  <c r="G29" i="44"/>
  <c r="O28" i="44"/>
  <c r="X28" i="44" s="1"/>
  <c r="N28" i="44"/>
  <c r="W28" i="44" s="1"/>
  <c r="M28" i="44"/>
  <c r="L28" i="44"/>
  <c r="U28" i="44" s="1"/>
  <c r="K28" i="44"/>
  <c r="J28" i="44"/>
  <c r="I28" i="44"/>
  <c r="R28" i="44" s="1"/>
  <c r="H28" i="44"/>
  <c r="Q28" i="44" s="1"/>
  <c r="G28" i="44"/>
  <c r="O27" i="44"/>
  <c r="X27" i="44" s="1"/>
  <c r="N27" i="44"/>
  <c r="M27" i="44"/>
  <c r="L27" i="44"/>
  <c r="U27" i="44" s="1"/>
  <c r="K27" i="44"/>
  <c r="J27" i="44"/>
  <c r="S27" i="44" s="1"/>
  <c r="I27" i="44"/>
  <c r="R27" i="44" s="1"/>
  <c r="H27" i="44"/>
  <c r="Q27" i="44" s="1"/>
  <c r="Z27" i="44" s="1"/>
  <c r="G27" i="44"/>
  <c r="G26" i="44"/>
  <c r="O25" i="44"/>
  <c r="X25" i="44" s="1"/>
  <c r="N25" i="44"/>
  <c r="W25" i="44" s="1"/>
  <c r="AC25" i="44" s="1"/>
  <c r="M25" i="44"/>
  <c r="V25" i="44" s="1"/>
  <c r="L25" i="44"/>
  <c r="U25" i="44" s="1"/>
  <c r="AB25" i="44" s="1"/>
  <c r="K25" i="44"/>
  <c r="J25" i="44"/>
  <c r="S25" i="44" s="1"/>
  <c r="I25" i="44"/>
  <c r="R25" i="44" s="1"/>
  <c r="H25" i="44"/>
  <c r="Q25" i="44" s="1"/>
  <c r="G25" i="44"/>
  <c r="O24" i="44"/>
  <c r="X24" i="44" s="1"/>
  <c r="N24" i="44"/>
  <c r="W24" i="44" s="1"/>
  <c r="AC24" i="44" s="1"/>
  <c r="M24" i="44"/>
  <c r="V24" i="44" s="1"/>
  <c r="L24" i="44"/>
  <c r="U24" i="44" s="1"/>
  <c r="K24" i="44"/>
  <c r="T24" i="44" s="1"/>
  <c r="J24" i="44"/>
  <c r="S24" i="44" s="1"/>
  <c r="AA24" i="44" s="1"/>
  <c r="I24" i="44"/>
  <c r="R24" i="44" s="1"/>
  <c r="H24" i="44"/>
  <c r="Q24" i="44" s="1"/>
  <c r="Z24" i="44" s="1"/>
  <c r="G24" i="44"/>
  <c r="G23" i="44"/>
  <c r="O22" i="44"/>
  <c r="N22" i="44"/>
  <c r="M22" i="44"/>
  <c r="L22" i="44"/>
  <c r="K22" i="44"/>
  <c r="J22" i="44"/>
  <c r="I22" i="44"/>
  <c r="H22" i="44"/>
  <c r="G22" i="44"/>
  <c r="O21" i="44"/>
  <c r="N21" i="44"/>
  <c r="M21" i="44"/>
  <c r="L21" i="44"/>
  <c r="K21" i="44"/>
  <c r="J21" i="44"/>
  <c r="I21" i="44"/>
  <c r="H21" i="44"/>
  <c r="G21" i="44"/>
  <c r="O20" i="44"/>
  <c r="N20" i="44"/>
  <c r="M20" i="44"/>
  <c r="L20" i="44"/>
  <c r="K20" i="44"/>
  <c r="J20" i="44"/>
  <c r="I20" i="44"/>
  <c r="H20" i="44"/>
  <c r="G20" i="44"/>
  <c r="O19" i="44"/>
  <c r="N19" i="44"/>
  <c r="M19" i="44"/>
  <c r="L19" i="44"/>
  <c r="K19" i="44"/>
  <c r="J19" i="44"/>
  <c r="I19" i="44"/>
  <c r="H19" i="44"/>
  <c r="G19" i="44"/>
  <c r="O18" i="44"/>
  <c r="N18" i="44"/>
  <c r="M18" i="44"/>
  <c r="L18" i="44"/>
  <c r="K18" i="44"/>
  <c r="J18" i="44"/>
  <c r="I18" i="44"/>
  <c r="H18" i="44"/>
  <c r="G18" i="44"/>
  <c r="O17" i="44"/>
  <c r="N17" i="44"/>
  <c r="M17" i="44"/>
  <c r="L17" i="44"/>
  <c r="K17" i="44"/>
  <c r="J17" i="44"/>
  <c r="I17" i="44"/>
  <c r="H17" i="44"/>
  <c r="G17" i="44"/>
  <c r="O16" i="44"/>
  <c r="N16" i="44"/>
  <c r="M16" i="44"/>
  <c r="L16" i="44"/>
  <c r="K16" i="44"/>
  <c r="J16" i="44"/>
  <c r="I16" i="44"/>
  <c r="H16" i="44"/>
  <c r="G16" i="44"/>
  <c r="O15" i="44"/>
  <c r="N15" i="44"/>
  <c r="M15" i="44"/>
  <c r="L15" i="44"/>
  <c r="K15" i="44"/>
  <c r="J15" i="44"/>
  <c r="I15" i="44"/>
  <c r="H15" i="44"/>
  <c r="G15" i="44"/>
  <c r="O14" i="44"/>
  <c r="N14" i="44"/>
  <c r="M14" i="44"/>
  <c r="L14" i="44"/>
  <c r="K14" i="44"/>
  <c r="J14" i="44"/>
  <c r="I14" i="44"/>
  <c r="H14" i="44"/>
  <c r="G14" i="44"/>
  <c r="O13" i="44"/>
  <c r="N13" i="44"/>
  <c r="M13" i="44"/>
  <c r="L13" i="44"/>
  <c r="K13" i="44"/>
  <c r="J13" i="44"/>
  <c r="I13" i="44"/>
  <c r="H13" i="44"/>
  <c r="G13" i="44"/>
  <c r="O12" i="44"/>
  <c r="N12" i="44"/>
  <c r="M12" i="44"/>
  <c r="L12" i="44"/>
  <c r="K12" i="44"/>
  <c r="J12" i="44"/>
  <c r="I12" i="44"/>
  <c r="H12" i="44"/>
  <c r="G12" i="44"/>
  <c r="O11" i="44"/>
  <c r="N11" i="44"/>
  <c r="M11" i="44"/>
  <c r="L11" i="44"/>
  <c r="K11" i="44"/>
  <c r="J11" i="44"/>
  <c r="I11" i="44"/>
  <c r="H11" i="44"/>
  <c r="G11" i="44"/>
  <c r="O10" i="44"/>
  <c r="N10" i="44"/>
  <c r="M10" i="44"/>
  <c r="L10" i="44"/>
  <c r="K10" i="44"/>
  <c r="J10" i="44"/>
  <c r="I10" i="44"/>
  <c r="H10" i="44"/>
  <c r="G10" i="44"/>
  <c r="O9" i="44"/>
  <c r="N9" i="44"/>
  <c r="M9" i="44"/>
  <c r="L9" i="44"/>
  <c r="K9" i="44"/>
  <c r="J9" i="44"/>
  <c r="I9" i="44"/>
  <c r="H9" i="44"/>
  <c r="G9" i="44"/>
  <c r="O8" i="44"/>
  <c r="N8" i="44"/>
  <c r="M8" i="44"/>
  <c r="L8" i="44"/>
  <c r="K8" i="44"/>
  <c r="J8" i="44"/>
  <c r="I8" i="44"/>
  <c r="H8" i="44"/>
  <c r="G8" i="44"/>
  <c r="O7" i="44"/>
  <c r="N7" i="44"/>
  <c r="M7" i="44"/>
  <c r="L7" i="44"/>
  <c r="K7" i="44"/>
  <c r="J7" i="44"/>
  <c r="I7" i="44"/>
  <c r="H7" i="44"/>
  <c r="G7" i="44"/>
  <c r="G7" i="14" l="1"/>
  <c r="G32" i="14" s="1"/>
  <c r="L32" i="14" s="1"/>
  <c r="Q32" i="14" s="1"/>
  <c r="Q10" i="44"/>
  <c r="H13" i="14"/>
  <c r="H38" i="14" s="1"/>
  <c r="M38" i="14" s="1"/>
  <c r="R38" i="14" s="1"/>
  <c r="S16" i="44"/>
  <c r="J9" i="52"/>
  <c r="J34" i="52" s="1"/>
  <c r="O34" i="52" s="1"/>
  <c r="T34" i="52" s="1"/>
  <c r="X12" i="44"/>
  <c r="H8" i="14"/>
  <c r="H33" i="14" s="1"/>
  <c r="M33" i="14" s="1"/>
  <c r="R33" i="14" s="1"/>
  <c r="S11" i="44"/>
  <c r="I13" i="52"/>
  <c r="I38" i="52" s="1"/>
  <c r="N38" i="52" s="1"/>
  <c r="S38" i="52" s="1"/>
  <c r="V16" i="44"/>
  <c r="G18" i="14"/>
  <c r="G43" i="14" s="1"/>
  <c r="L43" i="14" s="1"/>
  <c r="Q43" i="14" s="1"/>
  <c r="Q21" i="44"/>
  <c r="H8" i="52"/>
  <c r="H33" i="52" s="1"/>
  <c r="M33" i="52" s="1"/>
  <c r="R33" i="52" s="1"/>
  <c r="T11" i="44"/>
  <c r="I14" i="52"/>
  <c r="I39" i="52" s="1"/>
  <c r="N39" i="52" s="1"/>
  <c r="S39" i="52" s="1"/>
  <c r="V17" i="44"/>
  <c r="H17" i="14"/>
  <c r="H42" i="14" s="1"/>
  <c r="M42" i="14" s="1"/>
  <c r="R42" i="14" s="1"/>
  <c r="S20" i="44"/>
  <c r="G19" i="14"/>
  <c r="G44" i="14" s="1"/>
  <c r="L44" i="14" s="1"/>
  <c r="Q44" i="14" s="1"/>
  <c r="Q22" i="44"/>
  <c r="Z22" i="44" s="1"/>
  <c r="I8" i="14"/>
  <c r="I33" i="14" s="1"/>
  <c r="N33" i="14" s="1"/>
  <c r="S33" i="14" s="1"/>
  <c r="U11" i="44"/>
  <c r="J14" i="14"/>
  <c r="J39" i="14" s="1"/>
  <c r="O39" i="14" s="1"/>
  <c r="T39" i="14" s="1"/>
  <c r="W17" i="44"/>
  <c r="I16" i="14"/>
  <c r="I41" i="14" s="1"/>
  <c r="N41" i="14" s="1"/>
  <c r="S41" i="14" s="1"/>
  <c r="U19" i="44"/>
  <c r="H17" i="52"/>
  <c r="H42" i="52" s="1"/>
  <c r="M42" i="52" s="1"/>
  <c r="R42" i="52" s="1"/>
  <c r="T20" i="44"/>
  <c r="H18" i="14"/>
  <c r="H43" i="14" s="1"/>
  <c r="M43" i="14" s="1"/>
  <c r="R43" i="14" s="1"/>
  <c r="S21" i="44"/>
  <c r="AA21" i="44" s="1"/>
  <c r="G19" i="52"/>
  <c r="G44" i="52" s="1"/>
  <c r="L44" i="52" s="1"/>
  <c r="Q44" i="52" s="1"/>
  <c r="R22" i="44"/>
  <c r="T28" i="44"/>
  <c r="J16" i="52"/>
  <c r="J41" i="52" s="1"/>
  <c r="O41" i="52" s="1"/>
  <c r="T41" i="52" s="1"/>
  <c r="X19" i="44"/>
  <c r="G8" i="14"/>
  <c r="G33" i="14" s="1"/>
  <c r="L33" i="14" s="1"/>
  <c r="Q33" i="14" s="1"/>
  <c r="Q11" i="44"/>
  <c r="Z11" i="44" s="1"/>
  <c r="G15" i="52"/>
  <c r="R18" i="44"/>
  <c r="H7" i="52"/>
  <c r="H32" i="52" s="1"/>
  <c r="M32" i="52" s="1"/>
  <c r="R32" i="52" s="1"/>
  <c r="T10" i="44"/>
  <c r="J11" i="52"/>
  <c r="J36" i="52" s="1"/>
  <c r="O36" i="52" s="1"/>
  <c r="T36" i="52" s="1"/>
  <c r="X14" i="44"/>
  <c r="G17" i="52"/>
  <c r="G42" i="52" s="1"/>
  <c r="L42" i="52" s="1"/>
  <c r="Q42" i="52" s="1"/>
  <c r="R20" i="44"/>
  <c r="J4" i="52"/>
  <c r="J29" i="52" s="1"/>
  <c r="O29" i="52" s="1"/>
  <c r="T29" i="52" s="1"/>
  <c r="X7" i="44"/>
  <c r="I6" i="52"/>
  <c r="I31" i="52" s="1"/>
  <c r="N31" i="52" s="1"/>
  <c r="S31" i="52" s="1"/>
  <c r="V9" i="44"/>
  <c r="G10" i="52"/>
  <c r="G35" i="52" s="1"/>
  <c r="L35" i="52" s="1"/>
  <c r="Q35" i="52" s="1"/>
  <c r="R13" i="44"/>
  <c r="J13" i="14"/>
  <c r="J38" i="14" s="1"/>
  <c r="O38" i="14" s="1"/>
  <c r="T38" i="14" s="1"/>
  <c r="W16" i="44"/>
  <c r="AC16" i="44" s="1"/>
  <c r="J5" i="52"/>
  <c r="J30" i="52" s="1"/>
  <c r="O30" i="52" s="1"/>
  <c r="T30" i="52" s="1"/>
  <c r="X8" i="44"/>
  <c r="I7" i="52"/>
  <c r="I32" i="52" s="1"/>
  <c r="N32" i="52" s="1"/>
  <c r="S32" i="52" s="1"/>
  <c r="V10" i="44"/>
  <c r="H10" i="14"/>
  <c r="H35" i="14" s="1"/>
  <c r="M35" i="14" s="1"/>
  <c r="R35" i="14" s="1"/>
  <c r="S13" i="44"/>
  <c r="AA13" i="44" s="1"/>
  <c r="G11" i="52"/>
  <c r="R14" i="44"/>
  <c r="J13" i="52"/>
  <c r="J38" i="52" s="1"/>
  <c r="O38" i="52" s="1"/>
  <c r="T38" i="52" s="1"/>
  <c r="X16" i="44"/>
  <c r="J7" i="14"/>
  <c r="J32" i="14" s="1"/>
  <c r="O32" i="14" s="1"/>
  <c r="T32" i="14" s="1"/>
  <c r="W10" i="44"/>
  <c r="I9" i="14"/>
  <c r="I34" i="14" s="1"/>
  <c r="N34" i="14" s="1"/>
  <c r="S34" i="14" s="1"/>
  <c r="U12" i="44"/>
  <c r="AB12" i="44" s="1"/>
  <c r="H11" i="14"/>
  <c r="H36" i="14" s="1"/>
  <c r="M36" i="14" s="1"/>
  <c r="R36" i="14" s="1"/>
  <c r="S14" i="44"/>
  <c r="G13" i="14"/>
  <c r="G38" i="14" s="1"/>
  <c r="L38" i="14" s="1"/>
  <c r="Q38" i="14" s="1"/>
  <c r="Q16" i="44"/>
  <c r="J14" i="52"/>
  <c r="J39" i="52" s="1"/>
  <c r="O39" i="52" s="1"/>
  <c r="T39" i="52" s="1"/>
  <c r="X17" i="44"/>
  <c r="I16" i="52"/>
  <c r="I41" i="52" s="1"/>
  <c r="N41" i="52" s="1"/>
  <c r="S41" i="52" s="1"/>
  <c r="V19" i="44"/>
  <c r="V27" i="44"/>
  <c r="AB27" i="44" s="1"/>
  <c r="S30" i="44"/>
  <c r="I10" i="52"/>
  <c r="I35" i="52" s="1"/>
  <c r="N35" i="52" s="1"/>
  <c r="S35" i="52" s="1"/>
  <c r="V13" i="44"/>
  <c r="I18" i="52"/>
  <c r="I43" i="52" s="1"/>
  <c r="N43" i="52" s="1"/>
  <c r="S43" i="52" s="1"/>
  <c r="V21" i="44"/>
  <c r="G7" i="52"/>
  <c r="Q7" i="52" s="1"/>
  <c r="R10" i="44"/>
  <c r="I11" i="52"/>
  <c r="I36" i="52" s="1"/>
  <c r="N36" i="52" s="1"/>
  <c r="S36" i="52" s="1"/>
  <c r="V14" i="44"/>
  <c r="I19" i="52"/>
  <c r="I44" i="52" s="1"/>
  <c r="N44" i="52" s="1"/>
  <c r="S44" i="52" s="1"/>
  <c r="V22" i="44"/>
  <c r="I6" i="14"/>
  <c r="I31" i="14" s="1"/>
  <c r="N31" i="14" s="1"/>
  <c r="S31" i="14" s="1"/>
  <c r="U9" i="44"/>
  <c r="AB9" i="44" s="1"/>
  <c r="G10" i="14"/>
  <c r="G35" i="14" s="1"/>
  <c r="L35" i="14" s="1"/>
  <c r="Q35" i="14" s="1"/>
  <c r="Q13" i="44"/>
  <c r="Z13" i="44" s="1"/>
  <c r="I14" i="14"/>
  <c r="I39" i="14" s="1"/>
  <c r="N39" i="14" s="1"/>
  <c r="S39" i="14" s="1"/>
  <c r="U17" i="44"/>
  <c r="AB17" i="44" s="1"/>
  <c r="I7" i="14"/>
  <c r="I32" i="14" s="1"/>
  <c r="N32" i="14" s="1"/>
  <c r="S32" i="14" s="1"/>
  <c r="U10" i="44"/>
  <c r="G11" i="14"/>
  <c r="G36" i="14" s="1"/>
  <c r="L36" i="14" s="1"/>
  <c r="Q36" i="14" s="1"/>
  <c r="Q14" i="44"/>
  <c r="Z14" i="44" s="1"/>
  <c r="I15" i="14"/>
  <c r="I40" i="14" s="1"/>
  <c r="N40" i="14" s="1"/>
  <c r="S40" i="14" s="1"/>
  <c r="U18" i="44"/>
  <c r="AB18" i="44" s="1"/>
  <c r="G4" i="14"/>
  <c r="G29" i="14" s="1"/>
  <c r="L29" i="14" s="1"/>
  <c r="Q29" i="14" s="1"/>
  <c r="Q7" i="44"/>
  <c r="Z7" i="44" s="1"/>
  <c r="J6" i="14"/>
  <c r="J31" i="14" s="1"/>
  <c r="O31" i="14" s="1"/>
  <c r="T31" i="14" s="1"/>
  <c r="W9" i="44"/>
  <c r="H9" i="52"/>
  <c r="H34" i="52" s="1"/>
  <c r="M34" i="52" s="1"/>
  <c r="R34" i="52" s="1"/>
  <c r="T12" i="44"/>
  <c r="G12" i="14"/>
  <c r="G37" i="14" s="1"/>
  <c r="L37" i="14" s="1"/>
  <c r="Q37" i="14" s="1"/>
  <c r="Q15" i="44"/>
  <c r="Z15" i="44" s="1"/>
  <c r="I15" i="52"/>
  <c r="I40" i="52" s="1"/>
  <c r="N40" i="52" s="1"/>
  <c r="S40" i="52" s="1"/>
  <c r="V18" i="44"/>
  <c r="G4" i="52"/>
  <c r="G29" i="52" s="1"/>
  <c r="R7" i="44"/>
  <c r="G5" i="14"/>
  <c r="G30" i="14" s="1"/>
  <c r="L30" i="14" s="1"/>
  <c r="Q30" i="14" s="1"/>
  <c r="Q8" i="44"/>
  <c r="Z8" i="44" s="1"/>
  <c r="J6" i="52"/>
  <c r="J31" i="52" s="1"/>
  <c r="O31" i="52" s="1"/>
  <c r="T31" i="52" s="1"/>
  <c r="X9" i="44"/>
  <c r="I8" i="52"/>
  <c r="I33" i="52" s="1"/>
  <c r="N33" i="52" s="1"/>
  <c r="S33" i="52" s="1"/>
  <c r="V11" i="44"/>
  <c r="H10" i="52"/>
  <c r="H35" i="52" s="1"/>
  <c r="M35" i="52" s="1"/>
  <c r="R35" i="52" s="1"/>
  <c r="T13" i="44"/>
  <c r="G12" i="52"/>
  <c r="R15" i="44"/>
  <c r="J15" i="14"/>
  <c r="J40" i="14" s="1"/>
  <c r="O40" i="14" s="1"/>
  <c r="T40" i="14" s="1"/>
  <c r="W18" i="44"/>
  <c r="AC18" i="44" s="1"/>
  <c r="I17" i="14"/>
  <c r="I42" i="14" s="1"/>
  <c r="N42" i="14" s="1"/>
  <c r="S42" i="14" s="1"/>
  <c r="U20" i="44"/>
  <c r="H18" i="52"/>
  <c r="H43" i="52" s="1"/>
  <c r="M43" i="52" s="1"/>
  <c r="R43" i="52" s="1"/>
  <c r="T21" i="44"/>
  <c r="H19" i="14"/>
  <c r="H44" i="14" s="1"/>
  <c r="M44" i="14" s="1"/>
  <c r="R44" i="14" s="1"/>
  <c r="S22" i="44"/>
  <c r="H4" i="14"/>
  <c r="H29" i="14" s="1"/>
  <c r="M29" i="14" s="1"/>
  <c r="R29" i="14" s="1"/>
  <c r="S7" i="44"/>
  <c r="G5" i="52"/>
  <c r="Q5" i="52" s="1"/>
  <c r="R8" i="44"/>
  <c r="G6" i="14"/>
  <c r="G31" i="14" s="1"/>
  <c r="L31" i="14" s="1"/>
  <c r="Q31" i="14" s="1"/>
  <c r="Q9" i="44"/>
  <c r="J7" i="52"/>
  <c r="J32" i="52" s="1"/>
  <c r="O32" i="52" s="1"/>
  <c r="T32" i="52" s="1"/>
  <c r="X10" i="44"/>
  <c r="J8" i="14"/>
  <c r="J33" i="14" s="1"/>
  <c r="O33" i="14" s="1"/>
  <c r="T33" i="14" s="1"/>
  <c r="W11" i="44"/>
  <c r="AC11" i="44" s="1"/>
  <c r="I9" i="52"/>
  <c r="I34" i="52" s="1"/>
  <c r="N34" i="52" s="1"/>
  <c r="S34" i="52" s="1"/>
  <c r="V12" i="44"/>
  <c r="I10" i="14"/>
  <c r="I35" i="14" s="1"/>
  <c r="N35" i="14" s="1"/>
  <c r="S35" i="14" s="1"/>
  <c r="U13" i="44"/>
  <c r="AB13" i="44" s="1"/>
  <c r="H11" i="52"/>
  <c r="H36" i="52" s="1"/>
  <c r="M36" i="52" s="1"/>
  <c r="R36" i="52" s="1"/>
  <c r="T14" i="44"/>
  <c r="H12" i="14"/>
  <c r="H37" i="14" s="1"/>
  <c r="M37" i="14" s="1"/>
  <c r="R37" i="14" s="1"/>
  <c r="S15" i="44"/>
  <c r="G13" i="52"/>
  <c r="G38" i="52" s="1"/>
  <c r="L38" i="52" s="1"/>
  <c r="Q38" i="52" s="1"/>
  <c r="R16" i="44"/>
  <c r="G14" i="14"/>
  <c r="G39" i="14" s="1"/>
  <c r="L39" i="14" s="1"/>
  <c r="Q39" i="14" s="1"/>
  <c r="Q17" i="44"/>
  <c r="J15" i="52"/>
  <c r="J40" i="52" s="1"/>
  <c r="O40" i="52" s="1"/>
  <c r="T40" i="52" s="1"/>
  <c r="X18" i="44"/>
  <c r="J16" i="14"/>
  <c r="J41" i="14" s="1"/>
  <c r="O41" i="14" s="1"/>
  <c r="T41" i="14" s="1"/>
  <c r="W19" i="44"/>
  <c r="AC19" i="44" s="1"/>
  <c r="I17" i="52"/>
  <c r="I42" i="52" s="1"/>
  <c r="N42" i="52" s="1"/>
  <c r="S42" i="52" s="1"/>
  <c r="V20" i="44"/>
  <c r="I18" i="14"/>
  <c r="I43" i="14" s="1"/>
  <c r="N43" i="14" s="1"/>
  <c r="S43" i="14" s="1"/>
  <c r="U21" i="44"/>
  <c r="H19" i="52"/>
  <c r="H44" i="52" s="1"/>
  <c r="M44" i="52" s="1"/>
  <c r="R44" i="52" s="1"/>
  <c r="T22" i="44"/>
  <c r="Z25" i="44"/>
  <c r="W27" i="44"/>
  <c r="AC27" i="44" s="1"/>
  <c r="V28" i="44"/>
  <c r="AB28" i="44" s="1"/>
  <c r="T30" i="44"/>
  <c r="S31" i="44"/>
  <c r="AA31" i="44" s="1"/>
  <c r="S33" i="44"/>
  <c r="AA33" i="44" s="1"/>
  <c r="S34" i="44"/>
  <c r="AA34" i="44" s="1"/>
  <c r="S35" i="44"/>
  <c r="AA35" i="44" s="1"/>
  <c r="S36" i="44"/>
  <c r="AA36" i="44" s="1"/>
  <c r="S37" i="44"/>
  <c r="AA37" i="44" s="1"/>
  <c r="I49" i="45"/>
  <c r="J8" i="52"/>
  <c r="J33" i="52" s="1"/>
  <c r="O33" i="52" s="1"/>
  <c r="T33" i="52" s="1"/>
  <c r="X11" i="44"/>
  <c r="H12" i="52"/>
  <c r="H37" i="52" s="1"/>
  <c r="M37" i="52" s="1"/>
  <c r="R37" i="52" s="1"/>
  <c r="T15" i="44"/>
  <c r="J17" i="14"/>
  <c r="J42" i="14" s="1"/>
  <c r="O42" i="14" s="1"/>
  <c r="T42" i="14" s="1"/>
  <c r="W20" i="44"/>
  <c r="AC20" i="44" s="1"/>
  <c r="AC28" i="44"/>
  <c r="AB30" i="44"/>
  <c r="T35" i="44"/>
  <c r="T36" i="44"/>
  <c r="T37" i="44"/>
  <c r="J39" i="44"/>
  <c r="S39" i="44" s="1"/>
  <c r="S38" i="44"/>
  <c r="AA38" i="44" s="1"/>
  <c r="M8" i="62"/>
  <c r="N8" i="62" s="1"/>
  <c r="L14" i="62" s="1"/>
  <c r="V39" i="44"/>
  <c r="H5" i="14"/>
  <c r="H30" i="14" s="1"/>
  <c r="M30" i="14" s="1"/>
  <c r="R30" i="14" s="1"/>
  <c r="S8" i="44"/>
  <c r="AA8" i="44" s="1"/>
  <c r="H5" i="52"/>
  <c r="H30" i="52" s="1"/>
  <c r="M30" i="52" s="1"/>
  <c r="R30" i="52" s="1"/>
  <c r="T8" i="44"/>
  <c r="I12" i="14"/>
  <c r="I37" i="14" s="1"/>
  <c r="N37" i="14" s="1"/>
  <c r="S37" i="14" s="1"/>
  <c r="U15" i="44"/>
  <c r="AB15" i="44" s="1"/>
  <c r="J17" i="52"/>
  <c r="J42" i="52" s="1"/>
  <c r="O42" i="52" s="1"/>
  <c r="T42" i="52" s="1"/>
  <c r="X20" i="44"/>
  <c r="AB31" i="44"/>
  <c r="M9" i="62"/>
  <c r="N9" i="62" s="1"/>
  <c r="L15" i="62" s="1"/>
  <c r="X39" i="44"/>
  <c r="H4" i="52"/>
  <c r="H29" i="52" s="1"/>
  <c r="M29" i="52" s="1"/>
  <c r="R29" i="52" s="1"/>
  <c r="T7" i="44"/>
  <c r="I11" i="14"/>
  <c r="I36" i="14" s="1"/>
  <c r="N36" i="14" s="1"/>
  <c r="S36" i="14" s="1"/>
  <c r="U14" i="44"/>
  <c r="AB14" i="44" s="1"/>
  <c r="I19" i="14"/>
  <c r="I44" i="14" s="1"/>
  <c r="N44" i="14" s="1"/>
  <c r="S44" i="14" s="1"/>
  <c r="U22" i="44"/>
  <c r="AB22" i="44" s="1"/>
  <c r="H6" i="14"/>
  <c r="H31" i="14" s="1"/>
  <c r="M31" i="14" s="1"/>
  <c r="R31" i="14" s="1"/>
  <c r="S9" i="44"/>
  <c r="J10" i="14"/>
  <c r="J35" i="14" s="1"/>
  <c r="O35" i="14" s="1"/>
  <c r="T35" i="14" s="1"/>
  <c r="W13" i="44"/>
  <c r="AC13" i="44" s="1"/>
  <c r="H14" i="14"/>
  <c r="H39" i="14" s="1"/>
  <c r="M39" i="14" s="1"/>
  <c r="R39" i="14" s="1"/>
  <c r="S17" i="44"/>
  <c r="G16" i="14"/>
  <c r="G41" i="14" s="1"/>
  <c r="L41" i="14" s="1"/>
  <c r="Q41" i="14" s="1"/>
  <c r="Q19" i="44"/>
  <c r="Z19" i="44" s="1"/>
  <c r="J18" i="14"/>
  <c r="J43" i="14" s="1"/>
  <c r="O43" i="14" s="1"/>
  <c r="T43" i="14" s="1"/>
  <c r="W21" i="44"/>
  <c r="AB33" i="44"/>
  <c r="AB36" i="44"/>
  <c r="AB37" i="44"/>
  <c r="K39" i="44"/>
  <c r="T38" i="44"/>
  <c r="I4" i="52"/>
  <c r="I29" i="52" s="1"/>
  <c r="N29" i="52" s="1"/>
  <c r="S29" i="52" s="1"/>
  <c r="V7" i="44"/>
  <c r="I5" i="14"/>
  <c r="I30" i="14" s="1"/>
  <c r="N30" i="14" s="1"/>
  <c r="S30" i="14" s="1"/>
  <c r="U8" i="44"/>
  <c r="H6" i="52"/>
  <c r="H31" i="52" s="1"/>
  <c r="M31" i="52" s="1"/>
  <c r="R31" i="52" s="1"/>
  <c r="T9" i="44"/>
  <c r="H7" i="14"/>
  <c r="H32" i="14" s="1"/>
  <c r="M32" i="14" s="1"/>
  <c r="R32" i="14" s="1"/>
  <c r="S10" i="44"/>
  <c r="AA10" i="44" s="1"/>
  <c r="G8" i="52"/>
  <c r="R11" i="44"/>
  <c r="G9" i="14"/>
  <c r="G34" i="14" s="1"/>
  <c r="L34" i="14" s="1"/>
  <c r="Q34" i="14" s="1"/>
  <c r="Q12" i="44"/>
  <c r="J10" i="52"/>
  <c r="J35" i="52" s="1"/>
  <c r="O35" i="52" s="1"/>
  <c r="T35" i="52" s="1"/>
  <c r="X13" i="44"/>
  <c r="J11" i="14"/>
  <c r="J36" i="14" s="1"/>
  <c r="O36" i="14" s="1"/>
  <c r="T36" i="14" s="1"/>
  <c r="W14" i="44"/>
  <c r="AC14" i="44" s="1"/>
  <c r="I12" i="52"/>
  <c r="I37" i="52" s="1"/>
  <c r="N37" i="52" s="1"/>
  <c r="S37" i="52" s="1"/>
  <c r="V15" i="44"/>
  <c r="I13" i="14"/>
  <c r="I38" i="14" s="1"/>
  <c r="N38" i="14" s="1"/>
  <c r="S38" i="14" s="1"/>
  <c r="U16" i="44"/>
  <c r="AB16" i="44" s="1"/>
  <c r="H14" i="52"/>
  <c r="H39" i="52" s="1"/>
  <c r="M39" i="52" s="1"/>
  <c r="R39" i="52" s="1"/>
  <c r="T17" i="44"/>
  <c r="H15" i="14"/>
  <c r="H40" i="14" s="1"/>
  <c r="M40" i="14" s="1"/>
  <c r="R40" i="14" s="1"/>
  <c r="S18" i="44"/>
  <c r="G16" i="52"/>
  <c r="Q16" i="52" s="1"/>
  <c r="R19" i="44"/>
  <c r="G17" i="14"/>
  <c r="G42" i="14" s="1"/>
  <c r="L42" i="14" s="1"/>
  <c r="Q42" i="14" s="1"/>
  <c r="Q20" i="44"/>
  <c r="Z20" i="44" s="1"/>
  <c r="J18" i="52"/>
  <c r="J43" i="52" s="1"/>
  <c r="O43" i="52" s="1"/>
  <c r="T43" i="52" s="1"/>
  <c r="X21" i="44"/>
  <c r="J19" i="14"/>
  <c r="J44" i="14" s="1"/>
  <c r="O44" i="14" s="1"/>
  <c r="T44" i="14" s="1"/>
  <c r="W22" i="44"/>
  <c r="AB24" i="44"/>
  <c r="T25" i="44"/>
  <c r="Z28" i="44"/>
  <c r="W30" i="44"/>
  <c r="AC30" i="44" s="1"/>
  <c r="V31" i="44"/>
  <c r="V33" i="44"/>
  <c r="V34" i="44"/>
  <c r="AB34" i="44" s="1"/>
  <c r="V35" i="44"/>
  <c r="AB35" i="44" s="1"/>
  <c r="V36" i="44"/>
  <c r="V37" i="44"/>
  <c r="AB38" i="44"/>
  <c r="L73" i="45"/>
  <c r="J9" i="14"/>
  <c r="J34" i="14" s="1"/>
  <c r="O34" i="14" s="1"/>
  <c r="T34" i="14" s="1"/>
  <c r="W12" i="44"/>
  <c r="AC12" i="44" s="1"/>
  <c r="G14" i="52"/>
  <c r="G21" i="52" s="1"/>
  <c r="R17" i="44"/>
  <c r="AA25" i="44"/>
  <c r="I5" i="52"/>
  <c r="I30" i="52" s="1"/>
  <c r="N30" i="52" s="1"/>
  <c r="S30" i="52" s="1"/>
  <c r="V8" i="44"/>
  <c r="G9" i="52"/>
  <c r="G34" i="52" s="1"/>
  <c r="L34" i="52" s="1"/>
  <c r="Q34" i="52" s="1"/>
  <c r="R12" i="44"/>
  <c r="J12" i="14"/>
  <c r="J37" i="14" s="1"/>
  <c r="O37" i="14" s="1"/>
  <c r="T37" i="14" s="1"/>
  <c r="W15" i="44"/>
  <c r="H15" i="52"/>
  <c r="H40" i="52" s="1"/>
  <c r="M40" i="52" s="1"/>
  <c r="R40" i="52" s="1"/>
  <c r="T18" i="44"/>
  <c r="J19" i="52"/>
  <c r="J44" i="52" s="1"/>
  <c r="O44" i="52" s="1"/>
  <c r="T44" i="52" s="1"/>
  <c r="X22" i="44"/>
  <c r="H80" i="45"/>
  <c r="G6" i="52"/>
  <c r="Q6" i="52" s="1"/>
  <c r="R9" i="44"/>
  <c r="G15" i="14"/>
  <c r="G40" i="14" s="1"/>
  <c r="L40" i="14" s="1"/>
  <c r="Q40" i="14" s="1"/>
  <c r="Q18" i="44"/>
  <c r="Z18" i="44" s="1"/>
  <c r="I4" i="14"/>
  <c r="I29" i="14" s="1"/>
  <c r="N29" i="14" s="1"/>
  <c r="S29" i="14" s="1"/>
  <c r="U7" i="44"/>
  <c r="AB7" i="44" s="1"/>
  <c r="H13" i="52"/>
  <c r="H38" i="52" s="1"/>
  <c r="M38" i="52" s="1"/>
  <c r="R38" i="52" s="1"/>
  <c r="T16" i="44"/>
  <c r="J4" i="14"/>
  <c r="J29" i="14" s="1"/>
  <c r="O29" i="14" s="1"/>
  <c r="T29" i="14" s="1"/>
  <c r="W7" i="44"/>
  <c r="AC7" i="44" s="1"/>
  <c r="H16" i="14"/>
  <c r="H41" i="14" s="1"/>
  <c r="M41" i="14" s="1"/>
  <c r="R41" i="14" s="1"/>
  <c r="S19" i="44"/>
  <c r="J5" i="14"/>
  <c r="J30" i="14" s="1"/>
  <c r="O30" i="14" s="1"/>
  <c r="T30" i="14" s="1"/>
  <c r="W8" i="44"/>
  <c r="AC8" i="44" s="1"/>
  <c r="AI8" i="44" s="1"/>
  <c r="H9" i="14"/>
  <c r="H34" i="14" s="1"/>
  <c r="M34" i="14" s="1"/>
  <c r="R34" i="14" s="1"/>
  <c r="S12" i="44"/>
  <c r="AA12" i="44" s="1"/>
  <c r="J12" i="52"/>
  <c r="J37" i="52" s="1"/>
  <c r="O37" i="52" s="1"/>
  <c r="T37" i="52" s="1"/>
  <c r="X15" i="44"/>
  <c r="H16" i="52"/>
  <c r="H41" i="52" s="1"/>
  <c r="M41" i="52" s="1"/>
  <c r="R41" i="52" s="1"/>
  <c r="T19" i="44"/>
  <c r="G18" i="52"/>
  <c r="R21" i="44"/>
  <c r="T27" i="44"/>
  <c r="AA27" i="44" s="1"/>
  <c r="S28" i="44"/>
  <c r="AA28" i="44" s="1"/>
  <c r="Q12" i="52"/>
  <c r="G37" i="52"/>
  <c r="L37" i="52" s="1"/>
  <c r="Q37" i="52" s="1"/>
  <c r="L29" i="52"/>
  <c r="Q29" i="52" s="1"/>
  <c r="G31" i="52"/>
  <c r="L31" i="52" s="1"/>
  <c r="Q31" i="52" s="1"/>
  <c r="G30" i="52"/>
  <c r="L30" i="52" s="1"/>
  <c r="Q30" i="52" s="1"/>
  <c r="G32" i="52"/>
  <c r="L32" i="52" s="1"/>
  <c r="Q32" i="52" s="1"/>
  <c r="Q15" i="52"/>
  <c r="G40" i="52"/>
  <c r="L40" i="52" s="1"/>
  <c r="Q40" i="52" s="1"/>
  <c r="Q8" i="52"/>
  <c r="G33" i="52"/>
  <c r="L33" i="52" s="1"/>
  <c r="Q33" i="52" s="1"/>
  <c r="G41" i="52"/>
  <c r="L41" i="52" s="1"/>
  <c r="Q41" i="52" s="1"/>
  <c r="Q18" i="52"/>
  <c r="G43" i="52"/>
  <c r="L43" i="52" s="1"/>
  <c r="Q43" i="52" s="1"/>
  <c r="Q11" i="52"/>
  <c r="G36" i="52"/>
  <c r="L36" i="52" s="1"/>
  <c r="Q36" i="52" s="1"/>
  <c r="S18" i="52"/>
  <c r="T9" i="52"/>
  <c r="S5" i="52"/>
  <c r="T4" i="52"/>
  <c r="T13" i="52"/>
  <c r="T6" i="14"/>
  <c r="O6" i="14"/>
  <c r="S8" i="14"/>
  <c r="N8" i="14"/>
  <c r="T14" i="14"/>
  <c r="O14" i="14"/>
  <c r="S16" i="14"/>
  <c r="N16" i="14"/>
  <c r="M17" i="52"/>
  <c r="R17" i="52"/>
  <c r="L19" i="52"/>
  <c r="Q19" i="52"/>
  <c r="Q5" i="14"/>
  <c r="L5" i="14"/>
  <c r="T7" i="14"/>
  <c r="O7" i="14"/>
  <c r="S9" i="14"/>
  <c r="N9" i="14"/>
  <c r="O14" i="52"/>
  <c r="T14" i="52"/>
  <c r="N16" i="52"/>
  <c r="S16" i="52"/>
  <c r="M18" i="52"/>
  <c r="R18" i="52"/>
  <c r="O7" i="52"/>
  <c r="T7" i="52"/>
  <c r="N9" i="52"/>
  <c r="S9" i="52"/>
  <c r="M11" i="52"/>
  <c r="R11" i="52"/>
  <c r="R12" i="14"/>
  <c r="Q14" i="14"/>
  <c r="L14" i="14"/>
  <c r="T16" i="14"/>
  <c r="O16" i="14"/>
  <c r="S18" i="14"/>
  <c r="N18" i="14"/>
  <c r="O8" i="52"/>
  <c r="T8" i="52"/>
  <c r="N10" i="52"/>
  <c r="S10" i="52"/>
  <c r="M12" i="52"/>
  <c r="R12" i="52"/>
  <c r="R13" i="14"/>
  <c r="M13" i="14"/>
  <c r="Q15" i="14"/>
  <c r="L15" i="14"/>
  <c r="T17" i="14"/>
  <c r="O17" i="14"/>
  <c r="S19" i="14"/>
  <c r="M5" i="52"/>
  <c r="R5" i="52"/>
  <c r="R6" i="14"/>
  <c r="M6" i="14"/>
  <c r="Q8" i="14"/>
  <c r="L8" i="14"/>
  <c r="T10" i="14"/>
  <c r="O10" i="14"/>
  <c r="N11" i="52"/>
  <c r="S11" i="52"/>
  <c r="M13" i="52"/>
  <c r="R14" i="14"/>
  <c r="M14" i="14"/>
  <c r="Q16" i="14"/>
  <c r="T18" i="14"/>
  <c r="O18" i="14"/>
  <c r="N4" i="52"/>
  <c r="M6" i="52"/>
  <c r="R6" i="52"/>
  <c r="R7" i="14"/>
  <c r="Q9" i="14"/>
  <c r="S13" i="14"/>
  <c r="N13" i="14"/>
  <c r="M14" i="52"/>
  <c r="R14" i="52"/>
  <c r="Q17" i="14"/>
  <c r="T4" i="14"/>
  <c r="O4" i="14"/>
  <c r="S6" i="14"/>
  <c r="N6" i="14"/>
  <c r="M7" i="52"/>
  <c r="R7" i="52"/>
  <c r="R8" i="14"/>
  <c r="M8" i="14"/>
  <c r="L9" i="52"/>
  <c r="Q9" i="52"/>
  <c r="Q10" i="14"/>
  <c r="L10" i="14"/>
  <c r="O11" i="52"/>
  <c r="T11" i="52"/>
  <c r="T12" i="14"/>
  <c r="O12" i="14"/>
  <c r="N13" i="52"/>
  <c r="S13" i="52"/>
  <c r="S14" i="14"/>
  <c r="N14" i="14"/>
  <c r="M15" i="52"/>
  <c r="R15" i="52"/>
  <c r="R16" i="14"/>
  <c r="M16" i="14"/>
  <c r="L17" i="52"/>
  <c r="Q17" i="52"/>
  <c r="Q18" i="14"/>
  <c r="L18" i="14"/>
  <c r="O19" i="52"/>
  <c r="T19" i="52"/>
  <c r="Q4" i="14"/>
  <c r="L4" i="14"/>
  <c r="T5" i="52"/>
  <c r="O5" i="52"/>
  <c r="N7" i="52"/>
  <c r="S7" i="52"/>
  <c r="M9" i="52"/>
  <c r="R9" i="52"/>
  <c r="R10" i="14"/>
  <c r="M10" i="14"/>
  <c r="Q12" i="14"/>
  <c r="L12" i="14"/>
  <c r="N15" i="52"/>
  <c r="S15" i="52"/>
  <c r="R18" i="14"/>
  <c r="M18" i="14"/>
  <c r="O6" i="52"/>
  <c r="T6" i="52"/>
  <c r="N8" i="52"/>
  <c r="S8" i="52"/>
  <c r="M10" i="52"/>
  <c r="R10" i="52"/>
  <c r="R11" i="14"/>
  <c r="M11" i="14"/>
  <c r="Q13" i="14"/>
  <c r="L13" i="14"/>
  <c r="T15" i="14"/>
  <c r="O15" i="14"/>
  <c r="S17" i="14"/>
  <c r="R19" i="14"/>
  <c r="M19" i="14"/>
  <c r="R4" i="14"/>
  <c r="M4" i="14"/>
  <c r="Q6" i="14"/>
  <c r="L6" i="14"/>
  <c r="T8" i="14"/>
  <c r="O8" i="14"/>
  <c r="S10" i="14"/>
  <c r="N10" i="14"/>
  <c r="O15" i="52"/>
  <c r="T15" i="52"/>
  <c r="N17" i="52"/>
  <c r="S17" i="52"/>
  <c r="M19" i="52"/>
  <c r="R19" i="52"/>
  <c r="M4" i="52"/>
  <c r="R5" i="14"/>
  <c r="M5" i="14"/>
  <c r="Q7" i="14"/>
  <c r="L7" i="14"/>
  <c r="T9" i="14"/>
  <c r="S11" i="14"/>
  <c r="N11" i="14"/>
  <c r="O16" i="52"/>
  <c r="T16" i="52"/>
  <c r="S4" i="14"/>
  <c r="N4" i="14"/>
  <c r="S12" i="14"/>
  <c r="N12" i="14"/>
  <c r="O17" i="52"/>
  <c r="T17" i="52"/>
  <c r="N19" i="52"/>
  <c r="S19" i="52"/>
  <c r="S5" i="14"/>
  <c r="N5" i="14"/>
  <c r="O10" i="52"/>
  <c r="T10" i="52"/>
  <c r="N12" i="52"/>
  <c r="S12" i="52"/>
  <c r="T5" i="14"/>
  <c r="O5" i="14"/>
  <c r="N6" i="52"/>
  <c r="S6" i="52"/>
  <c r="S7" i="14"/>
  <c r="N7" i="14"/>
  <c r="M8" i="52"/>
  <c r="R8" i="52"/>
  <c r="R9" i="14"/>
  <c r="M9" i="14"/>
  <c r="L10" i="52"/>
  <c r="Q10" i="52"/>
  <c r="Q11" i="14"/>
  <c r="L11" i="14"/>
  <c r="O12" i="52"/>
  <c r="T12" i="52"/>
  <c r="T13" i="14"/>
  <c r="O13" i="14"/>
  <c r="N14" i="52"/>
  <c r="S14" i="52"/>
  <c r="S15" i="14"/>
  <c r="N15" i="14"/>
  <c r="M16" i="52"/>
  <c r="R16" i="52"/>
  <c r="R17" i="14"/>
  <c r="M17" i="14"/>
  <c r="Q19" i="14"/>
  <c r="L19" i="14"/>
  <c r="L87" i="45"/>
  <c r="K50" i="45"/>
  <c r="H75" i="45"/>
  <c r="H93" i="45"/>
  <c r="L53" i="45"/>
  <c r="J76" i="45"/>
  <c r="L95" i="45"/>
  <c r="N39" i="44"/>
  <c r="W39" i="44" s="1"/>
  <c r="AC39" i="44" s="1"/>
  <c r="J56" i="45"/>
  <c r="H77" i="45"/>
  <c r="H101" i="45"/>
  <c r="H59" i="45"/>
  <c r="L77" i="45"/>
  <c r="J108" i="45"/>
  <c r="I39" i="44"/>
  <c r="L61" i="45"/>
  <c r="H79" i="45"/>
  <c r="H113" i="45"/>
  <c r="K48" i="45"/>
  <c r="J65" i="45"/>
  <c r="L79" i="45"/>
  <c r="L115" i="45"/>
  <c r="O4" i="52"/>
  <c r="L18" i="52"/>
  <c r="L16" i="52"/>
  <c r="L15" i="52"/>
  <c r="L13" i="52"/>
  <c r="L12" i="52"/>
  <c r="L11" i="52"/>
  <c r="L8" i="52"/>
  <c r="L7" i="52"/>
  <c r="L6" i="52"/>
  <c r="L5" i="52"/>
  <c r="O13" i="52"/>
  <c r="O9" i="52"/>
  <c r="N18" i="52"/>
  <c r="N5" i="52"/>
  <c r="I21" i="52"/>
  <c r="H21" i="52"/>
  <c r="J21" i="52"/>
  <c r="L4" i="52"/>
  <c r="Q4" i="52"/>
  <c r="M95" i="45"/>
  <c r="M55" i="45"/>
  <c r="L96" i="45"/>
  <c r="L56" i="45"/>
  <c r="K97" i="45"/>
  <c r="K57" i="45"/>
  <c r="H100" i="45"/>
  <c r="H60" i="45"/>
  <c r="I107" i="45"/>
  <c r="I67" i="45"/>
  <c r="L108" i="45"/>
  <c r="L68" i="45"/>
  <c r="M113" i="45"/>
  <c r="M73" i="45"/>
  <c r="I116" i="45"/>
  <c r="I76" i="45"/>
  <c r="M117" i="45"/>
  <c r="M77" i="45"/>
  <c r="J120" i="45"/>
  <c r="J80" i="45"/>
  <c r="M51" i="45"/>
  <c r="J91" i="45"/>
  <c r="J51" i="45"/>
  <c r="I92" i="45"/>
  <c r="I52" i="45"/>
  <c r="M92" i="45"/>
  <c r="M52" i="45"/>
  <c r="K94" i="45"/>
  <c r="K54" i="45"/>
  <c r="J95" i="45"/>
  <c r="J55" i="45"/>
  <c r="I96" i="45"/>
  <c r="I56" i="45"/>
  <c r="M96" i="45"/>
  <c r="M56" i="45"/>
  <c r="K98" i="45"/>
  <c r="K58" i="45"/>
  <c r="J99" i="45"/>
  <c r="J59" i="45"/>
  <c r="I100" i="45"/>
  <c r="I60" i="45"/>
  <c r="M100" i="45"/>
  <c r="M60" i="45"/>
  <c r="K102" i="45"/>
  <c r="K62" i="45"/>
  <c r="I104" i="45"/>
  <c r="I64" i="45"/>
  <c r="M104" i="45"/>
  <c r="M64" i="45"/>
  <c r="H105" i="45"/>
  <c r="H65" i="45"/>
  <c r="L105" i="45"/>
  <c r="L65" i="45"/>
  <c r="J107" i="45"/>
  <c r="J67" i="45"/>
  <c r="I108" i="45"/>
  <c r="I68" i="45"/>
  <c r="M108" i="45"/>
  <c r="M68" i="45"/>
  <c r="K110" i="45"/>
  <c r="K70" i="45"/>
  <c r="J113" i="45"/>
  <c r="J73" i="45"/>
  <c r="J115" i="45"/>
  <c r="J75" i="45"/>
  <c r="J117" i="45"/>
  <c r="J77" i="45"/>
  <c r="J119" i="45"/>
  <c r="J79" i="45"/>
  <c r="N119" i="45"/>
  <c r="N79" i="45"/>
  <c r="L120" i="45"/>
  <c r="L80" i="45"/>
  <c r="J47" i="45"/>
  <c r="H48" i="45"/>
  <c r="L48" i="45"/>
  <c r="J49" i="45"/>
  <c r="H50" i="45"/>
  <c r="H51" i="45"/>
  <c r="J52" i="45"/>
  <c r="J54" i="45"/>
  <c r="H57" i="45"/>
  <c r="L59" i="45"/>
  <c r="J62" i="45"/>
  <c r="H67" i="45"/>
  <c r="L70" i="45"/>
  <c r="J74" i="45"/>
  <c r="J88" i="45"/>
  <c r="L92" i="45"/>
  <c r="L52" i="45"/>
  <c r="I95" i="45"/>
  <c r="I55" i="45"/>
  <c r="H96" i="45"/>
  <c r="H56" i="45"/>
  <c r="I111" i="45"/>
  <c r="I71" i="45"/>
  <c r="I113" i="45"/>
  <c r="I73" i="45"/>
  <c r="I114" i="45"/>
  <c r="I74" i="45"/>
  <c r="I115" i="45"/>
  <c r="I75" i="45"/>
  <c r="M116" i="45"/>
  <c r="M76" i="45"/>
  <c r="I118" i="45"/>
  <c r="I78" i="45"/>
  <c r="T63" i="45" s="1"/>
  <c r="M119" i="45"/>
  <c r="M79" i="45"/>
  <c r="M47" i="45"/>
  <c r="J90" i="45"/>
  <c r="L104" i="45"/>
  <c r="L39" i="44"/>
  <c r="U39" i="44" s="1"/>
  <c r="AB39" i="44" s="1"/>
  <c r="L90" i="45"/>
  <c r="L50" i="45"/>
  <c r="K91" i="45"/>
  <c r="K51" i="45"/>
  <c r="I93" i="45"/>
  <c r="I53" i="45"/>
  <c r="M93" i="45"/>
  <c r="M53" i="45"/>
  <c r="H94" i="45"/>
  <c r="H54" i="45"/>
  <c r="L94" i="45"/>
  <c r="L54" i="45"/>
  <c r="K95" i="45"/>
  <c r="K55" i="45"/>
  <c r="I97" i="45"/>
  <c r="I57" i="45"/>
  <c r="M97" i="45"/>
  <c r="M57" i="45"/>
  <c r="H98" i="45"/>
  <c r="H58" i="45"/>
  <c r="L98" i="45"/>
  <c r="L58" i="45"/>
  <c r="K99" i="45"/>
  <c r="K59" i="45"/>
  <c r="I101" i="45"/>
  <c r="I61" i="45"/>
  <c r="M101" i="45"/>
  <c r="M61" i="45"/>
  <c r="H102" i="45"/>
  <c r="H62" i="45"/>
  <c r="L102" i="45"/>
  <c r="L62" i="45"/>
  <c r="J104" i="45"/>
  <c r="J64" i="45"/>
  <c r="I105" i="45"/>
  <c r="I65" i="45"/>
  <c r="M105" i="45"/>
  <c r="M65" i="45"/>
  <c r="K107" i="45"/>
  <c r="K67" i="45"/>
  <c r="K111" i="45"/>
  <c r="K71" i="45"/>
  <c r="K113" i="45"/>
  <c r="K73" i="45"/>
  <c r="K114" i="45"/>
  <c r="K74" i="45"/>
  <c r="K115" i="45"/>
  <c r="K75" i="45"/>
  <c r="K116" i="45"/>
  <c r="K76" i="45"/>
  <c r="K117" i="45"/>
  <c r="K77" i="45"/>
  <c r="K118" i="45"/>
  <c r="K78" i="45"/>
  <c r="T64" i="45" s="1"/>
  <c r="K119" i="45"/>
  <c r="K79" i="45"/>
  <c r="O119" i="45"/>
  <c r="O79" i="45"/>
  <c r="N120" i="45"/>
  <c r="N80" i="45"/>
  <c r="K47" i="45"/>
  <c r="I48" i="45"/>
  <c r="M48" i="45"/>
  <c r="K49" i="45"/>
  <c r="I50" i="45"/>
  <c r="I51" i="45"/>
  <c r="K52" i="45"/>
  <c r="H55" i="45"/>
  <c r="L57" i="45"/>
  <c r="J60" i="45"/>
  <c r="H64" i="45"/>
  <c r="L67" i="45"/>
  <c r="J71" i="45"/>
  <c r="H89" i="45"/>
  <c r="L91" i="45"/>
  <c r="H92" i="45"/>
  <c r="H52" i="45"/>
  <c r="K93" i="45"/>
  <c r="K53" i="45"/>
  <c r="I99" i="45"/>
  <c r="I59" i="45"/>
  <c r="M99" i="45"/>
  <c r="M59" i="45"/>
  <c r="L100" i="45"/>
  <c r="L60" i="45"/>
  <c r="K101" i="45"/>
  <c r="K61" i="45"/>
  <c r="K105" i="45"/>
  <c r="K65" i="45"/>
  <c r="M107" i="45"/>
  <c r="M67" i="45"/>
  <c r="H108" i="45"/>
  <c r="H68" i="45"/>
  <c r="J110" i="45"/>
  <c r="J70" i="45"/>
  <c r="M111" i="45"/>
  <c r="M71" i="45"/>
  <c r="M114" i="45"/>
  <c r="M74" i="45"/>
  <c r="M115" i="45"/>
  <c r="M75" i="45"/>
  <c r="I117" i="45"/>
  <c r="I77" i="45"/>
  <c r="M118" i="45"/>
  <c r="M78" i="45"/>
  <c r="T65" i="45" s="1"/>
  <c r="I119" i="45"/>
  <c r="I79" i="45"/>
  <c r="I47" i="45"/>
  <c r="J98" i="45"/>
  <c r="M90" i="45"/>
  <c r="M50" i="45"/>
  <c r="J93" i="45"/>
  <c r="J53" i="45"/>
  <c r="I94" i="45"/>
  <c r="I54" i="45"/>
  <c r="M94" i="45"/>
  <c r="M54" i="45"/>
  <c r="K96" i="45"/>
  <c r="K56" i="45"/>
  <c r="J97" i="45"/>
  <c r="J57" i="45"/>
  <c r="I98" i="45"/>
  <c r="I58" i="45"/>
  <c r="M98" i="45"/>
  <c r="M58" i="45"/>
  <c r="K100" i="45"/>
  <c r="K60" i="45"/>
  <c r="J101" i="45"/>
  <c r="J61" i="45"/>
  <c r="I102" i="45"/>
  <c r="I62" i="45"/>
  <c r="M102" i="45"/>
  <c r="M62" i="45"/>
  <c r="K104" i="45"/>
  <c r="K64" i="45"/>
  <c r="K108" i="45"/>
  <c r="K68" i="45"/>
  <c r="I110" i="45"/>
  <c r="I70" i="45"/>
  <c r="M110" i="45"/>
  <c r="M70" i="45"/>
  <c r="H111" i="45"/>
  <c r="H71" i="45"/>
  <c r="L111" i="45"/>
  <c r="L71" i="45"/>
  <c r="H114" i="45"/>
  <c r="H74" i="45"/>
  <c r="L114" i="45"/>
  <c r="L74" i="45"/>
  <c r="H116" i="45"/>
  <c r="H76" i="45"/>
  <c r="L116" i="45"/>
  <c r="L76" i="45"/>
  <c r="H118" i="45"/>
  <c r="H78" i="45"/>
  <c r="S63" i="45" s="1"/>
  <c r="L118" i="45"/>
  <c r="L78" i="45"/>
  <c r="S65" i="45" s="1"/>
  <c r="H47" i="45"/>
  <c r="L49" i="45"/>
  <c r="O9" i="14" l="1"/>
  <c r="N17" i="14"/>
  <c r="L17" i="14"/>
  <c r="L9" i="14"/>
  <c r="Q13" i="52"/>
  <c r="AC22" i="44"/>
  <c r="AA18" i="44"/>
  <c r="AG10" i="44" s="1"/>
  <c r="AB20" i="44"/>
  <c r="AF7" i="44"/>
  <c r="AA30" i="44"/>
  <c r="AC17" i="44"/>
  <c r="AA11" i="44"/>
  <c r="AC15" i="44"/>
  <c r="AI7" i="44" s="1"/>
  <c r="M7" i="62"/>
  <c r="N7" i="62" s="1"/>
  <c r="L13" i="62" s="1"/>
  <c r="T39" i="44"/>
  <c r="AA39" i="44" s="1"/>
  <c r="AA14" i="44"/>
  <c r="M7" i="14"/>
  <c r="L16" i="14"/>
  <c r="N19" i="14"/>
  <c r="N21" i="14" s="1"/>
  <c r="AA17" i="44"/>
  <c r="AA15" i="44"/>
  <c r="AA7" i="44"/>
  <c r="AB11" i="44"/>
  <c r="M6" i="62"/>
  <c r="N6" i="62" s="1"/>
  <c r="L12" i="62" s="1"/>
  <c r="R39" i="44"/>
  <c r="Z39" i="44" s="1"/>
  <c r="G39" i="52"/>
  <c r="L39" i="52" s="1"/>
  <c r="Q39" i="52" s="1"/>
  <c r="M15" i="14"/>
  <c r="O19" i="14"/>
  <c r="Q14" i="52"/>
  <c r="Q21" i="52" s="1"/>
  <c r="Z12" i="44"/>
  <c r="AF8" i="44" s="1"/>
  <c r="AB8" i="44"/>
  <c r="AH8" i="44" s="1"/>
  <c r="AA22" i="44"/>
  <c r="Z21" i="44"/>
  <c r="AA16" i="44"/>
  <c r="AG8" i="44" s="1"/>
  <c r="R15" i="14"/>
  <c r="R21" i="14" s="1"/>
  <c r="T19" i="14"/>
  <c r="AC10" i="44"/>
  <c r="R4" i="52"/>
  <c r="R21" i="52" s="1"/>
  <c r="T18" i="52"/>
  <c r="T21" i="52" s="1"/>
  <c r="O11" i="14"/>
  <c r="O21" i="14" s="1"/>
  <c r="S4" i="52"/>
  <c r="R13" i="52"/>
  <c r="M12" i="14"/>
  <c r="M21" i="14" s="1"/>
  <c r="AC21" i="44"/>
  <c r="AA9" i="44"/>
  <c r="AB21" i="44"/>
  <c r="AH9" i="44" s="1"/>
  <c r="Z17" i="44"/>
  <c r="Z9" i="44"/>
  <c r="AC9" i="44"/>
  <c r="AI9" i="44" s="1"/>
  <c r="AB10" i="44"/>
  <c r="AH10" i="44" s="1"/>
  <c r="AB19" i="44"/>
  <c r="AH7" i="44" s="1"/>
  <c r="AA20" i="44"/>
  <c r="Z10" i="44"/>
  <c r="AF10" i="44" s="1"/>
  <c r="L14" i="52"/>
  <c r="O18" i="52"/>
  <c r="T11" i="14"/>
  <c r="AA19" i="44"/>
  <c r="Z16" i="44"/>
  <c r="S21" i="14"/>
  <c r="T21" i="14"/>
  <c r="L21" i="14"/>
  <c r="Q21" i="14"/>
  <c r="M21" i="52"/>
  <c r="O21" i="52"/>
  <c r="S21" i="52"/>
  <c r="L21" i="52"/>
  <c r="N21" i="52"/>
  <c r="G21" i="14"/>
  <c r="H21" i="14"/>
  <c r="J21" i="14"/>
  <c r="I21" i="14"/>
  <c r="AH17" i="44" l="1"/>
  <c r="AI11" i="44"/>
  <c r="AI16" i="44" s="1"/>
  <c r="AH11" i="44"/>
  <c r="AH15" i="44" s="1"/>
  <c r="AG9" i="44"/>
  <c r="AI10" i="44"/>
  <c r="AH16" i="44"/>
  <c r="AF9" i="44"/>
  <c r="AI17" i="44"/>
  <c r="AG7" i="44"/>
  <c r="AH19" i="44" l="1"/>
  <c r="AG11" i="44"/>
  <c r="AG17" i="44"/>
  <c r="AH18" i="44"/>
  <c r="AF11" i="44"/>
  <c r="AI15" i="44"/>
  <c r="AI18" i="44"/>
  <c r="AI19" i="44" l="1"/>
  <c r="AF16" i="44"/>
  <c r="AF15" i="44"/>
  <c r="AF18" i="44"/>
  <c r="AF17" i="44"/>
  <c r="AG18" i="44"/>
  <c r="AG16" i="44"/>
  <c r="AG15" i="44"/>
  <c r="AG19" i="44" s="1"/>
  <c r="AF19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Haussmann</author>
  </authors>
  <commentList>
    <comment ref="Q42" authorId="0" shapeId="0" xr:uid="{7486C7AD-D824-7144-A1DA-B17C159A5E63}">
      <text>
        <r>
          <rPr>
            <b/>
            <sz val="9"/>
            <color indexed="81"/>
            <rFont val="Segoe UI"/>
            <family val="2"/>
          </rPr>
          <t>Samantha Haussmann:</t>
        </r>
        <r>
          <rPr>
            <sz val="9"/>
            <color indexed="81"/>
            <rFont val="Segoe UI"/>
            <family val="2"/>
          </rPr>
          <t xml:space="preserve">
A partir de abril de 1979</t>
        </r>
      </text>
    </comment>
    <comment ref="Q43" authorId="0" shapeId="0" xr:uid="{069FFADB-5EA7-844E-B6F8-A9EEEA2D2FD5}">
      <text>
        <r>
          <rPr>
            <b/>
            <sz val="9"/>
            <color rgb="FF000000"/>
            <rFont val="Segoe UI"/>
            <family val="2"/>
          </rPr>
          <t>Samantha Haussmann: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A partir de fevereiro de 1944.</t>
        </r>
      </text>
    </comment>
  </commentList>
</comments>
</file>

<file path=xl/sharedStrings.xml><?xml version="1.0" encoding="utf-8"?>
<sst xmlns="http://schemas.openxmlformats.org/spreadsheetml/2006/main" count="1909" uniqueCount="579">
  <si>
    <t>National proportion by year</t>
  </si>
  <si>
    <t>Elasticity (Ernesto)</t>
  </si>
  <si>
    <t>Elasticity (Joe)</t>
  </si>
  <si>
    <t>Std.Dev.</t>
  </si>
  <si>
    <t>Reference</t>
  </si>
  <si>
    <t>Secondary</t>
  </si>
  <si>
    <t>Primary</t>
  </si>
  <si>
    <t>University</t>
  </si>
  <si>
    <t>Ages 15–24 years; less than primary completed</t>
  </si>
  <si>
    <t>Ages 25–34 years; less than primary completed</t>
  </si>
  <si>
    <t>Ages 35–49 years; less than primary completed</t>
  </si>
  <si>
    <t>Ages 50–64 years; less than primary completed</t>
  </si>
  <si>
    <t>Ages 15–24 years; primary completed</t>
  </si>
  <si>
    <t>Ages 25–34 years; primary completed</t>
  </si>
  <si>
    <t>Ages 35–49 years; primary completed</t>
  </si>
  <si>
    <t>Ages 50–64 years; primary completed</t>
  </si>
  <si>
    <t>Ages 15–24 years; secondary completed</t>
  </si>
  <si>
    <t>Ages 25–34 years; secondary completed</t>
  </si>
  <si>
    <t>Ages 35–49 years; secondary completed</t>
  </si>
  <si>
    <t>Ages 50–64 years; secondary completed</t>
  </si>
  <si>
    <t>Ages 15–24 years; university completed</t>
  </si>
  <si>
    <t>Ages 25–34 years; university completed</t>
  </si>
  <si>
    <t>Ages 35–49 years; university completed</t>
  </si>
  <si>
    <t>Ages 50–64 years; university completed</t>
  </si>
  <si>
    <t>Age-education group proportion, Brazil</t>
  </si>
  <si>
    <t>Less than primary</t>
  </si>
  <si>
    <t>Age-Education groups</t>
  </si>
  <si>
    <t>No</t>
  </si>
  <si>
    <t>Yes</t>
  </si>
  <si>
    <t>Total</t>
  </si>
  <si>
    <t>%</t>
  </si>
  <si>
    <t>Table 1 – Male population distributed into categories of independent variables and economic sector (informal or formal), as percentage shares, Brazil, 1980–2010</t>
  </si>
  <si>
    <t>15-24 years; Less than primary completed</t>
  </si>
  <si>
    <t>Independent variables</t>
  </si>
  <si>
    <t>15-24 years; Primary completed</t>
  </si>
  <si>
    <t>Informal worker</t>
  </si>
  <si>
    <t>Formal worker</t>
  </si>
  <si>
    <t>15-24 years; Secondary completed</t>
  </si>
  <si>
    <t>Age-education indicators</t>
  </si>
  <si>
    <t>15-24 years; University completed</t>
  </si>
  <si>
    <t>25-34 years; Less than primary completed</t>
  </si>
  <si>
    <t>25-34 years; Primary completed</t>
  </si>
  <si>
    <t>25-34 years; Secondary completed</t>
  </si>
  <si>
    <t>25-34 years; University completed</t>
  </si>
  <si>
    <t>35-49 years; Less than primary completed</t>
  </si>
  <si>
    <t>35-49 years; Primary completed</t>
  </si>
  <si>
    <t>35-49 years; Secondary completed</t>
  </si>
  <si>
    <t>35-49 years; University completed</t>
  </si>
  <si>
    <t>50-64 years; Less than primary completed</t>
  </si>
  <si>
    <t>50-64 years; Primary completed</t>
  </si>
  <si>
    <t>50-64 years; Secondary completed</t>
  </si>
  <si>
    <t>50-64 years; University completed</t>
  </si>
  <si>
    <t>N</t>
  </si>
  <si>
    <t>Race</t>
  </si>
  <si>
    <t>Not white</t>
  </si>
  <si>
    <t>White</t>
  </si>
  <si>
    <t>Region</t>
  </si>
  <si>
    <t>North</t>
  </si>
  <si>
    <t>Married</t>
  </si>
  <si>
    <t>Northeast</t>
  </si>
  <si>
    <t>Southeast</t>
  </si>
  <si>
    <t>South</t>
  </si>
  <si>
    <t>Center-west</t>
  </si>
  <si>
    <t>Population percentage by economic sector</t>
  </si>
  <si>
    <t>Population size by economic sector</t>
  </si>
  <si>
    <t>Total population size (N)</t>
  </si>
  <si>
    <t>Religion</t>
  </si>
  <si>
    <t>Not protestant</t>
  </si>
  <si>
    <t>Protestant</t>
  </si>
  <si>
    <t>region</t>
  </si>
  <si>
    <t>Mean income</t>
  </si>
  <si>
    <t>Table 2 – Average nominal income by categories of independent variables and economic sector (informal or formal), Brazil, 1980–2010</t>
  </si>
  <si>
    <t>1980 (em cruzeiros Cr$)</t>
  </si>
  <si>
    <t>1991(em cruzeiros Cr$)</t>
  </si>
  <si>
    <t>2000 (em reais R$)</t>
  </si>
  <si>
    <t>2010 (em reais R$)</t>
  </si>
  <si>
    <t>Mean</t>
  </si>
  <si>
    <t>Population size (N)</t>
  </si>
  <si>
    <t>Obs: A renda não foi ajustada</t>
  </si>
  <si>
    <t>Deflator</t>
  </si>
  <si>
    <t>INPC-IBGE</t>
  </si>
  <si>
    <t>Table 2 – Average real income by categories of independent variables and economic sector (informal or formal), income adjusted by INPC index, Brazil, 1980–2010</t>
  </si>
  <si>
    <t>IGP-DI (FGV)</t>
  </si>
  <si>
    <t>Data de referência</t>
  </si>
  <si>
    <t>Obs: Ajuste da renda utilizando INPC-IBGE.</t>
  </si>
  <si>
    <t>Table 2 – Average real income by categories of independent variables and economic sector (informal or formal), income adjusted by IGP-DI index, Brazil, 1980–2010</t>
  </si>
  <si>
    <t>Obs: Ajuste da renda utilizando IGP-DI (FGV).</t>
  </si>
  <si>
    <t>Índices e cálculos na web</t>
  </si>
  <si>
    <t>http://drcalc.net/easycalc/correcao.asp</t>
  </si>
  <si>
    <t>A democracia impressa (por Heber Ricardo da Silva)</t>
  </si>
  <si>
    <t>https://urldefense.proofpoint.com/v2/url?u=https-3A__books.google.com.br_books-3Fid-3DkLDM1EjMdqAC-26pg-3DPA119-26lpg-3DPA119-26dq-3Dhttp-3A__drcalc.net_easycalc_correcao.asp-26source-3Dbl-26ots-3DEKmB2VCxxe-26sig-3Dp99J0NWRAHDBsQzIJpUngYTORq4-26hl-3Dpt-2</t>
  </si>
  <si>
    <t>http://www.portalbrasil.net/inpc_seriehistorica.htm.</t>
  </si>
  <si>
    <t>Center-West</t>
  </si>
  <si>
    <t>Constant</t>
  </si>
  <si>
    <t>Proportion of people working in the formal sector</t>
  </si>
  <si>
    <t>Informal</t>
  </si>
  <si>
    <t>Formal</t>
  </si>
  <si>
    <t>0.210</t>
  </si>
  <si>
    <t>Range of confidence interval (90%, z=1.645)</t>
  </si>
  <si>
    <t>Standard error</t>
  </si>
  <si>
    <t>Elasticity of standard error</t>
  </si>
  <si>
    <t>CONFIDENCE INTERVAL</t>
  </si>
  <si>
    <t>FORMAL ECONOMIC SECTOR</t>
  </si>
  <si>
    <t>INFORMAL ECONOMIC SECTOR</t>
  </si>
  <si>
    <t>0.018</t>
  </si>
  <si>
    <t>0.034</t>
  </si>
  <si>
    <t>0.309</t>
  </si>
  <si>
    <t>0.382</t>
  </si>
  <si>
    <t>0.032</t>
  </si>
  <si>
    <t>0.235</t>
  </si>
  <si>
    <t>0.160</t>
  </si>
  <si>
    <t>0.360</t>
  </si>
  <si>
    <t>0.288</t>
  </si>
  <si>
    <t>0.103</t>
  </si>
  <si>
    <t>0.027</t>
  </si>
  <si>
    <t>0.050</t>
  </si>
  <si>
    <t>0.046</t>
  </si>
  <si>
    <t>0.040</t>
  </si>
  <si>
    <t>0.072</t>
  </si>
  <si>
    <t>0.267</t>
  </si>
  <si>
    <t>0.025</t>
  </si>
  <si>
    <t>0.080</t>
  </si>
  <si>
    <t>0.075</t>
  </si>
  <si>
    <t>0.026</t>
  </si>
  <si>
    <t>0.252</t>
  </si>
  <si>
    <t>0.158</t>
  </si>
  <si>
    <t>0.056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</si>
  <si>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</si>
  <si>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</si>
  <si>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</si>
  <si>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</si>
  <si>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</si>
  <si>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</si>
  <si>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</si>
  <si>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</si>
  <si>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</si>
  <si>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VARIABLES</t>
  </si>
  <si>
    <t>1980</t>
  </si>
  <si>
    <t>se</t>
  </si>
  <si>
    <t>1991</t>
  </si>
  <si>
    <t>2000</t>
  </si>
  <si>
    <t>2010</t>
  </si>
  <si>
    <t>Ln earn income</t>
  </si>
  <si>
    <t>.</t>
  </si>
  <si>
    <t>Formal label market</t>
  </si>
  <si>
    <t>0.371</t>
  </si>
  <si>
    <t>0.001</t>
  </si>
  <si>
    <t>0.258</t>
  </si>
  <si>
    <t>0.281</t>
  </si>
  <si>
    <t>0.283</t>
  </si>
  <si>
    <t>-0.039</t>
  </si>
  <si>
    <t>0.007</t>
  </si>
  <si>
    <t>-0.572</t>
  </si>
  <si>
    <t>0.013</t>
  </si>
  <si>
    <t>-0.394</t>
  </si>
  <si>
    <t>0.011</t>
  </si>
  <si>
    <t>0.114</t>
  </si>
  <si>
    <t>0.015</t>
  </si>
  <si>
    <t>0.358</t>
  </si>
  <si>
    <t>0.008</t>
  </si>
  <si>
    <t>-0.085</t>
  </si>
  <si>
    <t>0.012</t>
  </si>
  <si>
    <t>-0.241</t>
  </si>
  <si>
    <t>-0.293</t>
  </si>
  <si>
    <t>0.009</t>
  </si>
  <si>
    <t>1.036</t>
  </si>
  <si>
    <t>0.378</t>
  </si>
  <si>
    <t>0.033</t>
  </si>
  <si>
    <t>0.570</t>
  </si>
  <si>
    <t>0.483</t>
  </si>
  <si>
    <t>0.020</t>
  </si>
  <si>
    <t>-0.336</t>
  </si>
  <si>
    <t>0.405</t>
  </si>
  <si>
    <t>0.485</t>
  </si>
  <si>
    <t>0.006</t>
  </si>
  <si>
    <t>0.273</t>
  </si>
  <si>
    <t>-0.025</t>
  </si>
  <si>
    <t>-0.417</t>
  </si>
  <si>
    <t>0.564</t>
  </si>
  <si>
    <t>0.010</t>
  </si>
  <si>
    <t>0.112</t>
  </si>
  <si>
    <t>-0.142</t>
  </si>
  <si>
    <t>1.202</t>
  </si>
  <si>
    <t>0.905</t>
  </si>
  <si>
    <t>0.959</t>
  </si>
  <si>
    <t>0.653</t>
  </si>
  <si>
    <t>0.661</t>
  </si>
  <si>
    <t>0.714</t>
  </si>
  <si>
    <t>0.820</t>
  </si>
  <si>
    <t>0.500</t>
  </si>
  <si>
    <t>0.751</t>
  </si>
  <si>
    <t>0.453</t>
  </si>
  <si>
    <t>0.424</t>
  </si>
  <si>
    <t>0.918</t>
  </si>
  <si>
    <t>0.781</t>
  </si>
  <si>
    <t>0.676</t>
  </si>
  <si>
    <t>0.280</t>
  </si>
  <si>
    <t>1.400</t>
  </si>
  <si>
    <t>1.262</t>
  </si>
  <si>
    <t>1.331</t>
  </si>
  <si>
    <t>0.917</t>
  </si>
  <si>
    <t>0.571</t>
  </si>
  <si>
    <t>0.698</t>
  </si>
  <si>
    <t>0.738</t>
  </si>
  <si>
    <t>0.446</t>
  </si>
  <si>
    <t>0.861</t>
  </si>
  <si>
    <t>0.683</t>
  </si>
  <si>
    <t>0.534</t>
  </si>
  <si>
    <t>1.080</t>
  </si>
  <si>
    <t>0.992</t>
  </si>
  <si>
    <t>0.960</t>
  </si>
  <si>
    <t>0.014</t>
  </si>
  <si>
    <t>0.645</t>
  </si>
  <si>
    <t>1.469</t>
  </si>
  <si>
    <t>1.418</t>
  </si>
  <si>
    <t>1.518</t>
  </si>
  <si>
    <t>1.209</t>
  </si>
  <si>
    <t>0.190</t>
  </si>
  <si>
    <t>0.238</t>
  </si>
  <si>
    <t>0.204</t>
  </si>
  <si>
    <t>0.159</t>
  </si>
  <si>
    <t>0.291</t>
  </si>
  <si>
    <t>0.326</t>
  </si>
  <si>
    <t>0.257</t>
  </si>
  <si>
    <t>0.200</t>
  </si>
  <si>
    <t>-0.031</t>
  </si>
  <si>
    <t>-0.021</t>
  </si>
  <si>
    <t>0.002</t>
  </si>
  <si>
    <t>-0.035</t>
  </si>
  <si>
    <t>-0.046</t>
  </si>
  <si>
    <t>0.003</t>
  </si>
  <si>
    <t>-0.104</t>
  </si>
  <si>
    <t>-0.067</t>
  </si>
  <si>
    <t>-0.309</t>
  </si>
  <si>
    <t>-0.406</t>
  </si>
  <si>
    <t>-0.347</t>
  </si>
  <si>
    <t>-0.271</t>
  </si>
  <si>
    <t>-0.163</t>
  </si>
  <si>
    <t>-0.168</t>
  </si>
  <si>
    <t>-0.101</t>
  </si>
  <si>
    <t>-0.070</t>
  </si>
  <si>
    <t>-0.024</t>
  </si>
  <si>
    <t>0.098</t>
  </si>
  <si>
    <t>-1.143</t>
  </si>
  <si>
    <t>-1.588</t>
  </si>
  <si>
    <t>0.021</t>
  </si>
  <si>
    <t>-1.737</t>
  </si>
  <si>
    <t>-3.337</t>
  </si>
  <si>
    <t>0.047</t>
  </si>
  <si>
    <t>-0.592</t>
  </si>
  <si>
    <t>0.071</t>
  </si>
  <si>
    <t>6.669</t>
  </si>
  <si>
    <t>2.163</t>
  </si>
  <si>
    <t>0.106</t>
  </si>
  <si>
    <t>-3.733</t>
  </si>
  <si>
    <t>0.153</t>
  </si>
  <si>
    <t>-0.423</t>
  </si>
  <si>
    <t>0.156</t>
  </si>
  <si>
    <t>8.369</t>
  </si>
  <si>
    <t>6.498</t>
  </si>
  <si>
    <t>3.520</t>
  </si>
  <si>
    <t>-35.999</t>
  </si>
  <si>
    <t>8.128</t>
  </si>
  <si>
    <t>71.660</t>
  </si>
  <si>
    <t>7.974</t>
  </si>
  <si>
    <t>71.411</t>
  </si>
  <si>
    <t>6.089</t>
  </si>
  <si>
    <t>6.067</t>
  </si>
  <si>
    <t>3.472</t>
  </si>
  <si>
    <t>2.101</t>
  </si>
  <si>
    <t>-3.507</t>
  </si>
  <si>
    <t>-3.639</t>
  </si>
  <si>
    <t>-3.593</t>
  </si>
  <si>
    <t>0.044</t>
  </si>
  <si>
    <t>4.493</t>
  </si>
  <si>
    <t>0.197</t>
  </si>
  <si>
    <t>3.229</t>
  </si>
  <si>
    <t>0.203</t>
  </si>
  <si>
    <t>6.655</t>
  </si>
  <si>
    <t>0.201</t>
  </si>
  <si>
    <t>9.864</t>
  </si>
  <si>
    <t>0.284</t>
  </si>
  <si>
    <t>5.748</t>
  </si>
  <si>
    <t>0.166</t>
  </si>
  <si>
    <t>5.645</t>
  </si>
  <si>
    <t>0.148</t>
  </si>
  <si>
    <t>7.814</t>
  </si>
  <si>
    <t>0.111</t>
  </si>
  <si>
    <t>4.135</t>
  </si>
  <si>
    <t>0.064</t>
  </si>
  <si>
    <t>11.514</t>
  </si>
  <si>
    <t>14.690</t>
  </si>
  <si>
    <t>0.477</t>
  </si>
  <si>
    <t>19.936</t>
  </si>
  <si>
    <t>0.459</t>
  </si>
  <si>
    <t>11.365</t>
  </si>
  <si>
    <t>0.285</t>
  </si>
  <si>
    <t>-2.951</t>
  </si>
  <si>
    <t>-4.047</t>
  </si>
  <si>
    <t>-4.424</t>
  </si>
  <si>
    <t>0.035</t>
  </si>
  <si>
    <t>-3.663</t>
  </si>
  <si>
    <t>-0.683</t>
  </si>
  <si>
    <t>0.295</t>
  </si>
  <si>
    <t>0.868</t>
  </si>
  <si>
    <t>1.241</t>
  </si>
  <si>
    <t>0.178</t>
  </si>
  <si>
    <t>4.148</t>
  </si>
  <si>
    <t>0.186</t>
  </si>
  <si>
    <t>9.508</t>
  </si>
  <si>
    <t>0.353</t>
  </si>
  <si>
    <t>2.997</t>
  </si>
  <si>
    <t>0.237</t>
  </si>
  <si>
    <t>3.908</t>
  </si>
  <si>
    <t>0.119</t>
  </si>
  <si>
    <t>2.910</t>
  </si>
  <si>
    <t>16.960</t>
  </si>
  <si>
    <t>10.220</t>
  </si>
  <si>
    <t>0.282</t>
  </si>
  <si>
    <t>10.901</t>
  </si>
  <si>
    <t>0.229</t>
  </si>
  <si>
    <t>11.971</t>
  </si>
  <si>
    <t>0.245</t>
  </si>
  <si>
    <t>-4.984</t>
  </si>
  <si>
    <t>-7.294</t>
  </si>
  <si>
    <t>0.079</t>
  </si>
  <si>
    <t>-6.570</t>
  </si>
  <si>
    <t>0.070</t>
  </si>
  <si>
    <t>-4.459</t>
  </si>
  <si>
    <t>0.059</t>
  </si>
  <si>
    <t>-7.437</t>
  </si>
  <si>
    <t>0.876</t>
  </si>
  <si>
    <t>-9.369</t>
  </si>
  <si>
    <t>1.249</t>
  </si>
  <si>
    <t>2.754</t>
  </si>
  <si>
    <t>0.845</t>
  </si>
  <si>
    <t>-0.211</t>
  </si>
  <si>
    <t>0.383</t>
  </si>
  <si>
    <t>10.734</t>
  </si>
  <si>
    <t>1.275</t>
  </si>
  <si>
    <t>1.145</t>
  </si>
  <si>
    <t>1.121</t>
  </si>
  <si>
    <t>4.239</t>
  </si>
  <si>
    <t>0.632</t>
  </si>
  <si>
    <t>0.793</t>
  </si>
  <si>
    <t>0.236</t>
  </si>
  <si>
    <t>26.037</t>
  </si>
  <si>
    <t>1.363</t>
  </si>
  <si>
    <t>18.686</t>
  </si>
  <si>
    <t>1.252</t>
  </si>
  <si>
    <t>18.659</t>
  </si>
  <si>
    <t>0.687</t>
  </si>
  <si>
    <t>12.714</t>
  </si>
  <si>
    <t>0.462</t>
  </si>
  <si>
    <t>8.491</t>
  </si>
  <si>
    <t>10.720</t>
  </si>
  <si>
    <t>0.005</t>
  </si>
  <si>
    <t>5.455</t>
  </si>
  <si>
    <t>6.351</t>
  </si>
  <si>
    <t>Observations</t>
  </si>
  <si>
    <t>4,309,104</t>
  </si>
  <si>
    <t>2,775,824</t>
  </si>
  <si>
    <t>3,305,805</t>
  </si>
  <si>
    <t>3,708,484</t>
  </si>
  <si>
    <t>R-squared</t>
  </si>
  <si>
    <t>0.478</t>
  </si>
  <si>
    <t>0.433</t>
  </si>
  <si>
    <t>0.470</t>
  </si>
  <si>
    <t>0.423</t>
  </si>
  <si>
    <t>Exponential of coefficient</t>
  </si>
  <si>
    <t>1.381</t>
  </si>
  <si>
    <t>0.004</t>
  </si>
  <si>
    <t>1.921</t>
  </si>
  <si>
    <t>1.610</t>
  </si>
  <si>
    <t>1.442</t>
  </si>
  <si>
    <t>0.286</t>
  </si>
  <si>
    <t>0.045</t>
  </si>
  <si>
    <t>0.107</t>
  </si>
  <si>
    <t>0.016</t>
  </si>
  <si>
    <t>0.887</t>
  </si>
  <si>
    <t>0.667</t>
  </si>
  <si>
    <t>0.189</t>
  </si>
  <si>
    <t>1.464</t>
  </si>
  <si>
    <t>0.028</t>
  </si>
  <si>
    <t>0.912</t>
  </si>
  <si>
    <t>0.862</t>
  </si>
  <si>
    <t>0.778</t>
  </si>
  <si>
    <t>-0.079</t>
  </si>
  <si>
    <t>0.259</t>
  </si>
  <si>
    <t>0.402</t>
  </si>
  <si>
    <t>0.231</t>
  </si>
  <si>
    <t>0.880</t>
  </si>
  <si>
    <t>0.869</t>
  </si>
  <si>
    <t>0.443</t>
  </si>
  <si>
    <t>1.106</t>
  </si>
  <si>
    <t>0.579</t>
  </si>
  <si>
    <t>0.413</t>
  </si>
  <si>
    <t>1.736</t>
  </si>
  <si>
    <t>1.529</t>
  </si>
  <si>
    <t>1.290</t>
  </si>
  <si>
    <t>0.982</t>
  </si>
  <si>
    <t>0.374</t>
  </si>
  <si>
    <t>0.395</t>
  </si>
  <si>
    <t>1.183</t>
  </si>
  <si>
    <t>1.099</t>
  </si>
  <si>
    <t>0.438</t>
  </si>
  <si>
    <t>1.434</t>
  </si>
  <si>
    <t>1.479</t>
  </si>
  <si>
    <t>1.107</t>
  </si>
  <si>
    <t>0.718</t>
  </si>
  <si>
    <t>1.854</t>
  </si>
  <si>
    <t>1.866</t>
  </si>
  <si>
    <t>1.676</t>
  </si>
  <si>
    <t>1.236</t>
  </si>
  <si>
    <t>0.595</t>
  </si>
  <si>
    <t>0.659</t>
  </si>
  <si>
    <t>1.188</t>
  </si>
  <si>
    <t>1.157</t>
  </si>
  <si>
    <t>0.798</t>
  </si>
  <si>
    <t>0.541</t>
  </si>
  <si>
    <t>1.449</t>
  </si>
  <si>
    <t>1.490</t>
  </si>
  <si>
    <t>1.263</t>
  </si>
  <si>
    <t>0.906</t>
  </si>
  <si>
    <t>1.822</t>
  </si>
  <si>
    <t>1.900</t>
  </si>
  <si>
    <t>1.806</t>
  </si>
  <si>
    <t>1.468</t>
  </si>
  <si>
    <t>0.187</t>
  </si>
  <si>
    <t>0.214</t>
  </si>
  <si>
    <t>0.147</t>
  </si>
  <si>
    <t>0.334</t>
  </si>
  <si>
    <t>0.344</t>
  </si>
  <si>
    <t>0.221</t>
  </si>
  <si>
    <t>-0.022</t>
  </si>
  <si>
    <t>-0.041</t>
  </si>
  <si>
    <t>-0.051</t>
  </si>
  <si>
    <t>0.093</t>
  </si>
  <si>
    <t>0.122</t>
  </si>
  <si>
    <t>-0.118</t>
  </si>
  <si>
    <t>-0.154</t>
  </si>
  <si>
    <t>-0.088</t>
  </si>
  <si>
    <t>-0.182</t>
  </si>
  <si>
    <t>-0.171</t>
  </si>
  <si>
    <t>-0.152</t>
  </si>
  <si>
    <t>-0.056</t>
  </si>
  <si>
    <t>0.041</t>
  </si>
  <si>
    <t>0.195</t>
  </si>
  <si>
    <t>0.065</t>
  </si>
  <si>
    <t>0.125</t>
  </si>
  <si>
    <t>-0.014</t>
  </si>
  <si>
    <t>0.218</t>
  </si>
  <si>
    <t>0.022</t>
  </si>
  <si>
    <t>-0.773</t>
  </si>
  <si>
    <t>-1.771</t>
  </si>
  <si>
    <t>-3.226</t>
  </si>
  <si>
    <t>0.073</t>
  </si>
  <si>
    <t>0.161</t>
  </si>
  <si>
    <t>-0.443</t>
  </si>
  <si>
    <t>0.109</t>
  </si>
  <si>
    <t>-1.942</t>
  </si>
  <si>
    <t>-5.117</t>
  </si>
  <si>
    <t>0.269</t>
  </si>
  <si>
    <t>3.112</t>
  </si>
  <si>
    <t>0.115</t>
  </si>
  <si>
    <t>-0.610</t>
  </si>
  <si>
    <t>-82.941</t>
  </si>
  <si>
    <t>8.471</t>
  </si>
  <si>
    <t>32.559</t>
  </si>
  <si>
    <t>8.085</t>
  </si>
  <si>
    <t>47.786</t>
  </si>
  <si>
    <t>6.234</t>
  </si>
  <si>
    <t>-10.955</t>
  </si>
  <si>
    <t>3.487</t>
  </si>
  <si>
    <t>2.323</t>
  </si>
  <si>
    <t>-1.611</t>
  </si>
  <si>
    <t>-1.562</t>
  </si>
  <si>
    <t>-3.597</t>
  </si>
  <si>
    <t>0.198</t>
  </si>
  <si>
    <t>-4.502</t>
  </si>
  <si>
    <t>0.205</t>
  </si>
  <si>
    <t>1.125</t>
  </si>
  <si>
    <t>3.806</t>
  </si>
  <si>
    <t>-1.731</t>
  </si>
  <si>
    <t>0.167</t>
  </si>
  <si>
    <t>-1.165</t>
  </si>
  <si>
    <t>0.149</t>
  </si>
  <si>
    <t>3.985</t>
  </si>
  <si>
    <t>0.113</t>
  </si>
  <si>
    <t>0.768</t>
  </si>
  <si>
    <t>0.067</t>
  </si>
  <si>
    <t>0.750</t>
  </si>
  <si>
    <t>0.368</t>
  </si>
  <si>
    <t>5.057</t>
  </si>
  <si>
    <t>0.481</t>
  </si>
  <si>
    <t>14.396</t>
  </si>
  <si>
    <t>0.468</t>
  </si>
  <si>
    <t>7.188</t>
  </si>
  <si>
    <t>0.101</t>
  </si>
  <si>
    <t>-0.367</t>
  </si>
  <si>
    <t>-2.541</t>
  </si>
  <si>
    <t>0.037</t>
  </si>
  <si>
    <t>-1.736</t>
  </si>
  <si>
    <t>-6.104</t>
  </si>
  <si>
    <t>0.292</t>
  </si>
  <si>
    <t>-6.586</t>
  </si>
  <si>
    <t>0.324</t>
  </si>
  <si>
    <t>-2.417</t>
  </si>
  <si>
    <t>0.181</t>
  </si>
  <si>
    <t>-0.524</t>
  </si>
  <si>
    <t>0.590</t>
  </si>
  <si>
    <t>0.351</t>
  </si>
  <si>
    <t>-4.061</t>
  </si>
  <si>
    <t>0.503</t>
  </si>
  <si>
    <t>0.121</t>
  </si>
  <si>
    <t>0.087</t>
  </si>
  <si>
    <t>0.082</t>
  </si>
  <si>
    <t>8.797</t>
  </si>
  <si>
    <t>3.875</t>
  </si>
  <si>
    <t>7.332</t>
  </si>
  <si>
    <t>0.233</t>
  </si>
  <si>
    <t>8.610</t>
  </si>
  <si>
    <t>0.247</t>
  </si>
  <si>
    <t>-1.654</t>
  </si>
  <si>
    <t>-2.866</t>
  </si>
  <si>
    <t>0.081</t>
  </si>
  <si>
    <t>-4.261</t>
  </si>
  <si>
    <t>-2.466</t>
  </si>
  <si>
    <t>0.061</t>
  </si>
  <si>
    <t>-10.896</t>
  </si>
  <si>
    <t>0.882</t>
  </si>
  <si>
    <t>-16.308</t>
  </si>
  <si>
    <t>-2.753</t>
  </si>
  <si>
    <t>0.859</t>
  </si>
  <si>
    <t>-2.848</t>
  </si>
  <si>
    <t>0.389</t>
  </si>
  <si>
    <t>2.460</t>
  </si>
  <si>
    <t>-6.512</t>
  </si>
  <si>
    <t>1.117</t>
  </si>
  <si>
    <t>-1.453</t>
  </si>
  <si>
    <t>0.641</t>
  </si>
  <si>
    <t>-1.393</t>
  </si>
  <si>
    <t>0.239</t>
  </si>
  <si>
    <t>18.403</t>
  </si>
  <si>
    <t>1.358</t>
  </si>
  <si>
    <t>11.084</t>
  </si>
  <si>
    <t>1.247</t>
  </si>
  <si>
    <t>13.741</t>
  </si>
  <si>
    <t>0.697</t>
  </si>
  <si>
    <t>9.941</t>
  </si>
  <si>
    <t>7.550</t>
  </si>
  <si>
    <t>9.328</t>
  </si>
  <si>
    <t>4.704</t>
  </si>
  <si>
    <t>5.591</t>
  </si>
  <si>
    <t>0.460</t>
  </si>
  <si>
    <t>0.412</t>
  </si>
  <si>
    <t>Coefficient</t>
  </si>
  <si>
    <t>National formal proportion</t>
  </si>
  <si>
    <t>Elasticity</t>
  </si>
  <si>
    <t>Interaction: 15-24 years; Primary completed x Formal Label Market</t>
  </si>
  <si>
    <t>Interaction: 15-24 years; Secondary completed x Formal Label Market</t>
  </si>
  <si>
    <t>Interaction: 15-24 years; University completed x Formal Label Market</t>
  </si>
  <si>
    <t>Interaction: 25-34 years; Less than primary completed x Formal Label Market</t>
  </si>
  <si>
    <t>Interaction: 25-34 years; Primary completed x Formal Label Market</t>
  </si>
  <si>
    <t>Interaction: 25-34 years; Secondary completed x Formal Label Market</t>
  </si>
  <si>
    <t>Interaction: 25-34 years; University completed x Formal Label Market</t>
  </si>
  <si>
    <t>Interaction: 35-49 years; Less than primary completed x Formal Label Market</t>
  </si>
  <si>
    <t>Interaction: 35-49 years; Primary completed x Formal Label Market</t>
  </si>
  <si>
    <t>Interaction: 35-49 years; Secondary completed x Formal Label Market</t>
  </si>
  <si>
    <t>Interaction: 35-49 years; University completed x Formal Label Market</t>
  </si>
  <si>
    <t>Interaction: 50-64 years; Less than primary completed x Formal Label Market</t>
  </si>
  <si>
    <t>Interaction: 50-64 years; Primary completed x Formal Label Market</t>
  </si>
  <si>
    <t>Interaction: 50-64 years; Secondary completed x Formal Label Market</t>
  </si>
  <si>
    <t>Interaction: 50-64 years; University completed x Formal Label Market</t>
  </si>
  <si>
    <t>Informal sector</t>
  </si>
  <si>
    <t>Formal sector</t>
  </si>
  <si>
    <t>Less than primary (ref.)</t>
  </si>
  <si>
    <t>Interaction: 15-24 years; Less than primary completed x Formal Label Market</t>
  </si>
  <si>
    <t>15–24; &lt; primary; informal (ref.)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</si>
</sst>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2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rgb="FF0432FF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17" fillId="0" borderId="0"/>
    <xf numFmtId="0" fontId="21" fillId="0" borderId="0"/>
  </cellStyleXfs>
  <cellXfs count="13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6" fillId="0" borderId="0" xfId="391" applyFont="1"/>
    <xf numFmtId="0" fontId="5" fillId="0" borderId="2" xfId="391" applyBorder="1"/>
    <xf numFmtId="0" fontId="7" fillId="0" borderId="0" xfId="391" applyFont="1" applyAlignment="1">
      <alignment horizontal="left" vertical="center"/>
    </xf>
    <xf numFmtId="0" fontId="7" fillId="0" borderId="0" xfId="391" applyFont="1" applyAlignment="1">
      <alignment horizontal="center" vertical="center"/>
    </xf>
    <xf numFmtId="0" fontId="5" fillId="0" borderId="0" xfId="391"/>
    <xf numFmtId="0" fontId="8" fillId="0" borderId="6" xfId="391" applyFont="1" applyBorder="1" applyAlignment="1">
      <alignment horizontal="center" vertical="center"/>
    </xf>
    <xf numFmtId="0" fontId="8" fillId="0" borderId="7" xfId="391" applyFont="1" applyBorder="1" applyAlignment="1">
      <alignment horizontal="center" vertical="center"/>
    </xf>
    <xf numFmtId="0" fontId="8" fillId="0" borderId="0" xfId="391" applyFont="1" applyAlignment="1">
      <alignment horizontal="center" vertical="center"/>
    </xf>
    <xf numFmtId="0" fontId="8" fillId="0" borderId="3" xfId="391" applyFont="1" applyBorder="1" applyAlignment="1">
      <alignment horizontal="left" vertical="center"/>
    </xf>
    <xf numFmtId="0" fontId="7" fillId="0" borderId="4" xfId="391" applyFont="1" applyBorder="1" applyAlignment="1">
      <alignment horizontal="center" vertical="center"/>
    </xf>
    <xf numFmtId="0" fontId="7" fillId="0" borderId="5" xfId="391" applyFont="1" applyBorder="1" applyAlignment="1">
      <alignment horizontal="center" vertical="center"/>
    </xf>
    <xf numFmtId="0" fontId="7" fillId="0" borderId="3" xfId="391" applyFont="1" applyBorder="1" applyAlignment="1">
      <alignment horizontal="center" vertical="center"/>
    </xf>
    <xf numFmtId="2" fontId="7" fillId="0" borderId="6" xfId="391" applyNumberFormat="1" applyFont="1" applyBorder="1" applyAlignment="1">
      <alignment horizontal="center" vertical="center"/>
    </xf>
    <xf numFmtId="2" fontId="7" fillId="0" borderId="7" xfId="391" applyNumberFormat="1" applyFont="1" applyBorder="1" applyAlignment="1">
      <alignment horizontal="center" vertical="center"/>
    </xf>
    <xf numFmtId="2" fontId="7" fillId="0" borderId="0" xfId="391" applyNumberFormat="1" applyFont="1" applyAlignment="1">
      <alignment horizontal="center" vertical="center"/>
    </xf>
    <xf numFmtId="3" fontId="6" fillId="0" borderId="0" xfId="391" applyNumberFormat="1" applyFont="1"/>
    <xf numFmtId="0" fontId="7" fillId="0" borderId="1" xfId="391" applyFont="1" applyBorder="1" applyAlignment="1">
      <alignment horizontal="left" vertical="center"/>
    </xf>
    <xf numFmtId="2" fontId="7" fillId="0" borderId="8" xfId="391" applyNumberFormat="1" applyFont="1" applyBorder="1" applyAlignment="1">
      <alignment horizontal="center" vertical="center"/>
    </xf>
    <xf numFmtId="2" fontId="7" fillId="0" borderId="9" xfId="391" applyNumberFormat="1" applyFont="1" applyBorder="1" applyAlignment="1">
      <alignment horizontal="center" vertical="center"/>
    </xf>
    <xf numFmtId="2" fontId="7" fillId="0" borderId="1" xfId="391" applyNumberFormat="1" applyFont="1" applyBorder="1" applyAlignment="1">
      <alignment horizontal="center" vertical="center"/>
    </xf>
    <xf numFmtId="0" fontId="8" fillId="0" borderId="0" xfId="391" applyFont="1" applyAlignment="1">
      <alignment horizontal="left" vertical="center"/>
    </xf>
    <xf numFmtId="2" fontId="7" fillId="0" borderId="4" xfId="391" applyNumberFormat="1" applyFont="1" applyBorder="1" applyAlignment="1">
      <alignment horizontal="center" vertical="center"/>
    </xf>
    <xf numFmtId="2" fontId="7" fillId="0" borderId="5" xfId="391" applyNumberFormat="1" applyFont="1" applyBorder="1" applyAlignment="1">
      <alignment horizontal="center" vertical="center"/>
    </xf>
    <xf numFmtId="2" fontId="7" fillId="0" borderId="3" xfId="391" applyNumberFormat="1" applyFont="1" applyBorder="1" applyAlignment="1">
      <alignment horizontal="center" vertical="center"/>
    </xf>
    <xf numFmtId="0" fontId="8" fillId="0" borderId="10" xfId="391" applyFont="1" applyBorder="1" applyAlignment="1">
      <alignment horizontal="left" vertical="center"/>
    </xf>
    <xf numFmtId="2" fontId="8" fillId="0" borderId="11" xfId="391" applyNumberFormat="1" applyFont="1" applyBorder="1" applyAlignment="1">
      <alignment horizontal="center" vertical="center"/>
    </xf>
    <xf numFmtId="2" fontId="8" fillId="0" borderId="12" xfId="391" applyNumberFormat="1" applyFont="1" applyBorder="1" applyAlignment="1">
      <alignment horizontal="center" vertical="center"/>
    </xf>
    <xf numFmtId="2" fontId="8" fillId="0" borderId="10" xfId="391" applyNumberFormat="1" applyFont="1" applyBorder="1" applyAlignment="1">
      <alignment horizontal="center" vertical="center"/>
    </xf>
    <xf numFmtId="0" fontId="8" fillId="0" borderId="5" xfId="391" applyFont="1" applyBorder="1" applyAlignment="1">
      <alignment horizontal="left" vertical="center"/>
    </xf>
    <xf numFmtId="4" fontId="7" fillId="0" borderId="0" xfId="391" applyNumberFormat="1" applyFont="1" applyAlignment="1">
      <alignment horizontal="center" vertical="center"/>
    </xf>
    <xf numFmtId="4" fontId="7" fillId="0" borderId="5" xfId="391" applyNumberFormat="1" applyFont="1" applyBorder="1" applyAlignment="1">
      <alignment horizontal="center" vertical="center"/>
    </xf>
    <xf numFmtId="0" fontId="8" fillId="0" borderId="1" xfId="391" applyFont="1" applyBorder="1" applyAlignment="1">
      <alignment horizontal="left" vertical="center"/>
    </xf>
    <xf numFmtId="3" fontId="8" fillId="0" borderId="8" xfId="391" applyNumberFormat="1" applyFont="1" applyBorder="1" applyAlignment="1">
      <alignment horizontal="center" vertical="center"/>
    </xf>
    <xf numFmtId="3" fontId="8" fillId="0" borderId="9" xfId="391" applyNumberFormat="1" applyFont="1" applyBorder="1" applyAlignment="1">
      <alignment horizontal="center" vertical="center"/>
    </xf>
    <xf numFmtId="3" fontId="8" fillId="0" borderId="1" xfId="391" applyNumberFormat="1" applyFont="1" applyBorder="1" applyAlignment="1">
      <alignment horizontal="center" vertical="center"/>
    </xf>
    <xf numFmtId="0" fontId="8" fillId="0" borderId="9" xfId="391" applyFont="1" applyBorder="1" applyAlignment="1">
      <alignment horizontal="left" vertical="center"/>
    </xf>
    <xf numFmtId="4" fontId="7" fillId="0" borderId="6" xfId="391" applyNumberFormat="1" applyFont="1" applyBorder="1" applyAlignment="1">
      <alignment horizontal="center" vertical="center"/>
    </xf>
    <xf numFmtId="4" fontId="7" fillId="0" borderId="7" xfId="391" applyNumberFormat="1" applyFont="1" applyBorder="1" applyAlignment="1">
      <alignment horizontal="center" vertical="center"/>
    </xf>
    <xf numFmtId="4" fontId="7" fillId="0" borderId="8" xfId="391" applyNumberFormat="1" applyFont="1" applyBorder="1" applyAlignment="1">
      <alignment horizontal="center" vertical="center"/>
    </xf>
    <xf numFmtId="4" fontId="7" fillId="0" borderId="9" xfId="391" applyNumberFormat="1" applyFont="1" applyBorder="1" applyAlignment="1">
      <alignment horizontal="center" vertical="center"/>
    </xf>
    <xf numFmtId="4" fontId="7" fillId="0" borderId="1" xfId="391" applyNumberFormat="1" applyFont="1" applyBorder="1" applyAlignment="1">
      <alignment horizontal="center" vertical="center"/>
    </xf>
    <xf numFmtId="4" fontId="7" fillId="0" borderId="4" xfId="391" applyNumberFormat="1" applyFont="1" applyBorder="1" applyAlignment="1">
      <alignment horizontal="center" vertical="center"/>
    </xf>
    <xf numFmtId="4" fontId="7" fillId="0" borderId="3" xfId="391" applyNumberFormat="1" applyFont="1" applyBorder="1" applyAlignment="1">
      <alignment horizontal="center" vertical="center"/>
    </xf>
    <xf numFmtId="4" fontId="8" fillId="0" borderId="11" xfId="391" applyNumberFormat="1" applyFont="1" applyBorder="1" applyAlignment="1">
      <alignment horizontal="center" vertical="center"/>
    </xf>
    <xf numFmtId="4" fontId="8" fillId="0" borderId="12" xfId="391" applyNumberFormat="1" applyFont="1" applyBorder="1" applyAlignment="1">
      <alignment horizontal="center" vertical="center"/>
    </xf>
    <xf numFmtId="4" fontId="8" fillId="0" borderId="10" xfId="391" applyNumberFormat="1" applyFont="1" applyBorder="1" applyAlignment="1">
      <alignment horizontal="center" vertical="center"/>
    </xf>
    <xf numFmtId="3" fontId="8" fillId="0" borderId="6" xfId="391" applyNumberFormat="1" applyFont="1" applyBorder="1" applyAlignment="1">
      <alignment horizontal="center" vertical="center"/>
    </xf>
    <xf numFmtId="3" fontId="8" fillId="0" borderId="7" xfId="391" applyNumberFormat="1" applyFont="1" applyBorder="1" applyAlignment="1">
      <alignment horizontal="center" vertical="center"/>
    </xf>
    <xf numFmtId="3" fontId="8" fillId="0" borderId="0" xfId="391" applyNumberFormat="1" applyFont="1" applyAlignment="1">
      <alignment horizontal="center" vertical="center"/>
    </xf>
    <xf numFmtId="16" fontId="7" fillId="0" borderId="0" xfId="391" applyNumberFormat="1" applyFont="1" applyAlignment="1">
      <alignment horizontal="center" vertical="center"/>
    </xf>
    <xf numFmtId="0" fontId="10" fillId="0" borderId="0" xfId="392" applyFont="1" applyAlignment="1">
      <alignment horizontal="left" vertical="center"/>
    </xf>
    <xf numFmtId="0" fontId="7" fillId="0" borderId="0" xfId="391" applyFont="1" applyAlignment="1">
      <alignment horizontal="right"/>
    </xf>
    <xf numFmtId="4" fontId="7" fillId="0" borderId="0" xfId="391" applyNumberFormat="1" applyFont="1" applyAlignment="1">
      <alignment horizontal="right"/>
    </xf>
    <xf numFmtId="0" fontId="8" fillId="0" borderId="0" xfId="391" applyFont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0" borderId="0" xfId="391" applyFont="1"/>
    <xf numFmtId="0" fontId="16" fillId="0" borderId="0" xfId="391" applyFont="1" applyAlignment="1">
      <alignment horizontal="right"/>
    </xf>
    <xf numFmtId="165" fontId="5" fillId="0" borderId="0" xfId="393" applyNumberFormat="1" applyFont="1"/>
    <xf numFmtId="165" fontId="5" fillId="0" borderId="0" xfId="391" applyNumberFormat="1"/>
    <xf numFmtId="0" fontId="16" fillId="0" borderId="0" xfId="391" applyFont="1" applyAlignment="1">
      <alignment horizontal="center"/>
    </xf>
    <xf numFmtId="165" fontId="16" fillId="0" borderId="0" xfId="391" applyNumberFormat="1" applyFont="1" applyAlignment="1">
      <alignment horizontal="center"/>
    </xf>
    <xf numFmtId="0" fontId="5" fillId="0" borderId="0" xfId="391" applyAlignment="1">
      <alignment horizontal="center"/>
    </xf>
    <xf numFmtId="43" fontId="5" fillId="0" borderId="0" xfId="391" applyNumberFormat="1"/>
    <xf numFmtId="43" fontId="16" fillId="0" borderId="0" xfId="391" applyNumberFormat="1" applyFont="1" applyAlignment="1">
      <alignment horizontal="center"/>
    </xf>
    <xf numFmtId="0" fontId="17" fillId="0" borderId="13" xfId="394" applyBorder="1"/>
    <xf numFmtId="0" fontId="17" fillId="0" borderId="13" xfId="394" applyBorder="1" applyAlignment="1">
      <alignment horizontal="center"/>
    </xf>
    <xf numFmtId="0" fontId="17" fillId="0" borderId="0" xfId="394"/>
    <xf numFmtId="0" fontId="17" fillId="0" borderId="0" xfId="394" applyAlignment="1">
      <alignment horizontal="center"/>
    </xf>
    <xf numFmtId="0" fontId="17" fillId="0" borderId="14" xfId="394" applyBorder="1"/>
    <xf numFmtId="0" fontId="17" fillId="0" borderId="14" xfId="394" applyBorder="1" applyAlignment="1">
      <alignment horizontal="center"/>
    </xf>
    <xf numFmtId="2" fontId="17" fillId="0" borderId="0" xfId="394" applyNumberFormat="1"/>
    <xf numFmtId="0" fontId="18" fillId="0" borderId="0" xfId="394" applyFont="1" applyAlignment="1">
      <alignment horizontal="center"/>
    </xf>
    <xf numFmtId="0" fontId="19" fillId="0" borderId="0" xfId="394" applyFont="1" applyAlignment="1">
      <alignment horizontal="center"/>
    </xf>
    <xf numFmtId="0" fontId="19" fillId="0" borderId="0" xfId="394" applyFont="1"/>
    <xf numFmtId="0" fontId="20" fillId="0" borderId="0" xfId="394" applyFont="1"/>
    <xf numFmtId="2" fontId="20" fillId="0" borderId="0" xfId="394" applyNumberFormat="1" applyFont="1" applyAlignment="1">
      <alignment horizontal="right"/>
    </xf>
    <xf numFmtId="4" fontId="20" fillId="0" borderId="0" xfId="394" applyNumberFormat="1" applyFont="1"/>
    <xf numFmtId="2" fontId="20" fillId="0" borderId="0" xfId="394" applyNumberFormat="1" applyFont="1"/>
    <xf numFmtId="2" fontId="20" fillId="0" borderId="0" xfId="0" applyNumberFormat="1" applyFont="1" applyAlignment="1">
      <alignment horizontal="right" vertical="center"/>
    </xf>
    <xf numFmtId="0" fontId="21" fillId="0" borderId="15" xfId="395" applyBorder="1"/>
    <xf numFmtId="0" fontId="21" fillId="0" borderId="0" xfId="395"/>
    <xf numFmtId="0" fontId="21" fillId="0" borderId="16" xfId="395" applyBorder="1"/>
    <xf numFmtId="0" fontId="20" fillId="0" borderId="0" xfId="395" applyFont="1"/>
    <xf numFmtId="164" fontId="20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395" applyFont="1" applyAlignment="1">
      <alignment horizontal="center"/>
    </xf>
    <xf numFmtId="0" fontId="20" fillId="0" borderId="0" xfId="395" applyFont="1" applyAlignment="1">
      <alignment horizontal="right"/>
    </xf>
    <xf numFmtId="164" fontId="21" fillId="0" borderId="15" xfId="395" applyNumberFormat="1" applyBorder="1" applyAlignment="1">
      <alignment horizontal="center"/>
    </xf>
    <xf numFmtId="164" fontId="21" fillId="0" borderId="0" xfId="395" applyNumberFormat="1" applyAlignment="1">
      <alignment horizontal="center"/>
    </xf>
    <xf numFmtId="164" fontId="21" fillId="0" borderId="16" xfId="395" applyNumberFormat="1" applyBorder="1" applyAlignment="1">
      <alignment horizontal="center"/>
    </xf>
    <xf numFmtId="164" fontId="21" fillId="0" borderId="0" xfId="395" applyNumberFormat="1"/>
    <xf numFmtId="0" fontId="21" fillId="0" borderId="15" xfId="395" applyBorder="1" applyAlignment="1">
      <alignment horizontal="center"/>
    </xf>
    <xf numFmtId="0" fontId="21" fillId="0" borderId="0" xfId="395" applyAlignment="1">
      <alignment horizontal="center"/>
    </xf>
    <xf numFmtId="3" fontId="21" fillId="0" borderId="0" xfId="395" applyNumberFormat="1" applyAlignment="1">
      <alignment horizontal="center"/>
    </xf>
    <xf numFmtId="0" fontId="21" fillId="0" borderId="16" xfId="395" applyBorder="1" applyAlignment="1">
      <alignment horizontal="center"/>
    </xf>
    <xf numFmtId="2" fontId="20" fillId="0" borderId="0" xfId="395" applyNumberFormat="1" applyFont="1" applyAlignment="1">
      <alignment horizontal="right"/>
    </xf>
    <xf numFmtId="2" fontId="21" fillId="0" borderId="0" xfId="395" applyNumberFormat="1"/>
    <xf numFmtId="2" fontId="20" fillId="2" borderId="0" xfId="395" applyNumberFormat="1" applyFont="1" applyFill="1" applyAlignment="1">
      <alignment horizontal="right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8" fillId="0" borderId="7" xfId="391" applyFont="1" applyBorder="1" applyAlignment="1">
      <alignment horizontal="left" vertical="center"/>
    </xf>
    <xf numFmtId="0" fontId="8" fillId="0" borderId="9" xfId="391" applyFont="1" applyBorder="1" applyAlignment="1">
      <alignment horizontal="left" vertical="center"/>
    </xf>
    <xf numFmtId="3" fontId="8" fillId="0" borderId="8" xfId="391" applyNumberFormat="1" applyFont="1" applyBorder="1" applyAlignment="1">
      <alignment horizontal="center" vertical="center"/>
    </xf>
    <xf numFmtId="3" fontId="8" fillId="0" borderId="9" xfId="391" applyNumberFormat="1" applyFont="1" applyBorder="1" applyAlignment="1">
      <alignment horizontal="center" vertical="center"/>
    </xf>
    <xf numFmtId="3" fontId="8" fillId="0" borderId="1" xfId="391" applyNumberFormat="1" applyFont="1" applyBorder="1" applyAlignment="1">
      <alignment horizontal="center" vertical="center"/>
    </xf>
    <xf numFmtId="0" fontId="8" fillId="0" borderId="0" xfId="391" applyFont="1" applyAlignment="1">
      <alignment horizontal="center" vertical="center"/>
    </xf>
    <xf numFmtId="0" fontId="8" fillId="0" borderId="3" xfId="391" applyFont="1" applyBorder="1" applyAlignment="1">
      <alignment horizontal="center" vertical="center"/>
    </xf>
    <xf numFmtId="0" fontId="8" fillId="0" borderId="4" xfId="391" applyFont="1" applyBorder="1" applyAlignment="1">
      <alignment horizontal="center" vertical="center"/>
    </xf>
    <xf numFmtId="0" fontId="8" fillId="0" borderId="5" xfId="391" applyFont="1" applyBorder="1" applyAlignment="1">
      <alignment horizontal="center" vertical="center"/>
    </xf>
    <xf numFmtId="0" fontId="8" fillId="0" borderId="0" xfId="391" applyFont="1" applyAlignment="1">
      <alignment horizontal="left" vertical="center"/>
    </xf>
    <xf numFmtId="0" fontId="8" fillId="0" borderId="1" xfId="391" applyFont="1" applyBorder="1" applyAlignment="1">
      <alignment horizontal="left" vertical="center"/>
    </xf>
  </cellXfs>
  <cellStyles count="396">
    <cellStyle name="Comma" xfId="39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 2" xfId="392" xr:uid="{D7AE8AA5-1741-3C40-8B06-C20BC7D31819}"/>
    <cellStyle name="Normal" xfId="0" builtinId="0"/>
    <cellStyle name="Normal 2" xfId="391" xr:uid="{6143FEEF-5085-1E4D-B95D-667A268DF145}"/>
    <cellStyle name="Normal 3" xfId="394" xr:uid="{94008BC4-0A47-9947-8B3B-CB358E2B3854}"/>
    <cellStyle name="Normal 4" xfId="395" xr:uid="{1290DD6D-80FB-1C4F-807F-0A7CBA2F6843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2060"/>
      <color rgb="FF002268"/>
      <color rgb="FFA30101"/>
      <color rgb="FF003D00"/>
      <color rgb="FFBE7101"/>
      <color rgb="FF003399"/>
      <color rgb="FFFF9900"/>
      <color rgb="FFC00000"/>
      <color rgb="FF0064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5.xml"/><Relationship Id="rId34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0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3.xml"/><Relationship Id="rId20" Type="http://schemas.openxmlformats.org/officeDocument/2006/relationships/worksheet" Target="worksheets/sheet4.xml"/><Relationship Id="rId29" Type="http://schemas.openxmlformats.org/officeDocument/2006/relationships/chartsheet" Target="chartsheets/sheet2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24" Type="http://schemas.openxmlformats.org/officeDocument/2006/relationships/chartsheet" Target="chartsheets/sheet19.xml"/><Relationship Id="rId32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2.xml"/><Relationship Id="rId10" Type="http://schemas.openxmlformats.org/officeDocument/2006/relationships/worksheet" Target="worksheets/sheet2.xml"/><Relationship Id="rId19" Type="http://schemas.openxmlformats.org/officeDocument/2006/relationships/chartsheet" Target="chartsheets/sheet16.xml"/><Relationship Id="rId31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1.xml"/><Relationship Id="rId30" Type="http://schemas.openxmlformats.org/officeDocument/2006/relationships/chartsheet" Target="chartsheets/sheet24.xml"/><Relationship Id="rId35" Type="http://schemas.openxmlformats.org/officeDocument/2006/relationships/calcChain" Target="calcChain.xml"/><Relationship Id="rId8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3548184795484"/>
          <c:y val="2.9595548344067611E-2"/>
          <c:w val="0.82769549160337264"/>
          <c:h val="0.85603193406133971"/>
        </c:manualLayout>
      </c:layout>
      <c:lineChart>
        <c:grouping val="standard"/>
        <c:varyColors val="0"/>
        <c:ser>
          <c:idx val="0"/>
          <c:order val="0"/>
          <c:tx>
            <c:strRef>
              <c:f>'Figure1-Means'!$S$62</c:f>
              <c:strCache>
                <c:ptCount val="1"/>
                <c:pt idx="0">
                  <c:v>Informal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7030A0"/>
              </a:solidFill>
              <a:ln w="38100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000000000000001E-2"/>
                  <c:y val="-3.034134007585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63-DD4D-B235-81D47FE3D2B4}"/>
                </c:ext>
              </c:extLst>
            </c:dLbl>
            <c:dLbl>
              <c:idx val="1"/>
              <c:layout>
                <c:manualLayout>
                  <c:x val="-9.6618122977346274E-2"/>
                  <c:y val="2.7812895069532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63-DD4D-B235-81D47FE3D2B4}"/>
                </c:ext>
              </c:extLst>
            </c:dLbl>
            <c:dLbl>
              <c:idx val="2"/>
              <c:layout>
                <c:manualLayout>
                  <c:x val="-9.3381877022653728E-2"/>
                  <c:y val="-4.045512010113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63-DD4D-B235-81D47FE3D2B4}"/>
                </c:ext>
              </c:extLst>
            </c:dLbl>
            <c:dLbl>
              <c:idx val="3"/>
              <c:layout>
                <c:manualLayout>
                  <c:x val="-0.11281553398058253"/>
                  <c:y val="-3.2869785082174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63-DD4D-B235-81D47FE3D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'Figure1-Means'!$R$63:$R$66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'Figure1-Means'!$S$63:$S$66</c:f>
              <c:numCache>
                <c:formatCode>#,##0.00</c:formatCode>
                <c:ptCount val="4"/>
                <c:pt idx="0">
                  <c:v>749.1782714499999</c:v>
                </c:pt>
                <c:pt idx="1">
                  <c:v>671.77099193000015</c:v>
                </c:pt>
                <c:pt idx="2">
                  <c:v>969.76387752000005</c:v>
                </c:pt>
                <c:pt idx="3">
                  <c:v>1051.04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3-DD4D-B235-81D47FE3D2B4}"/>
            </c:ext>
          </c:extLst>
        </c:ser>
        <c:ser>
          <c:idx val="1"/>
          <c:order val="1"/>
          <c:tx>
            <c:strRef>
              <c:f>'Figure1-Means'!$T$62</c:f>
              <c:strCache>
                <c:ptCount val="1"/>
                <c:pt idx="0">
                  <c:v>Formal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1766990291262142"/>
                  <c:y val="2.0227560050568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63-DD4D-B235-81D47FE3D2B4}"/>
                </c:ext>
              </c:extLst>
            </c:dLbl>
            <c:dLbl>
              <c:idx val="3"/>
              <c:layout>
                <c:manualLayout>
                  <c:x val="-0.1144336569579288"/>
                  <c:y val="4.2983565107458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63-DD4D-B235-81D47FE3D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'Figure1-Means'!$R$63:$R$66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'Figure1-Means'!$T$63:$T$66</c:f>
              <c:numCache>
                <c:formatCode>#,##0.00</c:formatCode>
                <c:ptCount val="4"/>
                <c:pt idx="0">
                  <c:v>1590.3121076999998</c:v>
                </c:pt>
                <c:pt idx="1">
                  <c:v>1391.5511956200003</c:v>
                </c:pt>
                <c:pt idx="2">
                  <c:v>1935.9914822400001</c:v>
                </c:pt>
                <c:pt idx="3">
                  <c:v>1769.28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3-DD4D-B235-81D47FE3D2B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630032"/>
        <c:axId val="133631712"/>
      </c:lineChart>
      <c:catAx>
        <c:axId val="1336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1712"/>
        <c:crosses val="autoZero"/>
        <c:auto val="1"/>
        <c:lblAlgn val="ctr"/>
        <c:lblOffset val="100"/>
        <c:noMultiLvlLbl val="0"/>
      </c:catAx>
      <c:valAx>
        <c:axId val="1336317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Monthly</a:t>
                </a: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Brazilian Reais</a:t>
                </a:r>
              </a:p>
            </c:rich>
          </c:tx>
          <c:layout>
            <c:manualLayout>
              <c:xMode val="edge"/>
              <c:yMode val="edge"/>
              <c:x val="1.7961674693575919E-2"/>
              <c:y val="0.27972903829499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0032"/>
        <c:crosses val="autoZero"/>
        <c:crossBetween val="between"/>
        <c:majorUnit val="25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943811635196084"/>
          <c:y val="0.70094587734055369"/>
          <c:w val="0.26281591621435668"/>
          <c:h val="4.8738067033656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918482277094"/>
          <c:y val="2.9595548344067611E-2"/>
          <c:w val="0.87623920189587956"/>
          <c:h val="0.85603193406133971"/>
        </c:manualLayout>
      </c:layout>
      <c:lineChart>
        <c:grouping val="standard"/>
        <c:varyColors val="0"/>
        <c:ser>
          <c:idx val="0"/>
          <c:order val="0"/>
          <c:tx>
            <c:strRef>
              <c:f>Figure3!$L$5</c:f>
              <c:strCache>
                <c:ptCount val="1"/>
                <c:pt idx="0">
                  <c:v>Exponential of coefficient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1326860841423947E-2"/>
                  <c:y val="-4.7793682869287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508090614886735E-2"/>
                      <c:h val="4.2490617876305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718-734A-A168-B4C69C21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Figure3!$K$6:$K$9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Figure3!$L$6:$L$9</c:f>
              <c:numCache>
                <c:formatCode>0.00</c:formatCode>
                <c:ptCount val="4"/>
                <c:pt idx="0">
                  <c:v>1.4491830733866446</c:v>
                </c:pt>
                <c:pt idx="1">
                  <c:v>1.2943388186242377</c:v>
                </c:pt>
                <c:pt idx="2">
                  <c:v>1.3244536039352575</c:v>
                </c:pt>
                <c:pt idx="3">
                  <c:v>1.3271051618171572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8-734A-A168-B4C69C21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0032"/>
        <c:axId val="133631712"/>
      </c:lineChart>
      <c:catAx>
        <c:axId val="1336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1712"/>
        <c:crosses val="autoZero"/>
        <c:auto val="1"/>
        <c:lblAlgn val="ctr"/>
        <c:lblOffset val="100"/>
        <c:noMultiLvlLbl val="0"/>
      </c:catAx>
      <c:valAx>
        <c:axId val="1336317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1.7961674693575919E-2"/>
              <c:y val="0.27972903829499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0032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'Figure4-Coefficients'!$K$30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'Figure4-Coefficients'!$L$30:$O$30</c:f>
              <c:numCache>
                <c:formatCode>0.00</c:formatCode>
                <c:ptCount val="4"/>
                <c:pt idx="0">
                  <c:v>1.4579043093712258</c:v>
                </c:pt>
                <c:pt idx="1">
                  <c:v>1.2299825717807527</c:v>
                </c:pt>
                <c:pt idx="2">
                  <c:v>1.3785055808937539</c:v>
                </c:pt>
                <c:pt idx="3">
                  <c:v>1.5542607023423058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C-AA4E-AF07-4BFC562BF50E}"/>
            </c:ext>
          </c:extLst>
        </c:ser>
        <c:ser>
          <c:idx val="1"/>
          <c:order val="1"/>
          <c:tx>
            <c:strRef>
              <c:f>'Figure4-Coefficients'!$K$31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'Figure4-Coefficients'!$L$31:$O$31</c:f>
              <c:numCache>
                <c:formatCode>0.00</c:formatCode>
                <c:ptCount val="4"/>
                <c:pt idx="0">
                  <c:v>1.4405140081492172</c:v>
                </c:pt>
                <c:pt idx="1">
                  <c:v>0.64920937668514733</c:v>
                </c:pt>
                <c:pt idx="2">
                  <c:v>0.93706746337740343</c:v>
                </c:pt>
                <c:pt idx="3">
                  <c:v>1.6702945698405354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C-AA4E-AF07-4BFC562BF50E}"/>
            </c:ext>
          </c:extLst>
        </c:ser>
        <c:ser>
          <c:idx val="2"/>
          <c:order val="2"/>
          <c:tx>
            <c:strRef>
              <c:f>'Figure4-Coefficients'!$K$32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'Figure4-Coefficients'!$L$32:$O$32</c:f>
              <c:numCache>
                <c:formatCode>0.00</c:formatCode>
                <c:ptCount val="4"/>
                <c:pt idx="0">
                  <c:v>2.1085489299875868</c:v>
                </c:pt>
                <c:pt idx="1">
                  <c:v>1.1162780704588713</c:v>
                </c:pt>
                <c:pt idx="2">
                  <c:v>1.0523228932832038</c:v>
                </c:pt>
                <c:pt idx="3">
                  <c:v>1.1308844209474893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C-AA4E-AF07-4BFC562BF50E}"/>
            </c:ext>
          </c:extLst>
        </c:ser>
        <c:ser>
          <c:idx val="3"/>
          <c:order val="3"/>
          <c:tx>
            <c:strRef>
              <c:f>'Figure4-Coefficients'!$K$33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'Figure4-Coefficients'!$L$33:$O$33</c:f>
              <c:numCache>
                <c:formatCode>0.00</c:formatCode>
                <c:ptCount val="4"/>
                <c:pt idx="0">
                  <c:v>4.2333769165861037</c:v>
                </c:pt>
                <c:pt idx="1">
                  <c:v>1.8607878996621081</c:v>
                </c:pt>
                <c:pt idx="2">
                  <c:v>2.516829564213142</c:v>
                </c:pt>
                <c:pt idx="3">
                  <c:v>2.4326957387976567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C-AA4E-AF07-4BFC562BF50E}"/>
            </c:ext>
          </c:extLst>
        </c:ser>
        <c:ser>
          <c:idx val="4"/>
          <c:order val="4"/>
          <c:tx>
            <c:strRef>
              <c:f>'Figure4-Coefficients'!$K$46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'Figure4-Coefficients'!$L$46:$O$46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C-AA4E-AF07-4BFC562B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9304281017622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'Figure4-Coefficients'!$K$34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'Figure4-Coefficients'!$L$34:$O$34</c:f>
              <c:numCache>
                <c:formatCode>0.00</c:formatCode>
                <c:ptCount val="4"/>
                <c:pt idx="0">
                  <c:v>1.0481220090796557</c:v>
                </c:pt>
                <c:pt idx="1">
                  <c:v>1.8478078674788694</c:v>
                </c:pt>
                <c:pt idx="2">
                  <c:v>2.2100165407413472</c:v>
                </c:pt>
                <c:pt idx="3">
                  <c:v>1.9040819949185805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4-A347-8C9A-99A1FB42EA15}"/>
            </c:ext>
          </c:extLst>
        </c:ser>
        <c:ser>
          <c:idx val="1"/>
          <c:order val="1"/>
          <c:tx>
            <c:strRef>
              <c:f>'Figure4-Coefficients'!$K$35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'Figure4-Coefficients'!$L$35:$O$35</c:f>
              <c:numCache>
                <c:formatCode>0.00</c:formatCode>
                <c:ptCount val="4"/>
                <c:pt idx="0">
                  <c:v>1.8515071812945381</c:v>
                </c:pt>
                <c:pt idx="1">
                  <c:v>1.2238480081113581</c:v>
                </c:pt>
                <c:pt idx="2">
                  <c:v>1.1936310931271388</c:v>
                </c:pt>
                <c:pt idx="3">
                  <c:v>0.93053089581120574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4-A347-8C9A-99A1FB42EA15}"/>
            </c:ext>
          </c:extLst>
        </c:ser>
        <c:ser>
          <c:idx val="2"/>
          <c:order val="2"/>
          <c:tx>
            <c:strRef>
              <c:f>'Figure4-Coefficients'!$K$36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'Figure4-Coefficients'!$L$36:$O$36</c:f>
              <c:numCache>
                <c:formatCode>0.00</c:formatCode>
                <c:ptCount val="4"/>
                <c:pt idx="0">
                  <c:v>2.544667517463568</c:v>
                </c:pt>
                <c:pt idx="1">
                  <c:v>1.5888333424160801</c:v>
                </c:pt>
                <c:pt idx="2">
                  <c:v>1.4740297842881416</c:v>
                </c:pt>
                <c:pt idx="3">
                  <c:v>1.2623814793272614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4-A347-8C9A-99A1FB42EA15}"/>
            </c:ext>
          </c:extLst>
        </c:ser>
        <c:ser>
          <c:idx val="3"/>
          <c:order val="3"/>
          <c:tx>
            <c:strRef>
              <c:f>'Figure4-Coefficients'!$K$37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'Figure4-Coefficients'!$L$37:$O$37</c:f>
              <c:numCache>
                <c:formatCode>0.00</c:formatCode>
                <c:ptCount val="4"/>
                <c:pt idx="0">
                  <c:v>4.8988476304556734</c:v>
                </c:pt>
                <c:pt idx="1">
                  <c:v>2.995167031113088</c:v>
                </c:pt>
                <c:pt idx="2">
                  <c:v>3.6038402030977896</c:v>
                </c:pt>
                <c:pt idx="3">
                  <c:v>2.8719751539013458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4-A347-8C9A-99A1FB42EA15}"/>
            </c:ext>
          </c:extLst>
        </c:ser>
        <c:ser>
          <c:idx val="4"/>
          <c:order val="4"/>
          <c:tx>
            <c:strRef>
              <c:f>'Figure4-Coefficients'!$K$46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'Figure4-Coefficients'!$L$46:$O$46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4-A347-8C9A-99A1FB42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0.81728662670122421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'Figure4-Coefficients'!$K$38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'Figure4-Coefficients'!$L$38:$O$38</c:f>
              <c:numCache>
                <c:formatCode>0.00</c:formatCode>
                <c:ptCount val="4"/>
                <c:pt idx="0">
                  <c:v>2.8179227498821073</c:v>
                </c:pt>
                <c:pt idx="1">
                  <c:v>2.4326957387976567</c:v>
                </c:pt>
                <c:pt idx="2">
                  <c:v>3.0925623909370232</c:v>
                </c:pt>
                <c:pt idx="3">
                  <c:v>2.4843225333848165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E-9A46-BEFB-2D31C4718774}"/>
            </c:ext>
          </c:extLst>
        </c:ser>
        <c:ser>
          <c:idx val="1"/>
          <c:order val="1"/>
          <c:tx>
            <c:strRef>
              <c:f>'Figure4-Coefficients'!$K$39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'Figure4-Coefficients'!$L$39:$O$39</c:f>
              <c:numCache>
                <c:formatCode>0.00</c:formatCode>
                <c:ptCount val="4"/>
                <c:pt idx="0">
                  <c:v>3.0313255527148373</c:v>
                </c:pt>
                <c:pt idx="1">
                  <c:v>1.917457327932661</c:v>
                </c:pt>
                <c:pt idx="2">
                  <c:v>2.0503284503511461</c:v>
                </c:pt>
                <c:pt idx="3">
                  <c:v>1.4035433452127259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E-9A46-BEFB-2D31C4718774}"/>
            </c:ext>
          </c:extLst>
        </c:ser>
        <c:ser>
          <c:idx val="2"/>
          <c:order val="2"/>
          <c:tx>
            <c:strRef>
              <c:f>'Figure4-Coefficients'!$K$40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'Figure4-Coefficients'!$L$40:$O$40</c:f>
              <c:numCache>
                <c:formatCode>0.00</c:formatCode>
                <c:ptCount val="4"/>
                <c:pt idx="0">
                  <c:v>3.6291555849850208</c:v>
                </c:pt>
                <c:pt idx="1">
                  <c:v>2.6644562419294169</c:v>
                </c:pt>
                <c:pt idx="2">
                  <c:v>2.7319072728259268</c:v>
                </c:pt>
                <c:pt idx="3">
                  <c:v>1.9483833939544983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E-9A46-BEFB-2D31C4718774}"/>
            </c:ext>
          </c:extLst>
        </c:ser>
        <c:ser>
          <c:idx val="3"/>
          <c:order val="3"/>
          <c:tx>
            <c:strRef>
              <c:f>'Figure4-Coefficients'!$K$41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'Figure4-Coefficients'!$L$41:$O$41</c:f>
              <c:numCache>
                <c:formatCode>0.00</c:formatCode>
                <c:ptCount val="4"/>
                <c:pt idx="0">
                  <c:v>5.9061843685795292</c:v>
                </c:pt>
                <c:pt idx="1">
                  <c:v>4.2673797619519407</c:v>
                </c:pt>
                <c:pt idx="2">
                  <c:v>5.2540541623815411</c:v>
                </c:pt>
                <c:pt idx="3">
                  <c:v>3.7772642340728901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E-9A46-BEFB-2D31C4718774}"/>
            </c:ext>
          </c:extLst>
        </c:ser>
        <c:ser>
          <c:idx val="4"/>
          <c:order val="4"/>
          <c:tx>
            <c:strRef>
              <c:f>'Figure4-Coefficients'!$K$46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'Figure4-Coefficients'!$L$46:$O$46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E-9A46-BEFB-2D31C471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728662670122421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'Figure4-Coefficients'!$K$42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'Figure4-Coefficients'!$L$42:$O$42</c:f>
              <c:numCache>
                <c:formatCode>0.00</c:formatCode>
                <c:ptCount val="4"/>
                <c:pt idx="0">
                  <c:v>2.5269170439795579</c:v>
                </c:pt>
                <c:pt idx="1">
                  <c:v>2.4351296512898744</c:v>
                </c:pt>
                <c:pt idx="2">
                  <c:v>2.9505748034549599</c:v>
                </c:pt>
                <c:pt idx="3">
                  <c:v>2.425408587773163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8-494D-8944-EBD60A7B6167}"/>
            </c:ext>
          </c:extLst>
        </c:ser>
        <c:ser>
          <c:idx val="1"/>
          <c:order val="1"/>
          <c:tx>
            <c:strRef>
              <c:f>'Figure4-Coefficients'!$K$43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'Figure4-Coefficients'!$L$43:$O$43</c:f>
              <c:numCache>
                <c:formatCode>0.00</c:formatCode>
                <c:ptCount val="4"/>
                <c:pt idx="0">
                  <c:v>3.4418186189882962</c:v>
                </c:pt>
                <c:pt idx="1">
                  <c:v>2.4400047841002204</c:v>
                </c:pt>
                <c:pt idx="2">
                  <c:v>2.4351296512898744</c:v>
                </c:pt>
                <c:pt idx="3">
                  <c:v>2.0564886714136281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8-494D-8944-EBD60A7B6167}"/>
            </c:ext>
          </c:extLst>
        </c:ser>
        <c:ser>
          <c:idx val="2"/>
          <c:order val="2"/>
          <c:tx>
            <c:strRef>
              <c:f>'Figure4-Coefficients'!$K$44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'Figure4-Coefficients'!$L$44:$O$44</c:f>
              <c:numCache>
                <c:formatCode>0.00</c:formatCode>
                <c:ptCount val="4"/>
                <c:pt idx="0">
                  <c:v>4.2844834656021158</c:v>
                </c:pt>
                <c:pt idx="1">
                  <c:v>3.3234387002712369</c:v>
                </c:pt>
                <c:pt idx="2">
                  <c:v>3.7509157118518641</c:v>
                </c:pt>
                <c:pt idx="3">
                  <c:v>2.9270643721414085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8-494D-8944-EBD60A7B6167}"/>
            </c:ext>
          </c:extLst>
        </c:ser>
        <c:ser>
          <c:idx val="3"/>
          <c:order val="3"/>
          <c:tx>
            <c:strRef>
              <c:f>'Figure4-Coefficients'!$K$45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'Figure4-Coefficients'!$L$45:$O$45</c:f>
              <c:numCache>
                <c:formatCode>0.00</c:formatCode>
                <c:ptCount val="4"/>
                <c:pt idx="0">
                  <c:v>6.3280997904020699</c:v>
                </c:pt>
                <c:pt idx="1">
                  <c:v>5.0429942353772859</c:v>
                </c:pt>
                <c:pt idx="2">
                  <c:v>6.4109021367991161</c:v>
                </c:pt>
                <c:pt idx="3">
                  <c:v>5.181009906948506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8-494D-8944-EBD60A7B6167}"/>
            </c:ext>
          </c:extLst>
        </c:ser>
        <c:ser>
          <c:idx val="4"/>
          <c:order val="4"/>
          <c:tx>
            <c:strRef>
              <c:f>'Figure4-Coefficients'!$K$46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'Figure4-Coefficients'!$L$29:$O$29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'Figure4-Coefficients'!$L$46:$O$46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8-494D-8944-EBD60A7B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9304281017622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'Figure4-Coefficients'!$K$7</c:f>
              <c:strCache>
                <c:ptCount val="1"/>
                <c:pt idx="0">
                  <c:v>Less than primary (ref.)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'Figure4-Coefficients'!$L$7:$O$7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8-AA45-AE06-534E0DF314ED}"/>
            </c:ext>
          </c:extLst>
        </c:ser>
        <c:ser>
          <c:idx val="1"/>
          <c:order val="1"/>
          <c:tx>
            <c:strRef>
              <c:f>'Figure4-Coefficients'!$K$8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'Figure4-Coefficients'!$L$8:$O$8</c:f>
              <c:numCache>
                <c:formatCode>0.00</c:formatCode>
                <c:ptCount val="4"/>
                <c:pt idx="0">
                  <c:v>0.92867169384128723</c:v>
                </c:pt>
                <c:pt idx="1">
                  <c:v>0.53848265109416782</c:v>
                </c:pt>
                <c:pt idx="2">
                  <c:v>0.68728927879097224</c:v>
                </c:pt>
                <c:pt idx="3">
                  <c:v>1.1185128606450452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8-AA45-AE06-534E0DF314ED}"/>
            </c:ext>
          </c:extLst>
        </c:ser>
        <c:ser>
          <c:idx val="2"/>
          <c:order val="2"/>
          <c:tx>
            <c:strRef>
              <c:f>'Figure4-Coefficients'!$K$9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'Figure4-Coefficients'!$L$9:$O$9</c:f>
              <c:numCache>
                <c:formatCode>0.00</c:formatCode>
                <c:ptCount val="4"/>
                <c:pt idx="0">
                  <c:v>1.3743762612275612</c:v>
                </c:pt>
                <c:pt idx="1">
                  <c:v>0.84789370408791587</c:v>
                </c:pt>
                <c:pt idx="2">
                  <c:v>0.82036985313783106</c:v>
                </c:pt>
                <c:pt idx="3">
                  <c:v>0.8436648165963837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8-AA45-AE06-534E0DF314ED}"/>
            </c:ext>
          </c:extLst>
        </c:ser>
        <c:ser>
          <c:idx val="3"/>
          <c:order val="3"/>
          <c:tx>
            <c:strRef>
              <c:f>'Figure4-Coefficients'!$K$10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'Figure4-Coefficients'!$L$10:$O$10</c:f>
              <c:numCache>
                <c:formatCode>0.00</c:formatCode>
                <c:ptCount val="4"/>
                <c:pt idx="0">
                  <c:v>2.0462318913749393</c:v>
                </c:pt>
                <c:pt idx="1">
                  <c:v>1.143392819644647</c:v>
                </c:pt>
                <c:pt idx="2">
                  <c:v>1.612845483383623</c:v>
                </c:pt>
                <c:pt idx="3">
                  <c:v>1.8701151378240854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8-AA45-AE06-534E0DF3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728662670122421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'Figure4-Coefficients'!$K$11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'Figure4-Coefficients'!$L$11:$O$11</c:f>
              <c:numCache>
                <c:formatCode>0.00</c:formatCode>
                <c:ptCount val="4"/>
                <c:pt idx="0">
                  <c:v>0.75502833548020798</c:v>
                </c:pt>
                <c:pt idx="1">
                  <c:v>1.5083253565580581</c:v>
                </c:pt>
                <c:pt idx="2">
                  <c:v>1.8349183782508536</c:v>
                </c:pt>
                <c:pt idx="3">
                  <c:v>1.4549914146182013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0140-9F19-7DD1A843BDB8}"/>
            </c:ext>
          </c:extLst>
        </c:ser>
        <c:ser>
          <c:idx val="1"/>
          <c:order val="1"/>
          <c:tx>
            <c:strRef>
              <c:f>'Figure4-Coefficients'!$K$12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'Figure4-Coefficients'!$L$12:$O$12</c:f>
              <c:numCache>
                <c:formatCode>0.00</c:formatCode>
                <c:ptCount val="4"/>
                <c:pt idx="0">
                  <c:v>1.5250085246832794</c:v>
                </c:pt>
                <c:pt idx="1">
                  <c:v>1.0618365465453596</c:v>
                </c:pt>
                <c:pt idx="2">
                  <c:v>1.0449823548884438</c:v>
                </c:pt>
                <c:pt idx="3">
                  <c:v>0.77028091961507916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C-0140-9F19-7DD1A843BDB8}"/>
            </c:ext>
          </c:extLst>
        </c:ser>
        <c:ser>
          <c:idx val="2"/>
          <c:order val="2"/>
          <c:tx>
            <c:strRef>
              <c:f>'Figure4-Coefficients'!$K$13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'Figure4-Coefficients'!$L$13:$O$13</c:f>
              <c:numCache>
                <c:formatCode>0.00</c:formatCode>
                <c:ptCount val="4"/>
                <c:pt idx="0">
                  <c:v>1.9719048411081859</c:v>
                </c:pt>
                <c:pt idx="1">
                  <c:v>1.2840254166877414</c:v>
                </c:pt>
                <c:pt idx="2">
                  <c:v>1.2068335153496053</c:v>
                </c:pt>
                <c:pt idx="3">
                  <c:v>1.0397704836501578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C-0140-9F19-7DD1A843BDB8}"/>
            </c:ext>
          </c:extLst>
        </c:ser>
        <c:ser>
          <c:idx val="3"/>
          <c:order val="3"/>
          <c:tx>
            <c:strRef>
              <c:f>'Figure4-Coefficients'!$K$14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'Figure4-Coefficients'!$L$14:$O$14</c:f>
              <c:numCache>
                <c:formatCode>0.00</c:formatCode>
                <c:ptCount val="4"/>
                <c:pt idx="0">
                  <c:v>2.9921733611664205</c:v>
                </c:pt>
                <c:pt idx="1">
                  <c:v>2.2524083014645075</c:v>
                </c:pt>
                <c:pt idx="2">
                  <c:v>2.5294452249033177</c:v>
                </c:pt>
                <c:pt idx="3">
                  <c:v>2.2682304725664699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C-0140-9F19-7DD1A843BDB8}"/>
            </c:ext>
          </c:extLst>
        </c:ser>
        <c:ser>
          <c:idx val="4"/>
          <c:order val="4"/>
          <c:tx>
            <c:strRef>
              <c:f>'Figure4-Coefficients'!$K$23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'Figure4-Coefficients'!$L$23:$O$23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C-0140-9F19-7DD1A843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9304281017622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'Figure4-Coefficients'!$K$15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'Figure4-Coefficients'!$L$15:$O$15</c:f>
              <c:numCache>
                <c:formatCode>0.00</c:formatCode>
                <c:ptCount val="4"/>
                <c:pt idx="0">
                  <c:v>1.9309266167394625</c:v>
                </c:pt>
                <c:pt idx="1">
                  <c:v>1.7612081105217428</c:v>
                </c:pt>
                <c:pt idx="2">
                  <c:v>2.3210043465586416</c:v>
                </c:pt>
                <c:pt idx="3">
                  <c:v>1.9117135758847483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8-704B-80BA-312328A90DFB}"/>
            </c:ext>
          </c:extLst>
        </c:ser>
        <c:ser>
          <c:idx val="1"/>
          <c:order val="1"/>
          <c:tx>
            <c:strRef>
              <c:f>'Figure4-Coefficients'!$K$16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'Figure4-Coefficients'!$L$16:$O$16</c:f>
              <c:numCache>
                <c:formatCode>0.00</c:formatCode>
                <c:ptCount val="4"/>
                <c:pt idx="0">
                  <c:v>2.5370449544725853</c:v>
                </c:pt>
                <c:pt idx="1">
                  <c:v>1.4376358592412095</c:v>
                </c:pt>
                <c:pt idx="2">
                  <c:v>1.5793288842494408</c:v>
                </c:pt>
                <c:pt idx="3">
                  <c:v>1.1758602413209998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8-704B-80BA-312328A90DFB}"/>
            </c:ext>
          </c:extLst>
        </c:ser>
        <c:ser>
          <c:idx val="2"/>
          <c:order val="2"/>
          <c:tx>
            <c:strRef>
              <c:f>'Figure4-Coefficients'!$K$17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'Figure4-Coefficients'!$L$17:$O$17</c:f>
              <c:numCache>
                <c:formatCode>0.00</c:formatCode>
                <c:ptCount val="4"/>
                <c:pt idx="0">
                  <c:v>3.0863834471585752</c:v>
                </c:pt>
                <c:pt idx="1">
                  <c:v>1.9367280944551468</c:v>
                </c:pt>
                <c:pt idx="2">
                  <c:v>1.9367280944551468</c:v>
                </c:pt>
                <c:pt idx="3">
                  <c:v>1.5636142992864182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8-704B-80BA-312328A90DFB}"/>
            </c:ext>
          </c:extLst>
        </c:ser>
        <c:ser>
          <c:idx val="3"/>
          <c:order val="3"/>
          <c:tx>
            <c:strRef>
              <c:f>'Figure4-Coefficients'!$K$18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'Figure4-Coefficients'!$L$18:$O$18</c:f>
              <c:numCache>
                <c:formatCode>0.00</c:formatCode>
                <c:ptCount val="4"/>
                <c:pt idx="0">
                  <c:v>4.7731191449996366</c:v>
                </c:pt>
                <c:pt idx="1">
                  <c:v>3.2969572576736672</c:v>
                </c:pt>
                <c:pt idx="2">
                  <c:v>3.4973306287187986</c:v>
                </c:pt>
                <c:pt idx="3">
                  <c:v>2.8066735722367695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8-704B-80BA-312328A90DFB}"/>
            </c:ext>
          </c:extLst>
        </c:ser>
        <c:ser>
          <c:idx val="4"/>
          <c:order val="4"/>
          <c:tx>
            <c:strRef>
              <c:f>'Figure4-Coefficients'!$K$23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'Figure4-Coefficients'!$L$23:$O$23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8-704B-80BA-312328A9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9304281017622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'Figure4-Coefficients'!$K$19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'Figure4-Coefficients'!$L$19:$O$19</c:f>
              <c:numCache>
                <c:formatCode>0.00</c:formatCode>
                <c:ptCount val="4"/>
                <c:pt idx="0">
                  <c:v>1.5983949987546404</c:v>
                </c:pt>
                <c:pt idx="1">
                  <c:v>1.6870813093472115</c:v>
                </c:pt>
                <c:pt idx="2">
                  <c:v>1.9897320869507038</c:v>
                </c:pt>
                <c:pt idx="3">
                  <c:v>1.6837105186428181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7-CC44-BE7A-5893B9EA1192}"/>
            </c:ext>
          </c:extLst>
        </c:ser>
        <c:ser>
          <c:idx val="1"/>
          <c:order val="1"/>
          <c:tx>
            <c:strRef>
              <c:f>'Figure4-Coefficients'!$K$20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'Figure4-Coefficients'!$L$20:$O$20</c:f>
              <c:numCache>
                <c:formatCode>0.00</c:formatCode>
                <c:ptCount val="4"/>
                <c:pt idx="0">
                  <c:v>2.4546888208630264</c:v>
                </c:pt>
                <c:pt idx="1">
                  <c:v>1.7280610506585812</c:v>
                </c:pt>
                <c:pt idx="2">
                  <c:v>1.6652911949458864</c:v>
                </c:pt>
                <c:pt idx="3">
                  <c:v>1.5418762207006325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7-CC44-BE7A-5893B9EA1192}"/>
            </c:ext>
          </c:extLst>
        </c:ser>
        <c:ser>
          <c:idx val="2"/>
          <c:order val="2"/>
          <c:tx>
            <c:strRef>
              <c:f>'Figure4-Coefficients'!$K$21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'Figure4-Coefficients'!$L$21:$O$21</c:f>
              <c:numCache>
                <c:formatCode>0.00</c:formatCode>
                <c:ptCount val="4"/>
                <c:pt idx="0">
                  <c:v>3.1518828360473878</c:v>
                </c:pt>
                <c:pt idx="1">
                  <c:v>2.2636985450594862</c:v>
                </c:pt>
                <c:pt idx="2">
                  <c:v>2.3964776177110654</c:v>
                </c:pt>
                <c:pt idx="3">
                  <c:v>2.0750806076741224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7-CC44-BE7A-5893B9EA1192}"/>
            </c:ext>
          </c:extLst>
        </c:ser>
        <c:ser>
          <c:idx val="3"/>
          <c:order val="3"/>
          <c:tx>
            <c:strRef>
              <c:f>'Figure4-Coefficients'!$K$22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'Figure4-Coefficients'!$L$22:$O$22</c:f>
              <c:numCache>
                <c:formatCode>0.00</c:formatCode>
                <c:ptCount val="4"/>
                <c:pt idx="0">
                  <c:v>4.6552704134103466</c:v>
                </c:pt>
                <c:pt idx="1">
                  <c:v>3.5501860124931586</c:v>
                </c:pt>
                <c:pt idx="2">
                  <c:v>4.104155512254132</c:v>
                </c:pt>
                <c:pt idx="3">
                  <c:v>3.3400975060812867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7-CC44-BE7A-5893B9EA1192}"/>
            </c:ext>
          </c:extLst>
        </c:ser>
        <c:ser>
          <c:idx val="4"/>
          <c:order val="4"/>
          <c:tx>
            <c:strRef>
              <c:f>'Figure4-Coefficients'!$K$23</c:f>
              <c:strCache>
                <c:ptCount val="1"/>
                <c:pt idx="0">
                  <c:v>15–24; &lt; primary; informal (ref.)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'Figure4-Coefficients'!$L$6:$O$6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'Figure4-Coefficients'!$L$23:$O$23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7-CC44-BE7A-5893B9EA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6.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Exponential of coefficient</a:t>
                </a:r>
              </a:p>
            </c:rich>
          </c:tx>
          <c:layout>
            <c:manualLayout>
              <c:xMode val="edge"/>
              <c:yMode val="edge"/>
              <c:x val="7.9011933380356714E-3"/>
              <c:y val="0.25597090637798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0.81728662670122421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918482277094"/>
          <c:y val="2.9595548344067611E-2"/>
          <c:w val="0.87623920189587956"/>
          <c:h val="0.85603193406133971"/>
        </c:manualLayout>
      </c:layout>
      <c:lineChart>
        <c:grouping val="standard"/>
        <c:varyColors val="0"/>
        <c:ser>
          <c:idx val="0"/>
          <c:order val="0"/>
          <c:tx>
            <c:strRef>
              <c:f>Figure5!$L$11</c:f>
              <c:strCache>
                <c:ptCount val="1"/>
                <c:pt idx="0">
                  <c:v>Elasticity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961165048543696E-2"/>
                  <c:y val="-4.81041639706550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3F-3640-B21E-D80FB0DAB175}"/>
                </c:ext>
              </c:extLst>
            </c:dLbl>
            <c:dLbl>
              <c:idx val="2"/>
              <c:layout>
                <c:manualLayout>
                  <c:x val="-9.4142394822006467E-2"/>
                  <c:y val="-2.7566421453955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3F-3640-B21E-D80FB0DAB175}"/>
                </c:ext>
              </c:extLst>
            </c:dLbl>
            <c:dLbl>
              <c:idx val="3"/>
              <c:layout>
                <c:manualLayout>
                  <c:x val="1.3268608414239481E-3"/>
                  <c:y val="-1.7452641428670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3F-3640-B21E-D80FB0DAB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Figure5!$K$12:$K$15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Figure5!$L$12:$L$15</c:f>
              <c:numCache>
                <c:formatCode>0.00</c:formatCode>
                <c:ptCount val="4"/>
                <c:pt idx="0">
                  <c:v>1.0739659006955282</c:v>
                </c:pt>
                <c:pt idx="1">
                  <c:v>1.3383617431211192</c:v>
                </c:pt>
                <c:pt idx="2">
                  <c:v>0.95590140715549055</c:v>
                </c:pt>
                <c:pt idx="3">
                  <c:v>0.96428372307371113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F-3640-B21E-D80FB0DAB1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630032"/>
        <c:axId val="133631712"/>
      </c:lineChart>
      <c:catAx>
        <c:axId val="1336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1712"/>
        <c:crosses val="autoZero"/>
        <c:auto val="1"/>
        <c:lblAlgn val="ctr"/>
        <c:lblOffset val="100"/>
        <c:noMultiLvlLbl val="0"/>
      </c:catAx>
      <c:valAx>
        <c:axId val="1336317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1.6343551716229646E-2"/>
              <c:y val="0.39098061857312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30032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'Figure6a-Coefficients_Formal'!$F$4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'Figure6a-Coefficients_Formal'!$G$4:$J$4</c:f>
              <c:numCache>
                <c:formatCode>0.000</c:formatCode>
                <c:ptCount val="4"/>
                <c:pt idx="0">
                  <c:v>0.16620000000000001</c:v>
                </c:pt>
                <c:pt idx="1">
                  <c:v>0.1249</c:v>
                </c:pt>
                <c:pt idx="2">
                  <c:v>6.7299999999999999E-2</c:v>
                </c:pt>
                <c:pt idx="3">
                  <c:v>3.2899999999999999E-2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D64D-B017-BD2A5E1A6C29}"/>
            </c:ext>
          </c:extLst>
        </c:ser>
        <c:ser>
          <c:idx val="1"/>
          <c:order val="1"/>
          <c:tx>
            <c:strRef>
              <c:f>'Figure6a-Coefficients_Formal'!$F$5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'Figure6a-Coefficients_Formal'!$G$5:$J$5</c:f>
              <c:numCache>
                <c:formatCode>0.000</c:formatCode>
                <c:ptCount val="4"/>
                <c:pt idx="0">
                  <c:v>6.6400000000000001E-2</c:v>
                </c:pt>
                <c:pt idx="1">
                  <c:v>5.9000000000000004E-2</c:v>
                </c:pt>
                <c:pt idx="2">
                  <c:v>6.2E-2</c:v>
                </c:pt>
                <c:pt idx="3">
                  <c:v>5.2600000000000001E-2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4-D64D-B017-BD2A5E1A6C29}"/>
            </c:ext>
          </c:extLst>
        </c:ser>
        <c:ser>
          <c:idx val="2"/>
          <c:order val="2"/>
          <c:tx>
            <c:strRef>
              <c:f>'Figure6a-Coefficients_Formal'!$F$6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'Figure6a-Coefficients_Formal'!$G$6:$J$6</c:f>
              <c:numCache>
                <c:formatCode>0.000</c:formatCode>
                <c:ptCount val="4"/>
                <c:pt idx="0">
                  <c:v>3.8399999999999997E-2</c:v>
                </c:pt>
                <c:pt idx="1">
                  <c:v>4.07E-2</c:v>
                </c:pt>
                <c:pt idx="2">
                  <c:v>6.7599999999999993E-2</c:v>
                </c:pt>
                <c:pt idx="3">
                  <c:v>8.6199999999999999E-2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4-D64D-B017-BD2A5E1A6C29}"/>
            </c:ext>
          </c:extLst>
        </c:ser>
        <c:ser>
          <c:idx val="3"/>
          <c:order val="3"/>
          <c:tx>
            <c:strRef>
              <c:f>'Figure6a-Coefficients_Formal'!$F$7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'Figure6a-Coefficients_Formal'!$G$7:$J$7</c:f>
              <c:numCache>
                <c:formatCode>0.000</c:formatCode>
                <c:ptCount val="4"/>
                <c:pt idx="0">
                  <c:v>2.3999999999999998E-3</c:v>
                </c:pt>
                <c:pt idx="1">
                  <c:v>3.4999999999999996E-3</c:v>
                </c:pt>
                <c:pt idx="2">
                  <c:v>3.8E-3</c:v>
                </c:pt>
                <c:pt idx="3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4-D64D-B017-BD2A5E1A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4136"/>
        <c:axId val="-2128305144"/>
      </c:lineChart>
      <c:catAx>
        <c:axId val="-212799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8305144"/>
        <c:crossesAt val="-2"/>
        <c:auto val="1"/>
        <c:lblAlgn val="ctr"/>
        <c:lblOffset val="100"/>
        <c:noMultiLvlLbl val="0"/>
      </c:catAx>
      <c:valAx>
        <c:axId val="-2128305144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994136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'Figure6a-Coefficients_Formal'!$K$4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'Figure6a-Coefficients_Formal'!$L$4:$O$4</c:f>
              <c:numCache>
                <c:formatCode>0.00</c:formatCode>
                <c:ptCount val="4"/>
                <c:pt idx="0">
                  <c:v>-0.17303052927334361</c:v>
                </c:pt>
                <c:pt idx="1">
                  <c:v>-0.24114048807761801</c:v>
                </c:pt>
                <c:pt idx="2">
                  <c:v>-8.7518979780953909E-2</c:v>
                </c:pt>
                <c:pt idx="3">
                  <c:v>-3.5755906051726516E-2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0-0646-8D74-7A07E29ABA32}"/>
            </c:ext>
          </c:extLst>
        </c:ser>
        <c:ser>
          <c:idx val="1"/>
          <c:order val="1"/>
          <c:tx>
            <c:strRef>
              <c:f>'Figure6a-Coefficients_Formal'!$K$5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'Figure6a-Coefficients_Formal'!$L$5:$O$5</c:f>
              <c:numCache>
                <c:formatCode>0.00</c:formatCode>
                <c:ptCount val="4"/>
                <c:pt idx="0">
                  <c:v>-4.1889623846114166E-2</c:v>
                </c:pt>
                <c:pt idx="1">
                  <c:v>0.44454719234692242</c:v>
                </c:pt>
                <c:pt idx="2">
                  <c:v>0.15766616260299848</c:v>
                </c:pt>
                <c:pt idx="3">
                  <c:v>-6.8619446082429647E-2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0-0646-8D74-7A07E29ABA32}"/>
            </c:ext>
          </c:extLst>
        </c:ser>
        <c:ser>
          <c:idx val="2"/>
          <c:order val="2"/>
          <c:tx>
            <c:strRef>
              <c:f>'Figure6a-Coefficients_Formal'!$K$6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'Figure6a-Coefficients_Formal'!$L$6:$O$6</c:f>
              <c:numCache>
                <c:formatCode>0.00</c:formatCode>
                <c:ptCount val="4"/>
                <c:pt idx="0">
                  <c:v>-4.6462920565093491E-3</c:v>
                </c:pt>
                <c:pt idx="1">
                  <c:v>0.31812775569199925</c:v>
                </c:pt>
                <c:pt idx="2">
                  <c:v>0.48994432124216392</c:v>
                </c:pt>
                <c:pt idx="3">
                  <c:v>0.26325591141931337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0-0646-8D74-7A07E29ABA32}"/>
            </c:ext>
          </c:extLst>
        </c:ser>
        <c:ser>
          <c:idx val="3"/>
          <c:order val="3"/>
          <c:tx>
            <c:strRef>
              <c:f>'Figure6a-Coefficients_Formal'!$K$7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'Figure6a-Coefficients_Formal'!$L$7:$O$7</c:f>
              <c:numCache>
                <c:formatCode>0.00</c:formatCode>
                <c:ptCount val="4"/>
                <c:pt idx="0">
                  <c:v>-4.0009594026424455E-2</c:v>
                </c:pt>
                <c:pt idx="1">
                  <c:v>0.20515265067968524</c:v>
                </c:pt>
                <c:pt idx="2">
                  <c:v>0.30462644622284429</c:v>
                </c:pt>
                <c:pt idx="3">
                  <c:v>6.3142126253068476E-2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0-0646-8D74-7A07E29ABA32}"/>
            </c:ext>
          </c:extLst>
        </c:ser>
        <c:ser>
          <c:idx val="4"/>
          <c:order val="4"/>
          <c:tx>
            <c:strRef>
              <c:f>'Figure6a-Coefficients_Formal'!$K$20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00-0646-8D74-7A07E29A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7.9012349775436901E-3"/>
              <c:y val="0.364924188009341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553599447236"/>
          <c:y val="4.2507369204367429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'Figure6a-Coefficients_Formal'!$K$8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'Figure6a-Coefficients_Formal'!$L$8:$P$8</c15:sqref>
                  </c15:fullRef>
                </c:ext>
              </c:extLst>
              <c:f>'Figure6a-Coefficients_Formal'!$L$8:$O$8</c:f>
              <c:numCache>
                <c:formatCode>0.00</c:formatCode>
                <c:ptCount val="4"/>
                <c:pt idx="0">
                  <c:v>0.52483405394483373</c:v>
                </c:pt>
                <c:pt idx="1">
                  <c:v>-0.45585302170609854</c:v>
                </c:pt>
                <c:pt idx="2">
                  <c:v>-0.42337532897385177</c:v>
                </c:pt>
                <c:pt idx="3">
                  <c:v>-0.15532165087462912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CD44-A571-D0C632912E17}"/>
            </c:ext>
          </c:extLst>
        </c:ser>
        <c:ser>
          <c:idx val="1"/>
          <c:order val="1"/>
          <c:tx>
            <c:strRef>
              <c:f>'Figure6a-Coefficients_Formal'!$K$9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'Figure6a-Coefficients_Formal'!$L$9:$P$9</c15:sqref>
                  </c15:fullRef>
                </c:ext>
              </c:extLst>
              <c:f>'Figure6a-Coefficients_Formal'!$L$9:$O$9</c:f>
              <c:numCache>
                <c:formatCode>0.00</c:formatCode>
                <c:ptCount val="4"/>
                <c:pt idx="0">
                  <c:v>0.20725828367509358</c:v>
                </c:pt>
                <c:pt idx="1">
                  <c:v>0.22814986662635928</c:v>
                </c:pt>
                <c:pt idx="2">
                  <c:v>0.52483405394483373</c:v>
                </c:pt>
                <c:pt idx="3">
                  <c:v>0.49409001891791426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'Figure6a-Coefficients_Formal'!$P$9</c15:sqref>
                  <c15:dLbl>
                    <c:idx val="3"/>
                    <c:layout>
                      <c:manualLayout>
                        <c:x val="-4.4473683719036504E-3"/>
                        <c:y val="-8.7225813895827602E-3"/>
                      </c:manualLayout>
                    </c:layout>
                    <c:tx>
                      <c:rich>
                        <a:bodyPr/>
                        <a:lstStyle/>
                        <a:p>
                          <a:pPr>
                            <a:defRPr b="1">
                              <a:latin typeface="Arial"/>
                              <a:cs typeface="Arial"/>
                            </a:defRPr>
                          </a:pPr>
                          <a:r>
                            <a:rPr lang="en-US" b="1">
                              <a:latin typeface="Arial"/>
                              <a:cs typeface="Arial"/>
                            </a:rPr>
                            <a:t>ns</a:t>
                          </a:r>
                        </a:p>
                      </c:rich>
                    </c:tx>
                    <c:spPr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22D3-EB47-9C8C-7D263A7DF0E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9DA-CD44-A571-D0C632912E17}"/>
            </c:ext>
          </c:extLst>
        </c:ser>
        <c:ser>
          <c:idx val="2"/>
          <c:order val="2"/>
          <c:tx>
            <c:strRef>
              <c:f>'Figure6a-Coefficients_Formal'!$K$10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'Figure6a-Coefficients_Formal'!$L$10:$P$10</c15:sqref>
                  </c15:fullRef>
                </c:ext>
              </c:extLst>
              <c:f>'Figure6a-Coefficients_Formal'!$L$10:$O$10</c:f>
              <c:numCache>
                <c:formatCode>0.00</c:formatCode>
                <c:ptCount val="4"/>
                <c:pt idx="0">
                  <c:v>0.31442347689900618</c:v>
                </c:pt>
                <c:pt idx="1">
                  <c:v>0.44869563781078092</c:v>
                </c:pt>
                <c:pt idx="2">
                  <c:v>0.80582946792142618</c:v>
                </c:pt>
                <c:pt idx="3">
                  <c:v>0.55853522415356682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A-CD44-A571-D0C632912E17}"/>
            </c:ext>
          </c:extLst>
        </c:ser>
        <c:ser>
          <c:idx val="3"/>
          <c:order val="3"/>
          <c:tx>
            <c:strRef>
              <c:f>'Figure6a-Coefficients_Formal'!$K$11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'Figure6a-Coefficients_Formal'!$L$11:$P$11</c15:sqref>
                  </c15:fullRef>
                </c:ext>
              </c:extLst>
              <c:f>'Figure6a-Coefficients_Formal'!$L$11:$O$11</c:f>
              <c:numCache>
                <c:formatCode>0.00</c:formatCode>
                <c:ptCount val="4"/>
                <c:pt idx="0">
                  <c:v>0.29527899213594999</c:v>
                </c:pt>
                <c:pt idx="1">
                  <c:v>0.42189548370237251</c:v>
                </c:pt>
                <c:pt idx="2">
                  <c:v>0.61373166232319143</c:v>
                </c:pt>
                <c:pt idx="3">
                  <c:v>0.52999673988882723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A-CD44-A571-D0C632912E17}"/>
            </c:ext>
          </c:extLst>
        </c:ser>
        <c:ser>
          <c:idx val="4"/>
          <c:order val="4"/>
          <c:tx>
            <c:strRef>
              <c:f>'Figure6a-Coefficients_Formal'!$K$20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'Figure6a-Coefficients_Formal'!$L$20:$P$20</c15:sqref>
                  </c15:fullRef>
                </c:ext>
              </c:extLst>
              <c:f>'Figure6a-Coefficients_Formal'!$L$20:$O$20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A-CD44-A571-D0C63291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07544"/>
        <c:axId val="-2133316776"/>
      </c:lineChart>
      <c:catAx>
        <c:axId val="-21333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16776"/>
        <c:crossesAt val="-2"/>
        <c:auto val="1"/>
        <c:lblAlgn val="ctr"/>
        <c:lblOffset val="100"/>
        <c:noMultiLvlLbl val="0"/>
      </c:catAx>
      <c:valAx>
        <c:axId val="-2133316776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7.9012349775436901E-3"/>
              <c:y val="0.364924188009341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07544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24056773524881"/>
          <c:y val="4.1633105290734405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663686267943495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'Figure6a-Coefficients_Formal'!$K$12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'Figure6a-Coefficients_Formal'!$L$12:$P$12</c15:sqref>
                  </c15:fullRef>
                </c:ext>
              </c:extLst>
              <c:f>'Figure6a-Coefficients_Formal'!$L$12:$O$12</c:f>
              <c:numCache>
                <c:formatCode>0.00</c:formatCode>
                <c:ptCount val="4"/>
                <c:pt idx="0">
                  <c:v>-0.47875509681023498</c:v>
                </c:pt>
                <c:pt idx="1">
                  <c:v>-0.53670019053082552</c:v>
                </c:pt>
                <c:pt idx="2">
                  <c:v>-0.58578753486865365</c:v>
                </c:pt>
                <c:pt idx="3">
                  <c:v>-0.30302106160391418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074C-B584-5BA34E65F83B}"/>
            </c:ext>
          </c:extLst>
        </c:ser>
        <c:ser>
          <c:idx val="1"/>
          <c:order val="1"/>
          <c:tx>
            <c:strRef>
              <c:f>'Figure6a-Coefficients_Formal'!$K$13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'Figure6a-Coefficients_Formal'!$L$13:$P$13</c15:sqref>
                  </c15:fullRef>
                </c:ext>
              </c:extLst>
              <c:f>'Figure6a-Coefficients_Formal'!$L$13:$O$13</c:f>
              <c:numCache>
                <c:formatCode>0.00</c:formatCode>
                <c:ptCount val="4"/>
                <c:pt idx="0">
                  <c:v>-5.3339069657798444E-2</c:v>
                </c:pt>
                <c:pt idx="1">
                  <c:v>-5.6523402492292263E-3</c:v>
                </c:pt>
                <c:pt idx="2">
                  <c:v>0.10876310421235047</c:v>
                </c:pt>
                <c:pt idx="3">
                  <c:v>0.29598487279349772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074C-B584-5BA34E65F83B}"/>
            </c:ext>
          </c:extLst>
        </c:ser>
        <c:ser>
          <c:idx val="2"/>
          <c:order val="2"/>
          <c:tx>
            <c:strRef>
              <c:f>'Figure6a-Coefficients_Formal'!$K$14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'Figure6a-Coefficients_Formal'!$L$14:$P$14</c15:sqref>
                  </c15:fullRef>
                </c:ext>
              </c:extLst>
              <c:f>'Figure6a-Coefficients_Formal'!$L$14:$O$14</c:f>
              <c:numCache>
                <c:formatCode>0.00</c:formatCode>
                <c:ptCount val="4"/>
                <c:pt idx="0">
                  <c:v>0.24916780829573604</c:v>
                </c:pt>
                <c:pt idx="1">
                  <c:v>0.14042670609046848</c:v>
                </c:pt>
                <c:pt idx="2">
                  <c:v>0.38735167491914524</c:v>
                </c:pt>
                <c:pt idx="3">
                  <c:v>0.36879638647511204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F-074C-B584-5BA34E65F83B}"/>
            </c:ext>
          </c:extLst>
        </c:ser>
        <c:ser>
          <c:idx val="3"/>
          <c:order val="3"/>
          <c:tx>
            <c:strRef>
              <c:f>'Figure6a-Coefficients_Formal'!$K$15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'Figure6a-Coefficients_Formal'!$L$15:$P$15</c15:sqref>
                  </c15:fullRef>
                </c:ext>
              </c:extLst>
              <c:f>'Figure6a-Coefficients_Formal'!$L$15:$O$15</c:f>
              <c:numCache>
                <c:formatCode>0.00</c:formatCode>
                <c:ptCount val="4"/>
                <c:pt idx="0">
                  <c:v>0.37770350866961344</c:v>
                </c:pt>
                <c:pt idx="1">
                  <c:v>0.41462881658331785</c:v>
                </c:pt>
                <c:pt idx="2">
                  <c:v>0.60473558709539521</c:v>
                </c:pt>
                <c:pt idx="3">
                  <c:v>0.66974905484404879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'Figure6a-Coefficients_Formal'!$P$15</c15:sqref>
                  <c15:dLbl>
                    <c:idx val="3"/>
                    <c:layout>
                      <c:manualLayout>
                        <c:x val="-2.9629629629629602E-3"/>
                        <c:y val="-4.3636366135224999E-3"/>
                      </c:manualLayout>
                    </c:layout>
                    <c:tx>
                      <c:rich>
                        <a:bodyPr/>
                        <a:lstStyle/>
                        <a:p>
                          <a:pPr>
                            <a:defRPr b="1">
                              <a:latin typeface="Arial"/>
                              <a:cs typeface="Arial"/>
                            </a:defRPr>
                          </a:pPr>
                          <a:r>
                            <a:rPr lang="en-US" b="1">
                              <a:latin typeface="Arial"/>
                              <a:cs typeface="Arial"/>
                            </a:rPr>
                            <a:t>ns</a:t>
                          </a:r>
                        </a:p>
                      </c:rich>
                    </c:tx>
                    <c:spPr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A866-5949-929B-E54D8950481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85EF-074C-B584-5BA34E65F83B}"/>
            </c:ext>
          </c:extLst>
        </c:ser>
        <c:ser>
          <c:idx val="4"/>
          <c:order val="4"/>
          <c:tx>
            <c:strRef>
              <c:f>'Figure6a-Coefficients_Formal'!$K$20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'Figure6a-Coefficients_Formal'!$L$3:$P$3</c15:sqref>
                  </c15:fullRef>
                </c:ext>
              </c:extLst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'Figure6a-Coefficients_Formal'!$L$20:$P$20</c15:sqref>
                  </c15:fullRef>
                </c:ext>
              </c:extLst>
              <c:f>'Figure6a-Coefficients_Formal'!$L$20:$O$20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F-074C-B584-5BA34E65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5976"/>
        <c:axId val="-2133379400"/>
      </c:lineChart>
      <c:catAx>
        <c:axId val="-213338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369432540063199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79400"/>
        <c:crossesAt val="-2"/>
        <c:auto val="1"/>
        <c:lblAlgn val="ctr"/>
        <c:lblOffset val="100"/>
        <c:noMultiLvlLbl val="0"/>
      </c:catAx>
      <c:valAx>
        <c:axId val="-2133379400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9.2181074738009704E-3"/>
              <c:y val="0.3691532626644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85976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806949862525"/>
          <c:y val="4.2146256742857713E-2"/>
          <c:w val="0.831130797804033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663686267943495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'Figure6a-Coefficients_Formal'!$K$16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'Figure6a-Coefficients_Formal'!$L$16:$O$16</c:f>
              <c:numCache>
                <c:formatCode>0.00</c:formatCode>
                <c:ptCount val="4"/>
                <c:pt idx="0">
                  <c:v>-0.35671226476261531</c:v>
                </c:pt>
                <c:pt idx="1">
                  <c:v>-0.57627532680114557</c:v>
                </c:pt>
                <c:pt idx="2">
                  <c:v>-0.40514904770470039</c:v>
                </c:pt>
                <c:pt idx="3">
                  <c:v>-0.24385139825019442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AA48-A15C-30A4A29EA36A}"/>
            </c:ext>
          </c:extLst>
        </c:ser>
        <c:ser>
          <c:idx val="1"/>
          <c:order val="1"/>
          <c:tx>
            <c:strRef>
              <c:f>'Figure6a-Coefficients_Formal'!$K$17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'Figure6a-Coefficients_Formal'!$L$17:$O$17</c:f>
              <c:numCache>
                <c:formatCode>0.00</c:formatCode>
                <c:ptCount val="4"/>
                <c:pt idx="0">
                  <c:v>-6.5489546229513529E-2</c:v>
                </c:pt>
                <c:pt idx="1">
                  <c:v>-0.11053926029992445</c:v>
                </c:pt>
                <c:pt idx="2">
                  <c:v>6.8610353582743144E-3</c:v>
                </c:pt>
                <c:pt idx="3">
                  <c:v>-2.5689499682790551E-2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AA48-A15C-30A4A29EA36A}"/>
            </c:ext>
          </c:extLst>
        </c:ser>
        <c:ser>
          <c:idx val="2"/>
          <c:order val="2"/>
          <c:tx>
            <c:strRef>
              <c:f>'Figure6a-Coefficients_Formal'!$K$18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'Figure6a-Coefficients_Formal'!$L$18:$O$18</c:f>
              <c:numCache>
                <c:formatCode>0.00</c:formatCode>
                <c:ptCount val="4"/>
                <c:pt idx="0">
                  <c:v>8.5725923683654948E-2</c:v>
                </c:pt>
                <c:pt idx="1">
                  <c:v>2.8667410902460944E-3</c:v>
                </c:pt>
                <c:pt idx="2">
                  <c:v>5.9489688100233806E-2</c:v>
                </c:pt>
                <c:pt idx="3">
                  <c:v>3.6954226392538203E-2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C-AA48-A15C-30A4A29EA36A}"/>
            </c:ext>
          </c:extLst>
        </c:ser>
        <c:ser>
          <c:idx val="3"/>
          <c:order val="3"/>
          <c:tx>
            <c:strRef>
              <c:f>'Figure6a-Coefficients_Formal'!$K$19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'Figure6a-Coefficients_Formal'!$L$19:$O$19</c:f>
              <c:numCache>
                <c:formatCode>0.00</c:formatCode>
                <c:ptCount val="4"/>
                <c:pt idx="0">
                  <c:v>0.20383786749742505</c:v>
                </c:pt>
                <c:pt idx="1">
                  <c:v>0.19388671769586807</c:v>
                </c:pt>
                <c:pt idx="2">
                  <c:v>0.37210339205775433</c:v>
                </c:pt>
                <c:pt idx="3">
                  <c:v>0.38933996649639369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C-AA48-A15C-30A4A29EA36A}"/>
            </c:ext>
          </c:extLst>
        </c:ser>
        <c:ser>
          <c:idx val="4"/>
          <c:order val="4"/>
          <c:tx>
            <c:strRef>
              <c:f>'Figure6a-Coefficients_Formal'!$K$20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pPr>
              <a:ln>
                <a:noFill/>
              </a:ln>
            </c:spPr>
          </c:marker>
          <c:cat>
            <c:numRef>
              <c:f>'Figure6a-Coefficients_Formal'!$L$3:$O$3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C-AA48-A15C-30A4A29E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73320"/>
        <c:axId val="-2133464776"/>
      </c:lineChart>
      <c:catAx>
        <c:axId val="-213347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369432540063199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464776"/>
        <c:crossesAt val="-2"/>
        <c:auto val="1"/>
        <c:lblAlgn val="ctr"/>
        <c:lblOffset val="100"/>
        <c:noMultiLvlLbl val="0"/>
      </c:catAx>
      <c:valAx>
        <c:axId val="-2133464776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9.2181074738009704E-3"/>
              <c:y val="0.3691532626644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473320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67063006520894"/>
          <c:y val="4.2059036883038685E-2"/>
          <c:w val="0.824795631166784"/>
          <c:h val="5.9596865639966197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'Figure6b-Coefficients_Informal'!$K$4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'Figure6b-Coefficients_Informal'!$L$4:$O$4</c:f>
              <c:numCache>
                <c:formatCode>0.00</c:formatCode>
                <c:ptCount val="4"/>
                <c:pt idx="0">
                  <c:v>-0.44848339617413746</c:v>
                </c:pt>
                <c:pt idx="1">
                  <c:v>-0.4969274101170762</c:v>
                </c:pt>
                <c:pt idx="2">
                  <c:v>-0.27517908633116761</c:v>
                </c:pt>
                <c:pt idx="3">
                  <c:v>-0.25044167026486708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A-A64A-B558-9D2F1025D0A3}"/>
            </c:ext>
          </c:extLst>
        </c:ser>
        <c:ser>
          <c:idx val="1"/>
          <c:order val="1"/>
          <c:tx>
            <c:strRef>
              <c:f>'Figure6b-Coefficients_Informal'!$K$5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'Figure6b-Coefficients_Informal'!$L$5:$O$5</c:f>
              <c:numCache>
                <c:formatCode>0.00</c:formatCode>
                <c:ptCount val="4"/>
                <c:pt idx="0">
                  <c:v>-2.9624910956393968E-2</c:v>
                </c:pt>
                <c:pt idx="1">
                  <c:v>0.31187331604061175</c:v>
                </c:pt>
                <c:pt idx="2">
                  <c:v>0.10860993792196627</c:v>
                </c:pt>
                <c:pt idx="3">
                  <c:v>-0.315711778932104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A-A64A-B558-9D2F1025D0A3}"/>
            </c:ext>
          </c:extLst>
        </c:ser>
        <c:ser>
          <c:idx val="2"/>
          <c:order val="2"/>
          <c:tx>
            <c:strRef>
              <c:f>'Figure6b-Coefficients_Informal'!$K$6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'Figure6b-Coefficients_Informal'!$L$6:$O$6</c:f>
              <c:numCache>
                <c:formatCode>0.00</c:formatCode>
                <c:ptCount val="4"/>
                <c:pt idx="0">
                  <c:v>-3.3447405107855932E-2</c:v>
                </c:pt>
                <c:pt idx="1">
                  <c:v>0.20445833158244664</c:v>
                </c:pt>
                <c:pt idx="2">
                  <c:v>0.22398537329126889</c:v>
                </c:pt>
                <c:pt idx="3">
                  <c:v>0.26519502153976582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A-A64A-B558-9D2F1025D0A3}"/>
            </c:ext>
          </c:extLst>
        </c:ser>
        <c:ser>
          <c:idx val="3"/>
          <c:order val="3"/>
          <c:tx>
            <c:strRef>
              <c:f>'Figure6b-Coefficients_Informal'!$K$7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'Figure6b-Coefficients_Informal'!$L$7:$O$7</c:f>
              <c:numCache>
                <c:formatCode>0.00</c:formatCode>
                <c:ptCount val="4"/>
                <c:pt idx="0">
                  <c:v>-0.17261934113924626</c:v>
                </c:pt>
                <c:pt idx="1">
                  <c:v>0.15634859717095217</c:v>
                </c:pt>
                <c:pt idx="2">
                  <c:v>9.592998340302028E-2</c:v>
                </c:pt>
                <c:pt idx="3">
                  <c:v>1.5846455418122574E-2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A-A64A-B558-9D2F1025D0A3}"/>
            </c:ext>
          </c:extLst>
        </c:ser>
        <c:ser>
          <c:idx val="4"/>
          <c:order val="4"/>
          <c:tx>
            <c:strRef>
              <c:f>'Figure6b-Coefficients_Informal'!$K$20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A-A64A-B558-9D2F1025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28280"/>
        <c:axId val="-2133221704"/>
      </c:lineChart>
      <c:catAx>
        <c:axId val="-213322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1704"/>
        <c:crossesAt val="-2"/>
        <c:auto val="1"/>
        <c:lblAlgn val="ctr"/>
        <c:lblOffset val="100"/>
        <c:noMultiLvlLbl val="0"/>
      </c:catAx>
      <c:valAx>
        <c:axId val="-2133221704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7.9012349775436901E-3"/>
              <c:y val="0.364924188009341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228280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26049029063322"/>
          <c:y val="4.2507369204367429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'Figure6b-Coefficients_Informal'!$K$8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'Figure6b-Coefficients_Informal'!$L$8:$P$8</c15:sqref>
                  </c15:fullRef>
                </c:ext>
              </c:extLst>
              <c:f>'Figure6b-Coefficients_Informal'!$L$8:$O$8</c:f>
              <c:numCache>
                <c:formatCode>0.00</c:formatCode>
                <c:ptCount val="4"/>
                <c:pt idx="0">
                  <c:v>-9.9699866624158862E-2</c:v>
                </c:pt>
                <c:pt idx="1">
                  <c:v>-1.0486558600554918</c:v>
                </c:pt>
                <c:pt idx="2">
                  <c:v>-0.70876562474755378</c:v>
                </c:pt>
                <c:pt idx="3">
                  <c:v>-0.46429082232435359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1-EA42-871A-8B39655ADF12}"/>
            </c:ext>
          </c:extLst>
        </c:ser>
        <c:ser>
          <c:idx val="1"/>
          <c:order val="1"/>
          <c:tx>
            <c:strRef>
              <c:f>'Figure6b-Coefficients_Informal'!$K$9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'Figure6b-Coefficients_Informal'!$L$9:$P$9</c15:sqref>
                  </c15:fullRef>
                </c:ext>
              </c:extLst>
              <c:f>'Figure6b-Coefficients_Informal'!$L$9:$O$9</c:f>
              <c:numCache>
                <c:formatCode>0.00</c:formatCode>
                <c:ptCount val="4"/>
                <c:pt idx="0">
                  <c:v>0.19363563213037338</c:v>
                </c:pt>
                <c:pt idx="1">
                  <c:v>0.22086655161801527</c:v>
                </c:pt>
                <c:pt idx="2">
                  <c:v>0.37362052786624744</c:v>
                </c:pt>
                <c:pt idx="3">
                  <c:v>0.76444608308088302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'Figure6b-Coefficients_Informal'!$P$9</c15:sqref>
                  <c15:dLbl>
                    <c:idx val="3"/>
                    <c:layout>
                      <c:manualLayout>
                        <c:x val="-4.4473683719036504E-3"/>
                        <c:y val="-8.7225813895827602E-3"/>
                      </c:manualLayout>
                    </c:layout>
                    <c:tx>
                      <c:rich>
                        <a:bodyPr/>
                        <a:lstStyle/>
                        <a:p>
                          <a:pPr>
                            <a:defRPr b="1">
                              <a:latin typeface="Arial"/>
                              <a:cs typeface="Arial"/>
                            </a:defRPr>
                          </a:pPr>
                          <a:r>
                            <a:rPr lang="en-US" b="1">
                              <a:latin typeface="Arial"/>
                              <a:cs typeface="Arial"/>
                            </a:rPr>
                            <a:t>ns</a:t>
                          </a:r>
                        </a:p>
                      </c:rich>
                    </c:tx>
                    <c:spPr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5020-B545-8F49-2F54DBBB981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2421-EA42-871A-8B39655ADF12}"/>
            </c:ext>
          </c:extLst>
        </c:ser>
        <c:ser>
          <c:idx val="2"/>
          <c:order val="2"/>
          <c:tx>
            <c:strRef>
              <c:f>'Figure6b-Coefficients_Informal'!$K$10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'Figure6b-Coefficients_Informal'!$L$10:$P$10</c15:sqref>
                  </c15:fullRef>
                </c:ext>
              </c:extLst>
              <c:f>'Figure6b-Coefficients_Informal'!$L$10:$O$10</c:f>
              <c:numCache>
                <c:formatCode>0.00</c:formatCode>
                <c:ptCount val="4"/>
                <c:pt idx="0">
                  <c:v>0.11205953983606243</c:v>
                </c:pt>
                <c:pt idx="1">
                  <c:v>0.22603858288658962</c:v>
                </c:pt>
                <c:pt idx="2">
                  <c:v>0.36333346156263158</c:v>
                </c:pt>
                <c:pt idx="3">
                  <c:v>0.4017614059892205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1-EA42-871A-8B39655ADF12}"/>
            </c:ext>
          </c:extLst>
        </c:ser>
        <c:ser>
          <c:idx val="3"/>
          <c:order val="3"/>
          <c:tx>
            <c:strRef>
              <c:f>'Figure6b-Coefficients_Informal'!$K$11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'Figure6b-Coefficients_Informal'!$L$11:$P$11</c15:sqref>
                  </c15:fullRef>
                </c:ext>
              </c:extLst>
              <c:f>'Figure6b-Coefficients_Informal'!$L$11:$O$11</c:f>
              <c:numCache>
                <c:formatCode>0.00</c:formatCode>
                <c:ptCount val="4"/>
                <c:pt idx="0">
                  <c:v>2.0191438196515143E-2</c:v>
                </c:pt>
                <c:pt idx="1">
                  <c:v>7.6290786627941642E-2</c:v>
                </c:pt>
                <c:pt idx="2">
                  <c:v>0.11538171354104065</c:v>
                </c:pt>
                <c:pt idx="3">
                  <c:v>0.15433527448742712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1-EA42-871A-8B39655ADF12}"/>
            </c:ext>
          </c:extLst>
        </c:ser>
        <c:ser>
          <c:idx val="4"/>
          <c:order val="4"/>
          <c:tx>
            <c:strRef>
              <c:f>'Figure6b-Coefficients_Informal'!$K$20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'Figure6b-Coefficients_Informal'!$L$20:$P$20</c15:sqref>
                  </c15:fullRef>
                </c:ext>
              </c:extLst>
              <c:f>'Figure6b-Coefficients_Informal'!$L$20:$O$20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1-EA42-871A-8B39655A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07544"/>
        <c:axId val="-2133316776"/>
      </c:lineChart>
      <c:catAx>
        <c:axId val="-21333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16776"/>
        <c:crossesAt val="-2"/>
        <c:auto val="1"/>
        <c:lblAlgn val="ctr"/>
        <c:lblOffset val="100"/>
        <c:noMultiLvlLbl val="0"/>
      </c:catAx>
      <c:valAx>
        <c:axId val="-2133316776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7.9012349775436901E-3"/>
              <c:y val="0.364924188009341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07544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0309058716834"/>
          <c:y val="4.1633105290734405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663686267943495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'Figure6b-Coefficients_Informal'!$K$12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'Figure6b-Coefficients_Informal'!$L$12:$P$12</c15:sqref>
                  </c15:fullRef>
                </c:ext>
              </c:extLst>
              <c:f>'Figure6b-Coefficients_Informal'!$L$12:$O$12</c:f>
              <c:numCache>
                <c:formatCode>0.00</c:formatCode>
                <c:ptCount val="4"/>
                <c:pt idx="0">
                  <c:v>-0.97933913288694718</c:v>
                </c:pt>
                <c:pt idx="1">
                  <c:v>-1.2542444596025493</c:v>
                </c:pt>
                <c:pt idx="2">
                  <c:v>-1.015138728904974</c:v>
                </c:pt>
                <c:pt idx="3">
                  <c:v>-0.85265450520564112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3-4E41-8C71-5843A68DBE65}"/>
            </c:ext>
          </c:extLst>
        </c:ser>
        <c:ser>
          <c:idx val="1"/>
          <c:order val="1"/>
          <c:tx>
            <c:strRef>
              <c:f>'Figure6b-Coefficients_Informal'!$K$13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'Figure6b-Coefficients_Informal'!$L$13:$P$13</c15:sqref>
                  </c15:fullRef>
                </c:ext>
              </c:extLst>
              <c:f>'Figure6b-Coefficients_Informal'!$L$13:$O$13</c:f>
              <c:numCache>
                <c:formatCode>0.00</c:formatCode>
                <c:ptCount val="4"/>
                <c:pt idx="0">
                  <c:v>0.1081132002318741</c:v>
                </c:pt>
                <c:pt idx="1">
                  <c:v>8.2985714105854314E-2</c:v>
                </c:pt>
                <c:pt idx="2">
                  <c:v>4.9538366197809935E-2</c:v>
                </c:pt>
                <c:pt idx="3">
                  <c:v>0.31798269578413585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3-4E41-8C71-5843A68DBE65}"/>
            </c:ext>
          </c:extLst>
        </c:ser>
        <c:ser>
          <c:idx val="2"/>
          <c:order val="2"/>
          <c:tx>
            <c:strRef>
              <c:f>'Figure6b-Coefficients_Informal'!$K$14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'Figure6b-Coefficients_Informal'!$L$14:$P$14</c15:sqref>
                  </c15:fullRef>
                </c:ext>
              </c:extLst>
              <c:f>'Figure6b-Coefficients_Informal'!$L$14:$O$14</c:f>
              <c:numCache>
                <c:formatCode>0.00</c:formatCode>
                <c:ptCount val="4"/>
                <c:pt idx="0">
                  <c:v>0.11582522566440101</c:v>
                </c:pt>
                <c:pt idx="1">
                  <c:v>8.423365663499105E-2</c:v>
                </c:pt>
                <c:pt idx="2">
                  <c:v>0.14833090161658902</c:v>
                </c:pt>
                <c:pt idx="3">
                  <c:v>0.19975444390105679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3-4E41-8C71-5843A68DBE65}"/>
            </c:ext>
          </c:extLst>
        </c:ser>
        <c:ser>
          <c:idx val="3"/>
          <c:order val="3"/>
          <c:tx>
            <c:strRef>
              <c:f>'Figure6b-Coefficients_Informal'!$K$15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'Figure6b-Coefficients_Informal'!$L$15:$P$15</c15:sqref>
                  </c15:fullRef>
                </c:ext>
              </c:extLst>
              <c:f>'Figure6b-Coefficients_Informal'!$L$15:$O$15</c:f>
              <c:numCache>
                <c:formatCode>0.00</c:formatCode>
                <c:ptCount val="4"/>
                <c:pt idx="0">
                  <c:v>5.5141997612917493E-2</c:v>
                </c:pt>
                <c:pt idx="1">
                  <c:v>5.9885524224401188E-2</c:v>
                </c:pt>
                <c:pt idx="2">
                  <c:v>8.6109052575777945E-2</c:v>
                </c:pt>
                <c:pt idx="3">
                  <c:v>0.1389514481910048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'Figure6b-Coefficients_Informal'!$P$15</c15:sqref>
                  <c15:dLbl>
                    <c:idx val="3"/>
                    <c:layout>
                      <c:manualLayout>
                        <c:x val="-2.9629629629629602E-3"/>
                        <c:y val="-4.3636366135224999E-3"/>
                      </c:manualLayout>
                    </c:layout>
                    <c:tx>
                      <c:rich>
                        <a:bodyPr/>
                        <a:lstStyle/>
                        <a:p>
                          <a:pPr>
                            <a:defRPr b="1">
                              <a:latin typeface="Arial"/>
                              <a:cs typeface="Arial"/>
                            </a:defRPr>
                          </a:pPr>
                          <a:r>
                            <a:rPr lang="en-US" b="1">
                              <a:latin typeface="Arial"/>
                              <a:cs typeface="Arial"/>
                            </a:rPr>
                            <a:t>ns</a:t>
                          </a:r>
                        </a:p>
                      </c:rich>
                    </c:tx>
                    <c:spPr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7E22-484C-9FC6-60EB571763A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1A03-4E41-8C71-5843A68DBE65}"/>
            </c:ext>
          </c:extLst>
        </c:ser>
        <c:ser>
          <c:idx val="4"/>
          <c:order val="4"/>
          <c:tx>
            <c:strRef>
              <c:f>'Figure6b-Coefficients_Informal'!$K$20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'Figure6b-Coefficients_Informal'!$L$3:$P$3</c15:sqref>
                  </c15:fullRef>
                </c:ext>
              </c:extLst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'Figure6b-Coefficients_Informal'!$L$20:$P$20</c15:sqref>
                  </c15:fullRef>
                </c:ext>
              </c:extLst>
              <c:f>'Figure6b-Coefficients_Informal'!$L$20:$O$20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3-4E41-8C71-5843A68D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5976"/>
        <c:axId val="-2133379400"/>
      </c:lineChart>
      <c:catAx>
        <c:axId val="-213338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369432540063199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79400"/>
        <c:crossesAt val="-2"/>
        <c:auto val="1"/>
        <c:lblAlgn val="ctr"/>
        <c:lblOffset val="100"/>
        <c:noMultiLvlLbl val="0"/>
      </c:catAx>
      <c:valAx>
        <c:axId val="-2133379400"/>
        <c:scaling>
          <c:orientation val="minMax"/>
          <c:max val="1.2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9.2181074738009704E-3"/>
              <c:y val="0.3691532626644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385976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18806949862525"/>
          <c:y val="4.2146256742857713E-2"/>
          <c:w val="0.831130797804033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663686267943495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'Figure6b-Coefficients_Informal'!$K$16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'Figure6b-Coefficients_Informal'!$L$16:$O$16</c:f>
              <c:numCache>
                <c:formatCode>0.00</c:formatCode>
                <c:ptCount val="4"/>
                <c:pt idx="0">
                  <c:v>-0.67630270960814531</c:v>
                </c:pt>
                <c:pt idx="1">
                  <c:v>-0.87491574043520037</c:v>
                </c:pt>
                <c:pt idx="2">
                  <c:v>-0.74524596788202446</c:v>
                </c:pt>
                <c:pt idx="3">
                  <c:v>-0.64393569059237876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8-154E-A99E-FB21A45CDF14}"/>
            </c:ext>
          </c:extLst>
        </c:ser>
        <c:ser>
          <c:idx val="1"/>
          <c:order val="1"/>
          <c:tx>
            <c:strRef>
              <c:f>'Figure6b-Coefficients_Informal'!$K$17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'Figure6b-Coefficients_Informal'!$L$17:$O$17</c:f>
              <c:numCache>
                <c:formatCode>0.00</c:formatCode>
                <c:ptCount val="4"/>
                <c:pt idx="0">
                  <c:v>-3.315760165181203E-2</c:v>
                </c:pt>
                <c:pt idx="1">
                  <c:v>-5.715036685560726E-3</c:v>
                </c:pt>
                <c:pt idx="2">
                  <c:v>5.5347310974940278E-2</c:v>
                </c:pt>
                <c:pt idx="3">
                  <c:v>5.6071571951754606E-3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8-154E-A99E-FB21A45CDF14}"/>
            </c:ext>
          </c:extLst>
        </c:ser>
        <c:ser>
          <c:idx val="2"/>
          <c:order val="2"/>
          <c:tx>
            <c:strRef>
              <c:f>'Figure6b-Coefficients_Informal'!$K$18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'Figure6b-Coefficients_Informal'!$L$18:$O$18</c:f>
              <c:numCache>
                <c:formatCode>0.00</c:formatCode>
                <c:ptCount val="4"/>
                <c:pt idx="0">
                  <c:v>2.9581874573825218E-2</c:v>
                </c:pt>
                <c:pt idx="1">
                  <c:v>1.4571461534340635E-2</c:v>
                </c:pt>
                <c:pt idx="2">
                  <c:v>7.0340927635426098E-2</c:v>
                </c:pt>
                <c:pt idx="3">
                  <c:v>5.6346587409272786E-3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8-154E-A99E-FB21A45CDF14}"/>
            </c:ext>
          </c:extLst>
        </c:ser>
        <c:ser>
          <c:idx val="3"/>
          <c:order val="3"/>
          <c:tx>
            <c:strRef>
              <c:f>'Figure6b-Coefficients_Informal'!$K$19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'Figure6b-Coefficients_Informal'!$L$19:$O$19</c:f>
              <c:numCache>
                <c:formatCode>0.00</c:formatCode>
                <c:ptCount val="4"/>
                <c:pt idx="0">
                  <c:v>5.0083237467446473E-2</c:v>
                </c:pt>
                <c:pt idx="1">
                  <c:v>7.3180563918140429E-2</c:v>
                </c:pt>
                <c:pt idx="2">
                  <c:v>0.11409103435973122</c:v>
                </c:pt>
                <c:pt idx="3">
                  <c:v>0.11842626859117633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8-154E-A99E-FB21A45CDF14}"/>
            </c:ext>
          </c:extLst>
        </c:ser>
        <c:ser>
          <c:idx val="4"/>
          <c:order val="4"/>
          <c:tx>
            <c:strRef>
              <c:f>'Figure6b-Coefficients_Informal'!$K$20</c:f>
              <c:strCache>
                <c:ptCount val="1"/>
                <c:pt idx="0">
                  <c:v>Reference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pPr>
              <a:ln>
                <a:noFill/>
              </a:ln>
            </c:spPr>
          </c:marker>
          <c:cat>
            <c:numRef>
              <c:f>'Figure6b-Coefficients_Informal'!$L$3:$O$3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'Figure6b-Coefficients_Informal'!$L$20:$O$20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8-154E-A99E-FB21A45C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73320"/>
        <c:axId val="-2133464776"/>
      </c:lineChart>
      <c:catAx>
        <c:axId val="-213347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369432540063199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464776"/>
        <c:crossesAt val="-2"/>
        <c:auto val="1"/>
        <c:lblAlgn val="ctr"/>
        <c:lblOffset val="100"/>
        <c:noMultiLvlLbl val="0"/>
      </c:catAx>
      <c:valAx>
        <c:axId val="-2133464776"/>
        <c:scaling>
          <c:orientation val="minMax"/>
          <c:max val="1.25"/>
          <c:min val="-1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Elasticity</a:t>
                </a:r>
              </a:p>
            </c:rich>
          </c:tx>
          <c:layout>
            <c:manualLayout>
              <c:xMode val="edge"/>
              <c:yMode val="edge"/>
              <c:x val="9.2181074738009704E-3"/>
              <c:y val="0.3691532626644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3473320"/>
        <c:crosses val="autoZero"/>
        <c:crossBetween val="between"/>
        <c:majorUnit val="0.25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67063006520894"/>
          <c:y val="4.2059036883038685E-2"/>
          <c:w val="0.824795631166784"/>
          <c:h val="5.9596865639966197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'TableA1-Frequency'!$AE$15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'TableA1-Frequency'!$AF$14:$AI$14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'TableA1-Frequency'!$AF$15:$AI$15</c:f>
              <c:numCache>
                <c:formatCode>_(* #,##0.00_);_(* \(#,##0.00\);_(* "-"??_);_(@_)</c:formatCode>
                <c:ptCount val="4"/>
                <c:pt idx="0">
                  <c:v>0.71005466424265873</c:v>
                </c:pt>
                <c:pt idx="1">
                  <c:v>0.62980943075266382</c:v>
                </c:pt>
                <c:pt idx="2">
                  <c:v>0.50939576898818884</c:v>
                </c:pt>
                <c:pt idx="3">
                  <c:v>0.35931654102542071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1-0C45-9FF1-4A404A11EB90}"/>
            </c:ext>
          </c:extLst>
        </c:ser>
        <c:ser>
          <c:idx val="1"/>
          <c:order val="1"/>
          <c:tx>
            <c:strRef>
              <c:f>'TableA1-Frequency'!$AE$16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'TableA1-Frequency'!$AF$14:$AI$14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'TableA1-Frequency'!$AF$16:$AI$16</c:f>
              <c:numCache>
                <c:formatCode>_(* #,##0.00_);_(* \(#,##0.00\);_(* "-"??_);_(@_)</c:formatCode>
                <c:ptCount val="4"/>
                <c:pt idx="0">
                  <c:v>0.13448753028771157</c:v>
                </c:pt>
                <c:pt idx="1">
                  <c:v>0.15529533943609675</c:v>
                </c:pt>
                <c:pt idx="2">
                  <c:v>0.1938545137417361</c:v>
                </c:pt>
                <c:pt idx="3">
                  <c:v>0.20480247632460954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1-0C45-9FF1-4A404A11EB90}"/>
            </c:ext>
          </c:extLst>
        </c:ser>
        <c:ser>
          <c:idx val="2"/>
          <c:order val="2"/>
          <c:tx>
            <c:strRef>
              <c:f>'TableA1-Frequency'!$AE$17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'TableA1-Frequency'!$AF$14:$AI$14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'TableA1-Frequency'!$AF$17:$AI$17</c:f>
              <c:numCache>
                <c:formatCode>_(* #,##0.00_);_(* \(#,##0.00\);_(* "-"??_);_(@_)</c:formatCode>
                <c:ptCount val="4"/>
                <c:pt idx="0">
                  <c:v>0.10873865248394585</c:v>
                </c:pt>
                <c:pt idx="1">
                  <c:v>0.15147478296550257</c:v>
                </c:pt>
                <c:pt idx="2">
                  <c:v>0.22416345120174963</c:v>
                </c:pt>
                <c:pt idx="3">
                  <c:v>0.33650362672562628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1-0C45-9FF1-4A404A11EB90}"/>
            </c:ext>
          </c:extLst>
        </c:ser>
        <c:ser>
          <c:idx val="3"/>
          <c:order val="3"/>
          <c:tx>
            <c:strRef>
              <c:f>'TableA1-Frequency'!$AE$18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'TableA1-Frequency'!$AF$14:$AI$14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'TableA1-Frequency'!$AF$18:$AI$18</c:f>
              <c:numCache>
                <c:formatCode>_(* #,##0.00_);_(* \(#,##0.00\);_(* "-"??_);_(@_)</c:formatCode>
                <c:ptCount val="4"/>
                <c:pt idx="0">
                  <c:v>4.6719152985683791E-2</c:v>
                </c:pt>
                <c:pt idx="1">
                  <c:v>6.3420446845736861E-2</c:v>
                </c:pt>
                <c:pt idx="2">
                  <c:v>7.2586266068325259E-2</c:v>
                </c:pt>
                <c:pt idx="3">
                  <c:v>9.9377355924343519E-2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1-0C45-9FF1-4A404A11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4136"/>
        <c:axId val="-2128305144"/>
      </c:lineChart>
      <c:catAx>
        <c:axId val="-212799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8305144"/>
        <c:crossesAt val="-2"/>
        <c:auto val="1"/>
        <c:lblAlgn val="ctr"/>
        <c:lblOffset val="100"/>
        <c:noMultiLvlLbl val="0"/>
      </c:catAx>
      <c:valAx>
        <c:axId val="-21283051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994136"/>
        <c:crosses val="autoZero"/>
        <c:crossBetween val="between"/>
        <c:majorUnit val="0.1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'Figure6a-Coefficients_Formal'!$F$8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'Figure6a-Coefficients_Formal'!$G$8:$J$8</c:f>
              <c:numCache>
                <c:formatCode>0.000</c:formatCode>
                <c:ptCount val="4"/>
                <c:pt idx="0">
                  <c:v>0.20010000000000003</c:v>
                </c:pt>
                <c:pt idx="1">
                  <c:v>0.14990000000000001</c:v>
                </c:pt>
                <c:pt idx="2">
                  <c:v>0.1173</c:v>
                </c:pt>
                <c:pt idx="3">
                  <c:v>6.6400000000000001E-2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F-A847-936F-50D4BFD3CEB9}"/>
            </c:ext>
          </c:extLst>
        </c:ser>
        <c:ser>
          <c:idx val="1"/>
          <c:order val="1"/>
          <c:tx>
            <c:strRef>
              <c:f>'Figure6a-Coefficients_Formal'!$F$9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'Figure6a-Coefficients_Formal'!$G$9:$J$9</c:f>
              <c:numCache>
                <c:formatCode>0.000</c:formatCode>
                <c:ptCount val="4"/>
                <c:pt idx="0">
                  <c:v>4.6600000000000003E-2</c:v>
                </c:pt>
                <c:pt idx="1">
                  <c:v>6.5000000000000002E-2</c:v>
                </c:pt>
                <c:pt idx="2">
                  <c:v>6.54E-2</c:v>
                </c:pt>
                <c:pt idx="3">
                  <c:v>5.7699999999999994E-2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F-A847-936F-50D4BFD3CEB9}"/>
            </c:ext>
          </c:extLst>
        </c:ser>
        <c:ser>
          <c:idx val="2"/>
          <c:order val="2"/>
          <c:tx>
            <c:strRef>
              <c:f>'Figure6a-Coefficients_Formal'!$F$10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'Figure6a-Coefficients_Formal'!$G$10:$J$10</c:f>
              <c:numCache>
                <c:formatCode>0.000</c:formatCode>
                <c:ptCount val="4"/>
                <c:pt idx="0">
                  <c:v>5.3699999999999998E-2</c:v>
                </c:pt>
                <c:pt idx="1">
                  <c:v>8.2599999999999993E-2</c:v>
                </c:pt>
                <c:pt idx="2">
                  <c:v>0.1</c:v>
                </c:pt>
                <c:pt idx="3">
                  <c:v>0.14369999999999999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F-A847-936F-50D4BFD3CEB9}"/>
            </c:ext>
          </c:extLst>
        </c:ser>
        <c:ser>
          <c:idx val="3"/>
          <c:order val="3"/>
          <c:tx>
            <c:strRef>
              <c:f>'Figure6a-Coefficients_Formal'!$F$11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'Figure6a-Coefficients_Formal'!$G$11:$J$11</c:f>
              <c:numCache>
                <c:formatCode>0.000</c:formatCode>
                <c:ptCount val="4"/>
                <c:pt idx="0">
                  <c:v>2.4700000000000003E-2</c:v>
                </c:pt>
                <c:pt idx="1">
                  <c:v>2.9399999999999999E-2</c:v>
                </c:pt>
                <c:pt idx="2">
                  <c:v>2.8799999999999999E-2</c:v>
                </c:pt>
                <c:pt idx="3">
                  <c:v>4.2199999999999994E-2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F-A847-936F-50D4BFD3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33784"/>
        <c:axId val="-2124951112"/>
      </c:lineChart>
      <c:catAx>
        <c:axId val="-21291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4951112"/>
        <c:crossesAt val="-2"/>
        <c:auto val="1"/>
        <c:lblAlgn val="ctr"/>
        <c:lblOffset val="100"/>
        <c:noMultiLvlLbl val="0"/>
      </c:catAx>
      <c:valAx>
        <c:axId val="-2124951112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9133784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'Figure6a-Coefficients_Formal'!$F$12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'Figure6a-Coefficients_Formal'!$G$12:$J$12</c:f>
              <c:numCache>
                <c:formatCode>0.000</c:formatCode>
                <c:ptCount val="4"/>
                <c:pt idx="0">
                  <c:v>0.20920000000000002</c:v>
                </c:pt>
                <c:pt idx="1">
                  <c:v>0.18789999999999998</c:v>
                </c:pt>
                <c:pt idx="2">
                  <c:v>0.15259999999999999</c:v>
                </c:pt>
                <c:pt idx="3">
                  <c:v>0.1157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4-844F-8A48-CD7E1C423E44}"/>
            </c:ext>
          </c:extLst>
        </c:ser>
        <c:ser>
          <c:idx val="1"/>
          <c:order val="1"/>
          <c:tx>
            <c:strRef>
              <c:f>'Figure6a-Coefficients_Formal'!$F$13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'Figure6a-Coefficients_Formal'!$G$13:$J$13</c:f>
              <c:numCache>
                <c:formatCode>0.000</c:formatCode>
                <c:ptCount val="4"/>
                <c:pt idx="0">
                  <c:v>2.87E-2</c:v>
                </c:pt>
                <c:pt idx="1">
                  <c:v>4.2500000000000003E-2</c:v>
                </c:pt>
                <c:pt idx="2">
                  <c:v>6.3200000000000006E-2</c:v>
                </c:pt>
                <c:pt idx="3">
                  <c:v>6.3299999999999995E-2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4-844F-8A48-CD7E1C423E44}"/>
            </c:ext>
          </c:extLst>
        </c:ser>
        <c:ser>
          <c:idx val="2"/>
          <c:order val="2"/>
          <c:tx>
            <c:strRef>
              <c:f>'Figure6a-Coefficients_Formal'!$F$14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'Figure6a-Coefficients_Formal'!$G$14:$J$14</c:f>
              <c:numCache>
                <c:formatCode>0.000</c:formatCode>
                <c:ptCount val="4"/>
                <c:pt idx="0">
                  <c:v>2.8900000000000002E-2</c:v>
                </c:pt>
                <c:pt idx="1">
                  <c:v>5.5399999999999998E-2</c:v>
                </c:pt>
                <c:pt idx="2">
                  <c:v>9.7799999999999998E-2</c:v>
                </c:pt>
                <c:pt idx="3">
                  <c:v>0.12029999999999999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4-844F-8A48-CD7E1C423E44}"/>
            </c:ext>
          </c:extLst>
        </c:ser>
        <c:ser>
          <c:idx val="3"/>
          <c:order val="3"/>
          <c:tx>
            <c:strRef>
              <c:f>'Figure6a-Coefficients_Formal'!$F$15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'Figure6a-Coefficients_Formal'!$G$15:$J$15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4.1200000000000001E-2</c:v>
                </c:pt>
                <c:pt idx="2">
                  <c:v>5.2400000000000002E-2</c:v>
                </c:pt>
                <c:pt idx="3">
                  <c:v>5.0700000000000002E-2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4-844F-8A48-CD7E1C42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98728"/>
        <c:axId val="-2135539560"/>
      </c:lineChart>
      <c:catAx>
        <c:axId val="-213559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539560"/>
        <c:crossesAt val="-2"/>
        <c:auto val="1"/>
        <c:lblAlgn val="ctr"/>
        <c:lblOffset val="100"/>
        <c:noMultiLvlLbl val="0"/>
      </c:catAx>
      <c:valAx>
        <c:axId val="-2135539560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598728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3334436943097"/>
          <c:y val="5.4126039528866597E-2"/>
          <c:w val="0.82999204604592891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'Figure6a-Coefficients_Formal'!$F$16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'Figure6a-Coefficients_Formal'!$G$16:$J$16</c:f>
              <c:numCache>
                <c:formatCode>0.000</c:formatCode>
                <c:ptCount val="4"/>
                <c:pt idx="0">
                  <c:v>8.7499999999999994E-2</c:v>
                </c:pt>
                <c:pt idx="1">
                  <c:v>8.6699999999999999E-2</c:v>
                </c:pt>
                <c:pt idx="2">
                  <c:v>7.1599999999999997E-2</c:v>
                </c:pt>
                <c:pt idx="3">
                  <c:v>6.9400000000000003E-2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5-2A4D-B539-BB4938810532}"/>
            </c:ext>
          </c:extLst>
        </c:ser>
        <c:ser>
          <c:idx val="1"/>
          <c:order val="1"/>
          <c:tx>
            <c:strRef>
              <c:f>'Figure6a-Coefficients_Formal'!$F$17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'Figure6a-Coefficients_Formal'!$G$17:$J$17</c:f>
              <c:numCache>
                <c:formatCode>0.000</c:formatCode>
                <c:ptCount val="4"/>
                <c:pt idx="0">
                  <c:v>9.0000000000000011E-3</c:v>
                </c:pt>
                <c:pt idx="1">
                  <c:v>9.3999999999999986E-3</c:v>
                </c:pt>
                <c:pt idx="2">
                  <c:v>1.34E-2</c:v>
                </c:pt>
                <c:pt idx="3">
                  <c:v>2.4799999999999999E-2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5-2A4D-B539-BB4938810532}"/>
            </c:ext>
          </c:extLst>
        </c:ser>
        <c:ser>
          <c:idx val="2"/>
          <c:order val="2"/>
          <c:tx>
            <c:strRef>
              <c:f>'Figure6a-Coefficients_Formal'!$F$18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'Figure6a-Coefficients_Formal'!$G$18:$J$18</c:f>
              <c:numCache>
                <c:formatCode>0.000</c:formatCode>
                <c:ptCount val="4"/>
                <c:pt idx="0">
                  <c:v>8.3000000000000001E-3</c:v>
                </c:pt>
                <c:pt idx="1">
                  <c:v>1.09E-2</c:v>
                </c:pt>
                <c:pt idx="2">
                  <c:v>1.8000000000000002E-2</c:v>
                </c:pt>
                <c:pt idx="3">
                  <c:v>3.9900000000000005E-2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5-2A4D-B539-BB4938810532}"/>
            </c:ext>
          </c:extLst>
        </c:ser>
        <c:ser>
          <c:idx val="3"/>
          <c:order val="3"/>
          <c:tx>
            <c:strRef>
              <c:f>'Figure6a-Coefficients_Formal'!$F$19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'Figure6a-Coefficients_Formal'!$G$3:$J$3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'Figure6a-Coefficients_Formal'!$G$19:$J$19</c:f>
              <c:numCache>
                <c:formatCode>0.000</c:formatCode>
                <c:ptCount val="4"/>
                <c:pt idx="0">
                  <c:v>7.9000000000000008E-3</c:v>
                </c:pt>
                <c:pt idx="1">
                  <c:v>1.1000000000000001E-2</c:v>
                </c:pt>
                <c:pt idx="2">
                  <c:v>1.8799999999999997E-2</c:v>
                </c:pt>
                <c:pt idx="3">
                  <c:v>2.7999999999999997E-2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5-2A4D-B539-BB493881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62456"/>
        <c:axId val="-2132119032"/>
      </c:lineChart>
      <c:catAx>
        <c:axId val="-212826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2119032"/>
        <c:crossesAt val="-2"/>
        <c:auto val="1"/>
        <c:lblAlgn val="ctr"/>
        <c:lblOffset val="100"/>
        <c:noMultiLvlLbl val="0"/>
      </c:catAx>
      <c:valAx>
        <c:axId val="-2132119032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8262456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'Figure6b-Coefficients_Informal'!$F$4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'Figure6b-Coefficients_Informal'!$G$4:$J$4</c:f>
              <c:numCache>
                <c:formatCode>0.000</c:formatCode>
                <c:ptCount val="4"/>
                <c:pt idx="0">
                  <c:v>0.34130000000000005</c:v>
                </c:pt>
                <c:pt idx="1">
                  <c:v>0.26739999999999997</c:v>
                </c:pt>
                <c:pt idx="2">
                  <c:v>0.1656</c:v>
                </c:pt>
                <c:pt idx="3">
                  <c:v>8.6199999999999999E-2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3143-9416-40DED0B14C4F}"/>
            </c:ext>
          </c:extLst>
        </c:ser>
        <c:ser>
          <c:idx val="1"/>
          <c:order val="1"/>
          <c:tx>
            <c:strRef>
              <c:f>'Figure6b-Coefficients_Informal'!$F$5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'Figure6b-Coefficients_Informal'!$G$5:$J$5</c:f>
              <c:numCache>
                <c:formatCode>0.000</c:formatCode>
                <c:ptCount val="4"/>
                <c:pt idx="0">
                  <c:v>4.9299999999999997E-2</c:v>
                </c:pt>
                <c:pt idx="1">
                  <c:v>4.6199999999999998E-2</c:v>
                </c:pt>
                <c:pt idx="2">
                  <c:v>7.2999999999999995E-2</c:v>
                </c:pt>
                <c:pt idx="3">
                  <c:v>7.7199999999999991E-2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3143-9416-40DED0B14C4F}"/>
            </c:ext>
          </c:extLst>
        </c:ser>
        <c:ser>
          <c:idx val="2"/>
          <c:order val="2"/>
          <c:tx>
            <c:strRef>
              <c:f>'Figure6b-Coefficients_Informal'!$F$6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'Figure6b-Coefficients_Informal'!$G$6:$J$6</c:f>
              <c:numCache>
                <c:formatCode>0.000</c:formatCode>
                <c:ptCount val="4"/>
                <c:pt idx="0">
                  <c:v>1.6200000000000003E-2</c:v>
                </c:pt>
                <c:pt idx="1">
                  <c:v>1.9199999999999998E-2</c:v>
                </c:pt>
                <c:pt idx="2">
                  <c:v>3.9300000000000002E-2</c:v>
                </c:pt>
                <c:pt idx="3">
                  <c:v>5.8400000000000001E-2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3143-9416-40DED0B14C4F}"/>
            </c:ext>
          </c:extLst>
        </c:ser>
        <c:ser>
          <c:idx val="3"/>
          <c:order val="3"/>
          <c:tx>
            <c:strRef>
              <c:f>'Figure6b-Coefficients_Informal'!$F$7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'Figure6b-Coefficients_Informal'!$G$7:$J$7</c:f>
              <c:numCache>
                <c:formatCode>0.000</c:formatCode>
                <c:ptCount val="4"/>
                <c:pt idx="0">
                  <c:v>1.5E-3</c:v>
                </c:pt>
                <c:pt idx="1">
                  <c:v>1.5E-3</c:v>
                </c:pt>
                <c:pt idx="2">
                  <c:v>2E-3</c:v>
                </c:pt>
                <c:pt idx="3">
                  <c:v>2.8000000000000004E-3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3143-9416-40DED0B1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4136"/>
        <c:axId val="-2128305144"/>
      </c:lineChart>
      <c:catAx>
        <c:axId val="-212799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8305144"/>
        <c:crossesAt val="-2"/>
        <c:auto val="1"/>
        <c:lblAlgn val="ctr"/>
        <c:lblOffset val="100"/>
        <c:noMultiLvlLbl val="0"/>
      </c:catAx>
      <c:valAx>
        <c:axId val="-2128305144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994136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'Figure6b-Coefficients_Informal'!$F$8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'Figure6b-Coefficients_Informal'!$G$8:$J$8</c:f>
              <c:numCache>
                <c:formatCode>0.000</c:formatCode>
                <c:ptCount val="4"/>
                <c:pt idx="0">
                  <c:v>0.18609999999999999</c:v>
                </c:pt>
                <c:pt idx="1">
                  <c:v>0.20629999999999998</c:v>
                </c:pt>
                <c:pt idx="2">
                  <c:v>0.1721</c:v>
                </c:pt>
                <c:pt idx="3">
                  <c:v>0.11119999999999999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5-0E4D-96C9-66283D6E20B4}"/>
            </c:ext>
          </c:extLst>
        </c:ser>
        <c:ser>
          <c:idx val="1"/>
          <c:order val="1"/>
          <c:tx>
            <c:strRef>
              <c:f>'Figure6b-Coefficients_Informal'!$F$9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'Figure6b-Coefficients_Informal'!$G$9:$J$9</c:f>
              <c:numCache>
                <c:formatCode>0.000</c:formatCode>
                <c:ptCount val="4"/>
                <c:pt idx="0">
                  <c:v>1.6299999999999999E-2</c:v>
                </c:pt>
                <c:pt idx="1">
                  <c:v>3.9E-2</c:v>
                </c:pt>
                <c:pt idx="2">
                  <c:v>4.8300000000000003E-2</c:v>
                </c:pt>
                <c:pt idx="3">
                  <c:v>5.3800000000000001E-2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5-0E4D-96C9-66283D6E20B4}"/>
            </c:ext>
          </c:extLst>
        </c:ser>
        <c:ser>
          <c:idx val="2"/>
          <c:order val="2"/>
          <c:tx>
            <c:strRef>
              <c:f>'Figure6b-Coefficients_Informal'!$F$10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'Figure6b-Coefficients_Informal'!$G$10:$J$10</c:f>
              <c:numCache>
                <c:formatCode>0.000</c:formatCode>
                <c:ptCount val="4"/>
                <c:pt idx="0">
                  <c:v>1.24E-2</c:v>
                </c:pt>
                <c:pt idx="1">
                  <c:v>2.81E-2</c:v>
                </c:pt>
                <c:pt idx="2">
                  <c:v>4.4500000000000005E-2</c:v>
                </c:pt>
                <c:pt idx="3">
                  <c:v>7.6299999999999993E-2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5-0E4D-96C9-66283D6E20B4}"/>
            </c:ext>
          </c:extLst>
        </c:ser>
        <c:ser>
          <c:idx val="3"/>
          <c:order val="3"/>
          <c:tx>
            <c:strRef>
              <c:f>'Figure6b-Coefficients_Informal'!$F$11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'Figure6b-Coefficients_Informal'!$G$11:$J$11</c:f>
              <c:numCache>
                <c:formatCode>0.000</c:formatCode>
                <c:ptCount val="4"/>
                <c:pt idx="0">
                  <c:v>4.5999999999999999E-3</c:v>
                </c:pt>
                <c:pt idx="1">
                  <c:v>5.3E-3</c:v>
                </c:pt>
                <c:pt idx="2">
                  <c:v>7.8000000000000005E-3</c:v>
                </c:pt>
                <c:pt idx="3">
                  <c:v>1.5100000000000001E-2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5-0E4D-96C9-66283D6E2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33784"/>
        <c:axId val="-2124951112"/>
      </c:lineChart>
      <c:catAx>
        <c:axId val="-21291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4951112"/>
        <c:crossesAt val="-2"/>
        <c:auto val="1"/>
        <c:lblAlgn val="ctr"/>
        <c:lblOffset val="100"/>
        <c:noMultiLvlLbl val="0"/>
      </c:catAx>
      <c:valAx>
        <c:axId val="-2124951112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9133784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'Figure6b-Coefficients_Informal'!$F$12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'Figure6b-Coefficients_Informal'!$G$12:$J$12</c:f>
              <c:numCache>
                <c:formatCode>0.000</c:formatCode>
                <c:ptCount val="4"/>
                <c:pt idx="0">
                  <c:v>0.21329999999999999</c:v>
                </c:pt>
                <c:pt idx="1">
                  <c:v>0.21969999999999998</c:v>
                </c:pt>
                <c:pt idx="2">
                  <c:v>0.2084</c:v>
                </c:pt>
                <c:pt idx="3">
                  <c:v>0.19079999999999997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2-0B48-9425-C8DEADA391C7}"/>
            </c:ext>
          </c:extLst>
        </c:ser>
        <c:ser>
          <c:idx val="1"/>
          <c:order val="1"/>
          <c:tx>
            <c:strRef>
              <c:f>'Figure6b-Coefficients_Informal'!$F$13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'Figure6b-Coefficients_Informal'!$G$13:$J$13</c:f>
              <c:numCache>
                <c:formatCode>0.000</c:formatCode>
                <c:ptCount val="4"/>
                <c:pt idx="0">
                  <c:v>9.7999999999999997E-3</c:v>
                </c:pt>
                <c:pt idx="1">
                  <c:v>1.9099999999999999E-2</c:v>
                </c:pt>
                <c:pt idx="2">
                  <c:v>4.5899999999999996E-2</c:v>
                </c:pt>
                <c:pt idx="3">
                  <c:v>5.9800000000000006E-2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2-0B48-9425-C8DEADA391C7}"/>
            </c:ext>
          </c:extLst>
        </c:ser>
        <c:ser>
          <c:idx val="2"/>
          <c:order val="2"/>
          <c:tx>
            <c:strRef>
              <c:f>'Figure6b-Coefficients_Informal'!$F$14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'Figure6b-Coefficients_Informal'!$G$14:$J$14</c:f>
              <c:numCache>
                <c:formatCode>0.000</c:formatCode>
                <c:ptCount val="4"/>
                <c:pt idx="0">
                  <c:v>7.4000000000000003E-3</c:v>
                </c:pt>
                <c:pt idx="1">
                  <c:v>1.46E-2</c:v>
                </c:pt>
                <c:pt idx="2">
                  <c:v>4.2999999999999997E-2</c:v>
                </c:pt>
                <c:pt idx="3">
                  <c:v>6.5599999999999992E-2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2-0B48-9425-C8DEADA391C7}"/>
            </c:ext>
          </c:extLst>
        </c:ser>
        <c:ser>
          <c:idx val="3"/>
          <c:order val="3"/>
          <c:tx>
            <c:strRef>
              <c:f>'Figure6b-Coefficients_Informal'!$F$15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'Figure6b-Coefficients_Informal'!$G$15:$J$15</c:f>
              <c:numCache>
                <c:formatCode>0.000</c:formatCode>
                <c:ptCount val="4"/>
                <c:pt idx="0">
                  <c:v>3.5999999999999999E-3</c:v>
                </c:pt>
                <c:pt idx="1">
                  <c:v>5.1999999999999998E-3</c:v>
                </c:pt>
                <c:pt idx="2">
                  <c:v>1.06E-2</c:v>
                </c:pt>
                <c:pt idx="3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2-0B48-9425-C8DEADA3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98728"/>
        <c:axId val="-2135539560"/>
      </c:lineChart>
      <c:catAx>
        <c:axId val="-213559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539560"/>
        <c:crossesAt val="-2"/>
        <c:auto val="1"/>
        <c:lblAlgn val="ctr"/>
        <c:lblOffset val="100"/>
        <c:noMultiLvlLbl val="0"/>
      </c:catAx>
      <c:valAx>
        <c:axId val="-2135539560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598728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3334436943097"/>
          <c:y val="5.4126039528866597E-2"/>
          <c:w val="0.82999204604592891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0350260545799"/>
          <c:y val="3.1810057824927698E-2"/>
          <c:w val="0.85135551061977799"/>
          <c:h val="0.85227932051163702"/>
        </c:manualLayout>
      </c:layout>
      <c:lineChart>
        <c:grouping val="standard"/>
        <c:varyColors val="0"/>
        <c:ser>
          <c:idx val="0"/>
          <c:order val="0"/>
          <c:tx>
            <c:strRef>
              <c:f>'Figure6b-Coefficients_Informal'!$F$16</c:f>
              <c:strCache>
                <c:ptCount val="1"/>
                <c:pt idx="0">
                  <c:v>Less than primary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'Figure6b-Coefficients_Informal'!$G$16:$J$16</c:f>
              <c:numCache>
                <c:formatCode>0.000</c:formatCode>
                <c:ptCount val="4"/>
                <c:pt idx="0">
                  <c:v>0.13</c:v>
                </c:pt>
                <c:pt idx="1">
                  <c:v>0.11720000000000001</c:v>
                </c:pt>
                <c:pt idx="2">
                  <c:v>0.10859999999999999</c:v>
                </c:pt>
                <c:pt idx="3">
                  <c:v>0.1201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6-9344-9437-C679CE4E673A}"/>
            </c:ext>
          </c:extLst>
        </c:ser>
        <c:ser>
          <c:idx val="1"/>
          <c:order val="1"/>
          <c:tx>
            <c:strRef>
              <c:f>'Figure6b-Coefficients_Informal'!$F$17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 w="63500">
                <a:solidFill>
                  <a:srgbClr val="FF9900"/>
                </a:solidFill>
              </a:ln>
              <a:effectLst/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'Figure6b-Coefficients_Informal'!$G$17:$J$17</c:f>
              <c:numCache>
                <c:formatCode>0.000</c:formatCode>
                <c:ptCount val="4"/>
                <c:pt idx="0">
                  <c:v>3.7000000000000002E-3</c:v>
                </c:pt>
                <c:pt idx="1">
                  <c:v>4.6999999999999993E-3</c:v>
                </c:pt>
                <c:pt idx="2">
                  <c:v>1.2E-2</c:v>
                </c:pt>
                <c:pt idx="3">
                  <c:v>2.6699999999999998E-2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6-9344-9437-C679CE4E673A}"/>
            </c:ext>
          </c:extLst>
        </c:ser>
        <c:ser>
          <c:idx val="2"/>
          <c:order val="2"/>
          <c:tx>
            <c:strRef>
              <c:f>'Figure6b-Coefficients_Informal'!$F$18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002060"/>
              </a:solidFill>
              <a:prstDash val="solid"/>
            </a:ln>
          </c:spPr>
          <c:marker>
            <c:symbol val="diamond"/>
            <c:size val="11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'Figure6b-Coefficients_Informal'!$G$18:$J$18</c:f>
              <c:numCache>
                <c:formatCode>0.000</c:formatCode>
                <c:ptCount val="4"/>
                <c:pt idx="0">
                  <c:v>2.5000000000000001E-3</c:v>
                </c:pt>
                <c:pt idx="1">
                  <c:v>3.9000000000000003E-3</c:v>
                </c:pt>
                <c:pt idx="2">
                  <c:v>1.18E-2</c:v>
                </c:pt>
                <c:pt idx="3">
                  <c:v>2.9500000000000002E-2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6-9344-9437-C679CE4E673A}"/>
            </c:ext>
          </c:extLst>
        </c:ser>
        <c:ser>
          <c:idx val="3"/>
          <c:order val="3"/>
          <c:tx>
            <c:strRef>
              <c:f>'Figure6b-Coefficients_Informal'!$F$19</c:f>
              <c:strCache>
                <c:ptCount val="1"/>
                <c:pt idx="0">
                  <c:v>University</c:v>
                </c:pt>
              </c:strCache>
            </c:strRef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'Figure6b-Coefficients_Informal'!$G$3:$J$3</c:f>
              <c:numCache>
                <c:formatCode>General</c:formatCode>
                <c:ptCount val="4"/>
                <c:pt idx="0">
                  <c:v>1980</c:v>
                </c:pt>
                <c:pt idx="1">
                  <c:v>1991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'Figure6b-Coefficients_Informal'!$G$19:$J$19</c:f>
              <c:numCache>
                <c:formatCode>0.000</c:formatCode>
                <c:ptCount val="4"/>
                <c:pt idx="0">
                  <c:v>1.9E-3</c:v>
                </c:pt>
                <c:pt idx="1">
                  <c:v>2.7000000000000001E-3</c:v>
                </c:pt>
                <c:pt idx="2">
                  <c:v>7.0999999999999995E-3</c:v>
                </c:pt>
                <c:pt idx="3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6-9344-9437-C679CE4E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62456"/>
        <c:axId val="-2132119032"/>
      </c:lineChart>
      <c:catAx>
        <c:axId val="-212826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2517440130638304"/>
              <c:y val="0.9472737397696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2119032"/>
        <c:crossesAt val="-2"/>
        <c:auto val="1"/>
        <c:lblAlgn val="ctr"/>
        <c:lblOffset val="100"/>
        <c:noMultiLvlLbl val="0"/>
      </c:catAx>
      <c:valAx>
        <c:axId val="-2132119032"/>
        <c:scaling>
          <c:orientation val="minMax"/>
          <c:max val="0.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lg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8262456"/>
        <c:crosses val="autoZero"/>
        <c:crossBetween val="between"/>
        <c:majorUnit val="5.000000000000001E-2"/>
        <c:minorUnit val="0.0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72301314255278"/>
          <c:y val="5.2115852122143397E-2"/>
          <c:w val="0.83260248272827198"/>
          <c:h val="5.8823529411764698E-2"/>
        </c:manualLayout>
      </c:layout>
      <c:overlay val="1"/>
      <c:spPr>
        <a:noFill/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E6BF2-01D6-A14E-B845-8661DB2DCDA7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2EAA42-6975-D44D-B87C-73F6FB1DF841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D832EF-411F-FE42-BA18-D87CC5A31AE2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E189BA-3783-1246-B9EC-57C2CC898983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ACF88-0155-E544-B2E1-53D4AEA39866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5A7B3C-F562-9945-8D8D-557FE88AEF55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4F6028-B189-7F48-A6B7-8D8E08FD6561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B96538-650A-594A-8E29-14AC22AADBC4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B88876-508F-204B-9998-D48BA867A9E4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0621B-B02B-C94A-8107-33D7133D4EB5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D6D033-8084-B949-8E67-E9DE22ECA2E1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A451-A5F6-6F43-9FC0-1E0A8BB38561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5D2F2-898A-7342-A3D6-6DD29BF7C1DA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4E50A-0ACF-7A43-92AB-3FCAF2B94DBD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2C3DF-3075-1047-98B2-2C928052B9CC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E91133-B7AC-A647-8D10-23112BA009F4}">
  <sheetPr/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660400</xdr:colOff>
      <xdr:row>45</xdr:row>
      <xdr:rowOff>50800</xdr:rowOff>
    </xdr:from>
    <xdr:to>
      <xdr:col>32</xdr:col>
      <xdr:colOff>431800</xdr:colOff>
      <xdr:row>71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9A624-7F49-C448-82A5-0F305C95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10</xdr:row>
      <xdr:rowOff>114300</xdr:rowOff>
    </xdr:from>
    <xdr:to>
      <xdr:col>18</xdr:col>
      <xdr:colOff>774700</xdr:colOff>
      <xdr:row>38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B4BB9-E6EC-D346-AAF9-602E83A4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19E15-8EAB-7448-A321-66E1211F5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AB2F4-A167-8143-9636-7BE025BFA2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6D399-9D29-DC4D-8062-CB651289E6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2A7F1-BE77-4F42-B4E5-94297A23E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C254F-AE7B-3E45-B621-32D135528C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009F4-B255-854F-9128-EE3450BE60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3D820-66AA-CF4E-B946-9279C10F2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FC47-C8EF-204A-9059-4C7A9DB1BB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18</xdr:col>
      <xdr:colOff>508000</xdr:colOff>
      <xdr:row>45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40128-FDDC-6447-A2A7-E99DBF8F4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D4491-E957-E548-B519-8B6F61F22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B56B8-95D4-3D43-936F-48B357D612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EB75-5278-BE45-9BDE-EEC6542B5B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3C5D7-C567-F146-923B-89E23C04C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5D81D-9324-0C48-9BAE-1DD1B9C14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6619200" y="419100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9904-C2CE-D243-A88F-75283AF7FA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FD0F9-7A18-444D-A963-04FACF842A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5B63D-DFF8-2B4C-A2E9-66BE7D176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D37B2-C6A8-694A-97CB-A6352233B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proofpoint.com/v2/url?u=https-3A__books.google.com.br_books-3Fid-3DkLDM1EjMdqAC-26pg-3DPA119-26lpg-3DPA119-26dq-3Dhttp-3A__drcalc.net_easycalc_correcao.asp-26source-3Dbl-26ots-3DEKmB2VCxxe-26sig-3Dp99J0NWRAHDBsQzIJpUngYTORq4-26hl-3Dpt-2DBR-26sa-3DX-26ved-3D2ahUKEwjKkofbqMrcAhWIQ5AKHc3xAvo4ChDoATABegQIAhAB-23v-3Donepage-26q-3Dhttp-253A-252F-252Fdrcalc.net-252Feasycalc-252Fcorrecao.asp-26f-3Dfalse&amp;d=DwMFaQ&amp;c=ODFT-G5SujMiGrKuoJJjVg&amp;r=BmZAt2Lm0tKT3a-K9o4-5w&amp;m=Nk8uqFxlNAXvjllkGBlJSrTUseFwyDq4xB7Cszr-qPI&amp;s=lDda3tyR95iDFVstVvfQYEOjHSzFkuQ3_jPljBVZYjY&amp;e=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drcalc.net/easycalc/correcao.asp" TargetMode="External"/><Relationship Id="rId1" Type="http://schemas.openxmlformats.org/officeDocument/2006/relationships/hyperlink" Target="http://www.portalbrasil.net/inpc_seriehistorica.htm.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F363-DE8C-234B-923B-9D230BB11D21}">
  <dimension ref="B1:T247"/>
  <sheetViews>
    <sheetView showGridLines="0" tabSelected="1" topLeftCell="K31" zoomScaleNormal="100" workbookViewId="0">
      <selection activeCell="R62" sqref="R62"/>
    </sheetView>
  </sheetViews>
  <sheetFormatPr baseColWidth="10" defaultColWidth="8.83203125" defaultRowHeight="15" x14ac:dyDescent="0.2"/>
  <cols>
    <col min="1" max="1" width="2.1640625" style="23" customWidth="1"/>
    <col min="2" max="2" width="27.33203125" style="19" bestFit="1" customWidth="1"/>
    <col min="3" max="5" width="9.5" style="19" bestFit="1" customWidth="1"/>
    <col min="6" max="6" width="3.1640625" style="20" customWidth="1"/>
    <col min="7" max="7" width="33.5" style="21" bestFit="1" customWidth="1"/>
    <col min="8" max="8" width="14.83203125" style="22" bestFit="1" customWidth="1"/>
    <col min="9" max="9" width="13.83203125" style="22" bestFit="1" customWidth="1"/>
    <col min="10" max="10" width="14.83203125" style="22" bestFit="1" customWidth="1"/>
    <col min="11" max="11" width="13.83203125" style="22" bestFit="1" customWidth="1"/>
    <col min="12" max="12" width="14.83203125" style="22" bestFit="1" customWidth="1"/>
    <col min="13" max="13" width="13.83203125" style="22" bestFit="1" customWidth="1"/>
    <col min="14" max="14" width="14.83203125" style="22" bestFit="1" customWidth="1"/>
    <col min="15" max="15" width="13.83203125" style="22" bestFit="1" customWidth="1"/>
    <col min="16" max="16" width="3.83203125" style="23" customWidth="1"/>
    <col min="17" max="17" width="15" style="23" bestFit="1" customWidth="1"/>
    <col min="18" max="16384" width="8.83203125" style="23"/>
  </cols>
  <sheetData>
    <row r="1" spans="2:15" x14ac:dyDescent="0.2">
      <c r="B1" s="19">
        <v>1980</v>
      </c>
    </row>
    <row r="2" spans="2:15" x14ac:dyDescent="0.2">
      <c r="B2" s="19" t="s">
        <v>26</v>
      </c>
      <c r="C2" s="19" t="s">
        <v>27</v>
      </c>
      <c r="D2" s="19" t="s">
        <v>28</v>
      </c>
      <c r="E2" s="19" t="s">
        <v>29</v>
      </c>
    </row>
    <row r="3" spans="2:15" x14ac:dyDescent="0.2">
      <c r="C3" s="19" t="s">
        <v>70</v>
      </c>
      <c r="D3" s="19" t="s">
        <v>70</v>
      </c>
      <c r="E3" s="19" t="s">
        <v>70</v>
      </c>
      <c r="G3" s="133" t="s">
        <v>71</v>
      </c>
      <c r="H3" s="133"/>
      <c r="I3" s="133"/>
      <c r="J3" s="133"/>
      <c r="K3" s="133"/>
      <c r="L3" s="133"/>
      <c r="M3" s="133"/>
      <c r="N3" s="133"/>
      <c r="O3" s="133"/>
    </row>
    <row r="4" spans="2:15" x14ac:dyDescent="0.2">
      <c r="B4" s="19" t="s">
        <v>32</v>
      </c>
      <c r="C4" s="19">
        <v>4531.13</v>
      </c>
      <c r="D4" s="19">
        <v>6952.16</v>
      </c>
      <c r="E4" s="19">
        <v>6041.1</v>
      </c>
      <c r="G4" s="134" t="s">
        <v>33</v>
      </c>
      <c r="H4" s="135" t="s">
        <v>72</v>
      </c>
      <c r="I4" s="136"/>
      <c r="J4" s="134" t="s">
        <v>73</v>
      </c>
      <c r="K4" s="134"/>
      <c r="L4" s="135" t="s">
        <v>74</v>
      </c>
      <c r="M4" s="136"/>
      <c r="N4" s="134" t="s">
        <v>75</v>
      </c>
      <c r="O4" s="134"/>
    </row>
    <row r="5" spans="2:15" x14ac:dyDescent="0.2">
      <c r="B5" s="19" t="s">
        <v>34</v>
      </c>
      <c r="C5" s="19">
        <v>6233.42</v>
      </c>
      <c r="D5" s="19">
        <v>8843.5300000000007</v>
      </c>
      <c r="E5" s="19">
        <v>8375.91</v>
      </c>
      <c r="G5" s="133"/>
      <c r="H5" s="24" t="s">
        <v>35</v>
      </c>
      <c r="I5" s="25" t="s">
        <v>36</v>
      </c>
      <c r="J5" s="26" t="s">
        <v>35</v>
      </c>
      <c r="K5" s="26" t="s">
        <v>36</v>
      </c>
      <c r="L5" s="24" t="s">
        <v>35</v>
      </c>
      <c r="M5" s="25" t="s">
        <v>36</v>
      </c>
      <c r="N5" s="26" t="s">
        <v>35</v>
      </c>
      <c r="O5" s="26" t="s">
        <v>36</v>
      </c>
    </row>
    <row r="6" spans="2:15" x14ac:dyDescent="0.2">
      <c r="B6" s="19" t="s">
        <v>37</v>
      </c>
      <c r="C6" s="19">
        <v>10386.709999999999</v>
      </c>
      <c r="D6" s="19">
        <v>14213.39</v>
      </c>
      <c r="E6" s="19">
        <v>13791.51</v>
      </c>
      <c r="G6" s="27" t="s">
        <v>38</v>
      </c>
      <c r="H6" s="28"/>
      <c r="I6" s="29"/>
      <c r="J6" s="30"/>
      <c r="K6" s="30"/>
      <c r="L6" s="28"/>
      <c r="M6" s="29"/>
      <c r="N6" s="30"/>
      <c r="O6" s="30"/>
    </row>
    <row r="7" spans="2:15" x14ac:dyDescent="0.2">
      <c r="B7" s="19" t="s">
        <v>39</v>
      </c>
      <c r="C7" s="19">
        <v>16559.8</v>
      </c>
      <c r="D7" s="19">
        <v>28660.3</v>
      </c>
      <c r="E7" s="19">
        <v>26853.47</v>
      </c>
      <c r="G7" s="21" t="str">
        <f>B4</f>
        <v>15-24 years; Less than primary completed</v>
      </c>
      <c r="H7" s="55">
        <f>C4</f>
        <v>4531.13</v>
      </c>
      <c r="I7" s="56">
        <f>D4</f>
        <v>6952.16</v>
      </c>
      <c r="J7" s="48">
        <f>C66</f>
        <v>42930.57</v>
      </c>
      <c r="K7" s="48">
        <f>D66</f>
        <v>59619.29</v>
      </c>
      <c r="L7" s="55">
        <f>C128</f>
        <v>214.15</v>
      </c>
      <c r="M7" s="56">
        <f>D128</f>
        <v>295.08</v>
      </c>
      <c r="N7" s="48">
        <f>C190</f>
        <v>471.16</v>
      </c>
      <c r="O7" s="48">
        <f>D190</f>
        <v>696.59</v>
      </c>
    </row>
    <row r="8" spans="2:15" x14ac:dyDescent="0.2">
      <c r="B8" s="19" t="s">
        <v>40</v>
      </c>
      <c r="C8" s="19">
        <v>7798.78</v>
      </c>
      <c r="D8" s="19">
        <v>11401.32</v>
      </c>
      <c r="E8" s="19">
        <v>10627.93</v>
      </c>
      <c r="G8" s="21" t="str">
        <f t="shared" ref="G8:I22" si="0">B5</f>
        <v>15-24 years; Primary completed</v>
      </c>
      <c r="H8" s="55">
        <f t="shared" si="0"/>
        <v>6233.42</v>
      </c>
      <c r="I8" s="56">
        <f t="shared" si="0"/>
        <v>8843.5300000000007</v>
      </c>
      <c r="J8" s="48">
        <f t="shared" ref="J8:K22" si="1">C67</f>
        <v>68349.81</v>
      </c>
      <c r="K8" s="48">
        <f t="shared" si="1"/>
        <v>81108.460000000006</v>
      </c>
      <c r="L8" s="55">
        <f t="shared" ref="L8:M22" si="2">C129</f>
        <v>268.61</v>
      </c>
      <c r="M8" s="56">
        <f t="shared" si="2"/>
        <v>345.71</v>
      </c>
      <c r="N8" s="48">
        <f t="shared" ref="N8:O22" si="3">C191</f>
        <v>530.29</v>
      </c>
      <c r="O8" s="48">
        <f t="shared" si="3"/>
        <v>726.62</v>
      </c>
    </row>
    <row r="9" spans="2:15" x14ac:dyDescent="0.2">
      <c r="B9" s="19" t="s">
        <v>41</v>
      </c>
      <c r="C9" s="19">
        <v>14635.86</v>
      </c>
      <c r="D9" s="19">
        <v>17787.740000000002</v>
      </c>
      <c r="E9" s="19">
        <v>17493.87</v>
      </c>
      <c r="G9" s="21" t="str">
        <f t="shared" si="0"/>
        <v>15-24 years; Secondary completed</v>
      </c>
      <c r="H9" s="55">
        <f t="shared" si="0"/>
        <v>10386.709999999999</v>
      </c>
      <c r="I9" s="56">
        <f t="shared" si="0"/>
        <v>14213.39</v>
      </c>
      <c r="J9" s="48">
        <f t="shared" si="1"/>
        <v>96478.03</v>
      </c>
      <c r="K9" s="48">
        <f t="shared" si="1"/>
        <v>120775.63</v>
      </c>
      <c r="L9" s="55">
        <f t="shared" si="2"/>
        <v>428.77</v>
      </c>
      <c r="M9" s="56">
        <f t="shared" si="2"/>
        <v>521.38</v>
      </c>
      <c r="N9" s="48">
        <f t="shared" si="3"/>
        <v>752.87</v>
      </c>
      <c r="O9" s="48">
        <f t="shared" si="3"/>
        <v>940.95</v>
      </c>
    </row>
    <row r="10" spans="2:15" x14ac:dyDescent="0.2">
      <c r="B10" s="19" t="s">
        <v>42</v>
      </c>
      <c r="C10" s="19">
        <v>21310.36</v>
      </c>
      <c r="D10" s="19">
        <v>26370.12</v>
      </c>
      <c r="E10" s="19">
        <v>26047.62</v>
      </c>
      <c r="G10" s="21" t="str">
        <f t="shared" si="0"/>
        <v>15-24 years; University completed</v>
      </c>
      <c r="H10" s="55">
        <f t="shared" si="0"/>
        <v>16559.8</v>
      </c>
      <c r="I10" s="56">
        <f t="shared" si="0"/>
        <v>28660.3</v>
      </c>
      <c r="J10" s="48">
        <f t="shared" si="1"/>
        <v>147744.64000000001</v>
      </c>
      <c r="K10" s="48">
        <f t="shared" si="1"/>
        <v>212418.44</v>
      </c>
      <c r="L10" s="55">
        <f t="shared" si="2"/>
        <v>786.84</v>
      </c>
      <c r="M10" s="56">
        <f t="shared" si="2"/>
        <v>1183.6500000000001</v>
      </c>
      <c r="N10" s="48">
        <f t="shared" si="3"/>
        <v>1574.02</v>
      </c>
      <c r="O10" s="48">
        <f t="shared" si="3"/>
        <v>1830.19</v>
      </c>
    </row>
    <row r="11" spans="2:15" x14ac:dyDescent="0.2">
      <c r="B11" s="19" t="s">
        <v>43</v>
      </c>
      <c r="C11" s="19">
        <v>35109.370000000003</v>
      </c>
      <c r="D11" s="19">
        <v>51869.65</v>
      </c>
      <c r="E11" s="19">
        <v>50998.79</v>
      </c>
      <c r="G11" s="21" t="str">
        <f t="shared" si="0"/>
        <v>25-34 years; Less than primary completed</v>
      </c>
      <c r="H11" s="55">
        <f t="shared" si="0"/>
        <v>7798.78</v>
      </c>
      <c r="I11" s="56">
        <f t="shared" si="0"/>
        <v>11401.32</v>
      </c>
      <c r="J11" s="48">
        <f t="shared" si="1"/>
        <v>68936.14</v>
      </c>
      <c r="K11" s="48">
        <f t="shared" si="1"/>
        <v>91286.31</v>
      </c>
      <c r="L11" s="55">
        <f t="shared" si="2"/>
        <v>359.31</v>
      </c>
      <c r="M11" s="56">
        <f t="shared" si="2"/>
        <v>436.24</v>
      </c>
      <c r="N11" s="48">
        <f t="shared" si="3"/>
        <v>688.53</v>
      </c>
      <c r="O11" s="48">
        <f t="shared" si="3"/>
        <v>882.75</v>
      </c>
    </row>
    <row r="12" spans="2:15" x14ac:dyDescent="0.2">
      <c r="B12" s="19" t="s">
        <v>44</v>
      </c>
      <c r="C12" s="19">
        <v>8866.07</v>
      </c>
      <c r="D12" s="19">
        <v>14349.82</v>
      </c>
      <c r="E12" s="19">
        <v>13085.64</v>
      </c>
      <c r="G12" s="21" t="str">
        <f t="shared" si="0"/>
        <v>25-34 years; Primary completed</v>
      </c>
      <c r="H12" s="55">
        <f t="shared" si="0"/>
        <v>14635.86</v>
      </c>
      <c r="I12" s="56">
        <f t="shared" si="0"/>
        <v>17787.740000000002</v>
      </c>
      <c r="J12" s="48">
        <f t="shared" si="1"/>
        <v>117900.51</v>
      </c>
      <c r="K12" s="48">
        <f t="shared" si="1"/>
        <v>135033.65</v>
      </c>
      <c r="L12" s="55">
        <f t="shared" si="2"/>
        <v>564.04999999999995</v>
      </c>
      <c r="M12" s="56">
        <f t="shared" si="2"/>
        <v>623.99</v>
      </c>
      <c r="N12" s="48">
        <f t="shared" si="3"/>
        <v>917.41</v>
      </c>
      <c r="O12" s="48">
        <f t="shared" si="3"/>
        <v>1047.17</v>
      </c>
    </row>
    <row r="13" spans="2:15" x14ac:dyDescent="0.2">
      <c r="B13" s="19" t="s">
        <v>45</v>
      </c>
      <c r="C13" s="19">
        <v>23177.68</v>
      </c>
      <c r="D13" s="19">
        <v>27459.87</v>
      </c>
      <c r="E13" s="19">
        <v>27069.89</v>
      </c>
      <c r="G13" s="21" t="str">
        <f t="shared" si="0"/>
        <v>25-34 years; Secondary completed</v>
      </c>
      <c r="H13" s="55">
        <f t="shared" si="0"/>
        <v>21310.36</v>
      </c>
      <c r="I13" s="56">
        <f t="shared" si="0"/>
        <v>26370.12</v>
      </c>
      <c r="J13" s="48">
        <f t="shared" si="1"/>
        <v>172896.49</v>
      </c>
      <c r="K13" s="48">
        <f t="shared" si="1"/>
        <v>206139.76</v>
      </c>
      <c r="L13" s="55">
        <f t="shared" si="2"/>
        <v>796</v>
      </c>
      <c r="M13" s="56">
        <f t="shared" si="2"/>
        <v>944.53</v>
      </c>
      <c r="N13" s="48">
        <f t="shared" si="3"/>
        <v>1240.67</v>
      </c>
      <c r="O13" s="48">
        <f t="shared" si="3"/>
        <v>1414.83</v>
      </c>
    </row>
    <row r="14" spans="2:15" x14ac:dyDescent="0.2">
      <c r="B14" s="19" t="s">
        <v>46</v>
      </c>
      <c r="C14" s="19">
        <v>35150.089999999997</v>
      </c>
      <c r="D14" s="19">
        <v>41225.65</v>
      </c>
      <c r="E14" s="19">
        <v>40798.14</v>
      </c>
      <c r="G14" s="21" t="str">
        <f t="shared" si="0"/>
        <v>25-34 years; University completed</v>
      </c>
      <c r="H14" s="55">
        <f t="shared" si="0"/>
        <v>35109.370000000003</v>
      </c>
      <c r="I14" s="56">
        <f t="shared" si="0"/>
        <v>51869.65</v>
      </c>
      <c r="J14" s="48">
        <f t="shared" si="1"/>
        <v>321577.28000000003</v>
      </c>
      <c r="K14" s="48">
        <f t="shared" si="1"/>
        <v>400873.65</v>
      </c>
      <c r="L14" s="55">
        <f t="shared" si="2"/>
        <v>1494.84</v>
      </c>
      <c r="M14" s="56">
        <f t="shared" si="2"/>
        <v>2122.1799999999998</v>
      </c>
      <c r="N14" s="48">
        <f t="shared" si="3"/>
        <v>2856.51</v>
      </c>
      <c r="O14" s="48">
        <f t="shared" si="3"/>
        <v>3321.67</v>
      </c>
    </row>
    <row r="15" spans="2:15" x14ac:dyDescent="0.2">
      <c r="B15" s="19" t="s">
        <v>47</v>
      </c>
      <c r="C15" s="19">
        <v>61222.01</v>
      </c>
      <c r="D15" s="19">
        <v>72764.66</v>
      </c>
      <c r="E15" s="19">
        <v>72228.259999999995</v>
      </c>
      <c r="G15" s="21" t="str">
        <f t="shared" si="0"/>
        <v>35-49 years; Less than primary completed</v>
      </c>
      <c r="H15" s="55">
        <f t="shared" si="0"/>
        <v>8866.07</v>
      </c>
      <c r="I15" s="56">
        <f t="shared" si="0"/>
        <v>14349.82</v>
      </c>
      <c r="J15" s="48">
        <f t="shared" si="1"/>
        <v>80362.52</v>
      </c>
      <c r="K15" s="48">
        <f t="shared" si="1"/>
        <v>123126.49</v>
      </c>
      <c r="L15" s="55">
        <f t="shared" si="2"/>
        <v>428.01</v>
      </c>
      <c r="M15" s="56">
        <f t="shared" si="2"/>
        <v>598.9</v>
      </c>
      <c r="N15" s="48">
        <f t="shared" si="3"/>
        <v>827.84</v>
      </c>
      <c r="O15" s="48">
        <f t="shared" si="3"/>
        <v>1070.3399999999999</v>
      </c>
    </row>
    <row r="16" spans="2:15" x14ac:dyDescent="0.2">
      <c r="B16" s="19" t="s">
        <v>48</v>
      </c>
      <c r="C16" s="19">
        <v>8103.99</v>
      </c>
      <c r="D16" s="19">
        <v>14423.76</v>
      </c>
      <c r="E16" s="19">
        <v>12503.51</v>
      </c>
      <c r="G16" s="21" t="str">
        <f t="shared" si="0"/>
        <v>35-49 years; Primary completed</v>
      </c>
      <c r="H16" s="55">
        <f t="shared" si="0"/>
        <v>23177.68</v>
      </c>
      <c r="I16" s="56">
        <f t="shared" si="0"/>
        <v>27459.87</v>
      </c>
      <c r="J16" s="48">
        <f t="shared" si="1"/>
        <v>152152.74</v>
      </c>
      <c r="K16" s="48">
        <f t="shared" si="1"/>
        <v>200708.47</v>
      </c>
      <c r="L16" s="55">
        <f t="shared" si="2"/>
        <v>695.92</v>
      </c>
      <c r="M16" s="56">
        <f t="shared" si="2"/>
        <v>921.1</v>
      </c>
      <c r="N16" s="48">
        <f t="shared" si="3"/>
        <v>1203</v>
      </c>
      <c r="O16" s="48">
        <f t="shared" si="3"/>
        <v>1410.93</v>
      </c>
    </row>
    <row r="17" spans="2:15" x14ac:dyDescent="0.2">
      <c r="B17" s="19" t="s">
        <v>49</v>
      </c>
      <c r="C17" s="19">
        <v>25359.279999999999</v>
      </c>
      <c r="D17" s="19">
        <v>31860.32</v>
      </c>
      <c r="E17" s="19">
        <v>31157.19</v>
      </c>
      <c r="G17" s="21" t="str">
        <f t="shared" si="0"/>
        <v>35-49 years; Secondary completed</v>
      </c>
      <c r="H17" s="55">
        <f t="shared" si="0"/>
        <v>35150.089999999997</v>
      </c>
      <c r="I17" s="56">
        <f t="shared" si="0"/>
        <v>41225.65</v>
      </c>
      <c r="J17" s="48">
        <f t="shared" si="1"/>
        <v>238841.54</v>
      </c>
      <c r="K17" s="48">
        <f t="shared" si="1"/>
        <v>306469.12</v>
      </c>
      <c r="L17" s="55">
        <f t="shared" si="2"/>
        <v>1093.42</v>
      </c>
      <c r="M17" s="56">
        <f t="shared" si="2"/>
        <v>1543.74</v>
      </c>
      <c r="N17" s="48">
        <f t="shared" si="3"/>
        <v>1729.44</v>
      </c>
      <c r="O17" s="48">
        <f t="shared" si="3"/>
        <v>2101.3200000000002</v>
      </c>
    </row>
    <row r="18" spans="2:15" x14ac:dyDescent="0.2">
      <c r="B18" s="19" t="s">
        <v>50</v>
      </c>
      <c r="C18" s="19">
        <v>43188.63</v>
      </c>
      <c r="D18" s="19">
        <v>47057.25</v>
      </c>
      <c r="E18" s="19">
        <v>46738.27</v>
      </c>
      <c r="G18" s="21" t="str">
        <f t="shared" si="0"/>
        <v>35-49 years; University completed</v>
      </c>
      <c r="H18" s="55">
        <f t="shared" si="0"/>
        <v>61222.01</v>
      </c>
      <c r="I18" s="56">
        <f t="shared" si="0"/>
        <v>72764.66</v>
      </c>
      <c r="J18" s="48">
        <f t="shared" si="1"/>
        <v>519842.58</v>
      </c>
      <c r="K18" s="48">
        <f t="shared" si="1"/>
        <v>612402.06999999995</v>
      </c>
      <c r="L18" s="55">
        <f t="shared" si="2"/>
        <v>2271.1999999999998</v>
      </c>
      <c r="M18" s="56">
        <f t="shared" si="2"/>
        <v>3297.66</v>
      </c>
      <c r="N18" s="48">
        <f t="shared" si="3"/>
        <v>4232.66</v>
      </c>
      <c r="O18" s="48">
        <f t="shared" si="3"/>
        <v>5171.59</v>
      </c>
    </row>
    <row r="19" spans="2:15" x14ac:dyDescent="0.2">
      <c r="B19" s="19" t="s">
        <v>51</v>
      </c>
      <c r="C19" s="19">
        <v>65413.43</v>
      </c>
      <c r="D19" s="19">
        <v>76766.850000000006</v>
      </c>
      <c r="E19" s="19">
        <v>76026.98</v>
      </c>
      <c r="G19" s="21" t="str">
        <f t="shared" si="0"/>
        <v>50-64 years; Less than primary completed</v>
      </c>
      <c r="H19" s="55">
        <f t="shared" si="0"/>
        <v>8103.99</v>
      </c>
      <c r="I19" s="56">
        <f t="shared" si="0"/>
        <v>14423.76</v>
      </c>
      <c r="J19" s="48">
        <f t="shared" si="1"/>
        <v>74039.64</v>
      </c>
      <c r="K19" s="48">
        <f t="shared" si="1"/>
        <v>121306.31</v>
      </c>
      <c r="L19" s="55">
        <f t="shared" si="2"/>
        <v>429.15</v>
      </c>
      <c r="M19" s="56">
        <f t="shared" si="2"/>
        <v>699.01</v>
      </c>
      <c r="N19" s="48">
        <f t="shared" si="3"/>
        <v>845.37</v>
      </c>
      <c r="O19" s="48">
        <f t="shared" si="3"/>
        <v>1209.76</v>
      </c>
    </row>
    <row r="20" spans="2:15" x14ac:dyDescent="0.2">
      <c r="B20" s="19" t="s">
        <v>29</v>
      </c>
      <c r="C20" s="19">
        <v>8144.57</v>
      </c>
      <c r="D20" s="19">
        <v>17288.82</v>
      </c>
      <c r="E20" s="19">
        <v>15211.93</v>
      </c>
      <c r="G20" s="21" t="str">
        <f t="shared" si="0"/>
        <v>50-64 years; Primary completed</v>
      </c>
      <c r="H20" s="55">
        <f t="shared" si="0"/>
        <v>25359.279999999999</v>
      </c>
      <c r="I20" s="56">
        <f t="shared" si="0"/>
        <v>31860.32</v>
      </c>
      <c r="J20" s="48">
        <f t="shared" si="1"/>
        <v>190190.25</v>
      </c>
      <c r="K20" s="48">
        <f t="shared" si="1"/>
        <v>253419.54</v>
      </c>
      <c r="L20" s="55">
        <f t="shared" si="2"/>
        <v>811.01</v>
      </c>
      <c r="M20" s="56">
        <f t="shared" si="2"/>
        <v>1264.82</v>
      </c>
      <c r="N20" s="48">
        <f t="shared" si="3"/>
        <v>1330.79</v>
      </c>
      <c r="O20" s="48">
        <f t="shared" si="3"/>
        <v>1738.45</v>
      </c>
    </row>
    <row r="21" spans="2:15" x14ac:dyDescent="0.2">
      <c r="G21" s="21" t="str">
        <f t="shared" si="0"/>
        <v>50-64 years; Secondary completed</v>
      </c>
      <c r="H21" s="55">
        <f t="shared" si="0"/>
        <v>43188.63</v>
      </c>
      <c r="I21" s="56">
        <f t="shared" si="0"/>
        <v>47057.25</v>
      </c>
      <c r="J21" s="48">
        <f t="shared" si="1"/>
        <v>305570.71999999997</v>
      </c>
      <c r="K21" s="48">
        <f t="shared" si="1"/>
        <v>395430.94</v>
      </c>
      <c r="L21" s="55">
        <f t="shared" si="2"/>
        <v>1258.98</v>
      </c>
      <c r="M21" s="56">
        <f t="shared" si="2"/>
        <v>2045.1</v>
      </c>
      <c r="N21" s="48">
        <f t="shared" si="3"/>
        <v>1992.18</v>
      </c>
      <c r="O21" s="48">
        <f t="shared" si="3"/>
        <v>2764.27</v>
      </c>
    </row>
    <row r="22" spans="2:15" x14ac:dyDescent="0.2">
      <c r="B22" s="19" t="s">
        <v>52</v>
      </c>
      <c r="C22" s="34">
        <v>975900</v>
      </c>
      <c r="D22" s="34">
        <v>3333210</v>
      </c>
      <c r="E22" s="34">
        <v>4309110</v>
      </c>
      <c r="G22" s="35" t="str">
        <f>B19</f>
        <v>50-64 years; University completed</v>
      </c>
      <c r="H22" s="57">
        <f t="shared" si="0"/>
        <v>65413.43</v>
      </c>
      <c r="I22" s="58">
        <f t="shared" si="0"/>
        <v>76766.850000000006</v>
      </c>
      <c r="J22" s="59">
        <f t="shared" si="1"/>
        <v>594659.31000000006</v>
      </c>
      <c r="K22" s="59">
        <f t="shared" si="1"/>
        <v>725665.85</v>
      </c>
      <c r="L22" s="57">
        <f t="shared" si="2"/>
        <v>2891.03</v>
      </c>
      <c r="M22" s="58">
        <f t="shared" si="2"/>
        <v>4230.6899999999996</v>
      </c>
      <c r="N22" s="59">
        <f t="shared" si="3"/>
        <v>4805.37</v>
      </c>
      <c r="O22" s="59">
        <f t="shared" si="3"/>
        <v>6699.53</v>
      </c>
    </row>
    <row r="23" spans="2:15" x14ac:dyDescent="0.2">
      <c r="G23" s="39" t="str">
        <f>B25</f>
        <v>Race</v>
      </c>
      <c r="H23" s="55"/>
      <c r="I23" s="56"/>
      <c r="J23" s="48"/>
      <c r="K23" s="48"/>
      <c r="L23" s="55"/>
      <c r="M23" s="56"/>
      <c r="N23" s="48"/>
      <c r="O23" s="48"/>
    </row>
    <row r="24" spans="2:15" x14ac:dyDescent="0.2">
      <c r="B24" s="19">
        <v>1980</v>
      </c>
      <c r="G24" s="21" t="str">
        <f>B27</f>
        <v>Not white</v>
      </c>
      <c r="H24" s="55">
        <f t="shared" ref="H24:I25" si="4">C27</f>
        <v>6243.07</v>
      </c>
      <c r="I24" s="56">
        <f t="shared" si="4"/>
        <v>11033.18</v>
      </c>
      <c r="J24" s="48">
        <f>C89</f>
        <v>62801.24</v>
      </c>
      <c r="K24" s="48">
        <f>D89</f>
        <v>108360.28</v>
      </c>
      <c r="L24" s="55">
        <f>C151</f>
        <v>356.5</v>
      </c>
      <c r="M24" s="56">
        <f>D151</f>
        <v>606.84</v>
      </c>
      <c r="N24" s="48">
        <f>C213</f>
        <v>804.53</v>
      </c>
      <c r="O24" s="48">
        <f>D213</f>
        <v>1262.78</v>
      </c>
    </row>
    <row r="25" spans="2:15" x14ac:dyDescent="0.2">
      <c r="B25" s="19" t="s">
        <v>53</v>
      </c>
      <c r="C25" s="19" t="s">
        <v>27</v>
      </c>
      <c r="D25" s="19" t="s">
        <v>28</v>
      </c>
      <c r="E25" s="19" t="s">
        <v>29</v>
      </c>
      <c r="G25" s="21" t="str">
        <f>B28</f>
        <v>White</v>
      </c>
      <c r="H25" s="55">
        <f t="shared" si="4"/>
        <v>10220.4</v>
      </c>
      <c r="I25" s="56">
        <f t="shared" si="4"/>
        <v>20562.099999999999</v>
      </c>
      <c r="J25" s="48">
        <f>C90</f>
        <v>104200.32000000001</v>
      </c>
      <c r="K25" s="48">
        <f>D90</f>
        <v>206335.31</v>
      </c>
      <c r="L25" s="55">
        <f>C152</f>
        <v>627.32000000000005</v>
      </c>
      <c r="M25" s="56">
        <f>D152</f>
        <v>1213.1600000000001</v>
      </c>
      <c r="N25" s="48">
        <f>C214</f>
        <v>1362.57</v>
      </c>
      <c r="O25" s="48">
        <f>D214</f>
        <v>2200.1799999999998</v>
      </c>
    </row>
    <row r="26" spans="2:15" x14ac:dyDescent="0.2">
      <c r="C26" s="19" t="s">
        <v>70</v>
      </c>
      <c r="D26" s="19" t="s">
        <v>70</v>
      </c>
      <c r="E26" s="19" t="s">
        <v>70</v>
      </c>
      <c r="G26" s="27" t="str">
        <f>B34</f>
        <v>Married</v>
      </c>
      <c r="H26" s="60"/>
      <c r="I26" s="49"/>
      <c r="J26" s="61"/>
      <c r="K26" s="61"/>
      <c r="L26" s="60"/>
      <c r="M26" s="49"/>
      <c r="N26" s="61"/>
      <c r="O26" s="61"/>
    </row>
    <row r="27" spans="2:15" x14ac:dyDescent="0.2">
      <c r="B27" s="19" t="s">
        <v>54</v>
      </c>
      <c r="C27" s="19">
        <v>6243.07</v>
      </c>
      <c r="D27" s="19">
        <v>11033.18</v>
      </c>
      <c r="E27" s="19">
        <v>9554.6</v>
      </c>
      <c r="G27" s="21" t="str">
        <f>B36</f>
        <v>No</v>
      </c>
      <c r="H27" s="55">
        <f t="shared" ref="H27:I28" si="5">C36</f>
        <v>5929.6</v>
      </c>
      <c r="I27" s="56">
        <f t="shared" si="5"/>
        <v>11271.57</v>
      </c>
      <c r="J27" s="48">
        <f>C98</f>
        <v>56242.62</v>
      </c>
      <c r="K27" s="48">
        <f>D98</f>
        <v>107223.61</v>
      </c>
      <c r="L27" s="55">
        <f>C160</f>
        <v>374.51</v>
      </c>
      <c r="M27" s="56">
        <f>D160</f>
        <v>682.09</v>
      </c>
      <c r="N27" s="48">
        <f>C222</f>
        <v>854.71</v>
      </c>
      <c r="O27" s="48">
        <f>D222</f>
        <v>1351.9</v>
      </c>
    </row>
    <row r="28" spans="2:15" x14ac:dyDescent="0.2">
      <c r="B28" s="19" t="s">
        <v>55</v>
      </c>
      <c r="C28" s="19">
        <v>10220.4</v>
      </c>
      <c r="D28" s="19">
        <v>20562.099999999999</v>
      </c>
      <c r="E28" s="19">
        <v>18739.03</v>
      </c>
      <c r="G28" s="35" t="str">
        <f>B37</f>
        <v>Yes</v>
      </c>
      <c r="H28" s="57">
        <f t="shared" si="5"/>
        <v>11143</v>
      </c>
      <c r="I28" s="58">
        <f t="shared" si="5"/>
        <v>21232.7</v>
      </c>
      <c r="J28" s="59">
        <f>C99</f>
        <v>97896.62</v>
      </c>
      <c r="K28" s="59">
        <f>D99</f>
        <v>194757.54</v>
      </c>
      <c r="L28" s="57">
        <f>C161</f>
        <v>664.77</v>
      </c>
      <c r="M28" s="58">
        <f>D161</f>
        <v>1246.73</v>
      </c>
      <c r="N28" s="59">
        <f>C223</f>
        <v>1404.7</v>
      </c>
      <c r="O28" s="59">
        <f>D223</f>
        <v>2249.15</v>
      </c>
    </row>
    <row r="29" spans="2:15" x14ac:dyDescent="0.2">
      <c r="B29" s="19" t="s">
        <v>29</v>
      </c>
      <c r="C29" s="19">
        <v>8144.57</v>
      </c>
      <c r="D29" s="19">
        <v>17288.82</v>
      </c>
      <c r="E29" s="19">
        <v>15211.93</v>
      </c>
      <c r="G29" s="39" t="str">
        <f>B43</f>
        <v>Religion</v>
      </c>
      <c r="H29" s="55"/>
      <c r="I29" s="56"/>
      <c r="J29" s="48"/>
      <c r="K29" s="48"/>
      <c r="L29" s="55"/>
      <c r="M29" s="56"/>
      <c r="N29" s="48"/>
      <c r="O29" s="48"/>
    </row>
    <row r="30" spans="2:15" x14ac:dyDescent="0.2">
      <c r="G30" s="21" t="str">
        <f>B45</f>
        <v>Not protestant</v>
      </c>
      <c r="H30" s="55">
        <f t="shared" ref="H30:I31" si="6">C45</f>
        <v>8104.54</v>
      </c>
      <c r="I30" s="56">
        <f t="shared" si="6"/>
        <v>17356.25</v>
      </c>
      <c r="J30" s="48">
        <f>C107</f>
        <v>80880.06</v>
      </c>
      <c r="K30" s="48">
        <f>D107</f>
        <v>169984.96</v>
      </c>
      <c r="L30" s="55">
        <f>C169</f>
        <v>492.58</v>
      </c>
      <c r="M30" s="56">
        <f>D169</f>
        <v>1012.35</v>
      </c>
      <c r="N30" s="48">
        <f>C231</f>
        <v>1054.21</v>
      </c>
      <c r="O30" s="48">
        <f>D231</f>
        <v>1846.75</v>
      </c>
    </row>
    <row r="31" spans="2:15" x14ac:dyDescent="0.2">
      <c r="B31" s="19" t="s">
        <v>52</v>
      </c>
      <c r="C31" s="34">
        <v>975900</v>
      </c>
      <c r="D31" s="34">
        <v>3333210</v>
      </c>
      <c r="E31" s="34">
        <v>4309110</v>
      </c>
      <c r="G31" s="21" t="str">
        <f>B46</f>
        <v>Protestant</v>
      </c>
      <c r="H31" s="55">
        <f t="shared" si="6"/>
        <v>8870.02</v>
      </c>
      <c r="I31" s="56">
        <f t="shared" si="6"/>
        <v>16237.59</v>
      </c>
      <c r="J31" s="48">
        <f>C108</f>
        <v>85227.61</v>
      </c>
      <c r="K31" s="48">
        <f>D108</f>
        <v>148016.85999999999</v>
      </c>
      <c r="L31" s="55">
        <f>C170</f>
        <v>500.27</v>
      </c>
      <c r="M31" s="56">
        <f>D170</f>
        <v>813.55</v>
      </c>
      <c r="N31" s="48">
        <f>C232</f>
        <v>1038.0899999999999</v>
      </c>
      <c r="O31" s="48">
        <f>D232</f>
        <v>1469.1</v>
      </c>
    </row>
    <row r="32" spans="2:15" x14ac:dyDescent="0.2">
      <c r="G32" s="27" t="s">
        <v>56</v>
      </c>
      <c r="H32" s="60"/>
      <c r="I32" s="49"/>
      <c r="J32" s="61"/>
      <c r="K32" s="61"/>
      <c r="L32" s="60"/>
      <c r="M32" s="49"/>
      <c r="N32" s="61"/>
      <c r="O32" s="61"/>
    </row>
    <row r="33" spans="2:20" x14ac:dyDescent="0.2">
      <c r="B33" s="19">
        <v>1980</v>
      </c>
      <c r="G33" s="21" t="s">
        <v>57</v>
      </c>
      <c r="H33" s="55">
        <f>C54</f>
        <v>9774.9699999999993</v>
      </c>
      <c r="I33" s="56">
        <f>D54</f>
        <v>15528.4</v>
      </c>
      <c r="J33" s="48">
        <f>C116</f>
        <v>91916.13</v>
      </c>
      <c r="K33" s="48">
        <f>D116</f>
        <v>162407.25</v>
      </c>
      <c r="L33" s="55">
        <f>C178</f>
        <v>444.53</v>
      </c>
      <c r="M33" s="56">
        <f>D178</f>
        <v>840.55</v>
      </c>
      <c r="N33" s="48">
        <f>C240</f>
        <v>924.92</v>
      </c>
      <c r="O33" s="48">
        <f>D240</f>
        <v>1603.83</v>
      </c>
    </row>
    <row r="34" spans="2:20" x14ac:dyDescent="0.2">
      <c r="B34" s="19" t="s">
        <v>58</v>
      </c>
      <c r="C34" s="19" t="s">
        <v>27</v>
      </c>
      <c r="D34" s="19" t="s">
        <v>28</v>
      </c>
      <c r="E34" s="19" t="s">
        <v>29</v>
      </c>
      <c r="G34" s="21" t="s">
        <v>59</v>
      </c>
      <c r="H34" s="55">
        <f t="shared" ref="H34:I37" si="7">C55</f>
        <v>5562.06</v>
      </c>
      <c r="I34" s="56">
        <f t="shared" si="7"/>
        <v>13790.59</v>
      </c>
      <c r="J34" s="48">
        <f t="shared" ref="J34:K37" si="8">C117</f>
        <v>54396.45</v>
      </c>
      <c r="K34" s="48">
        <f t="shared" si="8"/>
        <v>122768.6</v>
      </c>
      <c r="L34" s="55">
        <f t="shared" ref="L34:M37" si="9">C179</f>
        <v>326.94</v>
      </c>
      <c r="M34" s="56">
        <f t="shared" si="9"/>
        <v>731.18</v>
      </c>
      <c r="N34" s="48">
        <f t="shared" ref="N34:O37" si="10">C241</f>
        <v>707.28</v>
      </c>
      <c r="O34" s="48">
        <f t="shared" si="10"/>
        <v>1401.33</v>
      </c>
    </row>
    <row r="35" spans="2:20" x14ac:dyDescent="0.2">
      <c r="C35" s="19" t="s">
        <v>70</v>
      </c>
      <c r="D35" s="19" t="s">
        <v>70</v>
      </c>
      <c r="E35" s="19" t="s">
        <v>70</v>
      </c>
      <c r="G35" s="21" t="s">
        <v>60</v>
      </c>
      <c r="H35" s="55">
        <f t="shared" si="7"/>
        <v>9160.31</v>
      </c>
      <c r="I35" s="56">
        <f t="shared" si="7"/>
        <v>18490.79</v>
      </c>
      <c r="J35" s="48">
        <f t="shared" si="8"/>
        <v>95700.99</v>
      </c>
      <c r="K35" s="48">
        <f t="shared" si="8"/>
        <v>182654.2</v>
      </c>
      <c r="L35" s="55">
        <f t="shared" si="9"/>
        <v>585.53</v>
      </c>
      <c r="M35" s="56">
        <f t="shared" si="9"/>
        <v>1066.79</v>
      </c>
      <c r="N35" s="48">
        <f t="shared" si="10"/>
        <v>1224.6600000000001</v>
      </c>
      <c r="O35" s="48">
        <f t="shared" si="10"/>
        <v>1858.04</v>
      </c>
    </row>
    <row r="36" spans="2:20" x14ac:dyDescent="0.2">
      <c r="B36" s="19" t="s">
        <v>27</v>
      </c>
      <c r="C36" s="19">
        <v>5929.6</v>
      </c>
      <c r="D36" s="19">
        <v>11271.57</v>
      </c>
      <c r="E36" s="19">
        <v>9673.39</v>
      </c>
      <c r="G36" s="21" t="s">
        <v>61</v>
      </c>
      <c r="H36" s="55">
        <f t="shared" si="7"/>
        <v>9054.42</v>
      </c>
      <c r="I36" s="56">
        <f t="shared" si="7"/>
        <v>15794.79</v>
      </c>
      <c r="J36" s="48">
        <f t="shared" si="8"/>
        <v>87164.9</v>
      </c>
      <c r="K36" s="48">
        <f t="shared" si="8"/>
        <v>155171.17000000001</v>
      </c>
      <c r="L36" s="55">
        <f t="shared" si="9"/>
        <v>535.73</v>
      </c>
      <c r="M36" s="56">
        <f t="shared" si="9"/>
        <v>961.85</v>
      </c>
      <c r="N36" s="48">
        <f t="shared" si="10"/>
        <v>1182.24</v>
      </c>
      <c r="O36" s="48">
        <f t="shared" si="10"/>
        <v>1776.66</v>
      </c>
    </row>
    <row r="37" spans="2:20" x14ac:dyDescent="0.2">
      <c r="B37" s="19" t="s">
        <v>28</v>
      </c>
      <c r="C37" s="19">
        <v>11143</v>
      </c>
      <c r="D37" s="19">
        <v>21232.7</v>
      </c>
      <c r="E37" s="19">
        <v>19504.48</v>
      </c>
      <c r="G37" s="35" t="s">
        <v>62</v>
      </c>
      <c r="H37" s="57">
        <f t="shared" si="7"/>
        <v>9376.43</v>
      </c>
      <c r="I37" s="58">
        <f t="shared" si="7"/>
        <v>18208.400000000001</v>
      </c>
      <c r="J37" s="59">
        <f t="shared" si="8"/>
        <v>92953.59</v>
      </c>
      <c r="K37" s="59">
        <f t="shared" si="8"/>
        <v>180634.13</v>
      </c>
      <c r="L37" s="57">
        <f t="shared" si="9"/>
        <v>551.75</v>
      </c>
      <c r="M37" s="58">
        <f t="shared" si="9"/>
        <v>1056.1400000000001</v>
      </c>
      <c r="N37" s="59">
        <f t="shared" si="10"/>
        <v>1271.7</v>
      </c>
      <c r="O37" s="59">
        <f t="shared" si="10"/>
        <v>2004.3</v>
      </c>
    </row>
    <row r="38" spans="2:20" x14ac:dyDescent="0.2">
      <c r="B38" s="19" t="s">
        <v>29</v>
      </c>
      <c r="C38" s="19">
        <v>8144.57</v>
      </c>
      <c r="D38" s="19">
        <v>17288.82</v>
      </c>
      <c r="E38" s="19">
        <v>15211.93</v>
      </c>
      <c r="G38" s="43" t="s">
        <v>76</v>
      </c>
      <c r="H38" s="62">
        <f>C20</f>
        <v>8144.57</v>
      </c>
      <c r="I38" s="63">
        <f>D20</f>
        <v>17288.82</v>
      </c>
      <c r="J38" s="64">
        <f>C82</f>
        <v>81200.41</v>
      </c>
      <c r="K38" s="63">
        <f>D82</f>
        <v>168203.94</v>
      </c>
      <c r="L38" s="64">
        <f>C144</f>
        <v>493.62</v>
      </c>
      <c r="M38" s="63">
        <f>D144</f>
        <v>985.44</v>
      </c>
      <c r="N38" s="64">
        <f>C206</f>
        <v>1051.04</v>
      </c>
      <c r="O38" s="64">
        <f>D206</f>
        <v>1769.28</v>
      </c>
    </row>
    <row r="39" spans="2:20" x14ac:dyDescent="0.2">
      <c r="G39" s="137" t="s">
        <v>77</v>
      </c>
      <c r="H39" s="65">
        <f>C22</f>
        <v>975900</v>
      </c>
      <c r="I39" s="66">
        <f>D22</f>
        <v>3333210</v>
      </c>
      <c r="J39" s="67">
        <f>C84</f>
        <v>854733</v>
      </c>
      <c r="K39" s="67">
        <f>D84</f>
        <v>1921091</v>
      </c>
      <c r="L39" s="65">
        <f>C146</f>
        <v>1352379</v>
      </c>
      <c r="M39" s="66">
        <f>D146</f>
        <v>1953426</v>
      </c>
      <c r="N39" s="67">
        <f>C208</f>
        <v>1240454</v>
      </c>
      <c r="O39" s="67">
        <f>D208</f>
        <v>2468030</v>
      </c>
    </row>
    <row r="40" spans="2:20" x14ac:dyDescent="0.2">
      <c r="B40" s="19" t="s">
        <v>52</v>
      </c>
      <c r="C40" s="34">
        <v>975900</v>
      </c>
      <c r="D40" s="34">
        <v>3333210</v>
      </c>
      <c r="E40" s="34">
        <v>4309110</v>
      </c>
      <c r="G40" s="138"/>
      <c r="H40" s="130">
        <f>E22</f>
        <v>4309110</v>
      </c>
      <c r="I40" s="131"/>
      <c r="J40" s="132">
        <f>E84</f>
        <v>2775824</v>
      </c>
      <c r="K40" s="132"/>
      <c r="L40" s="130">
        <f>E146</f>
        <v>3305805</v>
      </c>
      <c r="M40" s="131"/>
      <c r="N40" s="132">
        <f>E208</f>
        <v>3708484</v>
      </c>
      <c r="O40" s="132"/>
    </row>
    <row r="41" spans="2:20" x14ac:dyDescent="0.2">
      <c r="G41" s="39" t="s">
        <v>78</v>
      </c>
      <c r="Q41" s="26" t="s">
        <v>79</v>
      </c>
      <c r="R41" s="26">
        <v>1980</v>
      </c>
      <c r="S41" s="26">
        <v>1991</v>
      </c>
      <c r="T41" s="26">
        <v>2000</v>
      </c>
    </row>
    <row r="42" spans="2:20" x14ac:dyDescent="0.2">
      <c r="B42" s="19">
        <v>1980</v>
      </c>
      <c r="Q42" s="21" t="s">
        <v>80</v>
      </c>
      <c r="R42" s="22">
        <v>9.1984999999999997E-2</v>
      </c>
      <c r="S42" s="22">
        <v>8.2730000000000008E-3</v>
      </c>
      <c r="T42" s="22">
        <v>1.964596</v>
      </c>
    </row>
    <row r="43" spans="2:20" x14ac:dyDescent="0.2">
      <c r="B43" s="19" t="s">
        <v>66</v>
      </c>
      <c r="C43" s="19" t="s">
        <v>27</v>
      </c>
      <c r="D43" s="19" t="s">
        <v>28</v>
      </c>
      <c r="E43" s="19" t="s">
        <v>29</v>
      </c>
      <c r="G43" s="133" t="s">
        <v>81</v>
      </c>
      <c r="H43" s="133"/>
      <c r="I43" s="133"/>
      <c r="J43" s="133"/>
      <c r="K43" s="133"/>
      <c r="L43" s="133"/>
      <c r="M43" s="133"/>
      <c r="N43" s="133"/>
      <c r="O43" s="133"/>
      <c r="Q43" s="21" t="s">
        <v>82</v>
      </c>
      <c r="R43" s="22">
        <v>0.14422399999999999</v>
      </c>
      <c r="S43" s="22">
        <v>1.1431999999999999E-2</v>
      </c>
      <c r="T43" s="22">
        <v>2.2602509999999998</v>
      </c>
    </row>
    <row r="44" spans="2:20" x14ac:dyDescent="0.2">
      <c r="C44" s="19" t="s">
        <v>70</v>
      </c>
      <c r="D44" s="19" t="s">
        <v>70</v>
      </c>
      <c r="E44" s="19" t="s">
        <v>70</v>
      </c>
      <c r="G44" s="134" t="s">
        <v>33</v>
      </c>
      <c r="H44" s="135">
        <v>1980</v>
      </c>
      <c r="I44" s="136"/>
      <c r="J44" s="134">
        <v>1991</v>
      </c>
      <c r="K44" s="134"/>
      <c r="L44" s="135">
        <v>2000</v>
      </c>
      <c r="M44" s="136"/>
      <c r="N44" s="134">
        <v>2010</v>
      </c>
      <c r="O44" s="134"/>
      <c r="Q44" s="21" t="s">
        <v>83</v>
      </c>
      <c r="R44" s="68">
        <v>43344</v>
      </c>
      <c r="S44" s="68">
        <v>43344</v>
      </c>
      <c r="T44" s="68">
        <v>43313</v>
      </c>
    </row>
    <row r="45" spans="2:20" x14ac:dyDescent="0.2">
      <c r="B45" s="19" t="s">
        <v>67</v>
      </c>
      <c r="C45" s="19">
        <v>8104.54</v>
      </c>
      <c r="D45" s="19">
        <v>17356.25</v>
      </c>
      <c r="E45" s="19">
        <v>15241.19</v>
      </c>
      <c r="G45" s="133"/>
      <c r="H45" s="24" t="s">
        <v>35</v>
      </c>
      <c r="I45" s="25" t="s">
        <v>36</v>
      </c>
      <c r="J45" s="26" t="s">
        <v>35</v>
      </c>
      <c r="K45" s="26" t="s">
        <v>36</v>
      </c>
      <c r="L45" s="24" t="s">
        <v>35</v>
      </c>
      <c r="M45" s="25" t="s">
        <v>36</v>
      </c>
      <c r="N45" s="26" t="s">
        <v>35</v>
      </c>
      <c r="O45" s="26" t="s">
        <v>36</v>
      </c>
    </row>
    <row r="46" spans="2:20" x14ac:dyDescent="0.2">
      <c r="B46" s="19" t="s">
        <v>68</v>
      </c>
      <c r="C46" s="19">
        <v>8870.02</v>
      </c>
      <c r="D46" s="19">
        <v>16237.59</v>
      </c>
      <c r="E46" s="19">
        <v>14740.68</v>
      </c>
      <c r="G46" s="27" t="s">
        <v>38</v>
      </c>
      <c r="H46" s="28"/>
      <c r="I46" s="29"/>
      <c r="J46" s="30"/>
      <c r="K46" s="30"/>
      <c r="L46" s="28"/>
      <c r="M46" s="29"/>
      <c r="N46" s="30"/>
      <c r="O46" s="30"/>
    </row>
    <row r="47" spans="2:20" x14ac:dyDescent="0.2">
      <c r="B47" s="19" t="s">
        <v>29</v>
      </c>
      <c r="C47" s="19">
        <v>8144.57</v>
      </c>
      <c r="D47" s="19">
        <v>17288.82</v>
      </c>
      <c r="E47" s="19">
        <v>15211.93</v>
      </c>
      <c r="G47" s="21" t="s">
        <v>32</v>
      </c>
      <c r="H47" s="55">
        <f>H7*$R$42</f>
        <v>416.79599304999999</v>
      </c>
      <c r="I47" s="56">
        <f>I7*$R$42</f>
        <v>639.49443759999997</v>
      </c>
      <c r="J47" s="48">
        <f>J7*$S$42</f>
        <v>355.16460561000002</v>
      </c>
      <c r="K47" s="48">
        <f>K7*$S$42</f>
        <v>493.23038617000003</v>
      </c>
      <c r="L47" s="55">
        <f>L7*$T$42</f>
        <v>420.71823340000003</v>
      </c>
      <c r="M47" s="56">
        <f>M7*$T$42</f>
        <v>579.71298767999997</v>
      </c>
      <c r="N47" s="48">
        <v>471.16</v>
      </c>
      <c r="O47" s="48">
        <v>696.59</v>
      </c>
    </row>
    <row r="48" spans="2:20" x14ac:dyDescent="0.2">
      <c r="G48" s="21" t="s">
        <v>34</v>
      </c>
      <c r="H48" s="55">
        <f t="shared" ref="H48:I62" si="11">H8*$R$42</f>
        <v>573.38113869999995</v>
      </c>
      <c r="I48" s="56">
        <f t="shared" si="11"/>
        <v>813.47210705000009</v>
      </c>
      <c r="J48" s="48">
        <f t="shared" ref="J48:K62" si="12">J8*$S$42</f>
        <v>565.45797813000001</v>
      </c>
      <c r="K48" s="48">
        <f t="shared" si="12"/>
        <v>671.01028958000018</v>
      </c>
      <c r="L48" s="55">
        <f t="shared" ref="L48:M62" si="13">L8*$T$42</f>
        <v>527.71013156000004</v>
      </c>
      <c r="M48" s="56">
        <f t="shared" si="13"/>
        <v>679.18048315999999</v>
      </c>
      <c r="N48" s="48">
        <v>530.29</v>
      </c>
      <c r="O48" s="48">
        <v>726.62</v>
      </c>
    </row>
    <row r="49" spans="2:20" x14ac:dyDescent="0.2">
      <c r="B49" s="19" t="s">
        <v>52</v>
      </c>
      <c r="C49" s="34">
        <v>975900</v>
      </c>
      <c r="D49" s="34">
        <v>3333210</v>
      </c>
      <c r="E49" s="34">
        <v>4309110</v>
      </c>
      <c r="G49" s="21" t="s">
        <v>37</v>
      </c>
      <c r="H49" s="55">
        <f t="shared" si="11"/>
        <v>955.42151934999993</v>
      </c>
      <c r="I49" s="56">
        <f t="shared" si="11"/>
        <v>1307.4186791499999</v>
      </c>
      <c r="J49" s="48">
        <f t="shared" si="12"/>
        <v>798.16274219000002</v>
      </c>
      <c r="K49" s="48">
        <f t="shared" si="12"/>
        <v>999.1767869900001</v>
      </c>
      <c r="L49" s="55">
        <f t="shared" si="13"/>
        <v>842.35982691999993</v>
      </c>
      <c r="M49" s="56">
        <f t="shared" si="13"/>
        <v>1024.3010624799999</v>
      </c>
      <c r="N49" s="48">
        <v>752.87</v>
      </c>
      <c r="O49" s="48">
        <v>940.95</v>
      </c>
    </row>
    <row r="50" spans="2:20" x14ac:dyDescent="0.2">
      <c r="G50" s="21" t="s">
        <v>39</v>
      </c>
      <c r="H50" s="55">
        <f t="shared" si="11"/>
        <v>1523.253203</v>
      </c>
      <c r="I50" s="56">
        <f t="shared" si="11"/>
        <v>2636.3176954999999</v>
      </c>
      <c r="J50" s="48">
        <f t="shared" si="12"/>
        <v>1222.2914067200002</v>
      </c>
      <c r="K50" s="48">
        <f t="shared" si="12"/>
        <v>1757.3377541200002</v>
      </c>
      <c r="L50" s="55">
        <f t="shared" si="13"/>
        <v>1545.8227166400002</v>
      </c>
      <c r="M50" s="56">
        <f t="shared" si="13"/>
        <v>2325.3940554000001</v>
      </c>
      <c r="N50" s="48">
        <v>1574.02</v>
      </c>
      <c r="O50" s="48">
        <v>1830.19</v>
      </c>
    </row>
    <row r="51" spans="2:20" x14ac:dyDescent="0.2">
      <c r="B51" s="19">
        <v>1980</v>
      </c>
      <c r="G51" s="21" t="s">
        <v>40</v>
      </c>
      <c r="H51" s="55">
        <f t="shared" si="11"/>
        <v>717.37077829999998</v>
      </c>
      <c r="I51" s="56">
        <f t="shared" si="11"/>
        <v>1048.7504202</v>
      </c>
      <c r="J51" s="48">
        <f t="shared" si="12"/>
        <v>570.30868622000003</v>
      </c>
      <c r="K51" s="48">
        <f t="shared" si="12"/>
        <v>755.21164263000003</v>
      </c>
      <c r="L51" s="55">
        <f t="shared" si="13"/>
        <v>705.89898875999995</v>
      </c>
      <c r="M51" s="56">
        <f t="shared" si="13"/>
        <v>857.03535904</v>
      </c>
      <c r="N51" s="48">
        <v>688.53</v>
      </c>
      <c r="O51" s="48">
        <v>882.75</v>
      </c>
    </row>
    <row r="52" spans="2:20" x14ac:dyDescent="0.2">
      <c r="B52" s="19" t="s">
        <v>69</v>
      </c>
      <c r="C52" s="19" t="s">
        <v>27</v>
      </c>
      <c r="D52" s="19" t="s">
        <v>28</v>
      </c>
      <c r="E52" s="19" t="s">
        <v>29</v>
      </c>
      <c r="G52" s="21" t="s">
        <v>41</v>
      </c>
      <c r="H52" s="55">
        <f t="shared" si="11"/>
        <v>1346.2795821</v>
      </c>
      <c r="I52" s="56">
        <f t="shared" si="11"/>
        <v>1636.2052639000001</v>
      </c>
      <c r="J52" s="48">
        <f t="shared" si="12"/>
        <v>975.39091923000001</v>
      </c>
      <c r="K52" s="48">
        <f t="shared" si="12"/>
        <v>1117.13338645</v>
      </c>
      <c r="L52" s="55">
        <f t="shared" si="13"/>
        <v>1108.1303737999999</v>
      </c>
      <c r="M52" s="56">
        <f t="shared" si="13"/>
        <v>1225.88825804</v>
      </c>
      <c r="N52" s="48">
        <v>917.41</v>
      </c>
      <c r="O52" s="48">
        <v>1047.17</v>
      </c>
    </row>
    <row r="53" spans="2:20" x14ac:dyDescent="0.2">
      <c r="C53" s="19" t="s">
        <v>70</v>
      </c>
      <c r="D53" s="19" t="s">
        <v>70</v>
      </c>
      <c r="E53" s="19" t="s">
        <v>70</v>
      </c>
      <c r="G53" s="21" t="s">
        <v>42</v>
      </c>
      <c r="H53" s="55">
        <f t="shared" si="11"/>
        <v>1960.2334645999999</v>
      </c>
      <c r="I53" s="56">
        <f t="shared" si="11"/>
        <v>2425.6554882</v>
      </c>
      <c r="J53" s="48">
        <f t="shared" si="12"/>
        <v>1430.3726617700001</v>
      </c>
      <c r="K53" s="48">
        <f t="shared" si="12"/>
        <v>1705.3942344800003</v>
      </c>
      <c r="L53" s="55">
        <f t="shared" si="13"/>
        <v>1563.8184160000001</v>
      </c>
      <c r="M53" s="56">
        <f t="shared" si="13"/>
        <v>1855.6198598799999</v>
      </c>
      <c r="N53" s="48">
        <v>1240.67</v>
      </c>
      <c r="O53" s="48">
        <v>1414.83</v>
      </c>
    </row>
    <row r="54" spans="2:20" x14ac:dyDescent="0.2">
      <c r="B54" s="19">
        <v>1</v>
      </c>
      <c r="C54" s="19">
        <v>9774.9699999999993</v>
      </c>
      <c r="D54" s="19">
        <v>15528.4</v>
      </c>
      <c r="E54" s="19">
        <v>13321.5</v>
      </c>
      <c r="G54" s="21" t="s">
        <v>43</v>
      </c>
      <c r="H54" s="55">
        <f t="shared" si="11"/>
        <v>3229.5353994500001</v>
      </c>
      <c r="I54" s="56">
        <f t="shared" si="11"/>
        <v>4771.2297552500004</v>
      </c>
      <c r="J54" s="48">
        <f t="shared" si="12"/>
        <v>2660.4088374400003</v>
      </c>
      <c r="K54" s="48">
        <f t="shared" si="12"/>
        <v>3316.4277064500006</v>
      </c>
      <c r="L54" s="55">
        <f t="shared" si="13"/>
        <v>2936.75668464</v>
      </c>
      <c r="M54" s="56">
        <f t="shared" si="13"/>
        <v>4169.2263392799996</v>
      </c>
      <c r="N54" s="48">
        <v>2856.51</v>
      </c>
      <c r="O54" s="48">
        <v>3321.67</v>
      </c>
    </row>
    <row r="55" spans="2:20" x14ac:dyDescent="0.2">
      <c r="B55" s="19">
        <v>2</v>
      </c>
      <c r="C55" s="19">
        <v>5562.06</v>
      </c>
      <c r="D55" s="19">
        <v>13790.59</v>
      </c>
      <c r="E55" s="19">
        <v>10634.16</v>
      </c>
      <c r="G55" s="21" t="s">
        <v>44</v>
      </c>
      <c r="H55" s="55">
        <f t="shared" si="11"/>
        <v>815.54544894999992</v>
      </c>
      <c r="I55" s="56">
        <f t="shared" si="11"/>
        <v>1319.9681926999999</v>
      </c>
      <c r="J55" s="48">
        <f t="shared" si="12"/>
        <v>664.83912796000016</v>
      </c>
      <c r="K55" s="48">
        <f t="shared" si="12"/>
        <v>1018.6254517700002</v>
      </c>
      <c r="L55" s="55">
        <f t="shared" si="13"/>
        <v>840.86673396000003</v>
      </c>
      <c r="M55" s="56">
        <f t="shared" si="13"/>
        <v>1176.5965443999999</v>
      </c>
      <c r="N55" s="48">
        <v>827.84</v>
      </c>
      <c r="O55" s="48">
        <v>1070.3399999999999</v>
      </c>
    </row>
    <row r="56" spans="2:20" x14ac:dyDescent="0.2">
      <c r="B56" s="19">
        <v>3</v>
      </c>
      <c r="C56" s="19">
        <v>9160.31</v>
      </c>
      <c r="D56" s="19">
        <v>18490.79</v>
      </c>
      <c r="E56" s="19">
        <v>16855.13</v>
      </c>
      <c r="G56" s="21" t="s">
        <v>45</v>
      </c>
      <c r="H56" s="55">
        <f t="shared" si="11"/>
        <v>2131.9988948</v>
      </c>
      <c r="I56" s="56">
        <f t="shared" si="11"/>
        <v>2525.8961419499997</v>
      </c>
      <c r="J56" s="48">
        <f t="shared" si="12"/>
        <v>1258.7596180200001</v>
      </c>
      <c r="K56" s="48">
        <f t="shared" si="12"/>
        <v>1660.4611723100002</v>
      </c>
      <c r="L56" s="55">
        <f t="shared" si="13"/>
        <v>1367.20164832</v>
      </c>
      <c r="M56" s="56">
        <f t="shared" si="13"/>
        <v>1809.5893756</v>
      </c>
      <c r="N56" s="48">
        <v>1203</v>
      </c>
      <c r="O56" s="48">
        <v>1410.93</v>
      </c>
    </row>
    <row r="57" spans="2:20" x14ac:dyDescent="0.2">
      <c r="B57" s="19">
        <v>4</v>
      </c>
      <c r="C57" s="19">
        <v>9054.42</v>
      </c>
      <c r="D57" s="19">
        <v>15794.79</v>
      </c>
      <c r="E57" s="19">
        <v>14692.92</v>
      </c>
      <c r="G57" s="21" t="s">
        <v>46</v>
      </c>
      <c r="H57" s="55">
        <f t="shared" si="11"/>
        <v>3233.2810286499994</v>
      </c>
      <c r="I57" s="56">
        <f t="shared" si="11"/>
        <v>3792.1414152500001</v>
      </c>
      <c r="J57" s="48">
        <f t="shared" si="12"/>
        <v>1975.9360604200003</v>
      </c>
      <c r="K57" s="48">
        <f t="shared" si="12"/>
        <v>2535.4190297600003</v>
      </c>
      <c r="L57" s="55">
        <f t="shared" si="13"/>
        <v>2148.1285583200001</v>
      </c>
      <c r="M57" s="56">
        <f t="shared" si="13"/>
        <v>3032.82542904</v>
      </c>
      <c r="N57" s="48">
        <v>1729.44</v>
      </c>
      <c r="O57" s="48">
        <v>2101.3200000000002</v>
      </c>
    </row>
    <row r="58" spans="2:20" x14ac:dyDescent="0.2">
      <c r="B58" s="19">
        <v>5</v>
      </c>
      <c r="C58" s="19">
        <v>9376.43</v>
      </c>
      <c r="D58" s="19">
        <v>18208.400000000001</v>
      </c>
      <c r="E58" s="19">
        <v>15134.6</v>
      </c>
      <c r="G58" s="21" t="s">
        <v>47</v>
      </c>
      <c r="H58" s="55">
        <f t="shared" si="11"/>
        <v>5631.5065898499997</v>
      </c>
      <c r="I58" s="56">
        <f t="shared" si="11"/>
        <v>6693.2572501000004</v>
      </c>
      <c r="J58" s="48">
        <f t="shared" si="12"/>
        <v>4300.6576643400003</v>
      </c>
      <c r="K58" s="48">
        <f t="shared" si="12"/>
        <v>5066.4023251099998</v>
      </c>
      <c r="L58" s="55">
        <f t="shared" si="13"/>
        <v>4461.9904351999994</v>
      </c>
      <c r="M58" s="56">
        <f t="shared" si="13"/>
        <v>6478.5696453599994</v>
      </c>
      <c r="N58" s="48">
        <v>4232.66</v>
      </c>
      <c r="O58" s="48">
        <v>5171.59</v>
      </c>
    </row>
    <row r="59" spans="2:20" x14ac:dyDescent="0.2">
      <c r="B59" s="19" t="s">
        <v>29</v>
      </c>
      <c r="C59" s="19">
        <v>8144.57</v>
      </c>
      <c r="D59" s="19">
        <v>17288.82</v>
      </c>
      <c r="E59" s="19">
        <v>15211.93</v>
      </c>
      <c r="G59" s="21" t="s">
        <v>48</v>
      </c>
      <c r="H59" s="55">
        <f t="shared" si="11"/>
        <v>745.44552014999999</v>
      </c>
      <c r="I59" s="56">
        <f t="shared" si="11"/>
        <v>1326.7695636000001</v>
      </c>
      <c r="J59" s="48">
        <f t="shared" si="12"/>
        <v>612.52994172000001</v>
      </c>
      <c r="K59" s="48">
        <f t="shared" si="12"/>
        <v>1003.5671026300001</v>
      </c>
      <c r="L59" s="55">
        <f t="shared" si="13"/>
        <v>843.10637339999994</v>
      </c>
      <c r="M59" s="56">
        <f t="shared" si="13"/>
        <v>1373.27224996</v>
      </c>
      <c r="N59" s="48">
        <v>845.37</v>
      </c>
      <c r="O59" s="48">
        <v>1209.76</v>
      </c>
    </row>
    <row r="60" spans="2:20" x14ac:dyDescent="0.2">
      <c r="G60" s="21" t="s">
        <v>49</v>
      </c>
      <c r="H60" s="55">
        <f t="shared" si="11"/>
        <v>2332.6733707999997</v>
      </c>
      <c r="I60" s="56">
        <f t="shared" si="11"/>
        <v>2930.6715352000001</v>
      </c>
      <c r="J60" s="48">
        <f t="shared" si="12"/>
        <v>1573.4439382500002</v>
      </c>
      <c r="K60" s="48">
        <f t="shared" si="12"/>
        <v>2096.5398544200002</v>
      </c>
      <c r="L60" s="55">
        <f t="shared" si="13"/>
        <v>1593.30700196</v>
      </c>
      <c r="M60" s="56">
        <f t="shared" si="13"/>
        <v>2484.8603127199999</v>
      </c>
      <c r="N60" s="48">
        <v>1330.79</v>
      </c>
      <c r="O60" s="48">
        <v>1738.45</v>
      </c>
    </row>
    <row r="61" spans="2:20" x14ac:dyDescent="0.2">
      <c r="B61" s="19" t="s">
        <v>52</v>
      </c>
      <c r="C61" s="34">
        <v>975900</v>
      </c>
      <c r="D61" s="34">
        <v>3333210</v>
      </c>
      <c r="E61" s="34">
        <v>4309110</v>
      </c>
      <c r="G61" s="21" t="s">
        <v>50</v>
      </c>
      <c r="H61" s="55">
        <f t="shared" si="11"/>
        <v>3972.7061305499997</v>
      </c>
      <c r="I61" s="56">
        <f t="shared" si="11"/>
        <v>4328.5611412500002</v>
      </c>
      <c r="J61" s="48">
        <f t="shared" si="12"/>
        <v>2527.98656656</v>
      </c>
      <c r="K61" s="48">
        <f t="shared" si="12"/>
        <v>3271.4001666200002</v>
      </c>
      <c r="L61" s="55">
        <f t="shared" si="13"/>
        <v>2473.3870720800001</v>
      </c>
      <c r="M61" s="56">
        <f t="shared" si="13"/>
        <v>4017.7952796</v>
      </c>
      <c r="N61" s="48">
        <v>1992.18</v>
      </c>
      <c r="O61" s="48">
        <v>2764.27</v>
      </c>
    </row>
    <row r="62" spans="2:20" x14ac:dyDescent="0.2">
      <c r="G62" s="21" t="s">
        <v>51</v>
      </c>
      <c r="H62" s="55">
        <f t="shared" si="11"/>
        <v>6017.05435855</v>
      </c>
      <c r="I62" s="56">
        <f t="shared" si="11"/>
        <v>7061.3986972500006</v>
      </c>
      <c r="J62" s="48">
        <f t="shared" si="12"/>
        <v>4919.6164716300009</v>
      </c>
      <c r="K62" s="48">
        <f t="shared" si="12"/>
        <v>6003.4335770500002</v>
      </c>
      <c r="L62" s="55">
        <f t="shared" si="13"/>
        <v>5679.7059738800008</v>
      </c>
      <c r="M62" s="56">
        <f t="shared" si="13"/>
        <v>8311.5966512399991</v>
      </c>
      <c r="N62" s="48">
        <v>4805.37</v>
      </c>
      <c r="O62" s="48">
        <v>6699.53</v>
      </c>
      <c r="R62" s="70"/>
      <c r="S62" s="72" t="s">
        <v>95</v>
      </c>
      <c r="T62" s="72" t="s">
        <v>96</v>
      </c>
    </row>
    <row r="63" spans="2:20" x14ac:dyDescent="0.2">
      <c r="B63" s="19">
        <v>1991</v>
      </c>
      <c r="G63" s="27" t="s">
        <v>53</v>
      </c>
      <c r="H63" s="60"/>
      <c r="I63" s="49"/>
      <c r="J63" s="61"/>
      <c r="K63" s="61"/>
      <c r="L63" s="60"/>
      <c r="M63" s="49"/>
      <c r="N63" s="61"/>
      <c r="O63" s="61"/>
      <c r="R63" s="70">
        <v>1980</v>
      </c>
      <c r="S63" s="71">
        <f>H78</f>
        <v>749.1782714499999</v>
      </c>
      <c r="T63" s="71">
        <f>I78</f>
        <v>1590.3121076999998</v>
      </c>
    </row>
    <row r="64" spans="2:20" x14ac:dyDescent="0.2">
      <c r="B64" s="19" t="s">
        <v>26</v>
      </c>
      <c r="C64" s="19" t="s">
        <v>27</v>
      </c>
      <c r="D64" s="19" t="s">
        <v>28</v>
      </c>
      <c r="E64" s="19" t="s">
        <v>29</v>
      </c>
      <c r="G64" s="21" t="s">
        <v>54</v>
      </c>
      <c r="H64" s="55">
        <f t="shared" ref="H64:I65" si="14">H24*$R$42</f>
        <v>574.26879394999992</v>
      </c>
      <c r="I64" s="56">
        <f t="shared" si="14"/>
        <v>1014.8870623</v>
      </c>
      <c r="J64" s="48">
        <f t="shared" ref="J64:K65" si="15">J24*$S$42</f>
        <v>519.55465852000009</v>
      </c>
      <c r="K64" s="48">
        <f t="shared" si="15"/>
        <v>896.46459644000004</v>
      </c>
      <c r="L64" s="55">
        <f t="shared" ref="L64:M65" si="16">L24*$T$42</f>
        <v>700.37847399999998</v>
      </c>
      <c r="M64" s="56">
        <f t="shared" si="16"/>
        <v>1192.19543664</v>
      </c>
      <c r="N64" s="48">
        <v>804.53</v>
      </c>
      <c r="O64" s="48">
        <v>1262.78</v>
      </c>
      <c r="R64" s="70">
        <v>1991</v>
      </c>
      <c r="S64" s="71">
        <f>J78</f>
        <v>671.77099193000015</v>
      </c>
      <c r="T64" s="71">
        <f>K78</f>
        <v>1391.5511956200003</v>
      </c>
    </row>
    <row r="65" spans="2:20" x14ac:dyDescent="0.2">
      <c r="C65" s="19" t="s">
        <v>70</v>
      </c>
      <c r="D65" s="19" t="s">
        <v>70</v>
      </c>
      <c r="E65" s="19" t="s">
        <v>70</v>
      </c>
      <c r="G65" s="35" t="s">
        <v>55</v>
      </c>
      <c r="H65" s="57">
        <f t="shared" si="14"/>
        <v>940.12349399999994</v>
      </c>
      <c r="I65" s="58">
        <f t="shared" si="14"/>
        <v>1891.4047684999998</v>
      </c>
      <c r="J65" s="59">
        <f t="shared" si="15"/>
        <v>862.04924736000009</v>
      </c>
      <c r="K65" s="59">
        <f t="shared" si="15"/>
        <v>1707.0120196300002</v>
      </c>
      <c r="L65" s="57">
        <f t="shared" si="16"/>
        <v>1232.4303627200002</v>
      </c>
      <c r="M65" s="58">
        <f t="shared" si="16"/>
        <v>2383.3692833600003</v>
      </c>
      <c r="N65" s="59">
        <v>1362.57</v>
      </c>
      <c r="O65" s="59">
        <v>2200.1799999999998</v>
      </c>
      <c r="R65" s="70">
        <v>2000</v>
      </c>
      <c r="S65" s="71">
        <f>L78</f>
        <v>969.76387752000005</v>
      </c>
      <c r="T65" s="71">
        <f>M78</f>
        <v>1935.9914822400001</v>
      </c>
    </row>
    <row r="66" spans="2:20" x14ac:dyDescent="0.2">
      <c r="B66" s="19" t="s">
        <v>32</v>
      </c>
      <c r="C66" s="19">
        <v>42930.57</v>
      </c>
      <c r="D66" s="19">
        <v>59619.29</v>
      </c>
      <c r="E66" s="19">
        <v>51807.06</v>
      </c>
      <c r="G66" s="39" t="s">
        <v>58</v>
      </c>
      <c r="H66" s="55"/>
      <c r="I66" s="56"/>
      <c r="J66" s="48"/>
      <c r="K66" s="48"/>
      <c r="L66" s="55"/>
      <c r="M66" s="56"/>
      <c r="N66" s="48"/>
      <c r="O66" s="48"/>
      <c r="R66" s="70">
        <v>2010</v>
      </c>
      <c r="S66" s="71">
        <f>N78</f>
        <v>1051.04</v>
      </c>
      <c r="T66" s="71">
        <f>O78</f>
        <v>1769.28</v>
      </c>
    </row>
    <row r="67" spans="2:20" x14ac:dyDescent="0.2">
      <c r="B67" s="19" t="s">
        <v>34</v>
      </c>
      <c r="C67" s="19">
        <v>68349.81</v>
      </c>
      <c r="D67" s="19">
        <v>81108.460000000006</v>
      </c>
      <c r="E67" s="19">
        <v>78004.710000000006</v>
      </c>
      <c r="G67" s="21" t="s">
        <v>27</v>
      </c>
      <c r="H67" s="55">
        <f t="shared" ref="H67:I68" si="17">H27*$R$42</f>
        <v>545.434256</v>
      </c>
      <c r="I67" s="56">
        <f t="shared" si="17"/>
        <v>1036.8153664500001</v>
      </c>
      <c r="J67" s="48">
        <f t="shared" ref="J67:K68" si="18">J27*$S$42</f>
        <v>465.29519526000007</v>
      </c>
      <c r="K67" s="48">
        <f t="shared" si="18"/>
        <v>887.06092553000008</v>
      </c>
      <c r="L67" s="55">
        <f t="shared" ref="L67:M68" si="19">L27*$T$42</f>
        <v>735.76084795999998</v>
      </c>
      <c r="M67" s="56">
        <f t="shared" si="19"/>
        <v>1340.0312856400001</v>
      </c>
      <c r="N67" s="48">
        <v>854.71</v>
      </c>
      <c r="O67" s="48">
        <v>1351.9</v>
      </c>
    </row>
    <row r="68" spans="2:20" x14ac:dyDescent="0.2">
      <c r="B68" s="19" t="s">
        <v>37</v>
      </c>
      <c r="C68" s="19">
        <v>96478.03</v>
      </c>
      <c r="D68" s="19">
        <v>120775.63</v>
      </c>
      <c r="E68" s="19">
        <v>116834.37</v>
      </c>
      <c r="G68" s="21" t="s">
        <v>28</v>
      </c>
      <c r="H68" s="55">
        <f t="shared" si="17"/>
        <v>1024.9888550000001</v>
      </c>
      <c r="I68" s="56">
        <f t="shared" si="17"/>
        <v>1953.0899095</v>
      </c>
      <c r="J68" s="48">
        <f t="shared" si="18"/>
        <v>809.89873726000008</v>
      </c>
      <c r="K68" s="48">
        <f t="shared" si="18"/>
        <v>1611.2291284200003</v>
      </c>
      <c r="L68" s="55">
        <f t="shared" si="19"/>
        <v>1306.0044829199999</v>
      </c>
      <c r="M68" s="56">
        <f t="shared" si="19"/>
        <v>2449.3207710800002</v>
      </c>
      <c r="N68" s="48">
        <v>1404.7</v>
      </c>
      <c r="O68" s="48">
        <v>2249.15</v>
      </c>
    </row>
    <row r="69" spans="2:20" x14ac:dyDescent="0.2">
      <c r="B69" s="19" t="s">
        <v>39</v>
      </c>
      <c r="C69" s="19">
        <v>147744.64000000001</v>
      </c>
      <c r="D69" s="19">
        <v>212418.44</v>
      </c>
      <c r="E69" s="19">
        <v>202588.48</v>
      </c>
      <c r="G69" s="27" t="s">
        <v>66</v>
      </c>
      <c r="H69" s="60"/>
      <c r="I69" s="49"/>
      <c r="J69" s="61"/>
      <c r="K69" s="61"/>
      <c r="L69" s="60"/>
      <c r="M69" s="49"/>
      <c r="N69" s="61"/>
      <c r="O69" s="61"/>
    </row>
    <row r="70" spans="2:20" x14ac:dyDescent="0.2">
      <c r="B70" s="19" t="s">
        <v>40</v>
      </c>
      <c r="C70" s="19">
        <v>68936.14</v>
      </c>
      <c r="D70" s="19">
        <v>91286.31</v>
      </c>
      <c r="E70" s="19">
        <v>83210.86</v>
      </c>
      <c r="G70" s="21" t="s">
        <v>67</v>
      </c>
      <c r="H70" s="55">
        <f t="shared" ref="H70:I71" si="20">H30*$R$42</f>
        <v>745.49611189999996</v>
      </c>
      <c r="I70" s="56">
        <f t="shared" si="20"/>
        <v>1596.5146562499999</v>
      </c>
      <c r="J70" s="48">
        <f t="shared" ref="J70:K71" si="21">J30*$S$42</f>
        <v>669.12073638000004</v>
      </c>
      <c r="K70" s="48">
        <f t="shared" si="21"/>
        <v>1406.2855740800001</v>
      </c>
      <c r="L70" s="55">
        <f t="shared" ref="L70:M71" si="22">L30*$T$42</f>
        <v>967.72069767999994</v>
      </c>
      <c r="M70" s="56">
        <f t="shared" si="22"/>
        <v>1988.8587606000001</v>
      </c>
      <c r="N70" s="48">
        <v>1054.21</v>
      </c>
      <c r="O70" s="48">
        <v>1846.75</v>
      </c>
    </row>
    <row r="71" spans="2:20" x14ac:dyDescent="0.2">
      <c r="B71" s="19" t="s">
        <v>41</v>
      </c>
      <c r="C71" s="19">
        <v>117900.51</v>
      </c>
      <c r="D71" s="19">
        <v>135033.65</v>
      </c>
      <c r="E71" s="19">
        <v>131646.76999999999</v>
      </c>
      <c r="G71" s="35" t="s">
        <v>68</v>
      </c>
      <c r="H71" s="57">
        <f t="shared" si="20"/>
        <v>815.90878970000006</v>
      </c>
      <c r="I71" s="58">
        <f t="shared" si="20"/>
        <v>1493.61471615</v>
      </c>
      <c r="J71" s="59">
        <f t="shared" si="21"/>
        <v>705.08801753000012</v>
      </c>
      <c r="K71" s="59">
        <f t="shared" si="21"/>
        <v>1224.54348278</v>
      </c>
      <c r="L71" s="57">
        <f t="shared" si="22"/>
        <v>982.82844091999993</v>
      </c>
      <c r="M71" s="58">
        <f t="shared" si="22"/>
        <v>1598.2970757999999</v>
      </c>
      <c r="N71" s="59">
        <v>1038.0899999999999</v>
      </c>
      <c r="O71" s="59">
        <v>1469.1</v>
      </c>
    </row>
    <row r="72" spans="2:20" x14ac:dyDescent="0.2">
      <c r="B72" s="19" t="s">
        <v>42</v>
      </c>
      <c r="C72" s="19">
        <v>172896.49</v>
      </c>
      <c r="D72" s="19">
        <v>206139.76</v>
      </c>
      <c r="E72" s="19">
        <v>202059.73</v>
      </c>
      <c r="G72" s="39" t="s">
        <v>56</v>
      </c>
      <c r="H72" s="55"/>
      <c r="I72" s="56"/>
      <c r="J72" s="48"/>
      <c r="K72" s="48"/>
      <c r="L72" s="55"/>
      <c r="M72" s="56"/>
      <c r="N72" s="48"/>
      <c r="O72" s="48"/>
    </row>
    <row r="73" spans="2:20" x14ac:dyDescent="0.2">
      <c r="B73" s="19" t="s">
        <v>43</v>
      </c>
      <c r="C73" s="19">
        <v>321577.28000000003</v>
      </c>
      <c r="D73" s="19">
        <v>400873.65</v>
      </c>
      <c r="E73" s="19">
        <v>395375.94</v>
      </c>
      <c r="G73" s="21" t="s">
        <v>57</v>
      </c>
      <c r="H73" s="55">
        <f t="shared" ref="H73:I78" si="23">H33*$R$42</f>
        <v>899.15061544999992</v>
      </c>
      <c r="I73" s="56">
        <f t="shared" si="23"/>
        <v>1428.379874</v>
      </c>
      <c r="J73" s="48">
        <f t="shared" ref="J73:K78" si="24">J33*$S$42</f>
        <v>760.42214349000017</v>
      </c>
      <c r="K73" s="48">
        <f t="shared" si="24"/>
        <v>1343.5951792500002</v>
      </c>
      <c r="L73" s="55">
        <f t="shared" ref="L73:M78" si="25">L33*$T$42</f>
        <v>873.32185987999992</v>
      </c>
      <c r="M73" s="56">
        <f t="shared" si="25"/>
        <v>1651.3411678</v>
      </c>
      <c r="N73" s="48">
        <v>924.92</v>
      </c>
      <c r="O73" s="48">
        <v>1603.83</v>
      </c>
    </row>
    <row r="74" spans="2:20" x14ac:dyDescent="0.2">
      <c r="B74" s="19" t="s">
        <v>44</v>
      </c>
      <c r="C74" s="19">
        <v>80362.52</v>
      </c>
      <c r="D74" s="19">
        <v>123126.49</v>
      </c>
      <c r="E74" s="19">
        <v>109243.56</v>
      </c>
      <c r="G74" s="21" t="s">
        <v>59</v>
      </c>
      <c r="H74" s="55">
        <f t="shared" si="23"/>
        <v>511.6260891</v>
      </c>
      <c r="I74" s="56">
        <f t="shared" si="23"/>
        <v>1268.52742115</v>
      </c>
      <c r="J74" s="48">
        <f t="shared" si="24"/>
        <v>450.02183085000001</v>
      </c>
      <c r="K74" s="48">
        <f t="shared" si="24"/>
        <v>1015.6646278000002</v>
      </c>
      <c r="L74" s="55">
        <f t="shared" si="25"/>
        <v>642.30501623999999</v>
      </c>
      <c r="M74" s="56">
        <f t="shared" si="25"/>
        <v>1436.47330328</v>
      </c>
      <c r="N74" s="48">
        <v>707.28</v>
      </c>
      <c r="O74" s="48">
        <v>1401.33</v>
      </c>
    </row>
    <row r="75" spans="2:20" x14ac:dyDescent="0.2">
      <c r="B75" s="19" t="s">
        <v>45</v>
      </c>
      <c r="C75" s="19">
        <v>152152.74</v>
      </c>
      <c r="D75" s="19">
        <v>200708.47</v>
      </c>
      <c r="E75" s="19">
        <v>193121.35</v>
      </c>
      <c r="G75" s="21" t="s">
        <v>60</v>
      </c>
      <c r="H75" s="55">
        <f t="shared" si="23"/>
        <v>842.61111534999998</v>
      </c>
      <c r="I75" s="56">
        <f t="shared" si="23"/>
        <v>1700.8753181500001</v>
      </c>
      <c r="J75" s="48">
        <f t="shared" si="24"/>
        <v>791.73429027000009</v>
      </c>
      <c r="K75" s="48">
        <f t="shared" si="24"/>
        <v>1511.0981966000002</v>
      </c>
      <c r="L75" s="55">
        <f t="shared" si="25"/>
        <v>1150.3298958799999</v>
      </c>
      <c r="M75" s="56">
        <f t="shared" si="25"/>
        <v>2095.8113668400001</v>
      </c>
      <c r="N75" s="48">
        <v>1224.6600000000001</v>
      </c>
      <c r="O75" s="48">
        <v>1858.04</v>
      </c>
    </row>
    <row r="76" spans="2:20" x14ac:dyDescent="0.2">
      <c r="B76" s="19" t="s">
        <v>46</v>
      </c>
      <c r="C76" s="19">
        <v>238841.54</v>
      </c>
      <c r="D76" s="19">
        <v>306469.12</v>
      </c>
      <c r="E76" s="19">
        <v>299839.92</v>
      </c>
      <c r="G76" s="21" t="s">
        <v>61</v>
      </c>
      <c r="H76" s="55">
        <f t="shared" si="23"/>
        <v>832.87082369999996</v>
      </c>
      <c r="I76" s="56">
        <f t="shared" si="23"/>
        <v>1452.8837581499999</v>
      </c>
      <c r="J76" s="48">
        <f t="shared" si="24"/>
        <v>721.11521770000002</v>
      </c>
      <c r="K76" s="48">
        <f t="shared" si="24"/>
        <v>1283.7310894100003</v>
      </c>
      <c r="L76" s="55">
        <f t="shared" si="25"/>
        <v>1052.4930150800001</v>
      </c>
      <c r="M76" s="56">
        <f t="shared" si="25"/>
        <v>1889.6466626000001</v>
      </c>
      <c r="N76" s="48">
        <v>1182.24</v>
      </c>
      <c r="O76" s="48">
        <v>1776.66</v>
      </c>
    </row>
    <row r="77" spans="2:20" x14ac:dyDescent="0.2">
      <c r="B77" s="19" t="s">
        <v>47</v>
      </c>
      <c r="C77" s="19">
        <v>519842.58</v>
      </c>
      <c r="D77" s="19">
        <v>612402.06999999995</v>
      </c>
      <c r="E77" s="19">
        <v>607841.41</v>
      </c>
      <c r="G77" s="35" t="s">
        <v>62</v>
      </c>
      <c r="H77" s="57">
        <f t="shared" si="23"/>
        <v>862.49091354999996</v>
      </c>
      <c r="I77" s="58">
        <f t="shared" si="23"/>
        <v>1674.899674</v>
      </c>
      <c r="J77" s="59">
        <f t="shared" si="24"/>
        <v>769.00505007000004</v>
      </c>
      <c r="K77" s="59">
        <f t="shared" si="24"/>
        <v>1494.3861574900002</v>
      </c>
      <c r="L77" s="57">
        <f t="shared" si="25"/>
        <v>1083.9658429999999</v>
      </c>
      <c r="M77" s="58">
        <f t="shared" si="25"/>
        <v>2074.8884194400002</v>
      </c>
      <c r="N77" s="59">
        <v>1271.7</v>
      </c>
      <c r="O77" s="59">
        <v>2004.3</v>
      </c>
    </row>
    <row r="78" spans="2:20" x14ac:dyDescent="0.2">
      <c r="B78" s="19" t="s">
        <v>48</v>
      </c>
      <c r="C78" s="19">
        <v>74039.64</v>
      </c>
      <c r="D78" s="19">
        <v>121306.31</v>
      </c>
      <c r="E78" s="19">
        <v>104429.48</v>
      </c>
      <c r="G78" s="39" t="s">
        <v>76</v>
      </c>
      <c r="H78" s="62">
        <f t="shared" si="23"/>
        <v>749.1782714499999</v>
      </c>
      <c r="I78" s="63">
        <f t="shared" si="23"/>
        <v>1590.3121076999998</v>
      </c>
      <c r="J78" s="64">
        <f t="shared" si="24"/>
        <v>671.77099193000015</v>
      </c>
      <c r="K78" s="64">
        <f t="shared" si="24"/>
        <v>1391.5511956200003</v>
      </c>
      <c r="L78" s="62">
        <f t="shared" si="25"/>
        <v>969.76387752000005</v>
      </c>
      <c r="M78" s="63">
        <f t="shared" si="25"/>
        <v>1935.9914822400001</v>
      </c>
      <c r="N78" s="64">
        <v>1051.04</v>
      </c>
      <c r="O78" s="64">
        <v>1769.28</v>
      </c>
    </row>
    <row r="79" spans="2:20" x14ac:dyDescent="0.2">
      <c r="B79" s="19" t="s">
        <v>49</v>
      </c>
      <c r="C79" s="19">
        <v>190190.25</v>
      </c>
      <c r="D79" s="19">
        <v>253419.54</v>
      </c>
      <c r="E79" s="19">
        <v>242700.44</v>
      </c>
      <c r="G79" s="128" t="s">
        <v>77</v>
      </c>
      <c r="H79" s="65">
        <f>H39</f>
        <v>975900</v>
      </c>
      <c r="I79" s="66">
        <f t="shared" ref="I79:O80" si="26">I39</f>
        <v>3333210</v>
      </c>
      <c r="J79" s="67">
        <f t="shared" si="26"/>
        <v>854733</v>
      </c>
      <c r="K79" s="67">
        <f t="shared" si="26"/>
        <v>1921091</v>
      </c>
      <c r="L79" s="65">
        <f t="shared" si="26"/>
        <v>1352379</v>
      </c>
      <c r="M79" s="66">
        <f t="shared" si="26"/>
        <v>1953426</v>
      </c>
      <c r="N79" s="67">
        <f t="shared" si="26"/>
        <v>1240454</v>
      </c>
      <c r="O79" s="67">
        <f t="shared" si="26"/>
        <v>2468030</v>
      </c>
    </row>
    <row r="80" spans="2:20" x14ac:dyDescent="0.2">
      <c r="B80" s="19" t="s">
        <v>50</v>
      </c>
      <c r="C80" s="19">
        <v>305570.71999999997</v>
      </c>
      <c r="D80" s="19">
        <v>395430.94</v>
      </c>
      <c r="E80" s="19">
        <v>383815.64</v>
      </c>
      <c r="G80" s="129"/>
      <c r="H80" s="130">
        <f>H40</f>
        <v>4309110</v>
      </c>
      <c r="I80" s="131"/>
      <c r="J80" s="132">
        <f t="shared" si="26"/>
        <v>2775824</v>
      </c>
      <c r="K80" s="132"/>
      <c r="L80" s="130">
        <f t="shared" si="26"/>
        <v>3305805</v>
      </c>
      <c r="M80" s="131"/>
      <c r="N80" s="132">
        <f t="shared" si="26"/>
        <v>3708484</v>
      </c>
      <c r="O80" s="132"/>
    </row>
    <row r="81" spans="2:15" x14ac:dyDescent="0.2">
      <c r="B81" s="19" t="s">
        <v>51</v>
      </c>
      <c r="C81" s="19">
        <v>594659.31000000006</v>
      </c>
      <c r="D81" s="19">
        <v>725665.85</v>
      </c>
      <c r="E81" s="19">
        <v>713843.06</v>
      </c>
      <c r="G81" s="39" t="s">
        <v>84</v>
      </c>
    </row>
    <row r="82" spans="2:15" x14ac:dyDescent="0.2">
      <c r="B82" s="19" t="s">
        <v>29</v>
      </c>
      <c r="C82" s="19">
        <v>81200.41</v>
      </c>
      <c r="D82" s="19">
        <v>168203.94</v>
      </c>
      <c r="E82" s="19">
        <v>142857.32</v>
      </c>
    </row>
    <row r="83" spans="2:15" x14ac:dyDescent="0.2">
      <c r="G83" s="133" t="s">
        <v>85</v>
      </c>
      <c r="H83" s="133"/>
      <c r="I83" s="133"/>
      <c r="J83" s="133"/>
      <c r="K83" s="133"/>
      <c r="L83" s="133"/>
      <c r="M83" s="133"/>
      <c r="N83" s="133"/>
      <c r="O83" s="133"/>
    </row>
    <row r="84" spans="2:15" x14ac:dyDescent="0.2">
      <c r="B84" s="19" t="s">
        <v>52</v>
      </c>
      <c r="C84" s="34">
        <v>854733</v>
      </c>
      <c r="D84" s="34">
        <v>1921091</v>
      </c>
      <c r="E84" s="34">
        <v>2775824</v>
      </c>
      <c r="G84" s="134" t="s">
        <v>33</v>
      </c>
      <c r="H84" s="135">
        <v>1980</v>
      </c>
      <c r="I84" s="136"/>
      <c r="J84" s="134">
        <v>1991</v>
      </c>
      <c r="K84" s="134"/>
      <c r="L84" s="135">
        <v>2000</v>
      </c>
      <c r="M84" s="136"/>
      <c r="N84" s="134">
        <v>2010</v>
      </c>
      <c r="O84" s="134"/>
    </row>
    <row r="85" spans="2:15" x14ac:dyDescent="0.2">
      <c r="G85" s="133"/>
      <c r="H85" s="24" t="s">
        <v>35</v>
      </c>
      <c r="I85" s="25" t="s">
        <v>36</v>
      </c>
      <c r="J85" s="26" t="s">
        <v>35</v>
      </c>
      <c r="K85" s="26" t="s">
        <v>36</v>
      </c>
      <c r="L85" s="24" t="s">
        <v>35</v>
      </c>
      <c r="M85" s="25" t="s">
        <v>36</v>
      </c>
      <c r="N85" s="26" t="s">
        <v>35</v>
      </c>
      <c r="O85" s="26" t="s">
        <v>36</v>
      </c>
    </row>
    <row r="86" spans="2:15" x14ac:dyDescent="0.2">
      <c r="B86" s="19">
        <v>1991</v>
      </c>
      <c r="G86" s="27" t="s">
        <v>38</v>
      </c>
      <c r="H86" s="28"/>
      <c r="I86" s="29"/>
      <c r="J86" s="30"/>
      <c r="K86" s="30"/>
      <c r="L86" s="28"/>
      <c r="M86" s="29"/>
      <c r="N86" s="30"/>
      <c r="O86" s="30"/>
    </row>
    <row r="87" spans="2:15" x14ac:dyDescent="0.2">
      <c r="B87" s="19" t="s">
        <v>53</v>
      </c>
      <c r="C87" s="19" t="s">
        <v>27</v>
      </c>
      <c r="D87" s="19" t="s">
        <v>28</v>
      </c>
      <c r="E87" s="19" t="s">
        <v>29</v>
      </c>
      <c r="G87" s="21" t="s">
        <v>32</v>
      </c>
      <c r="H87" s="55">
        <f>H7*$R$43</f>
        <v>653.49769312000001</v>
      </c>
      <c r="I87" s="56">
        <f>I7*$R$43</f>
        <v>1002.66832384</v>
      </c>
      <c r="J87" s="48">
        <f>J7*$S$43</f>
        <v>490.78227623999999</v>
      </c>
      <c r="K87" s="48">
        <f>K7*$S$43</f>
        <v>681.56772328</v>
      </c>
      <c r="L87" s="55">
        <f>L7*$T$43</f>
        <v>484.03275164999997</v>
      </c>
      <c r="M87" s="56">
        <f>M7*$T$43</f>
        <v>666.95486507999988</v>
      </c>
      <c r="N87" s="48">
        <v>471.16</v>
      </c>
      <c r="O87" s="48">
        <v>696.59</v>
      </c>
    </row>
    <row r="88" spans="2:15" x14ac:dyDescent="0.2">
      <c r="C88" s="19" t="s">
        <v>70</v>
      </c>
      <c r="D88" s="19" t="s">
        <v>70</v>
      </c>
      <c r="E88" s="19" t="s">
        <v>70</v>
      </c>
      <c r="G88" s="21" t="s">
        <v>34</v>
      </c>
      <c r="H88" s="55">
        <f t="shared" ref="H88:I102" si="27">H8*$R$43</f>
        <v>899.00876607999999</v>
      </c>
      <c r="I88" s="56">
        <f t="shared" si="27"/>
        <v>1275.44927072</v>
      </c>
      <c r="J88" s="48">
        <f t="shared" ref="J88:K102" si="28">J8*$S$43</f>
        <v>781.37502791999998</v>
      </c>
      <c r="K88" s="48">
        <f t="shared" si="28"/>
        <v>927.23191472000008</v>
      </c>
      <c r="L88" s="55">
        <f t="shared" ref="L88:M102" si="29">L8*$T$43</f>
        <v>607.12602111000001</v>
      </c>
      <c r="M88" s="56">
        <f t="shared" si="29"/>
        <v>781.39137320999987</v>
      </c>
      <c r="N88" s="48">
        <v>530.29</v>
      </c>
      <c r="O88" s="48">
        <v>726.62</v>
      </c>
    </row>
    <row r="89" spans="2:15" x14ac:dyDescent="0.2">
      <c r="B89" s="19" t="s">
        <v>54</v>
      </c>
      <c r="C89" s="19">
        <v>62801.24</v>
      </c>
      <c r="D89" s="19">
        <v>108360.28</v>
      </c>
      <c r="E89" s="19">
        <v>91512.1</v>
      </c>
      <c r="G89" s="21" t="s">
        <v>37</v>
      </c>
      <c r="H89" s="55">
        <f t="shared" si="27"/>
        <v>1498.0128630399997</v>
      </c>
      <c r="I89" s="56">
        <f t="shared" si="27"/>
        <v>2049.9119593599999</v>
      </c>
      <c r="J89" s="48">
        <f t="shared" si="28"/>
        <v>1102.9368389599999</v>
      </c>
      <c r="K89" s="48">
        <f t="shared" si="28"/>
        <v>1380.70700216</v>
      </c>
      <c r="L89" s="55">
        <f t="shared" si="29"/>
        <v>969.12782126999991</v>
      </c>
      <c r="M89" s="56">
        <f t="shared" si="29"/>
        <v>1178.4496663799998</v>
      </c>
      <c r="N89" s="48">
        <v>752.87</v>
      </c>
      <c r="O89" s="48">
        <v>940.95</v>
      </c>
    </row>
    <row r="90" spans="2:15" x14ac:dyDescent="0.2">
      <c r="B90" s="19" t="s">
        <v>55</v>
      </c>
      <c r="C90" s="19">
        <v>104200.32000000001</v>
      </c>
      <c r="D90" s="19">
        <v>206335.31</v>
      </c>
      <c r="E90" s="19">
        <v>182819.02</v>
      </c>
      <c r="G90" s="21" t="s">
        <v>39</v>
      </c>
      <c r="H90" s="55">
        <f t="shared" si="27"/>
        <v>2388.3205951999998</v>
      </c>
      <c r="I90" s="56">
        <f t="shared" si="27"/>
        <v>4133.5031071999992</v>
      </c>
      <c r="J90" s="48">
        <f t="shared" si="28"/>
        <v>1689.01672448</v>
      </c>
      <c r="K90" s="48">
        <f t="shared" si="28"/>
        <v>2428.3676060799999</v>
      </c>
      <c r="L90" s="55">
        <f t="shared" si="29"/>
        <v>1778.4558968399999</v>
      </c>
      <c r="M90" s="56">
        <f t="shared" si="29"/>
        <v>2675.34609615</v>
      </c>
      <c r="N90" s="48">
        <v>1574.02</v>
      </c>
      <c r="O90" s="48">
        <v>1830.19</v>
      </c>
    </row>
    <row r="91" spans="2:15" x14ac:dyDescent="0.2">
      <c r="B91" s="19" t="s">
        <v>29</v>
      </c>
      <c r="C91" s="19">
        <v>81200.41</v>
      </c>
      <c r="D91" s="19">
        <v>168203.94</v>
      </c>
      <c r="E91" s="19">
        <v>142857.32</v>
      </c>
      <c r="G91" s="21" t="s">
        <v>40</v>
      </c>
      <c r="H91" s="55">
        <f t="shared" si="27"/>
        <v>1124.7712467199999</v>
      </c>
      <c r="I91" s="56">
        <f t="shared" si="27"/>
        <v>1644.3439756799999</v>
      </c>
      <c r="J91" s="48">
        <f t="shared" si="28"/>
        <v>788.07795247999991</v>
      </c>
      <c r="K91" s="48">
        <f t="shared" si="28"/>
        <v>1043.58509592</v>
      </c>
      <c r="L91" s="55">
        <f t="shared" si="29"/>
        <v>812.1307868099999</v>
      </c>
      <c r="M91" s="56">
        <f t="shared" si="29"/>
        <v>986.01189623999994</v>
      </c>
      <c r="N91" s="48">
        <v>688.53</v>
      </c>
      <c r="O91" s="48">
        <v>882.75</v>
      </c>
    </row>
    <row r="92" spans="2:15" x14ac:dyDescent="0.2">
      <c r="G92" s="21" t="s">
        <v>41</v>
      </c>
      <c r="H92" s="55">
        <f t="shared" si="27"/>
        <v>2110.8422726399999</v>
      </c>
      <c r="I92" s="56">
        <f t="shared" si="27"/>
        <v>2565.4190137599999</v>
      </c>
      <c r="J92" s="48">
        <f t="shared" si="28"/>
        <v>1347.8386303199998</v>
      </c>
      <c r="K92" s="48">
        <f t="shared" si="28"/>
        <v>1543.7046867999998</v>
      </c>
      <c r="L92" s="55">
        <f t="shared" si="29"/>
        <v>1274.8945765499998</v>
      </c>
      <c r="M92" s="56">
        <f t="shared" si="29"/>
        <v>1410.3740214899999</v>
      </c>
      <c r="N92" s="48">
        <v>917.41</v>
      </c>
      <c r="O92" s="48">
        <v>1047.17</v>
      </c>
    </row>
    <row r="93" spans="2:15" x14ac:dyDescent="0.2">
      <c r="B93" s="19" t="s">
        <v>52</v>
      </c>
      <c r="C93" s="34">
        <v>854733</v>
      </c>
      <c r="D93" s="34">
        <v>1921091</v>
      </c>
      <c r="E93" s="34">
        <v>2775824</v>
      </c>
      <c r="G93" s="21" t="s">
        <v>42</v>
      </c>
      <c r="H93" s="55">
        <f t="shared" si="27"/>
        <v>3073.4653606399997</v>
      </c>
      <c r="I93" s="56">
        <f t="shared" si="27"/>
        <v>3803.2041868799997</v>
      </c>
      <c r="J93" s="48">
        <f t="shared" si="28"/>
        <v>1976.5526736799998</v>
      </c>
      <c r="K93" s="48">
        <f t="shared" si="28"/>
        <v>2356.5897363200002</v>
      </c>
      <c r="L93" s="55">
        <f t="shared" si="29"/>
        <v>1799.1597959999999</v>
      </c>
      <c r="M93" s="56">
        <f t="shared" si="29"/>
        <v>2134.8748770299999</v>
      </c>
      <c r="N93" s="48">
        <v>1240.67</v>
      </c>
      <c r="O93" s="48">
        <v>1414.83</v>
      </c>
    </row>
    <row r="94" spans="2:15" x14ac:dyDescent="0.2">
      <c r="G94" s="21" t="s">
        <v>43</v>
      </c>
      <c r="H94" s="55">
        <f t="shared" si="27"/>
        <v>5063.6137788799997</v>
      </c>
      <c r="I94" s="56">
        <f t="shared" si="27"/>
        <v>7480.8484015999993</v>
      </c>
      <c r="J94" s="48">
        <f t="shared" si="28"/>
        <v>3676.2714649600002</v>
      </c>
      <c r="K94" s="48">
        <f t="shared" si="28"/>
        <v>4582.7875667999997</v>
      </c>
      <c r="L94" s="55">
        <f t="shared" si="29"/>
        <v>3378.7136048399993</v>
      </c>
      <c r="M94" s="56">
        <f t="shared" si="29"/>
        <v>4796.6594671799994</v>
      </c>
      <c r="N94" s="48">
        <v>2856.51</v>
      </c>
      <c r="O94" s="48">
        <v>3321.67</v>
      </c>
    </row>
    <row r="95" spans="2:15" x14ac:dyDescent="0.2">
      <c r="B95" s="19">
        <v>1991</v>
      </c>
      <c r="G95" s="21" t="s">
        <v>44</v>
      </c>
      <c r="H95" s="55">
        <f t="shared" si="27"/>
        <v>1278.7000796799998</v>
      </c>
      <c r="I95" s="56">
        <f t="shared" si="27"/>
        <v>2069.5884396799997</v>
      </c>
      <c r="J95" s="48">
        <f t="shared" si="28"/>
        <v>918.70432863999997</v>
      </c>
      <c r="K95" s="48">
        <f t="shared" si="28"/>
        <v>1407.58203368</v>
      </c>
      <c r="L95" s="55">
        <f t="shared" si="29"/>
        <v>967.41003050999984</v>
      </c>
      <c r="M95" s="56">
        <f t="shared" si="29"/>
        <v>1353.6643238999998</v>
      </c>
      <c r="N95" s="48">
        <v>827.84</v>
      </c>
      <c r="O95" s="48">
        <v>1070.3399999999999</v>
      </c>
    </row>
    <row r="96" spans="2:15" x14ac:dyDescent="0.2">
      <c r="B96" s="19" t="s">
        <v>58</v>
      </c>
      <c r="C96" s="19" t="s">
        <v>27</v>
      </c>
      <c r="D96" s="19" t="s">
        <v>28</v>
      </c>
      <c r="E96" s="19" t="s">
        <v>29</v>
      </c>
      <c r="G96" s="21" t="s">
        <v>45</v>
      </c>
      <c r="H96" s="55">
        <f t="shared" si="27"/>
        <v>3342.7777203199998</v>
      </c>
      <c r="I96" s="56">
        <f t="shared" si="27"/>
        <v>3960.3722908799996</v>
      </c>
      <c r="J96" s="48">
        <f t="shared" si="28"/>
        <v>1739.4101236799997</v>
      </c>
      <c r="K96" s="48">
        <f t="shared" si="28"/>
        <v>2294.49922904</v>
      </c>
      <c r="L96" s="55">
        <f t="shared" si="29"/>
        <v>1572.9538759199997</v>
      </c>
      <c r="M96" s="56">
        <f t="shared" si="29"/>
        <v>2081.9171960999997</v>
      </c>
      <c r="N96" s="48">
        <v>1203</v>
      </c>
      <c r="O96" s="48">
        <v>1410.93</v>
      </c>
    </row>
    <row r="97" spans="2:15" x14ac:dyDescent="0.2">
      <c r="C97" s="19" t="s">
        <v>70</v>
      </c>
      <c r="D97" s="19" t="s">
        <v>70</v>
      </c>
      <c r="E97" s="19" t="s">
        <v>70</v>
      </c>
      <c r="G97" s="21" t="s">
        <v>46</v>
      </c>
      <c r="H97" s="55">
        <f t="shared" si="27"/>
        <v>5069.486580159999</v>
      </c>
      <c r="I97" s="56">
        <f t="shared" si="27"/>
        <v>5945.7281456000001</v>
      </c>
      <c r="J97" s="48">
        <f t="shared" si="28"/>
        <v>2730.4364852799999</v>
      </c>
      <c r="K97" s="48">
        <f t="shared" si="28"/>
        <v>3503.5549798399998</v>
      </c>
      <c r="L97" s="55">
        <f t="shared" si="29"/>
        <v>2471.4036484200001</v>
      </c>
      <c r="M97" s="56">
        <f t="shared" si="29"/>
        <v>3489.2398787399998</v>
      </c>
      <c r="N97" s="48">
        <v>1729.44</v>
      </c>
      <c r="O97" s="48">
        <v>2101.3200000000002</v>
      </c>
    </row>
    <row r="98" spans="2:15" x14ac:dyDescent="0.2">
      <c r="B98" s="19" t="s">
        <v>27</v>
      </c>
      <c r="C98" s="19">
        <v>56242.62</v>
      </c>
      <c r="D98" s="19">
        <v>107223.61</v>
      </c>
      <c r="E98" s="19">
        <v>89278.7</v>
      </c>
      <c r="G98" s="21" t="s">
        <v>47</v>
      </c>
      <c r="H98" s="55">
        <f t="shared" si="27"/>
        <v>8829.6831702399995</v>
      </c>
      <c r="I98" s="56">
        <f t="shared" si="27"/>
        <v>10494.41032384</v>
      </c>
      <c r="J98" s="48">
        <f t="shared" si="28"/>
        <v>5942.8403745599999</v>
      </c>
      <c r="K98" s="48">
        <f t="shared" si="28"/>
        <v>7000.9804642399995</v>
      </c>
      <c r="L98" s="55">
        <f t="shared" si="29"/>
        <v>5133.4820711999992</v>
      </c>
      <c r="M98" s="56">
        <f t="shared" si="29"/>
        <v>7453.5393126599993</v>
      </c>
      <c r="N98" s="48">
        <v>4232.66</v>
      </c>
      <c r="O98" s="48">
        <v>5171.59</v>
      </c>
    </row>
    <row r="99" spans="2:15" x14ac:dyDescent="0.2">
      <c r="B99" s="19" t="s">
        <v>28</v>
      </c>
      <c r="C99" s="19">
        <v>97896.62</v>
      </c>
      <c r="D99" s="19">
        <v>194757.54</v>
      </c>
      <c r="E99" s="19">
        <v>169456.26</v>
      </c>
      <c r="G99" s="21" t="s">
        <v>48</v>
      </c>
      <c r="H99" s="55">
        <f t="shared" si="27"/>
        <v>1168.7898537599999</v>
      </c>
      <c r="I99" s="56">
        <f t="shared" si="27"/>
        <v>2080.2523622399999</v>
      </c>
      <c r="J99" s="48">
        <f t="shared" si="28"/>
        <v>846.4211644799999</v>
      </c>
      <c r="K99" s="48">
        <f t="shared" si="28"/>
        <v>1386.7737359199998</v>
      </c>
      <c r="L99" s="55">
        <f t="shared" si="29"/>
        <v>969.98671664999983</v>
      </c>
      <c r="M99" s="56">
        <f t="shared" si="29"/>
        <v>1579.9380515099999</v>
      </c>
      <c r="N99" s="48">
        <v>845.37</v>
      </c>
      <c r="O99" s="48">
        <v>1209.76</v>
      </c>
    </row>
    <row r="100" spans="2:15" x14ac:dyDescent="0.2">
      <c r="B100" s="19" t="s">
        <v>29</v>
      </c>
      <c r="C100" s="19">
        <v>81200.41</v>
      </c>
      <c r="D100" s="19">
        <v>168203.94</v>
      </c>
      <c r="E100" s="19">
        <v>142857.32</v>
      </c>
      <c r="G100" s="21" t="s">
        <v>49</v>
      </c>
      <c r="H100" s="55">
        <f t="shared" si="27"/>
        <v>3657.4167987199994</v>
      </c>
      <c r="I100" s="56">
        <f t="shared" si="27"/>
        <v>4595.0227916799995</v>
      </c>
      <c r="J100" s="48">
        <f t="shared" si="28"/>
        <v>2174.254938</v>
      </c>
      <c r="K100" s="48">
        <f t="shared" si="28"/>
        <v>2897.0921812799997</v>
      </c>
      <c r="L100" s="55">
        <f t="shared" si="29"/>
        <v>1833.0861635099998</v>
      </c>
      <c r="M100" s="56">
        <f t="shared" si="29"/>
        <v>2858.8106698199995</v>
      </c>
      <c r="N100" s="48">
        <v>1330.79</v>
      </c>
      <c r="O100" s="48">
        <v>1738.45</v>
      </c>
    </row>
    <row r="101" spans="2:15" x14ac:dyDescent="0.2">
      <c r="G101" s="21" t="s">
        <v>50</v>
      </c>
      <c r="H101" s="55">
        <f t="shared" si="27"/>
        <v>6228.8369731199991</v>
      </c>
      <c r="I101" s="56">
        <f t="shared" si="27"/>
        <v>6786.7848239999994</v>
      </c>
      <c r="J101" s="48">
        <f t="shared" si="28"/>
        <v>3493.2844710399995</v>
      </c>
      <c r="K101" s="48">
        <f t="shared" si="28"/>
        <v>4520.5665060800002</v>
      </c>
      <c r="L101" s="55">
        <f t="shared" si="29"/>
        <v>2845.6108039799997</v>
      </c>
      <c r="M101" s="56">
        <f t="shared" si="29"/>
        <v>4622.4393200999993</v>
      </c>
      <c r="N101" s="48">
        <v>1992.18</v>
      </c>
      <c r="O101" s="48">
        <v>2764.27</v>
      </c>
    </row>
    <row r="102" spans="2:15" x14ac:dyDescent="0.2">
      <c r="B102" s="19" t="s">
        <v>52</v>
      </c>
      <c r="C102" s="34">
        <v>854733</v>
      </c>
      <c r="D102" s="34">
        <v>1921091</v>
      </c>
      <c r="E102" s="34">
        <v>2775824</v>
      </c>
      <c r="G102" s="21" t="s">
        <v>51</v>
      </c>
      <c r="H102" s="55">
        <f t="shared" si="27"/>
        <v>9434.1865283199986</v>
      </c>
      <c r="I102" s="56">
        <f t="shared" si="27"/>
        <v>11071.622174399999</v>
      </c>
      <c r="J102" s="48">
        <f t="shared" si="28"/>
        <v>6798.1452319200007</v>
      </c>
      <c r="K102" s="48">
        <f t="shared" si="28"/>
        <v>8295.8119971999986</v>
      </c>
      <c r="L102" s="55">
        <f t="shared" si="29"/>
        <v>6534.4534485300001</v>
      </c>
      <c r="M102" s="56">
        <f t="shared" si="29"/>
        <v>9562.4213031899981</v>
      </c>
      <c r="N102" s="48">
        <v>4805.37</v>
      </c>
      <c r="O102" s="48">
        <v>6699.53</v>
      </c>
    </row>
    <row r="103" spans="2:15" x14ac:dyDescent="0.2">
      <c r="G103" s="27" t="s">
        <v>53</v>
      </c>
      <c r="H103" s="60"/>
      <c r="I103" s="49"/>
      <c r="J103" s="61"/>
      <c r="K103" s="61"/>
      <c r="L103" s="60"/>
      <c r="M103" s="49"/>
      <c r="N103" s="61"/>
      <c r="O103" s="61"/>
    </row>
    <row r="104" spans="2:15" x14ac:dyDescent="0.2">
      <c r="B104" s="19">
        <v>1991</v>
      </c>
      <c r="G104" s="21" t="s">
        <v>54</v>
      </c>
      <c r="H104" s="55">
        <f t="shared" ref="H104:I105" si="30">H24*$R$43</f>
        <v>900.40052767999987</v>
      </c>
      <c r="I104" s="56">
        <f t="shared" si="30"/>
        <v>1591.2493523199998</v>
      </c>
      <c r="J104" s="48">
        <f t="shared" ref="J104:K105" si="31">J24*$S$43</f>
        <v>717.94377567999993</v>
      </c>
      <c r="K104" s="48">
        <f t="shared" si="31"/>
        <v>1238.77472096</v>
      </c>
      <c r="L104" s="55">
        <f t="shared" ref="L104:M105" si="32">L24*$T$43</f>
        <v>805.77948149999997</v>
      </c>
      <c r="M104" s="56">
        <f t="shared" si="32"/>
        <v>1371.6107168399999</v>
      </c>
      <c r="N104" s="48">
        <v>804.53</v>
      </c>
      <c r="O104" s="48">
        <v>1262.78</v>
      </c>
    </row>
    <row r="105" spans="2:15" x14ac:dyDescent="0.2">
      <c r="B105" s="19" t="s">
        <v>66</v>
      </c>
      <c r="C105" s="19" t="s">
        <v>27</v>
      </c>
      <c r="D105" s="19" t="s">
        <v>28</v>
      </c>
      <c r="E105" s="19" t="s">
        <v>29</v>
      </c>
      <c r="G105" s="35" t="s">
        <v>55</v>
      </c>
      <c r="H105" s="57">
        <f t="shared" si="30"/>
        <v>1474.0269695999998</v>
      </c>
      <c r="I105" s="58">
        <f t="shared" si="30"/>
        <v>2965.5483103999995</v>
      </c>
      <c r="J105" s="59">
        <f t="shared" si="31"/>
        <v>1191.2180582400001</v>
      </c>
      <c r="K105" s="59">
        <f t="shared" si="31"/>
        <v>2358.82526392</v>
      </c>
      <c r="L105" s="57">
        <f t="shared" si="32"/>
        <v>1417.9006573199999</v>
      </c>
      <c r="M105" s="58">
        <f t="shared" si="32"/>
        <v>2742.0461031599998</v>
      </c>
      <c r="N105" s="59">
        <v>1362.57</v>
      </c>
      <c r="O105" s="59">
        <v>2200.1799999999998</v>
      </c>
    </row>
    <row r="106" spans="2:15" x14ac:dyDescent="0.2">
      <c r="C106" s="19" t="s">
        <v>70</v>
      </c>
      <c r="D106" s="19" t="s">
        <v>70</v>
      </c>
      <c r="E106" s="19" t="s">
        <v>70</v>
      </c>
      <c r="G106" s="39" t="s">
        <v>58</v>
      </c>
      <c r="H106" s="55"/>
      <c r="I106" s="56"/>
      <c r="J106" s="48"/>
      <c r="K106" s="48"/>
      <c r="L106" s="55"/>
      <c r="M106" s="56"/>
      <c r="N106" s="48"/>
      <c r="O106" s="48"/>
    </row>
    <row r="107" spans="2:15" x14ac:dyDescent="0.2">
      <c r="B107" s="19" t="s">
        <v>67</v>
      </c>
      <c r="C107" s="19">
        <v>80880.06</v>
      </c>
      <c r="D107" s="19">
        <v>169984.96</v>
      </c>
      <c r="E107" s="19">
        <v>143878.57</v>
      </c>
      <c r="G107" s="21" t="s">
        <v>27</v>
      </c>
      <c r="H107" s="55">
        <f t="shared" ref="H107:I108" si="33">H27*$R$43</f>
        <v>855.19063040000003</v>
      </c>
      <c r="I107" s="56">
        <f t="shared" si="33"/>
        <v>1625.6309116799998</v>
      </c>
      <c r="J107" s="48">
        <f t="shared" ref="J107:K108" si="34">J27*$S$43</f>
        <v>642.96563184000001</v>
      </c>
      <c r="K107" s="48">
        <f t="shared" si="34"/>
        <v>1225.7803095199999</v>
      </c>
      <c r="L107" s="55">
        <f t="shared" ref="L107:M108" si="35">L27*$T$43</f>
        <v>846.48660200999996</v>
      </c>
      <c r="M107" s="56">
        <f t="shared" si="35"/>
        <v>1541.6946045899999</v>
      </c>
      <c r="N107" s="48">
        <v>854.71</v>
      </c>
      <c r="O107" s="48">
        <v>1351.9</v>
      </c>
    </row>
    <row r="108" spans="2:15" x14ac:dyDescent="0.2">
      <c r="B108" s="19" t="s">
        <v>68</v>
      </c>
      <c r="C108" s="19">
        <v>85227.61</v>
      </c>
      <c r="D108" s="19">
        <v>148016.85999999999</v>
      </c>
      <c r="E108" s="19">
        <v>130938.32</v>
      </c>
      <c r="G108" s="21" t="s">
        <v>28</v>
      </c>
      <c r="H108" s="55">
        <f t="shared" si="33"/>
        <v>1607.0880319999999</v>
      </c>
      <c r="I108" s="56">
        <f t="shared" si="33"/>
        <v>3062.2649247999998</v>
      </c>
      <c r="J108" s="48">
        <f t="shared" si="34"/>
        <v>1119.1541598399999</v>
      </c>
      <c r="K108" s="48">
        <f t="shared" si="34"/>
        <v>2226.4681972799999</v>
      </c>
      <c r="L108" s="55">
        <f t="shared" si="35"/>
        <v>1502.5470572699999</v>
      </c>
      <c r="M108" s="56">
        <f t="shared" si="35"/>
        <v>2817.9227292299997</v>
      </c>
      <c r="N108" s="48">
        <v>1404.7</v>
      </c>
      <c r="O108" s="48">
        <v>2249.15</v>
      </c>
    </row>
    <row r="109" spans="2:15" x14ac:dyDescent="0.2">
      <c r="B109" s="19" t="s">
        <v>29</v>
      </c>
      <c r="C109" s="19">
        <v>81200.41</v>
      </c>
      <c r="D109" s="19">
        <v>168203.94</v>
      </c>
      <c r="E109" s="19">
        <v>142857.32</v>
      </c>
      <c r="G109" s="27" t="s">
        <v>66</v>
      </c>
      <c r="H109" s="60"/>
      <c r="I109" s="49"/>
      <c r="J109" s="61"/>
      <c r="K109" s="61"/>
      <c r="L109" s="60"/>
      <c r="M109" s="49"/>
      <c r="N109" s="61"/>
      <c r="O109" s="61"/>
    </row>
    <row r="110" spans="2:15" x14ac:dyDescent="0.2">
      <c r="G110" s="21" t="s">
        <v>67</v>
      </c>
      <c r="H110" s="55">
        <f t="shared" ref="H110:I111" si="36">H30*$R$43</f>
        <v>1168.86917696</v>
      </c>
      <c r="I110" s="56">
        <f t="shared" si="36"/>
        <v>2503.1877999999997</v>
      </c>
      <c r="J110" s="48">
        <f t="shared" ref="J110:K111" si="37">J30*$S$43</f>
        <v>924.62084591999997</v>
      </c>
      <c r="K110" s="48">
        <f t="shared" si="37"/>
        <v>1943.2680627199998</v>
      </c>
      <c r="L110" s="55">
        <f t="shared" ref="L110:M111" si="38">L30*$T$43</f>
        <v>1113.35443758</v>
      </c>
      <c r="M110" s="56">
        <f t="shared" si="38"/>
        <v>2288.1650998499999</v>
      </c>
      <c r="N110" s="48">
        <v>1054.21</v>
      </c>
      <c r="O110" s="48">
        <v>1846.75</v>
      </c>
    </row>
    <row r="111" spans="2:15" x14ac:dyDescent="0.2">
      <c r="B111" s="19" t="s">
        <v>52</v>
      </c>
      <c r="C111" s="34">
        <v>854733</v>
      </c>
      <c r="D111" s="34">
        <v>1921091</v>
      </c>
      <c r="E111" s="34">
        <v>2775824</v>
      </c>
      <c r="G111" s="35" t="s">
        <v>68</v>
      </c>
      <c r="H111" s="57">
        <f t="shared" si="36"/>
        <v>1279.26976448</v>
      </c>
      <c r="I111" s="58">
        <f t="shared" si="36"/>
        <v>2341.85018016</v>
      </c>
      <c r="J111" s="59">
        <f t="shared" si="37"/>
        <v>974.32203751999998</v>
      </c>
      <c r="K111" s="59">
        <f t="shared" si="37"/>
        <v>1692.1287435199997</v>
      </c>
      <c r="L111" s="57">
        <f t="shared" si="38"/>
        <v>1130.7357677699999</v>
      </c>
      <c r="M111" s="58">
        <f t="shared" si="38"/>
        <v>1838.8272010499998</v>
      </c>
      <c r="N111" s="59">
        <v>1038.0899999999999</v>
      </c>
      <c r="O111" s="59">
        <v>1469.1</v>
      </c>
    </row>
    <row r="112" spans="2:15" x14ac:dyDescent="0.2">
      <c r="G112" s="39" t="s">
        <v>56</v>
      </c>
      <c r="H112" s="55"/>
      <c r="I112" s="56"/>
      <c r="J112" s="48"/>
      <c r="K112" s="48"/>
      <c r="L112" s="55"/>
      <c r="M112" s="56"/>
      <c r="N112" s="48"/>
      <c r="O112" s="48"/>
    </row>
    <row r="113" spans="2:15" x14ac:dyDescent="0.2">
      <c r="B113" s="19">
        <v>1991</v>
      </c>
      <c r="G113" s="21" t="s">
        <v>57</v>
      </c>
      <c r="H113" s="55">
        <f t="shared" ref="H113:I118" si="39">H33*$R$43</f>
        <v>1409.7852732799997</v>
      </c>
      <c r="I113" s="56">
        <f t="shared" si="39"/>
        <v>2239.5679615999998</v>
      </c>
      <c r="J113" s="48">
        <f t="shared" ref="J113:K118" si="40">J33*$S$43</f>
        <v>1050.7851981599999</v>
      </c>
      <c r="K113" s="48">
        <f t="shared" si="40"/>
        <v>1856.639682</v>
      </c>
      <c r="L113" s="55">
        <f t="shared" ref="L113:M118" si="41">L33*$T$43</f>
        <v>1004.7493770299999</v>
      </c>
      <c r="M113" s="56">
        <f t="shared" si="41"/>
        <v>1899.8539780499998</v>
      </c>
      <c r="N113" s="48">
        <v>924.92</v>
      </c>
      <c r="O113" s="48">
        <v>1603.83</v>
      </c>
    </row>
    <row r="114" spans="2:15" x14ac:dyDescent="0.2">
      <c r="B114" s="19" t="s">
        <v>69</v>
      </c>
      <c r="C114" s="19" t="s">
        <v>27</v>
      </c>
      <c r="D114" s="19" t="s">
        <v>28</v>
      </c>
      <c r="E114" s="19" t="s">
        <v>29</v>
      </c>
      <c r="G114" s="21" t="s">
        <v>59</v>
      </c>
      <c r="H114" s="55">
        <f t="shared" si="39"/>
        <v>802.18254144000002</v>
      </c>
      <c r="I114" s="56">
        <f t="shared" si="39"/>
        <v>1988.93405216</v>
      </c>
      <c r="J114" s="48">
        <f t="shared" si="40"/>
        <v>621.8602163999999</v>
      </c>
      <c r="K114" s="48">
        <f t="shared" si="40"/>
        <v>1403.4906352</v>
      </c>
      <c r="L114" s="55">
        <f t="shared" si="41"/>
        <v>738.96646193999993</v>
      </c>
      <c r="M114" s="56">
        <f t="shared" si="41"/>
        <v>1652.6503261799996</v>
      </c>
      <c r="N114" s="48">
        <v>707.28</v>
      </c>
      <c r="O114" s="48">
        <v>1401.33</v>
      </c>
    </row>
    <row r="115" spans="2:15" x14ac:dyDescent="0.2">
      <c r="C115" s="19" t="s">
        <v>70</v>
      </c>
      <c r="D115" s="19" t="s">
        <v>70</v>
      </c>
      <c r="E115" s="19" t="s">
        <v>70</v>
      </c>
      <c r="G115" s="21" t="s">
        <v>60</v>
      </c>
      <c r="H115" s="55">
        <f t="shared" si="39"/>
        <v>1321.13654944</v>
      </c>
      <c r="I115" s="56">
        <f t="shared" si="39"/>
        <v>2666.81569696</v>
      </c>
      <c r="J115" s="48">
        <f t="shared" si="40"/>
        <v>1094.0537176800001</v>
      </c>
      <c r="K115" s="48">
        <f t="shared" si="40"/>
        <v>2088.1028144000002</v>
      </c>
      <c r="L115" s="55">
        <f t="shared" si="41"/>
        <v>1323.4447680299998</v>
      </c>
      <c r="M115" s="56">
        <f t="shared" si="41"/>
        <v>2411.2131642899999</v>
      </c>
      <c r="N115" s="48">
        <v>1224.6600000000001</v>
      </c>
      <c r="O115" s="48">
        <v>1858.04</v>
      </c>
    </row>
    <row r="116" spans="2:15" x14ac:dyDescent="0.2">
      <c r="B116" s="19">
        <v>1</v>
      </c>
      <c r="C116" s="19">
        <v>91916.13</v>
      </c>
      <c r="D116" s="19">
        <v>162407.25</v>
      </c>
      <c r="E116" s="19">
        <v>127270.73</v>
      </c>
      <c r="G116" s="21" t="s">
        <v>61</v>
      </c>
      <c r="H116" s="55">
        <f t="shared" si="39"/>
        <v>1305.86467008</v>
      </c>
      <c r="I116" s="56">
        <f t="shared" si="39"/>
        <v>2277.9877929600002</v>
      </c>
      <c r="J116" s="48">
        <f t="shared" si="40"/>
        <v>996.46913679999989</v>
      </c>
      <c r="K116" s="48">
        <f t="shared" si="40"/>
        <v>1773.9168154400002</v>
      </c>
      <c r="L116" s="55">
        <f t="shared" si="41"/>
        <v>1210.8842682299999</v>
      </c>
      <c r="M116" s="56">
        <f t="shared" si="41"/>
        <v>2174.0224243499997</v>
      </c>
      <c r="N116" s="48">
        <v>1182.24</v>
      </c>
      <c r="O116" s="48">
        <v>1776.66</v>
      </c>
    </row>
    <row r="117" spans="2:15" x14ac:dyDescent="0.2">
      <c r="B117" s="19">
        <v>2</v>
      </c>
      <c r="C117" s="19">
        <v>54396.45</v>
      </c>
      <c r="D117" s="19">
        <v>122768.6</v>
      </c>
      <c r="E117" s="19">
        <v>91177.43</v>
      </c>
      <c r="G117" s="35" t="s">
        <v>62</v>
      </c>
      <c r="H117" s="57">
        <f t="shared" si="39"/>
        <v>1352.3062403199999</v>
      </c>
      <c r="I117" s="58">
        <f t="shared" si="39"/>
        <v>2626.0882815999998</v>
      </c>
      <c r="J117" s="59">
        <f t="shared" si="40"/>
        <v>1062.6454408799998</v>
      </c>
      <c r="K117" s="59">
        <f t="shared" si="40"/>
        <v>2065.0093741599999</v>
      </c>
      <c r="L117" s="57">
        <f t="shared" si="41"/>
        <v>1247.0934892499999</v>
      </c>
      <c r="M117" s="58">
        <f t="shared" si="41"/>
        <v>2387.1414911400002</v>
      </c>
      <c r="N117" s="59">
        <v>1271.7</v>
      </c>
      <c r="O117" s="59">
        <v>2004.3</v>
      </c>
    </row>
    <row r="118" spans="2:15" x14ac:dyDescent="0.2">
      <c r="B118" s="19">
        <v>3</v>
      </c>
      <c r="C118" s="19">
        <v>95700.99</v>
      </c>
      <c r="D118" s="19">
        <v>182654.2</v>
      </c>
      <c r="E118" s="19">
        <v>164322.56</v>
      </c>
      <c r="G118" s="39" t="s">
        <v>76</v>
      </c>
      <c r="H118" s="62">
        <f t="shared" si="39"/>
        <v>1174.64246368</v>
      </c>
      <c r="I118" s="63">
        <f t="shared" si="39"/>
        <v>2493.4627756799996</v>
      </c>
      <c r="J118" s="64">
        <f t="shared" si="40"/>
        <v>928.28308712</v>
      </c>
      <c r="K118" s="64">
        <f t="shared" si="40"/>
        <v>1922.90744208</v>
      </c>
      <c r="L118" s="62">
        <f t="shared" si="41"/>
        <v>1115.7050986199999</v>
      </c>
      <c r="M118" s="63">
        <f t="shared" si="41"/>
        <v>2227.3417454400001</v>
      </c>
      <c r="N118" s="64">
        <v>1051.04</v>
      </c>
      <c r="O118" s="64">
        <v>1769.28</v>
      </c>
    </row>
    <row r="119" spans="2:15" x14ac:dyDescent="0.2">
      <c r="B119" s="19">
        <v>4</v>
      </c>
      <c r="C119" s="19">
        <v>87164.9</v>
      </c>
      <c r="D119" s="19">
        <v>155171.17000000001</v>
      </c>
      <c r="E119" s="19">
        <v>139522.01999999999</v>
      </c>
      <c r="G119" s="128" t="s">
        <v>77</v>
      </c>
      <c r="H119" s="65">
        <f>H39</f>
        <v>975900</v>
      </c>
      <c r="I119" s="66">
        <f t="shared" ref="I119:O120" si="42">I39</f>
        <v>3333210</v>
      </c>
      <c r="J119" s="67">
        <f t="shared" si="42"/>
        <v>854733</v>
      </c>
      <c r="K119" s="67">
        <f t="shared" si="42"/>
        <v>1921091</v>
      </c>
      <c r="L119" s="65">
        <f t="shared" si="42"/>
        <v>1352379</v>
      </c>
      <c r="M119" s="66">
        <f t="shared" si="42"/>
        <v>1953426</v>
      </c>
      <c r="N119" s="67">
        <f t="shared" si="42"/>
        <v>1240454</v>
      </c>
      <c r="O119" s="67">
        <f t="shared" si="42"/>
        <v>2468030</v>
      </c>
    </row>
    <row r="120" spans="2:15" x14ac:dyDescent="0.2">
      <c r="B120" s="19">
        <v>5</v>
      </c>
      <c r="C120" s="19">
        <v>92953.59</v>
      </c>
      <c r="D120" s="19">
        <v>180634.13</v>
      </c>
      <c r="E120" s="19">
        <v>144193</v>
      </c>
      <c r="G120" s="129"/>
      <c r="H120" s="130">
        <f>H40</f>
        <v>4309110</v>
      </c>
      <c r="I120" s="131"/>
      <c r="J120" s="132">
        <f t="shared" si="42"/>
        <v>2775824</v>
      </c>
      <c r="K120" s="132"/>
      <c r="L120" s="130">
        <f t="shared" si="42"/>
        <v>3305805</v>
      </c>
      <c r="M120" s="131"/>
      <c r="N120" s="132">
        <f t="shared" si="42"/>
        <v>3708484</v>
      </c>
      <c r="O120" s="132"/>
    </row>
    <row r="121" spans="2:15" x14ac:dyDescent="0.2">
      <c r="B121" s="19" t="s">
        <v>29</v>
      </c>
      <c r="C121" s="19">
        <v>81200.41</v>
      </c>
      <c r="D121" s="19">
        <v>168203.94</v>
      </c>
      <c r="E121" s="19">
        <v>142857.32</v>
      </c>
      <c r="G121" s="39" t="s">
        <v>86</v>
      </c>
    </row>
    <row r="123" spans="2:15" x14ac:dyDescent="0.2">
      <c r="B123" s="19" t="s">
        <v>52</v>
      </c>
      <c r="C123" s="34">
        <v>854733</v>
      </c>
      <c r="D123" s="34">
        <v>1921091</v>
      </c>
      <c r="E123" s="34">
        <v>2775824</v>
      </c>
    </row>
    <row r="124" spans="2:15" x14ac:dyDescent="0.2">
      <c r="G124" s="39" t="s">
        <v>87</v>
      </c>
    </row>
    <row r="125" spans="2:15" x14ac:dyDescent="0.2">
      <c r="B125" s="19">
        <v>2000</v>
      </c>
      <c r="G125" s="69" t="s">
        <v>88</v>
      </c>
    </row>
    <row r="126" spans="2:15" x14ac:dyDescent="0.2">
      <c r="B126" s="19" t="s">
        <v>26</v>
      </c>
      <c r="C126" s="19" t="s">
        <v>27</v>
      </c>
      <c r="D126" s="19" t="s">
        <v>28</v>
      </c>
      <c r="E126" s="19" t="s">
        <v>29</v>
      </c>
    </row>
    <row r="127" spans="2:15" x14ac:dyDescent="0.2">
      <c r="C127" s="19" t="s">
        <v>70</v>
      </c>
      <c r="D127" s="19" t="s">
        <v>70</v>
      </c>
      <c r="E127" s="19" t="s">
        <v>70</v>
      </c>
      <c r="G127" s="39" t="s">
        <v>89</v>
      </c>
    </row>
    <row r="128" spans="2:15" x14ac:dyDescent="0.2">
      <c r="B128" s="19" t="s">
        <v>32</v>
      </c>
      <c r="C128" s="19">
        <v>214.15</v>
      </c>
      <c r="D128" s="19">
        <v>295.08</v>
      </c>
      <c r="E128" s="19">
        <v>245.16</v>
      </c>
      <c r="G128" s="69" t="s">
        <v>90</v>
      </c>
    </row>
    <row r="129" spans="2:7" x14ac:dyDescent="0.2">
      <c r="B129" s="19" t="s">
        <v>34</v>
      </c>
      <c r="C129" s="19">
        <v>268.61</v>
      </c>
      <c r="D129" s="19">
        <v>345.71</v>
      </c>
      <c r="E129" s="19">
        <v>312.14999999999998</v>
      </c>
    </row>
    <row r="130" spans="2:7" x14ac:dyDescent="0.2">
      <c r="B130" s="19" t="s">
        <v>37</v>
      </c>
      <c r="C130" s="19">
        <v>428.77</v>
      </c>
      <c r="D130" s="19">
        <v>521.38</v>
      </c>
      <c r="E130" s="19">
        <v>495.86</v>
      </c>
      <c r="G130" s="39" t="s">
        <v>80</v>
      </c>
    </row>
    <row r="131" spans="2:7" x14ac:dyDescent="0.2">
      <c r="B131" s="19" t="s">
        <v>39</v>
      </c>
      <c r="C131" s="19">
        <v>786.84</v>
      </c>
      <c r="D131" s="19">
        <v>1183.6500000000001</v>
      </c>
      <c r="E131" s="19">
        <v>1083.6500000000001</v>
      </c>
      <c r="G131" s="69" t="s">
        <v>91</v>
      </c>
    </row>
    <row r="132" spans="2:7" x14ac:dyDescent="0.2">
      <c r="B132" s="19" t="s">
        <v>40</v>
      </c>
      <c r="C132" s="19">
        <v>359.31</v>
      </c>
      <c r="D132" s="19">
        <v>436.24</v>
      </c>
      <c r="E132" s="19">
        <v>398.54</v>
      </c>
    </row>
    <row r="133" spans="2:7" x14ac:dyDescent="0.2">
      <c r="B133" s="19" t="s">
        <v>41</v>
      </c>
      <c r="C133" s="19">
        <v>564.04999999999995</v>
      </c>
      <c r="D133" s="19">
        <v>623.99</v>
      </c>
      <c r="E133" s="19">
        <v>604.45000000000005</v>
      </c>
    </row>
    <row r="134" spans="2:7" x14ac:dyDescent="0.2">
      <c r="B134" s="19" t="s">
        <v>42</v>
      </c>
      <c r="C134" s="19">
        <v>796</v>
      </c>
      <c r="D134" s="19">
        <v>944.53</v>
      </c>
      <c r="E134" s="19">
        <v>911.02</v>
      </c>
    </row>
    <row r="135" spans="2:7" x14ac:dyDescent="0.2">
      <c r="B135" s="19" t="s">
        <v>43</v>
      </c>
      <c r="C135" s="19">
        <v>1494.84</v>
      </c>
      <c r="D135" s="19">
        <v>2122.1799999999998</v>
      </c>
      <c r="E135" s="19">
        <v>2027.58</v>
      </c>
    </row>
    <row r="136" spans="2:7" x14ac:dyDescent="0.2">
      <c r="B136" s="19" t="s">
        <v>44</v>
      </c>
      <c r="C136" s="19">
        <v>428.01</v>
      </c>
      <c r="D136" s="19">
        <v>598.9</v>
      </c>
      <c r="E136" s="19">
        <v>518.22</v>
      </c>
    </row>
    <row r="137" spans="2:7" x14ac:dyDescent="0.2">
      <c r="B137" s="19" t="s">
        <v>45</v>
      </c>
      <c r="C137" s="19">
        <v>695.92</v>
      </c>
      <c r="D137" s="19">
        <v>921.1</v>
      </c>
      <c r="E137" s="19">
        <v>848.52</v>
      </c>
    </row>
    <row r="138" spans="2:7" x14ac:dyDescent="0.2">
      <c r="B138" s="19" t="s">
        <v>46</v>
      </c>
      <c r="C138" s="19">
        <v>1093.42</v>
      </c>
      <c r="D138" s="19">
        <v>1543.74</v>
      </c>
      <c r="E138" s="19">
        <v>1443.02</v>
      </c>
    </row>
    <row r="139" spans="2:7" x14ac:dyDescent="0.2">
      <c r="B139" s="19" t="s">
        <v>47</v>
      </c>
      <c r="C139" s="19">
        <v>2271.1999999999998</v>
      </c>
      <c r="D139" s="19">
        <v>3297.66</v>
      </c>
      <c r="E139" s="19">
        <v>3177.33</v>
      </c>
    </row>
    <row r="140" spans="2:7" x14ac:dyDescent="0.2">
      <c r="B140" s="19" t="s">
        <v>48</v>
      </c>
      <c r="C140" s="19">
        <v>429.15</v>
      </c>
      <c r="D140" s="19">
        <v>699.01</v>
      </c>
      <c r="E140" s="19">
        <v>564.59</v>
      </c>
    </row>
    <row r="141" spans="2:7" x14ac:dyDescent="0.2">
      <c r="B141" s="19" t="s">
        <v>49</v>
      </c>
      <c r="C141" s="19">
        <v>811.01</v>
      </c>
      <c r="D141" s="19">
        <v>1264.82</v>
      </c>
      <c r="E141" s="19">
        <v>1096.9100000000001</v>
      </c>
    </row>
    <row r="142" spans="2:7" x14ac:dyDescent="0.2">
      <c r="B142" s="19" t="s">
        <v>50</v>
      </c>
      <c r="C142" s="19">
        <v>1258.98</v>
      </c>
      <c r="D142" s="19">
        <v>2045.1</v>
      </c>
      <c r="E142" s="19">
        <v>1809.29</v>
      </c>
    </row>
    <row r="143" spans="2:7" x14ac:dyDescent="0.2">
      <c r="B143" s="19" t="s">
        <v>51</v>
      </c>
      <c r="C143" s="19">
        <v>2891.03</v>
      </c>
      <c r="D143" s="19">
        <v>4230.6899999999996</v>
      </c>
      <c r="E143" s="19">
        <v>3966.73</v>
      </c>
    </row>
    <row r="144" spans="2:7" x14ac:dyDescent="0.2">
      <c r="B144" s="19" t="s">
        <v>29</v>
      </c>
      <c r="C144" s="19">
        <v>493.62</v>
      </c>
      <c r="D144" s="19">
        <v>985.44</v>
      </c>
      <c r="E144" s="19">
        <v>790.86</v>
      </c>
    </row>
    <row r="146" spans="2:5" x14ac:dyDescent="0.2">
      <c r="B146" s="19" t="s">
        <v>52</v>
      </c>
      <c r="C146" s="34">
        <v>1352379</v>
      </c>
      <c r="D146" s="34">
        <v>1953426</v>
      </c>
      <c r="E146" s="34">
        <v>3305805</v>
      </c>
    </row>
    <row r="148" spans="2:5" x14ac:dyDescent="0.2">
      <c r="B148" s="19">
        <v>2000</v>
      </c>
    </row>
    <row r="149" spans="2:5" x14ac:dyDescent="0.2">
      <c r="B149" s="19" t="s">
        <v>53</v>
      </c>
      <c r="C149" s="19" t="s">
        <v>27</v>
      </c>
      <c r="D149" s="19" t="s">
        <v>28</v>
      </c>
      <c r="E149" s="19" t="s">
        <v>29</v>
      </c>
    </row>
    <row r="150" spans="2:5" x14ac:dyDescent="0.2">
      <c r="C150" s="19" t="s">
        <v>70</v>
      </c>
      <c r="D150" s="19" t="s">
        <v>70</v>
      </c>
      <c r="E150" s="19" t="s">
        <v>70</v>
      </c>
    </row>
    <row r="151" spans="2:5" x14ac:dyDescent="0.2">
      <c r="B151" s="19" t="s">
        <v>54</v>
      </c>
      <c r="C151" s="19">
        <v>356.5</v>
      </c>
      <c r="D151" s="19">
        <v>606.84</v>
      </c>
      <c r="E151" s="19">
        <v>491.06</v>
      </c>
    </row>
    <row r="152" spans="2:5" x14ac:dyDescent="0.2">
      <c r="B152" s="19" t="s">
        <v>55</v>
      </c>
      <c r="C152" s="19">
        <v>627.32000000000005</v>
      </c>
      <c r="D152" s="19">
        <v>1213.1600000000001</v>
      </c>
      <c r="E152" s="19">
        <v>1010.03</v>
      </c>
    </row>
    <row r="153" spans="2:5" x14ac:dyDescent="0.2">
      <c r="B153" s="19" t="s">
        <v>29</v>
      </c>
      <c r="C153" s="19">
        <v>493.62</v>
      </c>
      <c r="D153" s="19">
        <v>985.44</v>
      </c>
      <c r="E153" s="19">
        <v>790.86</v>
      </c>
    </row>
    <row r="155" spans="2:5" x14ac:dyDescent="0.2">
      <c r="B155" s="19" t="s">
        <v>52</v>
      </c>
      <c r="C155" s="34">
        <v>1352379</v>
      </c>
      <c r="D155" s="34">
        <v>1953426</v>
      </c>
      <c r="E155" s="34">
        <v>3305805</v>
      </c>
    </row>
    <row r="157" spans="2:5" x14ac:dyDescent="0.2">
      <c r="B157" s="19">
        <v>2000</v>
      </c>
    </row>
    <row r="158" spans="2:5" x14ac:dyDescent="0.2">
      <c r="B158" s="19" t="s">
        <v>58</v>
      </c>
      <c r="C158" s="19" t="s">
        <v>27</v>
      </c>
      <c r="D158" s="19" t="s">
        <v>28</v>
      </c>
      <c r="E158" s="19" t="s">
        <v>29</v>
      </c>
    </row>
    <row r="159" spans="2:5" x14ac:dyDescent="0.2">
      <c r="C159" s="19" t="s">
        <v>70</v>
      </c>
      <c r="D159" s="19" t="s">
        <v>70</v>
      </c>
      <c r="E159" s="19" t="s">
        <v>70</v>
      </c>
    </row>
    <row r="160" spans="2:5" x14ac:dyDescent="0.2">
      <c r="B160" s="19" t="s">
        <v>27</v>
      </c>
      <c r="C160" s="19">
        <v>374.51</v>
      </c>
      <c r="D160" s="19">
        <v>682.09</v>
      </c>
      <c r="E160" s="19">
        <v>542.21</v>
      </c>
    </row>
    <row r="161" spans="2:5" x14ac:dyDescent="0.2">
      <c r="B161" s="19" t="s">
        <v>28</v>
      </c>
      <c r="C161" s="19">
        <v>664.77</v>
      </c>
      <c r="D161" s="19">
        <v>1246.73</v>
      </c>
      <c r="E161" s="19">
        <v>1052.75</v>
      </c>
    </row>
    <row r="162" spans="2:5" x14ac:dyDescent="0.2">
      <c r="B162" s="19" t="s">
        <v>29</v>
      </c>
      <c r="C162" s="19">
        <v>493.62</v>
      </c>
      <c r="D162" s="19">
        <v>985.44</v>
      </c>
      <c r="E162" s="19">
        <v>790.86</v>
      </c>
    </row>
    <row r="164" spans="2:5" x14ac:dyDescent="0.2">
      <c r="B164" s="19" t="s">
        <v>52</v>
      </c>
      <c r="C164" s="34">
        <v>1352379</v>
      </c>
      <c r="D164" s="34">
        <v>1953426</v>
      </c>
      <c r="E164" s="34">
        <v>3305805</v>
      </c>
    </row>
    <row r="166" spans="2:5" x14ac:dyDescent="0.2">
      <c r="B166" s="19">
        <v>2000</v>
      </c>
    </row>
    <row r="167" spans="2:5" x14ac:dyDescent="0.2">
      <c r="B167" s="19" t="s">
        <v>66</v>
      </c>
      <c r="C167" s="19" t="s">
        <v>27</v>
      </c>
      <c r="D167" s="19" t="s">
        <v>28</v>
      </c>
      <c r="E167" s="19" t="s">
        <v>29</v>
      </c>
    </row>
    <row r="168" spans="2:5" x14ac:dyDescent="0.2">
      <c r="C168" s="19" t="s">
        <v>70</v>
      </c>
      <c r="D168" s="19" t="s">
        <v>70</v>
      </c>
      <c r="E168" s="19" t="s">
        <v>70</v>
      </c>
    </row>
    <row r="169" spans="2:5" x14ac:dyDescent="0.2">
      <c r="B169" s="19" t="s">
        <v>67</v>
      </c>
      <c r="C169" s="19">
        <v>492.58</v>
      </c>
      <c r="D169" s="19">
        <v>1012.35</v>
      </c>
      <c r="E169" s="19">
        <v>806.69</v>
      </c>
    </row>
    <row r="170" spans="2:5" x14ac:dyDescent="0.2">
      <c r="B170" s="19" t="s">
        <v>68</v>
      </c>
      <c r="C170" s="19">
        <v>500.27</v>
      </c>
      <c r="D170" s="19">
        <v>813.55</v>
      </c>
      <c r="E170" s="19">
        <v>689.68</v>
      </c>
    </row>
    <row r="171" spans="2:5" x14ac:dyDescent="0.2">
      <c r="B171" s="19" t="s">
        <v>29</v>
      </c>
      <c r="C171" s="19">
        <v>493.62</v>
      </c>
      <c r="D171" s="19">
        <v>985.44</v>
      </c>
      <c r="E171" s="19">
        <v>790.86</v>
      </c>
    </row>
    <row r="173" spans="2:5" x14ac:dyDescent="0.2">
      <c r="B173" s="19" t="s">
        <v>52</v>
      </c>
      <c r="C173" s="34">
        <v>1352379</v>
      </c>
      <c r="D173" s="34">
        <v>1953426</v>
      </c>
      <c r="E173" s="34">
        <v>3305805</v>
      </c>
    </row>
    <row r="175" spans="2:5" x14ac:dyDescent="0.2">
      <c r="B175" s="19">
        <v>2000</v>
      </c>
    </row>
    <row r="176" spans="2:5" x14ac:dyDescent="0.2">
      <c r="B176" s="19" t="s">
        <v>69</v>
      </c>
      <c r="C176" s="19" t="s">
        <v>27</v>
      </c>
      <c r="D176" s="19" t="s">
        <v>28</v>
      </c>
      <c r="E176" s="19" t="s">
        <v>29</v>
      </c>
    </row>
    <row r="177" spans="2:5" x14ac:dyDescent="0.2">
      <c r="C177" s="19" t="s">
        <v>70</v>
      </c>
      <c r="D177" s="19" t="s">
        <v>70</v>
      </c>
      <c r="E177" s="19" t="s">
        <v>70</v>
      </c>
    </row>
    <row r="178" spans="2:5" x14ac:dyDescent="0.2">
      <c r="B178" s="19">
        <v>1</v>
      </c>
      <c r="C178" s="19">
        <v>444.53</v>
      </c>
      <c r="D178" s="19">
        <v>840.55</v>
      </c>
      <c r="E178" s="19">
        <v>621.39</v>
      </c>
    </row>
    <row r="179" spans="2:5" x14ac:dyDescent="0.2">
      <c r="B179" s="19">
        <v>2</v>
      </c>
      <c r="C179" s="19">
        <v>326.94</v>
      </c>
      <c r="D179" s="19">
        <v>731.18</v>
      </c>
      <c r="E179" s="19">
        <v>514.16</v>
      </c>
    </row>
    <row r="180" spans="2:5" x14ac:dyDescent="0.2">
      <c r="B180" s="19">
        <v>3</v>
      </c>
      <c r="C180" s="19">
        <v>585.53</v>
      </c>
      <c r="D180" s="19">
        <v>1066.79</v>
      </c>
      <c r="E180" s="19">
        <v>906.2</v>
      </c>
    </row>
    <row r="181" spans="2:5" x14ac:dyDescent="0.2">
      <c r="B181" s="19">
        <v>4</v>
      </c>
      <c r="C181" s="19">
        <v>535.73</v>
      </c>
      <c r="D181" s="19">
        <v>961.85</v>
      </c>
      <c r="E181" s="19">
        <v>823.77</v>
      </c>
    </row>
    <row r="182" spans="2:5" x14ac:dyDescent="0.2">
      <c r="B182" s="19">
        <v>5</v>
      </c>
      <c r="C182" s="19">
        <v>551.75</v>
      </c>
      <c r="D182" s="19">
        <v>1056.1400000000001</v>
      </c>
      <c r="E182" s="19">
        <v>826.61</v>
      </c>
    </row>
    <row r="183" spans="2:5" x14ac:dyDescent="0.2">
      <c r="B183" s="19" t="s">
        <v>29</v>
      </c>
      <c r="C183" s="19">
        <v>493.62</v>
      </c>
      <c r="D183" s="19">
        <v>985.44</v>
      </c>
      <c r="E183" s="19">
        <v>790.86</v>
      </c>
    </row>
    <row r="185" spans="2:5" x14ac:dyDescent="0.2">
      <c r="B185" s="19" t="s">
        <v>52</v>
      </c>
      <c r="C185" s="34">
        <v>1352379</v>
      </c>
      <c r="D185" s="34">
        <v>1953426</v>
      </c>
      <c r="E185" s="34">
        <v>3305805</v>
      </c>
    </row>
    <row r="187" spans="2:5" x14ac:dyDescent="0.2">
      <c r="B187" s="19">
        <v>2010</v>
      </c>
    </row>
    <row r="188" spans="2:5" x14ac:dyDescent="0.2">
      <c r="B188" s="19" t="s">
        <v>26</v>
      </c>
      <c r="C188" s="19" t="s">
        <v>27</v>
      </c>
      <c r="D188" s="19" t="s">
        <v>28</v>
      </c>
      <c r="E188" s="19" t="s">
        <v>29</v>
      </c>
    </row>
    <row r="189" spans="2:5" x14ac:dyDescent="0.2">
      <c r="C189" s="19" t="s">
        <v>70</v>
      </c>
      <c r="D189" s="19" t="s">
        <v>70</v>
      </c>
      <c r="E189" s="19" t="s">
        <v>70</v>
      </c>
    </row>
    <row r="190" spans="2:5" x14ac:dyDescent="0.2">
      <c r="B190" s="19" t="s">
        <v>32</v>
      </c>
      <c r="C190" s="19">
        <v>471.16</v>
      </c>
      <c r="D190" s="19">
        <v>696.59</v>
      </c>
      <c r="E190" s="19">
        <v>574.92999999999995</v>
      </c>
    </row>
    <row r="191" spans="2:5" x14ac:dyDescent="0.2">
      <c r="B191" s="19" t="s">
        <v>34</v>
      </c>
      <c r="C191" s="19">
        <v>530.29</v>
      </c>
      <c r="D191" s="19">
        <v>726.62</v>
      </c>
      <c r="E191" s="19">
        <v>648.82000000000005</v>
      </c>
    </row>
    <row r="192" spans="2:5" x14ac:dyDescent="0.2">
      <c r="B192" s="19" t="s">
        <v>37</v>
      </c>
      <c r="C192" s="19">
        <v>752.87</v>
      </c>
      <c r="D192" s="19">
        <v>940.95</v>
      </c>
      <c r="E192" s="19">
        <v>897.22</v>
      </c>
    </row>
    <row r="193" spans="2:5" x14ac:dyDescent="0.2">
      <c r="B193" s="19" t="s">
        <v>39</v>
      </c>
      <c r="C193" s="19">
        <v>1574.02</v>
      </c>
      <c r="D193" s="19">
        <v>1830.19</v>
      </c>
      <c r="E193" s="19">
        <v>1786.89</v>
      </c>
    </row>
    <row r="194" spans="2:5" x14ac:dyDescent="0.2">
      <c r="B194" s="19" t="s">
        <v>40</v>
      </c>
      <c r="C194" s="19">
        <v>688.53</v>
      </c>
      <c r="D194" s="19">
        <v>882.75</v>
      </c>
      <c r="E194" s="19">
        <v>799.63</v>
      </c>
    </row>
    <row r="195" spans="2:5" x14ac:dyDescent="0.2">
      <c r="B195" s="19" t="s">
        <v>41</v>
      </c>
      <c r="C195" s="19">
        <v>917.41</v>
      </c>
      <c r="D195" s="19">
        <v>1047.17</v>
      </c>
      <c r="E195" s="19">
        <v>1008.97</v>
      </c>
    </row>
    <row r="196" spans="2:5" x14ac:dyDescent="0.2">
      <c r="B196" s="19" t="s">
        <v>42</v>
      </c>
      <c r="C196" s="19">
        <v>1240.67</v>
      </c>
      <c r="D196" s="19">
        <v>1414.83</v>
      </c>
      <c r="E196" s="19">
        <v>1381.42</v>
      </c>
    </row>
    <row r="197" spans="2:5" x14ac:dyDescent="0.2">
      <c r="B197" s="19" t="s">
        <v>43</v>
      </c>
      <c r="C197" s="19">
        <v>2856.51</v>
      </c>
      <c r="D197" s="19">
        <v>3321.67</v>
      </c>
      <c r="E197" s="19">
        <v>3257.43</v>
      </c>
    </row>
    <row r="198" spans="2:5" x14ac:dyDescent="0.2">
      <c r="B198" s="19" t="s">
        <v>44</v>
      </c>
      <c r="C198" s="19">
        <v>827.84</v>
      </c>
      <c r="D198" s="19">
        <v>1070.3399999999999</v>
      </c>
      <c r="E198" s="19">
        <v>967.45</v>
      </c>
    </row>
    <row r="199" spans="2:5" x14ac:dyDescent="0.2">
      <c r="B199" s="19" t="s">
        <v>45</v>
      </c>
      <c r="C199" s="19">
        <v>1203</v>
      </c>
      <c r="D199" s="19">
        <v>1410.93</v>
      </c>
      <c r="E199" s="19">
        <v>1349.2</v>
      </c>
    </row>
    <row r="200" spans="2:5" x14ac:dyDescent="0.2">
      <c r="B200" s="19" t="s">
        <v>46</v>
      </c>
      <c r="C200" s="19">
        <v>1729.44</v>
      </c>
      <c r="D200" s="19">
        <v>2101.3200000000002</v>
      </c>
      <c r="E200" s="19">
        <v>2028.47</v>
      </c>
    </row>
    <row r="201" spans="2:5" x14ac:dyDescent="0.2">
      <c r="B201" s="19" t="s">
        <v>47</v>
      </c>
      <c r="C201" s="19">
        <v>4232.66</v>
      </c>
      <c r="D201" s="19">
        <v>5171.59</v>
      </c>
      <c r="E201" s="19">
        <v>5062.09</v>
      </c>
    </row>
    <row r="202" spans="2:5" x14ac:dyDescent="0.2">
      <c r="B202" s="19" t="s">
        <v>48</v>
      </c>
      <c r="C202" s="19">
        <v>845.37</v>
      </c>
      <c r="D202" s="19">
        <v>1209.76</v>
      </c>
      <c r="E202" s="19">
        <v>1050.8499999999999</v>
      </c>
    </row>
    <row r="203" spans="2:5" x14ac:dyDescent="0.2">
      <c r="B203" s="19" t="s">
        <v>49</v>
      </c>
      <c r="C203" s="19">
        <v>1330.79</v>
      </c>
      <c r="D203" s="19">
        <v>1738.45</v>
      </c>
      <c r="E203" s="19">
        <v>1606.02</v>
      </c>
    </row>
    <row r="204" spans="2:5" x14ac:dyDescent="0.2">
      <c r="B204" s="19" t="s">
        <v>50</v>
      </c>
      <c r="C204" s="19">
        <v>1992.18</v>
      </c>
      <c r="D204" s="19">
        <v>2764.27</v>
      </c>
      <c r="E204" s="19">
        <v>2572.37</v>
      </c>
    </row>
    <row r="205" spans="2:5" x14ac:dyDescent="0.2">
      <c r="B205" s="19" t="s">
        <v>51</v>
      </c>
      <c r="C205" s="19">
        <v>4805.37</v>
      </c>
      <c r="D205" s="19">
        <v>6699.53</v>
      </c>
      <c r="E205" s="19">
        <v>6408.93</v>
      </c>
    </row>
    <row r="206" spans="2:5" x14ac:dyDescent="0.2">
      <c r="B206" s="19" t="s">
        <v>29</v>
      </c>
      <c r="C206" s="19">
        <v>1051.04</v>
      </c>
      <c r="D206" s="19">
        <v>1769.28</v>
      </c>
      <c r="E206" s="19">
        <v>1547.43</v>
      </c>
    </row>
    <row r="208" spans="2:5" x14ac:dyDescent="0.2">
      <c r="B208" s="19" t="s">
        <v>52</v>
      </c>
      <c r="C208" s="34">
        <v>1240454</v>
      </c>
      <c r="D208" s="34">
        <v>2468030</v>
      </c>
      <c r="E208" s="34">
        <v>3708484</v>
      </c>
    </row>
    <row r="210" spans="2:5" x14ac:dyDescent="0.2">
      <c r="B210" s="19">
        <v>2010</v>
      </c>
    </row>
    <row r="211" spans="2:5" x14ac:dyDescent="0.2">
      <c r="B211" s="19" t="s">
        <v>53</v>
      </c>
      <c r="C211" s="19" t="s">
        <v>27</v>
      </c>
      <c r="D211" s="19" t="s">
        <v>28</v>
      </c>
      <c r="E211" s="19" t="s">
        <v>29</v>
      </c>
    </row>
    <row r="212" spans="2:5" x14ac:dyDescent="0.2">
      <c r="C212" s="19" t="s">
        <v>70</v>
      </c>
      <c r="D212" s="19" t="s">
        <v>70</v>
      </c>
      <c r="E212" s="19" t="s">
        <v>70</v>
      </c>
    </row>
    <row r="213" spans="2:5" x14ac:dyDescent="0.2">
      <c r="B213" s="19" t="s">
        <v>54</v>
      </c>
      <c r="C213" s="19">
        <v>804.53</v>
      </c>
      <c r="D213" s="19">
        <v>1262.78</v>
      </c>
      <c r="E213" s="19">
        <v>1101.56</v>
      </c>
    </row>
    <row r="214" spans="2:5" x14ac:dyDescent="0.2">
      <c r="B214" s="19" t="s">
        <v>55</v>
      </c>
      <c r="C214" s="19">
        <v>1362.57</v>
      </c>
      <c r="D214" s="19">
        <v>2200.1799999999998</v>
      </c>
      <c r="E214" s="19">
        <v>1976.04</v>
      </c>
    </row>
    <row r="215" spans="2:5" x14ac:dyDescent="0.2">
      <c r="B215" s="19" t="s">
        <v>29</v>
      </c>
      <c r="C215" s="19">
        <v>1051.04</v>
      </c>
      <c r="D215" s="19">
        <v>1769.28</v>
      </c>
      <c r="E215" s="19">
        <v>1547.43</v>
      </c>
    </row>
    <row r="217" spans="2:5" x14ac:dyDescent="0.2">
      <c r="B217" s="19" t="s">
        <v>52</v>
      </c>
      <c r="C217" s="34">
        <v>1240454</v>
      </c>
      <c r="D217" s="34">
        <v>2468030</v>
      </c>
      <c r="E217" s="34">
        <v>3708484</v>
      </c>
    </row>
    <row r="219" spans="2:5" x14ac:dyDescent="0.2">
      <c r="B219" s="19">
        <v>2010</v>
      </c>
    </row>
    <row r="220" spans="2:5" x14ac:dyDescent="0.2">
      <c r="B220" s="19" t="s">
        <v>58</v>
      </c>
      <c r="C220" s="19" t="s">
        <v>27</v>
      </c>
      <c r="D220" s="19" t="s">
        <v>28</v>
      </c>
      <c r="E220" s="19" t="s">
        <v>29</v>
      </c>
    </row>
    <row r="221" spans="2:5" x14ac:dyDescent="0.2">
      <c r="C221" s="19" t="s">
        <v>70</v>
      </c>
      <c r="D221" s="19" t="s">
        <v>70</v>
      </c>
      <c r="E221" s="19" t="s">
        <v>70</v>
      </c>
    </row>
    <row r="222" spans="2:5" x14ac:dyDescent="0.2">
      <c r="B222" s="19" t="s">
        <v>27</v>
      </c>
      <c r="C222" s="19">
        <v>854.71</v>
      </c>
      <c r="D222" s="19">
        <v>1351.9</v>
      </c>
      <c r="E222" s="19">
        <v>1178.1099999999999</v>
      </c>
    </row>
    <row r="223" spans="2:5" x14ac:dyDescent="0.2">
      <c r="B223" s="19" t="s">
        <v>28</v>
      </c>
      <c r="C223" s="19">
        <v>1404.7</v>
      </c>
      <c r="D223" s="19">
        <v>2249.15</v>
      </c>
      <c r="E223" s="19">
        <v>2033.5</v>
      </c>
    </row>
    <row r="224" spans="2:5" x14ac:dyDescent="0.2">
      <c r="B224" s="19" t="s">
        <v>29</v>
      </c>
      <c r="C224" s="19">
        <v>1051.04</v>
      </c>
      <c r="D224" s="19">
        <v>1769.28</v>
      </c>
      <c r="E224" s="19">
        <v>1547.43</v>
      </c>
    </row>
    <row r="226" spans="2:5" x14ac:dyDescent="0.2">
      <c r="B226" s="19" t="s">
        <v>52</v>
      </c>
      <c r="C226" s="34">
        <v>1240454</v>
      </c>
      <c r="D226" s="34">
        <v>2468030</v>
      </c>
      <c r="E226" s="34">
        <v>3708484</v>
      </c>
    </row>
    <row r="228" spans="2:5" x14ac:dyDescent="0.2">
      <c r="B228" s="19">
        <v>2010</v>
      </c>
    </row>
    <row r="229" spans="2:5" x14ac:dyDescent="0.2">
      <c r="B229" s="19" t="s">
        <v>66</v>
      </c>
      <c r="C229" s="19" t="s">
        <v>27</v>
      </c>
      <c r="D229" s="19" t="s">
        <v>28</v>
      </c>
      <c r="E229" s="19" t="s">
        <v>29</v>
      </c>
    </row>
    <row r="230" spans="2:5" x14ac:dyDescent="0.2">
      <c r="C230" s="19" t="s">
        <v>70</v>
      </c>
      <c r="D230" s="19" t="s">
        <v>70</v>
      </c>
      <c r="E230" s="19" t="s">
        <v>70</v>
      </c>
    </row>
    <row r="231" spans="2:5" x14ac:dyDescent="0.2">
      <c r="B231" s="19" t="s">
        <v>67</v>
      </c>
      <c r="C231" s="19">
        <v>1054.21</v>
      </c>
      <c r="D231" s="19">
        <v>1846.75</v>
      </c>
      <c r="E231" s="19">
        <v>1600.18</v>
      </c>
    </row>
    <row r="232" spans="2:5" x14ac:dyDescent="0.2">
      <c r="B232" s="19" t="s">
        <v>68</v>
      </c>
      <c r="C232" s="19">
        <v>1038.0899999999999</v>
      </c>
      <c r="D232" s="19">
        <v>1469.1</v>
      </c>
      <c r="E232" s="19">
        <v>1339.76</v>
      </c>
    </row>
    <row r="233" spans="2:5" x14ac:dyDescent="0.2">
      <c r="B233" s="19" t="s">
        <v>29</v>
      </c>
      <c r="C233" s="19">
        <v>1051.04</v>
      </c>
      <c r="D233" s="19">
        <v>1769.28</v>
      </c>
      <c r="E233" s="19">
        <v>1547.43</v>
      </c>
    </row>
    <row r="235" spans="2:5" x14ac:dyDescent="0.2">
      <c r="B235" s="19" t="s">
        <v>52</v>
      </c>
      <c r="C235" s="34">
        <v>1240454</v>
      </c>
      <c r="D235" s="34">
        <v>2468030</v>
      </c>
      <c r="E235" s="34">
        <v>3708484</v>
      </c>
    </row>
    <row r="237" spans="2:5" x14ac:dyDescent="0.2">
      <c r="B237" s="19">
        <v>2010</v>
      </c>
    </row>
    <row r="238" spans="2:5" x14ac:dyDescent="0.2">
      <c r="B238" s="19" t="s">
        <v>69</v>
      </c>
      <c r="C238" s="19" t="s">
        <v>27</v>
      </c>
      <c r="D238" s="19" t="s">
        <v>28</v>
      </c>
      <c r="E238" s="19" t="s">
        <v>29</v>
      </c>
    </row>
    <row r="239" spans="2:5" x14ac:dyDescent="0.2">
      <c r="C239" s="19" t="s">
        <v>70</v>
      </c>
      <c r="D239" s="19" t="s">
        <v>70</v>
      </c>
      <c r="E239" s="19" t="s">
        <v>70</v>
      </c>
    </row>
    <row r="240" spans="2:5" x14ac:dyDescent="0.2">
      <c r="B240" s="19">
        <v>1</v>
      </c>
      <c r="C240" s="19">
        <v>924.92</v>
      </c>
      <c r="D240" s="19">
        <v>1603.83</v>
      </c>
      <c r="E240" s="19">
        <v>1299.5999999999999</v>
      </c>
    </row>
    <row r="241" spans="2:5" x14ac:dyDescent="0.2">
      <c r="B241" s="19">
        <v>2</v>
      </c>
      <c r="C241" s="19">
        <v>707.28</v>
      </c>
      <c r="D241" s="19">
        <v>1401.33</v>
      </c>
      <c r="E241" s="19">
        <v>1097.67</v>
      </c>
    </row>
    <row r="242" spans="2:5" x14ac:dyDescent="0.2">
      <c r="B242" s="19">
        <v>3</v>
      </c>
      <c r="C242" s="19">
        <v>1224.6600000000001</v>
      </c>
      <c r="D242" s="19">
        <v>1858.04</v>
      </c>
      <c r="E242" s="19">
        <v>1696.6</v>
      </c>
    </row>
    <row r="243" spans="2:5" x14ac:dyDescent="0.2">
      <c r="B243" s="19">
        <v>4</v>
      </c>
      <c r="C243" s="19">
        <v>1182.24</v>
      </c>
      <c r="D243" s="19">
        <v>1776.66</v>
      </c>
      <c r="E243" s="19">
        <v>1630.9</v>
      </c>
    </row>
    <row r="244" spans="2:5" x14ac:dyDescent="0.2">
      <c r="B244" s="19">
        <v>5</v>
      </c>
      <c r="C244" s="19">
        <v>1271.7</v>
      </c>
      <c r="D244" s="19">
        <v>2004.3</v>
      </c>
      <c r="E244" s="19">
        <v>1758.19</v>
      </c>
    </row>
    <row r="245" spans="2:5" x14ac:dyDescent="0.2">
      <c r="B245" s="19" t="s">
        <v>29</v>
      </c>
      <c r="C245" s="19">
        <v>1051.04</v>
      </c>
      <c r="D245" s="19">
        <v>1769.28</v>
      </c>
      <c r="E245" s="19">
        <v>1547.43</v>
      </c>
    </row>
    <row r="247" spans="2:5" x14ac:dyDescent="0.2">
      <c r="B247" s="19" t="s">
        <v>52</v>
      </c>
      <c r="C247" s="34">
        <v>1240454</v>
      </c>
      <c r="D247" s="34">
        <v>2468030</v>
      </c>
      <c r="E247" s="34">
        <v>3708484</v>
      </c>
    </row>
  </sheetData>
  <mergeCells count="33">
    <mergeCell ref="G43:O43"/>
    <mergeCell ref="G3:O3"/>
    <mergeCell ref="G4:G5"/>
    <mergeCell ref="H4:I4"/>
    <mergeCell ref="J4:K4"/>
    <mergeCell ref="L4:M4"/>
    <mergeCell ref="N4:O4"/>
    <mergeCell ref="G39:G40"/>
    <mergeCell ref="H40:I40"/>
    <mergeCell ref="J40:K40"/>
    <mergeCell ref="L40:M40"/>
    <mergeCell ref="N40:O40"/>
    <mergeCell ref="G79:G80"/>
    <mergeCell ref="H80:I80"/>
    <mergeCell ref="J80:K80"/>
    <mergeCell ref="L80:M80"/>
    <mergeCell ref="N80:O80"/>
    <mergeCell ref="G44:G45"/>
    <mergeCell ref="H44:I44"/>
    <mergeCell ref="J44:K44"/>
    <mergeCell ref="L44:M44"/>
    <mergeCell ref="N44:O44"/>
    <mergeCell ref="G83:O83"/>
    <mergeCell ref="G84:G85"/>
    <mergeCell ref="H84:I84"/>
    <mergeCell ref="J84:K84"/>
    <mergeCell ref="L84:M84"/>
    <mergeCell ref="N84:O84"/>
    <mergeCell ref="G119:G120"/>
    <mergeCell ref="H120:I120"/>
    <mergeCell ref="J120:K120"/>
    <mergeCell ref="L120:M120"/>
    <mergeCell ref="N120:O120"/>
  </mergeCells>
  <hyperlinks>
    <hyperlink ref="G131" r:id="rId1" xr:uid="{D72A7B9A-9EA3-8F4A-8D53-A86D9A6A0B37}"/>
    <hyperlink ref="G125" r:id="rId2" xr:uid="{B8E96899-32F6-CD45-989A-2BA19E0FBBBE}"/>
    <hyperlink ref="G128" r:id="rId3" xr:uid="{55A10D54-4CA7-404A-ABBB-9C310FCC4959}"/>
  </hyperlinks>
  <pageMargins left="0.511811024" right="0.511811024" top="0.78740157499999996" bottom="0.78740157499999996" header="0.31496062000000002" footer="0.31496062000000002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69A4-ABD8-434B-BA26-88E94B465431}">
  <dimension ref="A2:M48"/>
  <sheetViews>
    <sheetView workbookViewId="0"/>
  </sheetViews>
  <sheetFormatPr baseColWidth="10" defaultRowHeight="14" x14ac:dyDescent="0.2"/>
  <cols>
    <col min="1" max="1" width="40" style="94" customWidth="1"/>
    <col min="2" max="9" width="9.6640625" style="94" customWidth="1"/>
    <col min="10" max="11" width="10.83203125" style="94"/>
    <col min="12" max="12" width="18" style="94" bestFit="1" customWidth="1"/>
    <col min="13" max="16384" width="10.83203125" style="94"/>
  </cols>
  <sheetData>
    <row r="2" spans="1:13" x14ac:dyDescent="0.2">
      <c r="A2" s="92" t="s">
        <v>127</v>
      </c>
      <c r="B2" s="93" t="s">
        <v>128</v>
      </c>
      <c r="C2" s="93" t="s">
        <v>129</v>
      </c>
      <c r="D2" s="93" t="s">
        <v>130</v>
      </c>
      <c r="E2" s="93" t="s">
        <v>131</v>
      </c>
      <c r="F2" s="93" t="s">
        <v>132</v>
      </c>
      <c r="G2" s="93" t="s">
        <v>133</v>
      </c>
      <c r="H2" s="93" t="s">
        <v>134</v>
      </c>
      <c r="I2" s="93" t="s">
        <v>135</v>
      </c>
    </row>
    <row r="3" spans="1:13" x14ac:dyDescent="0.2">
      <c r="A3" s="94" t="s">
        <v>136</v>
      </c>
      <c r="B3" s="95" t="s">
        <v>137</v>
      </c>
      <c r="C3" s="95" t="s">
        <v>138</v>
      </c>
      <c r="D3" s="95" t="s">
        <v>139</v>
      </c>
      <c r="E3" s="95" t="s">
        <v>138</v>
      </c>
      <c r="F3" s="95" t="s">
        <v>140</v>
      </c>
      <c r="G3" s="95" t="s">
        <v>138</v>
      </c>
      <c r="H3" s="95" t="s">
        <v>141</v>
      </c>
      <c r="I3" s="95" t="s">
        <v>138</v>
      </c>
    </row>
    <row r="4" spans="1:13" x14ac:dyDescent="0.2">
      <c r="A4" s="92" t="s">
        <v>127</v>
      </c>
      <c r="B4" s="93" t="s">
        <v>127</v>
      </c>
      <c r="C4" s="93" t="s">
        <v>127</v>
      </c>
      <c r="D4" s="93" t="s">
        <v>127</v>
      </c>
      <c r="E4" s="93" t="s">
        <v>127</v>
      </c>
      <c r="F4" s="93" t="s">
        <v>127</v>
      </c>
      <c r="G4" s="93" t="s">
        <v>127</v>
      </c>
      <c r="H4" s="93" t="s">
        <v>127</v>
      </c>
      <c r="I4" s="93" t="s">
        <v>127</v>
      </c>
    </row>
    <row r="5" spans="1:13" x14ac:dyDescent="0.2">
      <c r="A5" s="94" t="s">
        <v>142</v>
      </c>
      <c r="B5" s="95" t="s">
        <v>143</v>
      </c>
      <c r="C5" s="95" t="s">
        <v>143</v>
      </c>
      <c r="D5" s="95" t="s">
        <v>143</v>
      </c>
      <c r="E5" s="95" t="s">
        <v>143</v>
      </c>
      <c r="F5" s="95" t="s">
        <v>143</v>
      </c>
      <c r="G5" s="95" t="s">
        <v>143</v>
      </c>
      <c r="H5" s="95" t="s">
        <v>143</v>
      </c>
      <c r="I5" s="95" t="s">
        <v>143</v>
      </c>
      <c r="K5" s="99"/>
      <c r="L5" s="99" t="s">
        <v>369</v>
      </c>
    </row>
    <row r="6" spans="1:13" x14ac:dyDescent="0.2">
      <c r="A6" s="94" t="s">
        <v>144</v>
      </c>
      <c r="B6" s="95" t="s">
        <v>145</v>
      </c>
      <c r="C6" s="95" t="s">
        <v>146</v>
      </c>
      <c r="D6" s="95" t="s">
        <v>147</v>
      </c>
      <c r="E6" s="95" t="s">
        <v>146</v>
      </c>
      <c r="F6" s="95" t="s">
        <v>148</v>
      </c>
      <c r="G6" s="95" t="s">
        <v>146</v>
      </c>
      <c r="H6" s="95" t="s">
        <v>149</v>
      </c>
      <c r="I6" s="95" t="s">
        <v>146</v>
      </c>
      <c r="K6" s="94">
        <v>1980</v>
      </c>
      <c r="L6" s="98">
        <f>EXP(B6)</f>
        <v>1.4491830733866446</v>
      </c>
      <c r="M6" s="98"/>
    </row>
    <row r="7" spans="1:13" x14ac:dyDescent="0.2">
      <c r="A7" s="94" t="s">
        <v>34</v>
      </c>
      <c r="B7" s="95" t="s">
        <v>150</v>
      </c>
      <c r="C7" s="95" t="s">
        <v>151</v>
      </c>
      <c r="D7" s="95" t="s">
        <v>152</v>
      </c>
      <c r="E7" s="95" t="s">
        <v>153</v>
      </c>
      <c r="F7" s="95" t="s">
        <v>154</v>
      </c>
      <c r="G7" s="95" t="s">
        <v>155</v>
      </c>
      <c r="H7" s="95" t="s">
        <v>156</v>
      </c>
      <c r="I7" s="95" t="s">
        <v>157</v>
      </c>
      <c r="K7" s="94">
        <v>1991</v>
      </c>
      <c r="L7" s="98">
        <f>EXP(D6)</f>
        <v>1.2943388186242377</v>
      </c>
      <c r="M7" s="98"/>
    </row>
    <row r="8" spans="1:13" x14ac:dyDescent="0.2">
      <c r="A8" s="94" t="s">
        <v>37</v>
      </c>
      <c r="B8" s="95" t="s">
        <v>158</v>
      </c>
      <c r="C8" s="95" t="s">
        <v>159</v>
      </c>
      <c r="D8" s="95" t="s">
        <v>160</v>
      </c>
      <c r="E8" s="95" t="s">
        <v>161</v>
      </c>
      <c r="F8" s="95" t="s">
        <v>162</v>
      </c>
      <c r="G8" s="95" t="s">
        <v>159</v>
      </c>
      <c r="H8" s="95" t="s">
        <v>163</v>
      </c>
      <c r="I8" s="95" t="s">
        <v>164</v>
      </c>
      <c r="K8" s="94">
        <v>2000</v>
      </c>
      <c r="L8" s="98">
        <f>EXP(F6)</f>
        <v>1.3244536039352575</v>
      </c>
      <c r="M8" s="98"/>
    </row>
    <row r="9" spans="1:13" x14ac:dyDescent="0.2">
      <c r="A9" s="94" t="s">
        <v>39</v>
      </c>
      <c r="B9" s="95" t="s">
        <v>165</v>
      </c>
      <c r="C9" s="95" t="s">
        <v>114</v>
      </c>
      <c r="D9" s="95" t="s">
        <v>166</v>
      </c>
      <c r="E9" s="95" t="s">
        <v>167</v>
      </c>
      <c r="F9" s="95" t="s">
        <v>168</v>
      </c>
      <c r="G9" s="95" t="s">
        <v>120</v>
      </c>
      <c r="H9" s="95" t="s">
        <v>169</v>
      </c>
      <c r="I9" s="95" t="s">
        <v>170</v>
      </c>
      <c r="K9" s="94">
        <v>2010</v>
      </c>
      <c r="L9" s="98">
        <f>EXP(H6)</f>
        <v>1.3271051618171572</v>
      </c>
      <c r="M9" s="98"/>
    </row>
    <row r="10" spans="1:13" x14ac:dyDescent="0.2">
      <c r="A10" s="94" t="s">
        <v>40</v>
      </c>
      <c r="B10" s="95" t="s">
        <v>171</v>
      </c>
      <c r="C10" s="95" t="s">
        <v>151</v>
      </c>
      <c r="D10" s="95" t="s">
        <v>172</v>
      </c>
      <c r="E10" s="95" t="s">
        <v>164</v>
      </c>
      <c r="F10" s="95" t="s">
        <v>173</v>
      </c>
      <c r="G10" s="95" t="s">
        <v>174</v>
      </c>
      <c r="H10" s="95" t="s">
        <v>109</v>
      </c>
      <c r="I10" s="95" t="s">
        <v>174</v>
      </c>
    </row>
    <row r="11" spans="1:13" x14ac:dyDescent="0.2">
      <c r="A11" s="94" t="s">
        <v>41</v>
      </c>
      <c r="B11" s="95" t="s">
        <v>175</v>
      </c>
      <c r="C11" s="95" t="s">
        <v>159</v>
      </c>
      <c r="D11" s="95" t="s">
        <v>122</v>
      </c>
      <c r="E11" s="95" t="s">
        <v>161</v>
      </c>
      <c r="F11" s="95" t="s">
        <v>176</v>
      </c>
      <c r="G11" s="95" t="s">
        <v>155</v>
      </c>
      <c r="H11" s="95" t="s">
        <v>177</v>
      </c>
      <c r="I11" s="95" t="s">
        <v>157</v>
      </c>
    </row>
    <row r="12" spans="1:13" x14ac:dyDescent="0.2">
      <c r="A12" s="94" t="s">
        <v>42</v>
      </c>
      <c r="B12" s="95" t="s">
        <v>178</v>
      </c>
      <c r="C12" s="95" t="s">
        <v>159</v>
      </c>
      <c r="D12" s="95" t="s">
        <v>149</v>
      </c>
      <c r="E12" s="95" t="s">
        <v>179</v>
      </c>
      <c r="F12" s="95" t="s">
        <v>180</v>
      </c>
      <c r="G12" s="95" t="s">
        <v>159</v>
      </c>
      <c r="H12" s="95" t="s">
        <v>181</v>
      </c>
      <c r="I12" s="95" t="s">
        <v>159</v>
      </c>
    </row>
    <row r="13" spans="1:13" x14ac:dyDescent="0.2">
      <c r="A13" s="94" t="s">
        <v>43</v>
      </c>
      <c r="B13" s="95" t="s">
        <v>182</v>
      </c>
      <c r="C13" s="95" t="s">
        <v>164</v>
      </c>
      <c r="D13" s="95" t="s">
        <v>183</v>
      </c>
      <c r="E13" s="95" t="s">
        <v>153</v>
      </c>
      <c r="F13" s="95" t="s">
        <v>184</v>
      </c>
      <c r="G13" s="95" t="s">
        <v>179</v>
      </c>
      <c r="H13" s="95" t="s">
        <v>185</v>
      </c>
      <c r="I13" s="95" t="s">
        <v>164</v>
      </c>
    </row>
    <row r="14" spans="1:13" x14ac:dyDescent="0.2">
      <c r="A14" s="94" t="s">
        <v>44</v>
      </c>
      <c r="B14" s="95" t="s">
        <v>186</v>
      </c>
      <c r="C14" s="95" t="s">
        <v>151</v>
      </c>
      <c r="D14" s="95" t="s">
        <v>187</v>
      </c>
      <c r="E14" s="95" t="s">
        <v>164</v>
      </c>
      <c r="F14" s="95" t="s">
        <v>188</v>
      </c>
      <c r="G14" s="95" t="s">
        <v>151</v>
      </c>
      <c r="H14" s="95" t="s">
        <v>189</v>
      </c>
      <c r="I14" s="95" t="s">
        <v>151</v>
      </c>
    </row>
    <row r="15" spans="1:13" x14ac:dyDescent="0.2">
      <c r="A15" s="94" t="s">
        <v>45</v>
      </c>
      <c r="B15" s="95" t="s">
        <v>190</v>
      </c>
      <c r="C15" s="95" t="s">
        <v>164</v>
      </c>
      <c r="D15" s="95" t="s">
        <v>191</v>
      </c>
      <c r="E15" s="95" t="s">
        <v>161</v>
      </c>
      <c r="F15" s="95" t="s">
        <v>192</v>
      </c>
      <c r="G15" s="95" t="s">
        <v>179</v>
      </c>
      <c r="H15" s="95" t="s">
        <v>161</v>
      </c>
      <c r="I15" s="95" t="s">
        <v>155</v>
      </c>
    </row>
    <row r="16" spans="1:13" x14ac:dyDescent="0.2">
      <c r="A16" s="94" t="s">
        <v>46</v>
      </c>
      <c r="B16" s="95" t="s">
        <v>193</v>
      </c>
      <c r="C16" s="95" t="s">
        <v>179</v>
      </c>
      <c r="D16" s="95" t="s">
        <v>194</v>
      </c>
      <c r="E16" s="95" t="s">
        <v>155</v>
      </c>
      <c r="F16" s="95" t="s">
        <v>195</v>
      </c>
      <c r="G16" s="95" t="s">
        <v>164</v>
      </c>
      <c r="H16" s="95" t="s">
        <v>196</v>
      </c>
      <c r="I16" s="95" t="s">
        <v>159</v>
      </c>
    </row>
    <row r="17" spans="1:9" x14ac:dyDescent="0.2">
      <c r="A17" s="94" t="s">
        <v>47</v>
      </c>
      <c r="B17" s="95" t="s">
        <v>197</v>
      </c>
      <c r="C17" s="95" t="s">
        <v>164</v>
      </c>
      <c r="D17" s="95" t="s">
        <v>198</v>
      </c>
      <c r="E17" s="95" t="s">
        <v>155</v>
      </c>
      <c r="F17" s="95" t="s">
        <v>199</v>
      </c>
      <c r="G17" s="95" t="s">
        <v>164</v>
      </c>
      <c r="H17" s="95" t="s">
        <v>200</v>
      </c>
      <c r="I17" s="95" t="s">
        <v>164</v>
      </c>
    </row>
    <row r="18" spans="1:9" x14ac:dyDescent="0.2">
      <c r="A18" s="94" t="s">
        <v>48</v>
      </c>
      <c r="B18" s="95" t="s">
        <v>201</v>
      </c>
      <c r="C18" s="95" t="s">
        <v>151</v>
      </c>
      <c r="D18" s="95" t="s">
        <v>202</v>
      </c>
      <c r="E18" s="95" t="s">
        <v>155</v>
      </c>
      <c r="F18" s="95" t="s">
        <v>203</v>
      </c>
      <c r="G18" s="95" t="s">
        <v>164</v>
      </c>
      <c r="H18" s="95" t="s">
        <v>204</v>
      </c>
      <c r="I18" s="95" t="s">
        <v>159</v>
      </c>
    </row>
    <row r="19" spans="1:9" x14ac:dyDescent="0.2">
      <c r="A19" s="94" t="s">
        <v>49</v>
      </c>
      <c r="B19" s="95" t="s">
        <v>205</v>
      </c>
      <c r="C19" s="95" t="s">
        <v>153</v>
      </c>
      <c r="D19" s="95" t="s">
        <v>206</v>
      </c>
      <c r="E19" s="95" t="s">
        <v>104</v>
      </c>
      <c r="F19" s="95" t="s">
        <v>207</v>
      </c>
      <c r="G19" s="95" t="s">
        <v>157</v>
      </c>
      <c r="H19" s="95" t="s">
        <v>106</v>
      </c>
      <c r="I19" s="95" t="s">
        <v>161</v>
      </c>
    </row>
    <row r="20" spans="1:9" x14ac:dyDescent="0.2">
      <c r="A20" s="94" t="s">
        <v>50</v>
      </c>
      <c r="B20" s="95" t="s">
        <v>208</v>
      </c>
      <c r="C20" s="95" t="s">
        <v>157</v>
      </c>
      <c r="D20" s="95" t="s">
        <v>209</v>
      </c>
      <c r="E20" s="95" t="s">
        <v>104</v>
      </c>
      <c r="F20" s="95" t="s">
        <v>210</v>
      </c>
      <c r="G20" s="95" t="s">
        <v>211</v>
      </c>
      <c r="H20" s="95" t="s">
        <v>212</v>
      </c>
      <c r="I20" s="95" t="s">
        <v>179</v>
      </c>
    </row>
    <row r="21" spans="1:9" x14ac:dyDescent="0.2">
      <c r="A21" s="94" t="s">
        <v>51</v>
      </c>
      <c r="B21" s="95" t="s">
        <v>213</v>
      </c>
      <c r="C21" s="95" t="s">
        <v>211</v>
      </c>
      <c r="D21" s="95" t="s">
        <v>214</v>
      </c>
      <c r="E21" s="95" t="s">
        <v>104</v>
      </c>
      <c r="F21" s="95" t="s">
        <v>215</v>
      </c>
      <c r="G21" s="95" t="s">
        <v>153</v>
      </c>
      <c r="H21" s="95" t="s">
        <v>216</v>
      </c>
      <c r="I21" s="95" t="s">
        <v>161</v>
      </c>
    </row>
    <row r="22" spans="1:9" x14ac:dyDescent="0.2">
      <c r="A22" s="94" t="s">
        <v>53</v>
      </c>
      <c r="B22" s="95" t="s">
        <v>217</v>
      </c>
      <c r="C22" s="95" t="s">
        <v>146</v>
      </c>
      <c r="D22" s="95" t="s">
        <v>218</v>
      </c>
      <c r="E22" s="95" t="s">
        <v>146</v>
      </c>
      <c r="F22" s="95" t="s">
        <v>219</v>
      </c>
      <c r="G22" s="95" t="s">
        <v>146</v>
      </c>
      <c r="H22" s="95" t="s">
        <v>220</v>
      </c>
      <c r="I22" s="95" t="s">
        <v>146</v>
      </c>
    </row>
    <row r="23" spans="1:9" x14ac:dyDescent="0.2">
      <c r="A23" s="94" t="s">
        <v>58</v>
      </c>
      <c r="B23" s="95" t="s">
        <v>221</v>
      </c>
      <c r="C23" s="95" t="s">
        <v>146</v>
      </c>
      <c r="D23" s="95" t="s">
        <v>222</v>
      </c>
      <c r="E23" s="95" t="s">
        <v>146</v>
      </c>
      <c r="F23" s="95" t="s">
        <v>223</v>
      </c>
      <c r="G23" s="95" t="s">
        <v>146</v>
      </c>
      <c r="H23" s="95" t="s">
        <v>224</v>
      </c>
      <c r="I23" s="95" t="s">
        <v>146</v>
      </c>
    </row>
    <row r="24" spans="1:9" x14ac:dyDescent="0.2">
      <c r="A24" s="94" t="s">
        <v>66</v>
      </c>
      <c r="B24" s="95" t="s">
        <v>225</v>
      </c>
      <c r="C24" s="95" t="s">
        <v>146</v>
      </c>
      <c r="D24" s="95" t="s">
        <v>226</v>
      </c>
      <c r="E24" s="95" t="s">
        <v>227</v>
      </c>
      <c r="F24" s="95" t="s">
        <v>228</v>
      </c>
      <c r="G24" s="95" t="s">
        <v>146</v>
      </c>
      <c r="H24" s="95" t="s">
        <v>229</v>
      </c>
      <c r="I24" s="95" t="s">
        <v>146</v>
      </c>
    </row>
    <row r="25" spans="1:9" x14ac:dyDescent="0.2">
      <c r="A25" s="94" t="s">
        <v>57</v>
      </c>
      <c r="B25" s="95" t="s">
        <v>176</v>
      </c>
      <c r="C25" s="95" t="s">
        <v>227</v>
      </c>
      <c r="D25" s="95" t="s">
        <v>174</v>
      </c>
      <c r="E25" s="95" t="s">
        <v>230</v>
      </c>
      <c r="F25" s="95" t="s">
        <v>231</v>
      </c>
      <c r="G25" s="95" t="s">
        <v>227</v>
      </c>
      <c r="H25" s="95" t="s">
        <v>232</v>
      </c>
      <c r="I25" s="95" t="s">
        <v>227</v>
      </c>
    </row>
    <row r="26" spans="1:9" x14ac:dyDescent="0.2">
      <c r="A26" s="94" t="s">
        <v>59</v>
      </c>
      <c r="B26" s="95" t="s">
        <v>233</v>
      </c>
      <c r="C26" s="95" t="s">
        <v>146</v>
      </c>
      <c r="D26" s="95" t="s">
        <v>234</v>
      </c>
      <c r="E26" s="95" t="s">
        <v>227</v>
      </c>
      <c r="F26" s="95" t="s">
        <v>235</v>
      </c>
      <c r="G26" s="95" t="s">
        <v>146</v>
      </c>
      <c r="H26" s="95" t="s">
        <v>236</v>
      </c>
      <c r="I26" s="95" t="s">
        <v>146</v>
      </c>
    </row>
    <row r="27" spans="1:9" x14ac:dyDescent="0.2">
      <c r="A27" s="94" t="s">
        <v>61</v>
      </c>
      <c r="B27" s="95" t="s">
        <v>237</v>
      </c>
      <c r="C27" s="95" t="s">
        <v>146</v>
      </c>
      <c r="D27" s="95" t="s">
        <v>238</v>
      </c>
      <c r="E27" s="95" t="s">
        <v>146</v>
      </c>
      <c r="F27" s="95" t="s">
        <v>239</v>
      </c>
      <c r="G27" s="95" t="s">
        <v>146</v>
      </c>
      <c r="H27" s="95" t="s">
        <v>146</v>
      </c>
      <c r="I27" s="95" t="s">
        <v>146</v>
      </c>
    </row>
    <row r="28" spans="1:9" x14ac:dyDescent="0.2">
      <c r="A28" s="94" t="s">
        <v>92</v>
      </c>
      <c r="B28" s="95" t="s">
        <v>240</v>
      </c>
      <c r="C28" s="95" t="s">
        <v>146</v>
      </c>
      <c r="D28" s="95" t="s">
        <v>241</v>
      </c>
      <c r="E28" s="95" t="s">
        <v>227</v>
      </c>
      <c r="F28" s="95" t="s">
        <v>155</v>
      </c>
      <c r="G28" s="95" t="s">
        <v>227</v>
      </c>
      <c r="H28" s="95" t="s">
        <v>242</v>
      </c>
      <c r="I28" s="95" t="s">
        <v>227</v>
      </c>
    </row>
    <row r="29" spans="1:9" x14ac:dyDescent="0.2">
      <c r="A29" s="94" t="s">
        <v>32</v>
      </c>
      <c r="B29" s="95" t="s">
        <v>243</v>
      </c>
      <c r="C29" s="95" t="s">
        <v>157</v>
      </c>
      <c r="D29" s="95" t="s">
        <v>244</v>
      </c>
      <c r="E29" s="95" t="s">
        <v>245</v>
      </c>
      <c r="F29" s="95" t="s">
        <v>246</v>
      </c>
      <c r="G29" s="95" t="s">
        <v>170</v>
      </c>
      <c r="H29" s="95" t="s">
        <v>247</v>
      </c>
      <c r="I29" s="95" t="s">
        <v>248</v>
      </c>
    </row>
    <row r="30" spans="1:9" x14ac:dyDescent="0.2">
      <c r="A30" s="94" t="s">
        <v>34</v>
      </c>
      <c r="B30" s="95" t="s">
        <v>249</v>
      </c>
      <c r="C30" s="95" t="s">
        <v>250</v>
      </c>
      <c r="D30" s="95" t="s">
        <v>251</v>
      </c>
      <c r="E30" s="95" t="s">
        <v>110</v>
      </c>
      <c r="F30" s="95" t="s">
        <v>252</v>
      </c>
      <c r="G30" s="95" t="s">
        <v>253</v>
      </c>
      <c r="H30" s="95" t="s">
        <v>254</v>
      </c>
      <c r="I30" s="95" t="s">
        <v>255</v>
      </c>
    </row>
    <row r="31" spans="1:9" x14ac:dyDescent="0.2">
      <c r="A31" s="94" t="s">
        <v>37</v>
      </c>
      <c r="B31" s="95" t="s">
        <v>256</v>
      </c>
      <c r="C31" s="95" t="s">
        <v>257</v>
      </c>
      <c r="D31" s="95" t="s">
        <v>258</v>
      </c>
      <c r="E31" s="95" t="s">
        <v>119</v>
      </c>
      <c r="F31" s="95" t="s">
        <v>259</v>
      </c>
      <c r="G31" s="95" t="s">
        <v>180</v>
      </c>
      <c r="H31" s="95" t="s">
        <v>260</v>
      </c>
      <c r="I31" s="95" t="s">
        <v>242</v>
      </c>
    </row>
    <row r="32" spans="1:9" x14ac:dyDescent="0.2">
      <c r="A32" s="94" t="s">
        <v>39</v>
      </c>
      <c r="B32" s="95" t="s">
        <v>261</v>
      </c>
      <c r="C32" s="95" t="s">
        <v>262</v>
      </c>
      <c r="D32" s="95" t="s">
        <v>263</v>
      </c>
      <c r="E32" s="95" t="s">
        <v>264</v>
      </c>
      <c r="F32" s="95" t="s">
        <v>265</v>
      </c>
      <c r="G32" s="95" t="s">
        <v>266</v>
      </c>
      <c r="H32" s="95" t="s">
        <v>267</v>
      </c>
      <c r="I32" s="95" t="s">
        <v>268</v>
      </c>
    </row>
    <row r="33" spans="1:9" x14ac:dyDescent="0.2">
      <c r="A33" s="94" t="s">
        <v>40</v>
      </c>
      <c r="B33" s="95" t="s">
        <v>269</v>
      </c>
      <c r="C33" s="95" t="s">
        <v>108</v>
      </c>
      <c r="D33" s="95" t="s">
        <v>270</v>
      </c>
      <c r="E33" s="95" t="s">
        <v>115</v>
      </c>
      <c r="F33" s="95" t="s">
        <v>271</v>
      </c>
      <c r="G33" s="95" t="s">
        <v>117</v>
      </c>
      <c r="H33" s="95" t="s">
        <v>272</v>
      </c>
      <c r="I33" s="95" t="s">
        <v>273</v>
      </c>
    </row>
    <row r="34" spans="1:9" x14ac:dyDescent="0.2">
      <c r="A34" s="94" t="s">
        <v>41</v>
      </c>
      <c r="B34" s="95" t="s">
        <v>274</v>
      </c>
      <c r="C34" s="95" t="s">
        <v>275</v>
      </c>
      <c r="D34" s="95" t="s">
        <v>276</v>
      </c>
      <c r="E34" s="95" t="s">
        <v>277</v>
      </c>
      <c r="F34" s="95" t="s">
        <v>278</v>
      </c>
      <c r="G34" s="95" t="s">
        <v>279</v>
      </c>
      <c r="H34" s="95" t="s">
        <v>280</v>
      </c>
      <c r="I34" s="95" t="s">
        <v>281</v>
      </c>
    </row>
    <row r="35" spans="1:9" x14ac:dyDescent="0.2">
      <c r="A35" s="94" t="s">
        <v>42</v>
      </c>
      <c r="B35" s="95" t="s">
        <v>282</v>
      </c>
      <c r="C35" s="95" t="s">
        <v>283</v>
      </c>
      <c r="D35" s="95" t="s">
        <v>284</v>
      </c>
      <c r="E35" s="95" t="s">
        <v>285</v>
      </c>
      <c r="F35" s="95" t="s">
        <v>286</v>
      </c>
      <c r="G35" s="95" t="s">
        <v>287</v>
      </c>
      <c r="H35" s="95" t="s">
        <v>288</v>
      </c>
      <c r="I35" s="95" t="s">
        <v>289</v>
      </c>
    </row>
    <row r="36" spans="1:9" x14ac:dyDescent="0.2">
      <c r="A36" s="94" t="s">
        <v>43</v>
      </c>
      <c r="B36" s="95" t="s">
        <v>290</v>
      </c>
      <c r="C36" s="95" t="s">
        <v>111</v>
      </c>
      <c r="D36" s="95" t="s">
        <v>291</v>
      </c>
      <c r="E36" s="95" t="s">
        <v>292</v>
      </c>
      <c r="F36" s="95" t="s">
        <v>293</v>
      </c>
      <c r="G36" s="95" t="s">
        <v>294</v>
      </c>
      <c r="H36" s="95" t="s">
        <v>295</v>
      </c>
      <c r="I36" s="95" t="s">
        <v>296</v>
      </c>
    </row>
    <row r="37" spans="1:9" x14ac:dyDescent="0.2">
      <c r="A37" s="94" t="s">
        <v>44</v>
      </c>
      <c r="B37" s="95" t="s">
        <v>297</v>
      </c>
      <c r="C37" s="95" t="s">
        <v>108</v>
      </c>
      <c r="D37" s="95" t="s">
        <v>298</v>
      </c>
      <c r="E37" s="95" t="s">
        <v>273</v>
      </c>
      <c r="F37" s="95" t="s">
        <v>299</v>
      </c>
      <c r="G37" s="95" t="s">
        <v>300</v>
      </c>
      <c r="H37" s="95" t="s">
        <v>301</v>
      </c>
      <c r="I37" s="95" t="s">
        <v>105</v>
      </c>
    </row>
    <row r="38" spans="1:9" x14ac:dyDescent="0.2">
      <c r="A38" s="94" t="s">
        <v>45</v>
      </c>
      <c r="B38" s="95" t="s">
        <v>302</v>
      </c>
      <c r="C38" s="95" t="s">
        <v>303</v>
      </c>
      <c r="D38" s="95" t="s">
        <v>304</v>
      </c>
      <c r="E38" s="95" t="s">
        <v>222</v>
      </c>
      <c r="F38" s="95" t="s">
        <v>305</v>
      </c>
      <c r="G38" s="95" t="s">
        <v>306</v>
      </c>
      <c r="H38" s="95" t="s">
        <v>307</v>
      </c>
      <c r="I38" s="95" t="s">
        <v>308</v>
      </c>
    </row>
    <row r="39" spans="1:9" x14ac:dyDescent="0.2">
      <c r="A39" s="94" t="s">
        <v>46</v>
      </c>
      <c r="B39" s="95" t="s">
        <v>309</v>
      </c>
      <c r="C39" s="95" t="s">
        <v>310</v>
      </c>
      <c r="D39" s="95" t="s">
        <v>311</v>
      </c>
      <c r="E39" s="95" t="s">
        <v>312</v>
      </c>
      <c r="F39" s="95" t="s">
        <v>313</v>
      </c>
      <c r="G39" s="95" t="s">
        <v>314</v>
      </c>
      <c r="H39" s="95" t="s">
        <v>315</v>
      </c>
      <c r="I39" s="95" t="s">
        <v>121</v>
      </c>
    </row>
    <row r="40" spans="1:9" x14ac:dyDescent="0.2">
      <c r="A40" s="94" t="s">
        <v>47</v>
      </c>
      <c r="B40" s="95" t="s">
        <v>316</v>
      </c>
      <c r="C40" s="95" t="s">
        <v>145</v>
      </c>
      <c r="D40" s="95" t="s">
        <v>317</v>
      </c>
      <c r="E40" s="95" t="s">
        <v>318</v>
      </c>
      <c r="F40" s="95" t="s">
        <v>319</v>
      </c>
      <c r="G40" s="95" t="s">
        <v>320</v>
      </c>
      <c r="H40" s="95" t="s">
        <v>321</v>
      </c>
      <c r="I40" s="95" t="s">
        <v>322</v>
      </c>
    </row>
    <row r="41" spans="1:9" x14ac:dyDescent="0.2">
      <c r="A41" s="94" t="s">
        <v>48</v>
      </c>
      <c r="B41" s="95" t="s">
        <v>323</v>
      </c>
      <c r="C41" s="95" t="s">
        <v>126</v>
      </c>
      <c r="D41" s="95" t="s">
        <v>324</v>
      </c>
      <c r="E41" s="95" t="s">
        <v>325</v>
      </c>
      <c r="F41" s="95" t="s">
        <v>326</v>
      </c>
      <c r="G41" s="95" t="s">
        <v>327</v>
      </c>
      <c r="H41" s="95" t="s">
        <v>328</v>
      </c>
      <c r="I41" s="95" t="s">
        <v>329</v>
      </c>
    </row>
    <row r="42" spans="1:9" x14ac:dyDescent="0.2">
      <c r="A42" s="94" t="s">
        <v>49</v>
      </c>
      <c r="B42" s="95" t="s">
        <v>330</v>
      </c>
      <c r="C42" s="95" t="s">
        <v>331</v>
      </c>
      <c r="D42" s="95" t="s">
        <v>332</v>
      </c>
      <c r="E42" s="95" t="s">
        <v>333</v>
      </c>
      <c r="F42" s="95" t="s">
        <v>334</v>
      </c>
      <c r="G42" s="95" t="s">
        <v>335</v>
      </c>
      <c r="H42" s="95" t="s">
        <v>336</v>
      </c>
      <c r="I42" s="95" t="s">
        <v>337</v>
      </c>
    </row>
    <row r="43" spans="1:9" x14ac:dyDescent="0.2">
      <c r="A43" s="94" t="s">
        <v>50</v>
      </c>
      <c r="B43" s="95" t="s">
        <v>338</v>
      </c>
      <c r="C43" s="95" t="s">
        <v>339</v>
      </c>
      <c r="D43" s="95" t="s">
        <v>340</v>
      </c>
      <c r="E43" s="95" t="s">
        <v>341</v>
      </c>
      <c r="F43" s="95" t="s">
        <v>342</v>
      </c>
      <c r="G43" s="95" t="s">
        <v>343</v>
      </c>
      <c r="H43" s="95" t="s">
        <v>344</v>
      </c>
      <c r="I43" s="95" t="s">
        <v>345</v>
      </c>
    </row>
    <row r="44" spans="1:9" x14ac:dyDescent="0.2">
      <c r="A44" s="94" t="s">
        <v>51</v>
      </c>
      <c r="B44" s="95" t="s">
        <v>346</v>
      </c>
      <c r="C44" s="95" t="s">
        <v>347</v>
      </c>
      <c r="D44" s="95" t="s">
        <v>348</v>
      </c>
      <c r="E44" s="95" t="s">
        <v>349</v>
      </c>
      <c r="F44" s="95" t="s">
        <v>350</v>
      </c>
      <c r="G44" s="95" t="s">
        <v>351</v>
      </c>
      <c r="H44" s="95" t="s">
        <v>352</v>
      </c>
      <c r="I44" s="95" t="s">
        <v>353</v>
      </c>
    </row>
    <row r="45" spans="1:9" x14ac:dyDescent="0.2">
      <c r="A45" s="94" t="s">
        <v>93</v>
      </c>
      <c r="B45" s="95" t="s">
        <v>354</v>
      </c>
      <c r="C45" s="95" t="s">
        <v>230</v>
      </c>
      <c r="D45" s="95" t="s">
        <v>355</v>
      </c>
      <c r="E45" s="95" t="s">
        <v>356</v>
      </c>
      <c r="F45" s="95" t="s">
        <v>357</v>
      </c>
      <c r="G45" s="95" t="s">
        <v>230</v>
      </c>
      <c r="H45" s="95" t="s">
        <v>358</v>
      </c>
      <c r="I45" s="95" t="s">
        <v>356</v>
      </c>
    </row>
    <row r="46" spans="1:9" x14ac:dyDescent="0.2">
      <c r="A46" s="94" t="s">
        <v>127</v>
      </c>
      <c r="B46" s="95" t="s">
        <v>127</v>
      </c>
      <c r="C46" s="95" t="s">
        <v>127</v>
      </c>
      <c r="D46" s="95" t="s">
        <v>127</v>
      </c>
      <c r="E46" s="95" t="s">
        <v>127</v>
      </c>
      <c r="F46" s="95" t="s">
        <v>127</v>
      </c>
      <c r="G46" s="95" t="s">
        <v>127</v>
      </c>
      <c r="H46" s="95" t="s">
        <v>127</v>
      </c>
      <c r="I46" s="95" t="s">
        <v>127</v>
      </c>
    </row>
    <row r="47" spans="1:9" x14ac:dyDescent="0.2">
      <c r="A47" s="94" t="s">
        <v>359</v>
      </c>
      <c r="B47" s="95" t="s">
        <v>360</v>
      </c>
      <c r="C47" s="95" t="s">
        <v>127</v>
      </c>
      <c r="D47" s="95" t="s">
        <v>361</v>
      </c>
      <c r="E47" s="95" t="s">
        <v>127</v>
      </c>
      <c r="F47" s="95" t="s">
        <v>362</v>
      </c>
      <c r="G47" s="95" t="s">
        <v>127</v>
      </c>
      <c r="H47" s="95" t="s">
        <v>363</v>
      </c>
      <c r="I47" s="95" t="s">
        <v>127</v>
      </c>
    </row>
    <row r="48" spans="1:9" x14ac:dyDescent="0.2">
      <c r="A48" s="96" t="s">
        <v>364</v>
      </c>
      <c r="B48" s="97" t="s">
        <v>365</v>
      </c>
      <c r="C48" s="97" t="s">
        <v>127</v>
      </c>
      <c r="D48" s="97" t="s">
        <v>366</v>
      </c>
      <c r="E48" s="97" t="s">
        <v>127</v>
      </c>
      <c r="F48" s="97" t="s">
        <v>367</v>
      </c>
      <c r="G48" s="97" t="s">
        <v>127</v>
      </c>
      <c r="H48" s="97" t="s">
        <v>368</v>
      </c>
      <c r="I48" s="97" t="s">
        <v>127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9D98-9C91-E54C-BB43-3C1CBC5722A3}">
  <dimension ref="A2:Q65"/>
  <sheetViews>
    <sheetView workbookViewId="0"/>
  </sheetViews>
  <sheetFormatPr baseColWidth="10" defaultRowHeight="14" x14ac:dyDescent="0.2"/>
  <cols>
    <col min="1" max="1" width="53.33203125" style="108" bestFit="1" customWidth="1"/>
    <col min="2" max="9" width="9.6640625" style="118" customWidth="1"/>
    <col min="10" max="10" width="10.83203125" style="108"/>
    <col min="11" max="11" width="22.1640625" style="108" customWidth="1"/>
    <col min="12" max="16384" width="10.83203125" style="108"/>
  </cols>
  <sheetData>
    <row r="2" spans="1:17" x14ac:dyDescent="0.2">
      <c r="A2" s="107" t="s">
        <v>127</v>
      </c>
      <c r="B2" s="119">
        <v>-1</v>
      </c>
      <c r="C2" s="119">
        <v>-2</v>
      </c>
      <c r="D2" s="119">
        <v>-3</v>
      </c>
      <c r="E2" s="119">
        <v>-4</v>
      </c>
      <c r="F2" s="119">
        <v>-5</v>
      </c>
      <c r="G2" s="119">
        <v>-6</v>
      </c>
      <c r="H2" s="119">
        <v>-7</v>
      </c>
      <c r="I2" s="119">
        <v>-8</v>
      </c>
    </row>
    <row r="3" spans="1:17" x14ac:dyDescent="0.2">
      <c r="A3" s="108" t="s">
        <v>136</v>
      </c>
      <c r="B3" s="120">
        <v>1980</v>
      </c>
      <c r="C3" s="116" t="s">
        <v>138</v>
      </c>
      <c r="D3" s="120">
        <v>1991</v>
      </c>
      <c r="E3" s="116" t="s">
        <v>138</v>
      </c>
      <c r="F3" s="120">
        <v>2000</v>
      </c>
      <c r="G3" s="116" t="s">
        <v>138</v>
      </c>
      <c r="H3" s="120">
        <v>2010</v>
      </c>
      <c r="I3" s="116" t="s">
        <v>138</v>
      </c>
    </row>
    <row r="4" spans="1:17" x14ac:dyDescent="0.2">
      <c r="A4" s="107" t="s">
        <v>127</v>
      </c>
      <c r="B4" s="115" t="s">
        <v>127</v>
      </c>
      <c r="C4" s="115" t="s">
        <v>127</v>
      </c>
      <c r="D4" s="115" t="s">
        <v>127</v>
      </c>
      <c r="E4" s="115" t="s">
        <v>127</v>
      </c>
      <c r="F4" s="115" t="s">
        <v>127</v>
      </c>
      <c r="G4" s="115" t="s">
        <v>127</v>
      </c>
      <c r="H4" s="115" t="s">
        <v>127</v>
      </c>
      <c r="I4" s="115" t="s">
        <v>127</v>
      </c>
    </row>
    <row r="5" spans="1:17" x14ac:dyDescent="0.2">
      <c r="A5" s="108" t="s">
        <v>142</v>
      </c>
      <c r="B5" s="116" t="s">
        <v>143</v>
      </c>
      <c r="C5" s="116" t="s">
        <v>143</v>
      </c>
      <c r="D5" s="116" t="s">
        <v>143</v>
      </c>
      <c r="E5" s="116" t="s">
        <v>143</v>
      </c>
      <c r="F5" s="116" t="s">
        <v>143</v>
      </c>
      <c r="G5" s="116" t="s">
        <v>143</v>
      </c>
      <c r="H5" s="116" t="s">
        <v>143</v>
      </c>
      <c r="I5" s="116" t="s">
        <v>143</v>
      </c>
      <c r="L5" s="113" t="s">
        <v>574</v>
      </c>
    </row>
    <row r="6" spans="1:17" x14ac:dyDescent="0.2">
      <c r="A6" s="108" t="s">
        <v>144</v>
      </c>
      <c r="B6" s="120">
        <v>0.377</v>
      </c>
      <c r="C6" s="120">
        <v>1E-3</v>
      </c>
      <c r="D6" s="120">
        <v>0.20699999999999999</v>
      </c>
      <c r="E6" s="120">
        <v>2E-3</v>
      </c>
      <c r="F6" s="120">
        <v>0.32100000000000001</v>
      </c>
      <c r="G6" s="120">
        <v>2E-3</v>
      </c>
      <c r="H6" s="120">
        <v>0.441</v>
      </c>
      <c r="I6" s="120">
        <v>3.0000000000000001E-3</v>
      </c>
      <c r="L6" s="113">
        <v>1980</v>
      </c>
      <c r="M6" s="113">
        <v>1991</v>
      </c>
      <c r="N6" s="113">
        <v>2000</v>
      </c>
      <c r="O6" s="113">
        <v>2010</v>
      </c>
    </row>
    <row r="7" spans="1:17" x14ac:dyDescent="0.2">
      <c r="A7" s="108" t="s">
        <v>32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K7" s="111" t="s">
        <v>576</v>
      </c>
      <c r="L7" s="123">
        <f>EXP(B7)</f>
        <v>1</v>
      </c>
      <c r="M7" s="123">
        <f>EXP(D7)</f>
        <v>1</v>
      </c>
      <c r="N7" s="123">
        <f>EXP(F7)</f>
        <v>1</v>
      </c>
      <c r="O7" s="123">
        <f>EXP(H7)</f>
        <v>1</v>
      </c>
      <c r="Q7" s="124"/>
    </row>
    <row r="8" spans="1:17" x14ac:dyDescent="0.2">
      <c r="A8" s="108" t="s">
        <v>34</v>
      </c>
      <c r="B8" s="120">
        <v>-7.3999999999999996E-2</v>
      </c>
      <c r="C8" s="120">
        <v>8.0000000000000002E-3</v>
      </c>
      <c r="D8" s="120">
        <v>-0.61899999999999999</v>
      </c>
      <c r="E8" s="120">
        <v>1.2999999999999999E-2</v>
      </c>
      <c r="F8" s="120">
        <v>-0.375</v>
      </c>
      <c r="G8" s="120">
        <v>1.2E-2</v>
      </c>
      <c r="H8" s="120">
        <v>0.112</v>
      </c>
      <c r="I8" s="120">
        <v>1.6E-2</v>
      </c>
      <c r="K8" s="111" t="s">
        <v>6</v>
      </c>
      <c r="L8" s="123">
        <f t="shared" ref="L8:L22" si="0">EXP(B8)</f>
        <v>0.92867169384128723</v>
      </c>
      <c r="M8" s="123">
        <f t="shared" ref="M8:M22" si="1">EXP(D8)</f>
        <v>0.53848265109416782</v>
      </c>
      <c r="N8" s="123">
        <f t="shared" ref="N8:N22" si="2">EXP(F8)</f>
        <v>0.68728927879097224</v>
      </c>
      <c r="O8" s="123">
        <f t="shared" ref="O8:O22" si="3">EXP(H8)</f>
        <v>1.1185128606450452</v>
      </c>
      <c r="Q8" s="124"/>
    </row>
    <row r="9" spans="1:17" x14ac:dyDescent="0.2">
      <c r="A9" s="108" t="s">
        <v>37</v>
      </c>
      <c r="B9" s="120">
        <v>0.318</v>
      </c>
      <c r="C9" s="120">
        <v>0.01</v>
      </c>
      <c r="D9" s="120">
        <v>-0.16500000000000001</v>
      </c>
      <c r="E9" s="120">
        <v>1.4E-2</v>
      </c>
      <c r="F9" s="120">
        <v>-0.19800000000000001</v>
      </c>
      <c r="G9" s="120">
        <v>8.9999999999999993E-3</v>
      </c>
      <c r="H9" s="120">
        <v>-0.17</v>
      </c>
      <c r="I9" s="120">
        <v>0.01</v>
      </c>
      <c r="K9" s="111" t="s">
        <v>5</v>
      </c>
      <c r="L9" s="123">
        <f t="shared" si="0"/>
        <v>1.3743762612275612</v>
      </c>
      <c r="M9" s="123">
        <f t="shared" si="1"/>
        <v>0.84789370408791587</v>
      </c>
      <c r="N9" s="123">
        <f t="shared" si="2"/>
        <v>0.82036985313783106</v>
      </c>
      <c r="O9" s="123">
        <f t="shared" si="3"/>
        <v>0.8436648165963837</v>
      </c>
    </row>
    <row r="10" spans="1:17" x14ac:dyDescent="0.2">
      <c r="A10" s="108" t="s">
        <v>39</v>
      </c>
      <c r="B10" s="120">
        <v>0.71599999999999997</v>
      </c>
      <c r="C10" s="120">
        <v>3.5999999999999997E-2</v>
      </c>
      <c r="D10" s="120">
        <v>0.13400000000000001</v>
      </c>
      <c r="E10" s="120">
        <v>4.2000000000000003E-2</v>
      </c>
      <c r="F10" s="120">
        <v>0.47799999999999998</v>
      </c>
      <c r="G10" s="120">
        <v>2.9000000000000001E-2</v>
      </c>
      <c r="H10" s="120">
        <v>0.626</v>
      </c>
      <c r="I10" s="120">
        <v>2.5000000000000001E-2</v>
      </c>
      <c r="K10" s="111" t="s">
        <v>7</v>
      </c>
      <c r="L10" s="123">
        <f t="shared" si="0"/>
        <v>2.0462318913749393</v>
      </c>
      <c r="M10" s="123">
        <f t="shared" si="1"/>
        <v>1.143392819644647</v>
      </c>
      <c r="N10" s="123">
        <f t="shared" si="2"/>
        <v>1.612845483383623</v>
      </c>
      <c r="O10" s="123">
        <f t="shared" si="3"/>
        <v>1.8701151378240854</v>
      </c>
    </row>
    <row r="11" spans="1:17" x14ac:dyDescent="0.2">
      <c r="A11" s="108" t="s">
        <v>40</v>
      </c>
      <c r="B11" s="120">
        <v>-0.28100000000000003</v>
      </c>
      <c r="C11" s="120">
        <v>7.0000000000000001E-3</v>
      </c>
      <c r="D11" s="120">
        <v>0.41099999999999998</v>
      </c>
      <c r="E11" s="120">
        <v>0.01</v>
      </c>
      <c r="F11" s="120">
        <v>0.60699999999999998</v>
      </c>
      <c r="G11" s="120">
        <v>7.0000000000000001E-3</v>
      </c>
      <c r="H11" s="120">
        <v>0.375</v>
      </c>
      <c r="I11" s="120">
        <v>7.0000000000000001E-3</v>
      </c>
      <c r="K11" s="111" t="s">
        <v>25</v>
      </c>
      <c r="L11" s="123">
        <f t="shared" si="0"/>
        <v>0.75502833548020798</v>
      </c>
      <c r="M11" s="123">
        <f t="shared" si="1"/>
        <v>1.5083253565580581</v>
      </c>
      <c r="N11" s="123">
        <f t="shared" si="2"/>
        <v>1.8349183782508536</v>
      </c>
      <c r="O11" s="123">
        <f t="shared" si="3"/>
        <v>1.4549914146182013</v>
      </c>
    </row>
    <row r="12" spans="1:17" x14ac:dyDescent="0.2">
      <c r="A12" s="108" t="s">
        <v>41</v>
      </c>
      <c r="B12" s="120">
        <v>0.42199999999999999</v>
      </c>
      <c r="C12" s="120">
        <v>0.01</v>
      </c>
      <c r="D12" s="120">
        <v>0.06</v>
      </c>
      <c r="E12" s="120">
        <v>1.2999999999999999E-2</v>
      </c>
      <c r="F12" s="120">
        <v>4.3999999999999997E-2</v>
      </c>
      <c r="G12" s="120">
        <v>1.0999999999999999E-2</v>
      </c>
      <c r="H12" s="120">
        <v>-0.26100000000000001</v>
      </c>
      <c r="I12" s="120">
        <v>1.4999999999999999E-2</v>
      </c>
      <c r="K12" s="111" t="s">
        <v>6</v>
      </c>
      <c r="L12" s="123">
        <f t="shared" si="0"/>
        <v>1.5250085246832794</v>
      </c>
      <c r="M12" s="123">
        <f t="shared" si="1"/>
        <v>1.0618365465453596</v>
      </c>
      <c r="N12" s="123">
        <f t="shared" si="2"/>
        <v>1.0449823548884438</v>
      </c>
      <c r="O12" s="123">
        <f t="shared" si="3"/>
        <v>0.77028091961507916</v>
      </c>
    </row>
    <row r="13" spans="1:17" x14ac:dyDescent="0.2">
      <c r="A13" s="108" t="s">
        <v>42</v>
      </c>
      <c r="B13" s="120">
        <v>0.67900000000000005</v>
      </c>
      <c r="C13" s="120">
        <v>1.0999999999999999E-2</v>
      </c>
      <c r="D13" s="120">
        <v>0.25</v>
      </c>
      <c r="E13" s="120">
        <v>1.2E-2</v>
      </c>
      <c r="F13" s="120">
        <v>0.188</v>
      </c>
      <c r="G13" s="120">
        <v>8.9999999999999993E-3</v>
      </c>
      <c r="H13" s="120">
        <v>3.9E-2</v>
      </c>
      <c r="I13" s="120">
        <v>8.9999999999999993E-3</v>
      </c>
      <c r="K13" s="111" t="s">
        <v>5</v>
      </c>
      <c r="L13" s="123">
        <f t="shared" si="0"/>
        <v>1.9719048411081859</v>
      </c>
      <c r="M13" s="123">
        <f t="shared" si="1"/>
        <v>1.2840254166877414</v>
      </c>
      <c r="N13" s="123">
        <f t="shared" si="2"/>
        <v>1.2068335153496053</v>
      </c>
      <c r="O13" s="123">
        <f t="shared" si="3"/>
        <v>1.0397704836501578</v>
      </c>
    </row>
    <row r="14" spans="1:17" x14ac:dyDescent="0.2">
      <c r="A14" s="108" t="s">
        <v>43</v>
      </c>
      <c r="B14" s="120">
        <v>1.0960000000000001</v>
      </c>
      <c r="C14" s="120">
        <v>1.6E-2</v>
      </c>
      <c r="D14" s="120">
        <v>0.81200000000000006</v>
      </c>
      <c r="E14" s="120">
        <v>0.02</v>
      </c>
      <c r="F14" s="120">
        <v>0.92800000000000005</v>
      </c>
      <c r="G14" s="120">
        <v>1.2999999999999999E-2</v>
      </c>
      <c r="H14" s="120">
        <v>0.81899999999999995</v>
      </c>
      <c r="I14" s="120">
        <v>1.2E-2</v>
      </c>
      <c r="K14" s="111" t="s">
        <v>7</v>
      </c>
      <c r="L14" s="123">
        <f t="shared" si="0"/>
        <v>2.9921733611664205</v>
      </c>
      <c r="M14" s="123">
        <f t="shared" si="1"/>
        <v>2.2524083014645075</v>
      </c>
      <c r="N14" s="123">
        <f t="shared" si="2"/>
        <v>2.5294452249033177</v>
      </c>
      <c r="O14" s="123">
        <f t="shared" si="3"/>
        <v>2.2682304725664699</v>
      </c>
    </row>
    <row r="15" spans="1:17" x14ac:dyDescent="0.2">
      <c r="A15" s="108" t="s">
        <v>44</v>
      </c>
      <c r="B15" s="120">
        <v>0.65800000000000003</v>
      </c>
      <c r="C15" s="120">
        <v>8.0000000000000002E-3</v>
      </c>
      <c r="D15" s="120">
        <v>0.56599999999999995</v>
      </c>
      <c r="E15" s="120">
        <v>0.01</v>
      </c>
      <c r="F15" s="120">
        <v>0.84199999999999997</v>
      </c>
      <c r="G15" s="120">
        <v>7.0000000000000001E-3</v>
      </c>
      <c r="H15" s="120">
        <v>0.64800000000000002</v>
      </c>
      <c r="I15" s="120">
        <v>8.0000000000000002E-3</v>
      </c>
      <c r="K15" s="111" t="s">
        <v>25</v>
      </c>
      <c r="L15" s="123">
        <f t="shared" si="0"/>
        <v>1.9309266167394625</v>
      </c>
      <c r="M15" s="123">
        <f t="shared" si="1"/>
        <v>1.7612081105217428</v>
      </c>
      <c r="N15" s="123">
        <f t="shared" si="2"/>
        <v>2.3210043465586416</v>
      </c>
      <c r="O15" s="123">
        <f t="shared" si="3"/>
        <v>1.9117135758847483</v>
      </c>
    </row>
    <row r="16" spans="1:17" x14ac:dyDescent="0.2">
      <c r="A16" s="108" t="s">
        <v>45</v>
      </c>
      <c r="B16" s="120">
        <v>0.93100000000000005</v>
      </c>
      <c r="C16" s="120">
        <v>1.2E-2</v>
      </c>
      <c r="D16" s="120">
        <v>0.36299999999999999</v>
      </c>
      <c r="E16" s="120">
        <v>1.4E-2</v>
      </c>
      <c r="F16" s="120">
        <v>0.45700000000000002</v>
      </c>
      <c r="G16" s="120">
        <v>0.01</v>
      </c>
      <c r="H16" s="120">
        <v>0.16200000000000001</v>
      </c>
      <c r="I16" s="120">
        <v>1.2E-2</v>
      </c>
      <c r="K16" s="111" t="s">
        <v>6</v>
      </c>
      <c r="L16" s="123">
        <f t="shared" si="0"/>
        <v>2.5370449544725853</v>
      </c>
      <c r="M16" s="123">
        <f t="shared" si="1"/>
        <v>1.4376358592412095</v>
      </c>
      <c r="N16" s="123">
        <f t="shared" si="2"/>
        <v>1.5793288842494408</v>
      </c>
      <c r="O16" s="123">
        <f t="shared" si="3"/>
        <v>1.1758602413209998</v>
      </c>
    </row>
    <row r="17" spans="1:17" x14ac:dyDescent="0.2">
      <c r="A17" s="108" t="s">
        <v>46</v>
      </c>
      <c r="B17" s="120">
        <v>1.127</v>
      </c>
      <c r="C17" s="120">
        <v>1.4E-2</v>
      </c>
      <c r="D17" s="120">
        <v>0.66100000000000003</v>
      </c>
      <c r="E17" s="120">
        <v>1.4E-2</v>
      </c>
      <c r="F17" s="120">
        <v>0.66100000000000003</v>
      </c>
      <c r="G17" s="120">
        <v>8.9999999999999993E-3</v>
      </c>
      <c r="H17" s="120">
        <v>0.44700000000000001</v>
      </c>
      <c r="I17" s="120">
        <v>8.9999999999999993E-3</v>
      </c>
      <c r="K17" s="111" t="s">
        <v>5</v>
      </c>
      <c r="L17" s="123">
        <f t="shared" si="0"/>
        <v>3.0863834471585752</v>
      </c>
      <c r="M17" s="123">
        <f t="shared" si="1"/>
        <v>1.9367280944551468</v>
      </c>
      <c r="N17" s="123">
        <f t="shared" si="2"/>
        <v>1.9367280944551468</v>
      </c>
      <c r="O17" s="123">
        <f t="shared" si="3"/>
        <v>1.5636142992864182</v>
      </c>
    </row>
    <row r="18" spans="1:17" x14ac:dyDescent="0.2">
      <c r="A18" s="108" t="s">
        <v>47</v>
      </c>
      <c r="B18" s="120">
        <v>1.5629999999999999</v>
      </c>
      <c r="C18" s="120">
        <v>1.6E-2</v>
      </c>
      <c r="D18" s="120">
        <v>1.1930000000000001</v>
      </c>
      <c r="E18" s="120">
        <v>0.02</v>
      </c>
      <c r="F18" s="120">
        <v>1.252</v>
      </c>
      <c r="G18" s="120">
        <v>1.2E-2</v>
      </c>
      <c r="H18" s="120">
        <v>1.032</v>
      </c>
      <c r="I18" s="120">
        <v>1.2999999999999999E-2</v>
      </c>
      <c r="K18" s="111" t="s">
        <v>7</v>
      </c>
      <c r="L18" s="123">
        <f t="shared" si="0"/>
        <v>4.7731191449996366</v>
      </c>
      <c r="M18" s="123">
        <f t="shared" si="1"/>
        <v>3.2969572576736672</v>
      </c>
      <c r="N18" s="123">
        <f t="shared" si="2"/>
        <v>3.4973306287187986</v>
      </c>
      <c r="O18" s="125">
        <f t="shared" si="3"/>
        <v>2.8066735722367695</v>
      </c>
    </row>
    <row r="19" spans="1:17" x14ac:dyDescent="0.2">
      <c r="A19" s="108" t="s">
        <v>48</v>
      </c>
      <c r="B19" s="120">
        <v>0.46899999999999997</v>
      </c>
      <c r="C19" s="120">
        <v>8.9999999999999993E-3</v>
      </c>
      <c r="D19" s="120">
        <v>0.52300000000000002</v>
      </c>
      <c r="E19" s="120">
        <v>1.2E-2</v>
      </c>
      <c r="F19" s="120">
        <v>0.68799999999999994</v>
      </c>
      <c r="G19" s="120">
        <v>8.9999999999999993E-3</v>
      </c>
      <c r="H19" s="120">
        <v>0.52100000000000002</v>
      </c>
      <c r="I19" s="120">
        <v>8.9999999999999993E-3</v>
      </c>
      <c r="K19" s="111" t="s">
        <v>25</v>
      </c>
      <c r="L19" s="123">
        <f t="shared" si="0"/>
        <v>1.5983949987546404</v>
      </c>
      <c r="M19" s="123">
        <f t="shared" si="1"/>
        <v>1.6870813093472115</v>
      </c>
      <c r="N19" s="123">
        <f t="shared" si="2"/>
        <v>1.9897320869507038</v>
      </c>
      <c r="O19" s="123">
        <f t="shared" si="3"/>
        <v>1.6837105186428181</v>
      </c>
    </row>
    <row r="20" spans="1:17" x14ac:dyDescent="0.2">
      <c r="A20" s="108" t="s">
        <v>49</v>
      </c>
      <c r="B20" s="120">
        <v>0.89800000000000002</v>
      </c>
      <c r="C20" s="120">
        <v>0.02</v>
      </c>
      <c r="D20" s="120">
        <v>0.54700000000000004</v>
      </c>
      <c r="E20" s="120">
        <v>2.4E-2</v>
      </c>
      <c r="F20" s="120">
        <v>0.51</v>
      </c>
      <c r="G20" s="120">
        <v>1.6E-2</v>
      </c>
      <c r="H20" s="120">
        <v>0.433</v>
      </c>
      <c r="I20" s="120">
        <v>1.2999999999999999E-2</v>
      </c>
      <c r="K20" s="111" t="s">
        <v>6</v>
      </c>
      <c r="L20" s="123">
        <f t="shared" si="0"/>
        <v>2.4546888208630264</v>
      </c>
      <c r="M20" s="123">
        <f t="shared" si="1"/>
        <v>1.7280610506585812</v>
      </c>
      <c r="N20" s="123">
        <f t="shared" si="2"/>
        <v>1.6652911949458864</v>
      </c>
      <c r="O20" s="123">
        <f t="shared" si="3"/>
        <v>1.5418762207006325</v>
      </c>
    </row>
    <row r="21" spans="1:17" x14ac:dyDescent="0.2">
      <c r="A21" s="108" t="s">
        <v>50</v>
      </c>
      <c r="B21" s="120">
        <v>1.1479999999999999</v>
      </c>
      <c r="C21" s="120">
        <v>2.5000000000000001E-2</v>
      </c>
      <c r="D21" s="120">
        <v>0.81699999999999995</v>
      </c>
      <c r="E21" s="120">
        <v>2.5999999999999999E-2</v>
      </c>
      <c r="F21" s="120">
        <v>0.874</v>
      </c>
      <c r="G21" s="120">
        <v>1.6E-2</v>
      </c>
      <c r="H21" s="120">
        <v>0.73</v>
      </c>
      <c r="I21" s="120">
        <v>1.2E-2</v>
      </c>
      <c r="K21" s="111" t="s">
        <v>5</v>
      </c>
      <c r="L21" s="123">
        <f t="shared" si="0"/>
        <v>3.1518828360473878</v>
      </c>
      <c r="M21" s="123">
        <f t="shared" si="1"/>
        <v>2.2636985450594862</v>
      </c>
      <c r="N21" s="123">
        <f t="shared" si="2"/>
        <v>2.3964776177110654</v>
      </c>
      <c r="O21" s="123">
        <f t="shared" si="3"/>
        <v>2.0750806076741224</v>
      </c>
    </row>
    <row r="22" spans="1:17" x14ac:dyDescent="0.2">
      <c r="A22" s="108" t="s">
        <v>51</v>
      </c>
      <c r="B22" s="120">
        <v>1.538</v>
      </c>
      <c r="C22" s="120">
        <v>2.5999999999999999E-2</v>
      </c>
      <c r="D22" s="120">
        <v>1.2669999999999999</v>
      </c>
      <c r="E22" s="120">
        <v>0.03</v>
      </c>
      <c r="F22" s="120">
        <v>1.4119999999999999</v>
      </c>
      <c r="G22" s="120">
        <v>1.7000000000000001E-2</v>
      </c>
      <c r="H22" s="120">
        <v>1.206</v>
      </c>
      <c r="I22" s="120">
        <v>1.6E-2</v>
      </c>
      <c r="K22" s="111" t="s">
        <v>7</v>
      </c>
      <c r="L22" s="123">
        <f t="shared" si="0"/>
        <v>4.6552704134103466</v>
      </c>
      <c r="M22" s="123">
        <f t="shared" si="1"/>
        <v>3.5501860124931586</v>
      </c>
      <c r="N22" s="123">
        <f t="shared" si="2"/>
        <v>4.104155512254132</v>
      </c>
      <c r="O22" s="123">
        <f t="shared" si="3"/>
        <v>3.3400975060812867</v>
      </c>
    </row>
    <row r="23" spans="1:17" x14ac:dyDescent="0.2">
      <c r="A23" s="108" t="s">
        <v>577</v>
      </c>
      <c r="B23" s="120">
        <v>0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K23" s="111" t="s">
        <v>578</v>
      </c>
      <c r="L23" s="114">
        <v>1</v>
      </c>
      <c r="M23" s="114">
        <v>1</v>
      </c>
      <c r="N23" s="114">
        <v>1</v>
      </c>
      <c r="O23" s="114">
        <v>1</v>
      </c>
    </row>
    <row r="24" spans="1:17" x14ac:dyDescent="0.2">
      <c r="A24" s="108" t="s">
        <v>559</v>
      </c>
      <c r="B24" s="120">
        <v>6.2E-2</v>
      </c>
      <c r="C24" s="120">
        <v>4.0000000000000001E-3</v>
      </c>
      <c r="D24" s="120">
        <v>-0.02</v>
      </c>
      <c r="E24" s="120">
        <v>5.0000000000000001E-3</v>
      </c>
      <c r="F24" s="120">
        <v>-1.0999999999999999E-2</v>
      </c>
      <c r="G24" s="120">
        <v>4.0000000000000001E-3</v>
      </c>
      <c r="H24" s="120">
        <v>-0.04</v>
      </c>
      <c r="I24" s="120">
        <v>4.0000000000000001E-3</v>
      </c>
    </row>
    <row r="25" spans="1:17" x14ac:dyDescent="0.2">
      <c r="A25" s="108" t="s">
        <v>560</v>
      </c>
      <c r="B25" s="120">
        <v>5.0999999999999997E-2</v>
      </c>
      <c r="C25" s="120">
        <v>7.0000000000000001E-3</v>
      </c>
      <c r="D25" s="120">
        <v>6.8000000000000005E-2</v>
      </c>
      <c r="E25" s="120">
        <v>8.0000000000000002E-3</v>
      </c>
      <c r="F25" s="120">
        <v>-7.1999999999999995E-2</v>
      </c>
      <c r="G25" s="120">
        <v>4.0000000000000001E-3</v>
      </c>
      <c r="H25" s="120">
        <v>-0.14799999999999999</v>
      </c>
      <c r="I25" s="120">
        <v>4.0000000000000001E-3</v>
      </c>
      <c r="K25" s="112"/>
      <c r="L25" s="110"/>
      <c r="M25" s="110"/>
      <c r="N25" s="110"/>
      <c r="O25" s="110"/>
    </row>
    <row r="26" spans="1:17" x14ac:dyDescent="0.2">
      <c r="A26" s="108" t="s">
        <v>561</v>
      </c>
      <c r="B26" s="120">
        <v>0.35</v>
      </c>
      <c r="C26" s="120">
        <v>2.5000000000000001E-2</v>
      </c>
      <c r="D26" s="120">
        <v>0.28000000000000003</v>
      </c>
      <c r="E26" s="120">
        <v>3.3000000000000002E-2</v>
      </c>
      <c r="F26" s="120">
        <v>0.124</v>
      </c>
      <c r="G26" s="120">
        <v>0.02</v>
      </c>
      <c r="H26" s="120">
        <v>-0.17799999999999999</v>
      </c>
      <c r="I26" s="120">
        <v>1.9E-2</v>
      </c>
    </row>
    <row r="27" spans="1:17" x14ac:dyDescent="0.2">
      <c r="A27" s="108" t="s">
        <v>562</v>
      </c>
      <c r="B27" s="120">
        <v>-4.9000000000000002E-2</v>
      </c>
      <c r="C27" s="120">
        <v>2E-3</v>
      </c>
      <c r="D27" s="120">
        <v>-4.0000000000000001E-3</v>
      </c>
      <c r="E27" s="120">
        <v>3.0000000000000001E-3</v>
      </c>
      <c r="F27" s="120">
        <v>-0.13500000000000001</v>
      </c>
      <c r="G27" s="120">
        <v>3.0000000000000001E-3</v>
      </c>
      <c r="H27" s="120">
        <v>-0.17199999999999999</v>
      </c>
      <c r="I27" s="120">
        <v>4.0000000000000001E-3</v>
      </c>
    </row>
    <row r="28" spans="1:17" x14ac:dyDescent="0.2">
      <c r="A28" s="108" t="s">
        <v>563</v>
      </c>
      <c r="B28" s="120">
        <v>-0.183</v>
      </c>
      <c r="C28" s="120">
        <v>6.0000000000000001E-3</v>
      </c>
      <c r="D28" s="120">
        <v>-6.5000000000000002E-2</v>
      </c>
      <c r="E28" s="120">
        <v>6.0000000000000001E-3</v>
      </c>
      <c r="F28" s="120">
        <v>-0.188</v>
      </c>
      <c r="G28" s="120">
        <v>4.0000000000000001E-3</v>
      </c>
      <c r="H28" s="120">
        <v>-0.252</v>
      </c>
      <c r="I28" s="120">
        <v>5.0000000000000001E-3</v>
      </c>
      <c r="L28" s="113" t="s">
        <v>575</v>
      </c>
    </row>
    <row r="29" spans="1:17" x14ac:dyDescent="0.2">
      <c r="A29" s="108" t="s">
        <v>564</v>
      </c>
      <c r="B29" s="120">
        <v>-0.122</v>
      </c>
      <c r="C29" s="120">
        <v>8.0000000000000002E-3</v>
      </c>
      <c r="D29" s="120">
        <v>6.0000000000000001E-3</v>
      </c>
      <c r="E29" s="120">
        <v>7.0000000000000001E-3</v>
      </c>
      <c r="F29" s="120">
        <v>-0.121</v>
      </c>
      <c r="G29" s="120">
        <v>5.0000000000000001E-3</v>
      </c>
      <c r="H29" s="120">
        <v>-0.247</v>
      </c>
      <c r="I29" s="120">
        <v>4.0000000000000001E-3</v>
      </c>
      <c r="L29" s="113">
        <v>1980</v>
      </c>
      <c r="M29" s="113">
        <v>1991</v>
      </c>
      <c r="N29" s="113">
        <v>2000</v>
      </c>
      <c r="O29" s="113">
        <v>2010</v>
      </c>
    </row>
    <row r="30" spans="1:17" x14ac:dyDescent="0.2">
      <c r="A30" s="108" t="s">
        <v>565</v>
      </c>
      <c r="B30" s="120">
        <v>0.11600000000000001</v>
      </c>
      <c r="C30" s="120">
        <v>1.2999999999999999E-2</v>
      </c>
      <c r="D30" s="120">
        <v>7.8E-2</v>
      </c>
      <c r="E30" s="120">
        <v>1.7000000000000001E-2</v>
      </c>
      <c r="F30" s="120">
        <v>3.3000000000000002E-2</v>
      </c>
      <c r="G30" s="120">
        <v>0.01</v>
      </c>
      <c r="H30" s="120">
        <v>-0.20499999999999999</v>
      </c>
      <c r="I30" s="120">
        <v>8.9999999999999993E-3</v>
      </c>
      <c r="K30" s="111" t="s">
        <v>25</v>
      </c>
      <c r="L30" s="123">
        <f>EXP(B$6+B7+B23)</f>
        <v>1.4579043093712258</v>
      </c>
      <c r="M30" s="123">
        <f>EXP(D$6+D7+D23)</f>
        <v>1.2299825717807527</v>
      </c>
      <c r="N30" s="123">
        <f>EXP(F$6+F7+F23)</f>
        <v>1.3785055808937539</v>
      </c>
      <c r="O30" s="123">
        <f>EXP(H$6+H7+H23)</f>
        <v>1.5542607023423058</v>
      </c>
      <c r="Q30" s="124"/>
    </row>
    <row r="31" spans="1:17" x14ac:dyDescent="0.2">
      <c r="A31" s="108" t="s">
        <v>566</v>
      </c>
      <c r="B31" s="120">
        <v>1E-3</v>
      </c>
      <c r="C31" s="120">
        <v>2E-3</v>
      </c>
      <c r="D31" s="120">
        <v>0.11600000000000001</v>
      </c>
      <c r="E31" s="120">
        <v>3.0000000000000001E-3</v>
      </c>
      <c r="F31" s="120">
        <v>-3.4000000000000002E-2</v>
      </c>
      <c r="G31" s="120">
        <v>3.0000000000000001E-3</v>
      </c>
      <c r="H31" s="120">
        <v>-0.17899999999999999</v>
      </c>
      <c r="I31" s="120">
        <v>4.0000000000000001E-3</v>
      </c>
      <c r="K31" s="111" t="s">
        <v>6</v>
      </c>
      <c r="L31" s="123">
        <f t="shared" ref="L31:L45" si="4">EXP(B$6+B8+B24)</f>
        <v>1.4405140081492172</v>
      </c>
      <c r="M31" s="123">
        <f t="shared" ref="M31:M45" si="5">EXP(D$6+D8+D24)</f>
        <v>0.64920937668514733</v>
      </c>
      <c r="N31" s="123">
        <f t="shared" ref="N31:N45" si="6">EXP(F$6+F8+F24)</f>
        <v>0.93706746337740343</v>
      </c>
      <c r="O31" s="123">
        <f t="shared" ref="O31:O45" si="7">EXP(H$6+H8+H24)</f>
        <v>1.6702945698405354</v>
      </c>
    </row>
    <row r="32" spans="1:17" x14ac:dyDescent="0.2">
      <c r="A32" s="108" t="s">
        <v>567</v>
      </c>
      <c r="B32" s="120">
        <v>-0.19900000000000001</v>
      </c>
      <c r="C32" s="120">
        <v>8.9999999999999993E-3</v>
      </c>
      <c r="D32" s="120">
        <v>8.1000000000000003E-2</v>
      </c>
      <c r="E32" s="120">
        <v>8.9999999999999993E-3</v>
      </c>
      <c r="F32" s="120">
        <v>-0.06</v>
      </c>
      <c r="G32" s="120">
        <v>5.0000000000000001E-3</v>
      </c>
      <c r="H32" s="120">
        <v>-0.26400000000000001</v>
      </c>
      <c r="I32" s="120">
        <v>5.0000000000000001E-3</v>
      </c>
      <c r="K32" s="111" t="s">
        <v>5</v>
      </c>
      <c r="L32" s="123">
        <f t="shared" si="4"/>
        <v>2.1085489299875868</v>
      </c>
      <c r="M32" s="123">
        <f t="shared" si="5"/>
        <v>1.1162780704588713</v>
      </c>
      <c r="N32" s="123">
        <f t="shared" si="6"/>
        <v>1.0523228932832038</v>
      </c>
      <c r="O32" s="123">
        <f t="shared" si="7"/>
        <v>1.1308844209474893</v>
      </c>
    </row>
    <row r="33" spans="1:15" x14ac:dyDescent="0.2">
      <c r="A33" s="108" t="s">
        <v>568</v>
      </c>
      <c r="B33" s="120">
        <v>-0.215</v>
      </c>
      <c r="C33" s="120">
        <v>0.01</v>
      </c>
      <c r="D33" s="120">
        <v>0.112</v>
      </c>
      <c r="E33" s="120">
        <v>0.01</v>
      </c>
      <c r="F33" s="120">
        <v>2.3E-2</v>
      </c>
      <c r="G33" s="120">
        <v>5.0000000000000001E-3</v>
      </c>
      <c r="H33" s="120">
        <v>-0.221</v>
      </c>
      <c r="I33" s="120">
        <v>5.0000000000000001E-3</v>
      </c>
      <c r="K33" s="111" t="s">
        <v>7</v>
      </c>
      <c r="L33" s="123">
        <f t="shared" si="4"/>
        <v>4.2333769165861037</v>
      </c>
      <c r="M33" s="123">
        <f t="shared" si="5"/>
        <v>1.8607878996621081</v>
      </c>
      <c r="N33" s="123">
        <f t="shared" si="6"/>
        <v>2.516829564213142</v>
      </c>
      <c r="O33" s="123">
        <f t="shared" si="7"/>
        <v>2.4326957387976567</v>
      </c>
    </row>
    <row r="34" spans="1:15" x14ac:dyDescent="0.2">
      <c r="A34" s="108" t="s">
        <v>569</v>
      </c>
      <c r="B34" s="120">
        <v>-0.16400000000000001</v>
      </c>
      <c r="C34" s="120">
        <v>1.2999999999999999E-2</v>
      </c>
      <c r="D34" s="120">
        <v>5.0999999999999997E-2</v>
      </c>
      <c r="E34" s="120">
        <v>1.7999999999999999E-2</v>
      </c>
      <c r="F34" s="120">
        <v>8.5999999999999993E-2</v>
      </c>
      <c r="G34" s="120">
        <v>8.9999999999999993E-3</v>
      </c>
      <c r="H34" s="120">
        <v>-0.14399999999999999</v>
      </c>
      <c r="I34" s="120">
        <v>0.01</v>
      </c>
      <c r="K34" s="111" t="s">
        <v>25</v>
      </c>
      <c r="L34" s="123">
        <f t="shared" si="4"/>
        <v>1.0481220090796557</v>
      </c>
      <c r="M34" s="123">
        <f t="shared" si="5"/>
        <v>1.8478078674788694</v>
      </c>
      <c r="N34" s="123">
        <f t="shared" si="6"/>
        <v>2.2100165407413472</v>
      </c>
      <c r="O34" s="123">
        <f t="shared" si="7"/>
        <v>1.9040819949185805</v>
      </c>
    </row>
    <row r="35" spans="1:15" x14ac:dyDescent="0.2">
      <c r="A35" s="108" t="s">
        <v>570</v>
      </c>
      <c r="B35" s="120">
        <v>8.1000000000000003E-2</v>
      </c>
      <c r="C35" s="120">
        <v>3.0000000000000001E-3</v>
      </c>
      <c r="D35" s="120">
        <v>0.16</v>
      </c>
      <c r="E35" s="120">
        <v>4.0000000000000001E-3</v>
      </c>
      <c r="F35" s="120">
        <v>7.2999999999999995E-2</v>
      </c>
      <c r="G35" s="120">
        <v>4.0000000000000001E-3</v>
      </c>
      <c r="H35" s="120">
        <v>-7.5999999999999998E-2</v>
      </c>
      <c r="I35" s="120">
        <v>4.0000000000000001E-3</v>
      </c>
      <c r="K35" s="111" t="s">
        <v>6</v>
      </c>
      <c r="L35" s="123">
        <f t="shared" si="4"/>
        <v>1.8515071812945381</v>
      </c>
      <c r="M35" s="123">
        <f t="shared" si="5"/>
        <v>1.2238480081113581</v>
      </c>
      <c r="N35" s="123">
        <f t="shared" si="6"/>
        <v>1.1936310931271388</v>
      </c>
      <c r="O35" s="123">
        <f t="shared" si="7"/>
        <v>0.93053089581120574</v>
      </c>
    </row>
    <row r="36" spans="1:15" x14ac:dyDescent="0.2">
      <c r="A36" s="108" t="s">
        <v>571</v>
      </c>
      <c r="B36" s="120">
        <v>-3.9E-2</v>
      </c>
      <c r="C36" s="120">
        <v>1.7000000000000001E-2</v>
      </c>
      <c r="D36" s="120">
        <v>0.13800000000000001</v>
      </c>
      <c r="E36" s="120">
        <v>0.02</v>
      </c>
      <c r="F36" s="120">
        <v>5.8999999999999997E-2</v>
      </c>
      <c r="G36" s="120">
        <v>0.01</v>
      </c>
      <c r="H36" s="120">
        <v>-0.153</v>
      </c>
      <c r="I36" s="120">
        <v>7.0000000000000001E-3</v>
      </c>
      <c r="K36" s="111" t="s">
        <v>5</v>
      </c>
      <c r="L36" s="123">
        <f t="shared" si="4"/>
        <v>2.544667517463568</v>
      </c>
      <c r="M36" s="123">
        <f t="shared" si="5"/>
        <v>1.5888333424160801</v>
      </c>
      <c r="N36" s="123">
        <f t="shared" si="6"/>
        <v>1.4740297842881416</v>
      </c>
      <c r="O36" s="123">
        <f t="shared" si="7"/>
        <v>1.2623814793272614</v>
      </c>
    </row>
    <row r="37" spans="1:15" x14ac:dyDescent="0.2">
      <c r="A37" s="108" t="s">
        <v>572</v>
      </c>
      <c r="B37" s="120">
        <v>-7.0000000000000007E-2</v>
      </c>
      <c r="C37" s="120">
        <v>2.1000000000000001E-2</v>
      </c>
      <c r="D37" s="120">
        <v>0.17699999999999999</v>
      </c>
      <c r="E37" s="120">
        <v>2.1999999999999999E-2</v>
      </c>
      <c r="F37" s="120">
        <v>0.127</v>
      </c>
      <c r="G37" s="120">
        <v>0.01</v>
      </c>
      <c r="H37" s="120">
        <v>-9.7000000000000003E-2</v>
      </c>
      <c r="I37" s="120">
        <v>7.0000000000000001E-3</v>
      </c>
      <c r="K37" s="111" t="s">
        <v>7</v>
      </c>
      <c r="L37" s="123">
        <f t="shared" si="4"/>
        <v>4.8988476304556734</v>
      </c>
      <c r="M37" s="123">
        <f t="shared" si="5"/>
        <v>2.995167031113088</v>
      </c>
      <c r="N37" s="123">
        <f t="shared" si="6"/>
        <v>3.6038402030977896</v>
      </c>
      <c r="O37" s="123">
        <f t="shared" si="7"/>
        <v>2.8719751539013458</v>
      </c>
    </row>
    <row r="38" spans="1:15" x14ac:dyDescent="0.2">
      <c r="A38" s="108" t="s">
        <v>573</v>
      </c>
      <c r="B38" s="120">
        <v>-7.0000000000000007E-2</v>
      </c>
      <c r="C38" s="120">
        <v>2.3E-2</v>
      </c>
      <c r="D38" s="120">
        <v>0.14399999999999999</v>
      </c>
      <c r="E38" s="120">
        <v>2.7E-2</v>
      </c>
      <c r="F38" s="120">
        <v>0.125</v>
      </c>
      <c r="G38" s="120">
        <v>1.2E-2</v>
      </c>
      <c r="H38" s="120">
        <v>-2E-3</v>
      </c>
      <c r="I38" s="120">
        <v>1.2E-2</v>
      </c>
      <c r="K38" s="111" t="s">
        <v>25</v>
      </c>
      <c r="L38" s="123">
        <f t="shared" si="4"/>
        <v>2.8179227498821073</v>
      </c>
      <c r="M38" s="123">
        <f t="shared" si="5"/>
        <v>2.4326957387976567</v>
      </c>
      <c r="N38" s="123">
        <f t="shared" si="6"/>
        <v>3.0925623909370232</v>
      </c>
      <c r="O38" s="123">
        <f t="shared" si="7"/>
        <v>2.4843225333848165</v>
      </c>
    </row>
    <row r="39" spans="1:15" x14ac:dyDescent="0.2">
      <c r="A39" s="108" t="s">
        <v>53</v>
      </c>
      <c r="B39" s="120">
        <v>0.19</v>
      </c>
      <c r="C39" s="120">
        <v>1E-3</v>
      </c>
      <c r="D39" s="120">
        <v>0.23699999999999999</v>
      </c>
      <c r="E39" s="120">
        <v>1E-3</v>
      </c>
      <c r="F39" s="120">
        <v>0.20300000000000001</v>
      </c>
      <c r="G39" s="120">
        <v>1E-3</v>
      </c>
      <c r="H39" s="120">
        <v>0.159</v>
      </c>
      <c r="I39" s="120">
        <v>1E-3</v>
      </c>
      <c r="K39" s="111" t="s">
        <v>6</v>
      </c>
      <c r="L39" s="123">
        <f t="shared" si="4"/>
        <v>3.0313255527148373</v>
      </c>
      <c r="M39" s="123">
        <f t="shared" si="5"/>
        <v>1.917457327932661</v>
      </c>
      <c r="N39" s="123">
        <f t="shared" si="6"/>
        <v>2.0503284503511461</v>
      </c>
      <c r="O39" s="123">
        <f t="shared" si="7"/>
        <v>1.4035433452127259</v>
      </c>
    </row>
    <row r="40" spans="1:15" x14ac:dyDescent="0.2">
      <c r="A40" s="108" t="s">
        <v>58</v>
      </c>
      <c r="B40" s="120">
        <v>0.29199999999999998</v>
      </c>
      <c r="C40" s="120">
        <v>1E-3</v>
      </c>
      <c r="D40" s="120">
        <v>0.32600000000000001</v>
      </c>
      <c r="E40" s="120">
        <v>1E-3</v>
      </c>
      <c r="F40" s="120">
        <v>0.25700000000000001</v>
      </c>
      <c r="G40" s="120">
        <v>1E-3</v>
      </c>
      <c r="H40" s="120">
        <v>0.20100000000000001</v>
      </c>
      <c r="I40" s="120">
        <v>1E-3</v>
      </c>
      <c r="K40" s="111" t="s">
        <v>5</v>
      </c>
      <c r="L40" s="123">
        <f t="shared" si="4"/>
        <v>3.6291555849850208</v>
      </c>
      <c r="M40" s="123">
        <f t="shared" si="5"/>
        <v>2.6644562419294169</v>
      </c>
      <c r="N40" s="123">
        <f t="shared" si="6"/>
        <v>2.7319072728259268</v>
      </c>
      <c r="O40" s="123">
        <f t="shared" si="7"/>
        <v>1.9483833939544983</v>
      </c>
    </row>
    <row r="41" spans="1:15" x14ac:dyDescent="0.2">
      <c r="A41" s="108" t="s">
        <v>66</v>
      </c>
      <c r="B41" s="120">
        <v>-3.1E-2</v>
      </c>
      <c r="C41" s="120">
        <v>1E-3</v>
      </c>
      <c r="D41" s="120">
        <v>-2.1000000000000001E-2</v>
      </c>
      <c r="E41" s="120">
        <v>2E-3</v>
      </c>
      <c r="F41" s="120">
        <v>-3.4000000000000002E-2</v>
      </c>
      <c r="G41" s="120">
        <v>1E-3</v>
      </c>
      <c r="H41" s="120">
        <v>-4.7E-2</v>
      </c>
      <c r="I41" s="120">
        <v>1E-3</v>
      </c>
      <c r="K41" s="111" t="s">
        <v>7</v>
      </c>
      <c r="L41" s="123">
        <f t="shared" si="4"/>
        <v>5.9061843685795292</v>
      </c>
      <c r="M41" s="123">
        <f t="shared" si="5"/>
        <v>4.2673797619519407</v>
      </c>
      <c r="N41" s="123">
        <f t="shared" si="6"/>
        <v>5.2540541623815411</v>
      </c>
      <c r="O41" s="125">
        <f t="shared" si="7"/>
        <v>3.7772642340728901</v>
      </c>
    </row>
    <row r="42" spans="1:15" x14ac:dyDescent="0.2">
      <c r="A42" s="108" t="s">
        <v>57</v>
      </c>
      <c r="B42" s="120">
        <v>-2.7E-2</v>
      </c>
      <c r="C42" s="120">
        <v>2E-3</v>
      </c>
      <c r="D42" s="120">
        <v>0.01</v>
      </c>
      <c r="E42" s="120">
        <v>3.0000000000000001E-3</v>
      </c>
      <c r="F42" s="120">
        <v>-0.105</v>
      </c>
      <c r="G42" s="120">
        <v>2E-3</v>
      </c>
      <c r="H42" s="120">
        <v>-6.8000000000000005E-2</v>
      </c>
      <c r="I42" s="120">
        <v>2E-3</v>
      </c>
      <c r="K42" s="111" t="s">
        <v>25</v>
      </c>
      <c r="L42" s="123">
        <f t="shared" si="4"/>
        <v>2.5269170439795579</v>
      </c>
      <c r="M42" s="123">
        <f t="shared" si="5"/>
        <v>2.4351296512898744</v>
      </c>
      <c r="N42" s="123">
        <f t="shared" si="6"/>
        <v>2.9505748034549599</v>
      </c>
      <c r="O42" s="123">
        <f t="shared" si="7"/>
        <v>2.425408587773163</v>
      </c>
    </row>
    <row r="43" spans="1:15" x14ac:dyDescent="0.2">
      <c r="A43" s="108" t="s">
        <v>59</v>
      </c>
      <c r="B43" s="120">
        <v>-0.309</v>
      </c>
      <c r="C43" s="120">
        <v>1E-3</v>
      </c>
      <c r="D43" s="120">
        <v>-0.40100000000000002</v>
      </c>
      <c r="E43" s="120">
        <v>2E-3</v>
      </c>
      <c r="F43" s="120">
        <v>-0.34599999999999997</v>
      </c>
      <c r="G43" s="120">
        <v>1E-3</v>
      </c>
      <c r="H43" s="120">
        <v>-0.27</v>
      </c>
      <c r="I43" s="120">
        <v>1E-3</v>
      </c>
      <c r="K43" s="111" t="s">
        <v>6</v>
      </c>
      <c r="L43" s="123">
        <f t="shared" si="4"/>
        <v>3.4418186189882962</v>
      </c>
      <c r="M43" s="123">
        <f t="shared" si="5"/>
        <v>2.4400047841002204</v>
      </c>
      <c r="N43" s="123">
        <f t="shared" si="6"/>
        <v>2.4351296512898744</v>
      </c>
      <c r="O43" s="123">
        <f t="shared" si="7"/>
        <v>2.0564886714136281</v>
      </c>
    </row>
    <row r="44" spans="1:15" x14ac:dyDescent="0.2">
      <c r="A44" s="108" t="s">
        <v>61</v>
      </c>
      <c r="B44" s="120">
        <v>-0.16300000000000001</v>
      </c>
      <c r="C44" s="120">
        <v>1E-3</v>
      </c>
      <c r="D44" s="120">
        <v>-0.16800000000000001</v>
      </c>
      <c r="E44" s="120">
        <v>1E-3</v>
      </c>
      <c r="F44" s="120">
        <v>-0.10100000000000001</v>
      </c>
      <c r="G44" s="120">
        <v>1E-3</v>
      </c>
      <c r="H44" s="120">
        <v>1E-3</v>
      </c>
      <c r="I44" s="120">
        <v>1E-3</v>
      </c>
      <c r="K44" s="111" t="s">
        <v>5</v>
      </c>
      <c r="L44" s="123">
        <f t="shared" si="4"/>
        <v>4.2844834656021158</v>
      </c>
      <c r="M44" s="123">
        <f t="shared" si="5"/>
        <v>3.3234387002712369</v>
      </c>
      <c r="N44" s="123">
        <f t="shared" si="6"/>
        <v>3.7509157118518641</v>
      </c>
      <c r="O44" s="123">
        <f t="shared" si="7"/>
        <v>2.9270643721414085</v>
      </c>
    </row>
    <row r="45" spans="1:15" x14ac:dyDescent="0.2">
      <c r="A45" s="108" t="s">
        <v>92</v>
      </c>
      <c r="B45" s="120">
        <v>-7.0000000000000007E-2</v>
      </c>
      <c r="C45" s="120">
        <v>1E-3</v>
      </c>
      <c r="D45" s="120">
        <v>-2.1999999999999999E-2</v>
      </c>
      <c r="E45" s="120">
        <v>2E-3</v>
      </c>
      <c r="F45" s="120">
        <v>1.2E-2</v>
      </c>
      <c r="G45" s="120">
        <v>2E-3</v>
      </c>
      <c r="H45" s="120">
        <v>9.7000000000000003E-2</v>
      </c>
      <c r="I45" s="120">
        <v>2E-3</v>
      </c>
      <c r="K45" s="111" t="s">
        <v>7</v>
      </c>
      <c r="L45" s="123">
        <f t="shared" si="4"/>
        <v>6.3280997904020699</v>
      </c>
      <c r="M45" s="123">
        <f t="shared" si="5"/>
        <v>5.0429942353772859</v>
      </c>
      <c r="N45" s="123">
        <f t="shared" si="6"/>
        <v>6.4109021367991161</v>
      </c>
      <c r="O45" s="123">
        <f t="shared" si="7"/>
        <v>5.181009906948506</v>
      </c>
    </row>
    <row r="46" spans="1:15" x14ac:dyDescent="0.2">
      <c r="A46" s="108" t="s">
        <v>32</v>
      </c>
      <c r="B46" s="120">
        <v>-1.119</v>
      </c>
      <c r="C46" s="120">
        <v>1.4999999999999999E-2</v>
      </c>
      <c r="D46" s="120">
        <v>-1.776</v>
      </c>
      <c r="E46" s="120">
        <v>2.1999999999999999E-2</v>
      </c>
      <c r="F46" s="120">
        <v>-1.669</v>
      </c>
      <c r="G46" s="120">
        <v>0.02</v>
      </c>
      <c r="H46" s="120">
        <v>-2.7610000000000001</v>
      </c>
      <c r="I46" s="120">
        <v>4.9000000000000002E-2</v>
      </c>
      <c r="K46" s="111" t="s">
        <v>578</v>
      </c>
      <c r="L46" s="114">
        <v>1</v>
      </c>
      <c r="M46" s="114">
        <v>1</v>
      </c>
      <c r="N46" s="114">
        <v>1</v>
      </c>
      <c r="O46" s="114">
        <v>1</v>
      </c>
    </row>
    <row r="47" spans="1:15" x14ac:dyDescent="0.2">
      <c r="A47" s="108" t="s">
        <v>34</v>
      </c>
      <c r="B47" s="120">
        <v>-0.71899999999999997</v>
      </c>
      <c r="C47" s="120">
        <v>7.0999999999999994E-2</v>
      </c>
      <c r="D47" s="120">
        <v>7.1440000000000001</v>
      </c>
      <c r="E47" s="120">
        <v>0.16300000000000001</v>
      </c>
      <c r="F47" s="120">
        <v>2.0760000000000001</v>
      </c>
      <c r="G47" s="120">
        <v>0.106</v>
      </c>
      <c r="H47" s="120">
        <v>-3.1269999999999998</v>
      </c>
      <c r="I47" s="120">
        <v>0.152</v>
      </c>
    </row>
    <row r="48" spans="1:15" x14ac:dyDescent="0.2">
      <c r="A48" s="108" t="s">
        <v>37</v>
      </c>
      <c r="B48" s="120">
        <v>-0.45100000000000001</v>
      </c>
      <c r="C48" s="120">
        <v>0.156</v>
      </c>
      <c r="D48" s="120">
        <v>8.3469999999999995</v>
      </c>
      <c r="E48" s="120">
        <v>0.26900000000000002</v>
      </c>
      <c r="F48" s="120">
        <v>6.6230000000000002</v>
      </c>
      <c r="G48" s="120">
        <v>0.113</v>
      </c>
      <c r="H48" s="120">
        <v>3.49</v>
      </c>
      <c r="I48" s="120">
        <v>9.9000000000000005E-2</v>
      </c>
    </row>
    <row r="49" spans="1:9" x14ac:dyDescent="0.2">
      <c r="A49" s="108" t="s">
        <v>39</v>
      </c>
      <c r="B49" s="120">
        <v>-27.536999999999999</v>
      </c>
      <c r="C49" s="120">
        <v>8.125</v>
      </c>
      <c r="D49" s="120">
        <v>67.313999999999993</v>
      </c>
      <c r="E49" s="120">
        <v>7.9560000000000004</v>
      </c>
      <c r="F49" s="120">
        <v>70.429000000000002</v>
      </c>
      <c r="G49" s="120">
        <v>6.0789999999999997</v>
      </c>
      <c r="H49" s="120">
        <v>6.4409999999999998</v>
      </c>
      <c r="I49" s="120">
        <v>3.4910000000000001</v>
      </c>
    </row>
    <row r="50" spans="1:9" x14ac:dyDescent="0.2">
      <c r="A50" s="108" t="s">
        <v>40</v>
      </c>
      <c r="B50" s="120">
        <v>2.036</v>
      </c>
      <c r="C50" s="120">
        <v>3.2000000000000001E-2</v>
      </c>
      <c r="D50" s="120">
        <v>-3.7650000000000001</v>
      </c>
      <c r="E50" s="120">
        <v>0.05</v>
      </c>
      <c r="F50" s="120">
        <v>-4</v>
      </c>
      <c r="G50" s="120">
        <v>0.04</v>
      </c>
      <c r="H50" s="120">
        <v>-3.6549999999999998</v>
      </c>
      <c r="I50" s="120">
        <v>4.4999999999999998E-2</v>
      </c>
    </row>
    <row r="51" spans="1:9" x14ac:dyDescent="0.2">
      <c r="A51" s="108" t="s">
        <v>41</v>
      </c>
      <c r="B51" s="120">
        <v>5.05</v>
      </c>
      <c r="C51" s="120">
        <v>0.19700000000000001</v>
      </c>
      <c r="D51" s="120">
        <v>4.0359999999999996</v>
      </c>
      <c r="E51" s="120">
        <v>0.20599999999999999</v>
      </c>
      <c r="F51" s="120">
        <v>7.84</v>
      </c>
      <c r="G51" s="120">
        <v>0.20300000000000001</v>
      </c>
      <c r="H51" s="120">
        <v>10.629</v>
      </c>
      <c r="I51" s="120">
        <v>0.28599999999999998</v>
      </c>
    </row>
    <row r="52" spans="1:9" x14ac:dyDescent="0.2">
      <c r="A52" s="108" t="s">
        <v>42</v>
      </c>
      <c r="B52" s="120">
        <v>5.8040000000000003</v>
      </c>
      <c r="C52" s="120">
        <v>0.16600000000000001</v>
      </c>
      <c r="D52" s="120">
        <v>5.7350000000000003</v>
      </c>
      <c r="E52" s="120">
        <v>0.14899999999999999</v>
      </c>
      <c r="F52" s="120">
        <v>8.0299999999999994</v>
      </c>
      <c r="G52" s="120">
        <v>0.112</v>
      </c>
      <c r="H52" s="120">
        <v>4.3170000000000002</v>
      </c>
      <c r="I52" s="120">
        <v>6.5000000000000002E-2</v>
      </c>
    </row>
    <row r="53" spans="1:9" x14ac:dyDescent="0.2">
      <c r="A53" s="108" t="s">
        <v>43</v>
      </c>
      <c r="B53" s="120">
        <v>11.506</v>
      </c>
      <c r="C53" s="120">
        <v>0.36</v>
      </c>
      <c r="D53" s="120">
        <v>14.727</v>
      </c>
      <c r="E53" s="120">
        <v>0.47699999999999998</v>
      </c>
      <c r="F53" s="120">
        <v>19.748999999999999</v>
      </c>
      <c r="G53" s="120">
        <v>0.46</v>
      </c>
      <c r="H53" s="120">
        <v>11.429</v>
      </c>
      <c r="I53" s="120">
        <v>0.28499999999999998</v>
      </c>
    </row>
    <row r="54" spans="1:9" x14ac:dyDescent="0.2">
      <c r="A54" s="108" t="s">
        <v>44</v>
      </c>
      <c r="B54" s="120">
        <v>-2.9180000000000001</v>
      </c>
      <c r="C54" s="120">
        <v>3.3000000000000002E-2</v>
      </c>
      <c r="D54" s="120">
        <v>-3.85</v>
      </c>
      <c r="E54" s="120">
        <v>4.4999999999999998E-2</v>
      </c>
      <c r="F54" s="120">
        <v>-4.4160000000000004</v>
      </c>
      <c r="G54" s="120">
        <v>3.5000000000000003E-2</v>
      </c>
      <c r="H54" s="120">
        <v>-3.726</v>
      </c>
      <c r="I54" s="120">
        <v>3.4000000000000002E-2</v>
      </c>
    </row>
    <row r="55" spans="1:9" x14ac:dyDescent="0.2">
      <c r="A55" s="108" t="s">
        <v>45</v>
      </c>
      <c r="B55" s="120">
        <v>-0.502</v>
      </c>
      <c r="C55" s="120">
        <v>0.29399999999999998</v>
      </c>
      <c r="D55" s="120">
        <v>0.78400000000000003</v>
      </c>
      <c r="E55" s="120">
        <v>0.32900000000000001</v>
      </c>
      <c r="F55" s="120">
        <v>1.3839999999999999</v>
      </c>
      <c r="G55" s="120">
        <v>0.18</v>
      </c>
      <c r="H55" s="120">
        <v>5.1150000000000002</v>
      </c>
      <c r="I55" s="120">
        <v>0.189</v>
      </c>
    </row>
    <row r="56" spans="1:9" x14ac:dyDescent="0.2">
      <c r="A56" s="108" t="s">
        <v>46</v>
      </c>
      <c r="B56" s="120">
        <v>9.2520000000000007</v>
      </c>
      <c r="C56" s="120">
        <v>0.35299999999999998</v>
      </c>
      <c r="D56" s="120">
        <v>2.9049999999999998</v>
      </c>
      <c r="E56" s="120">
        <v>0.23799999999999999</v>
      </c>
      <c r="F56" s="120">
        <v>3.7949999999999999</v>
      </c>
      <c r="G56" s="120">
        <v>0.11899999999999999</v>
      </c>
      <c r="H56" s="120">
        <v>3.04</v>
      </c>
      <c r="I56" s="120">
        <v>0.08</v>
      </c>
    </row>
    <row r="57" spans="1:9" x14ac:dyDescent="0.2">
      <c r="A57" s="108" t="s">
        <v>47</v>
      </c>
      <c r="B57" s="120">
        <v>16.797000000000001</v>
      </c>
      <c r="C57" s="120">
        <v>0.371</v>
      </c>
      <c r="D57" s="120">
        <v>10.266999999999999</v>
      </c>
      <c r="E57" s="120">
        <v>0.28299999999999997</v>
      </c>
      <c r="F57" s="120">
        <v>10.753</v>
      </c>
      <c r="G57" s="120">
        <v>0.22900000000000001</v>
      </c>
      <c r="H57" s="120">
        <v>11.967000000000001</v>
      </c>
      <c r="I57" s="120">
        <v>0.245</v>
      </c>
    </row>
    <row r="58" spans="1:9" x14ac:dyDescent="0.2">
      <c r="A58" s="108" t="s">
        <v>48</v>
      </c>
      <c r="B58" s="120">
        <v>-4.5549999999999997</v>
      </c>
      <c r="C58" s="120">
        <v>5.8000000000000003E-2</v>
      </c>
      <c r="D58" s="120">
        <v>-6.9820000000000002</v>
      </c>
      <c r="E58" s="120">
        <v>0.08</v>
      </c>
      <c r="F58" s="120">
        <v>-6.3890000000000002</v>
      </c>
      <c r="G58" s="120">
        <v>7.0000000000000007E-2</v>
      </c>
      <c r="H58" s="120">
        <v>-4.4039999999999999</v>
      </c>
      <c r="I58" s="120">
        <v>5.8999999999999997E-2</v>
      </c>
    </row>
    <row r="59" spans="1:9" x14ac:dyDescent="0.2">
      <c r="A59" s="108" t="s">
        <v>49</v>
      </c>
      <c r="B59" s="120">
        <v>-7.35</v>
      </c>
      <c r="C59" s="120">
        <v>0.876</v>
      </c>
      <c r="D59" s="120">
        <v>-9.7149999999999999</v>
      </c>
      <c r="E59" s="120">
        <v>1.2509999999999999</v>
      </c>
      <c r="F59" s="120">
        <v>2.0529999999999999</v>
      </c>
      <c r="G59" s="120">
        <v>0.84799999999999998</v>
      </c>
      <c r="H59" s="120">
        <v>-0.247</v>
      </c>
      <c r="I59" s="120">
        <v>0.38700000000000001</v>
      </c>
    </row>
    <row r="60" spans="1:9" x14ac:dyDescent="0.2">
      <c r="A60" s="108" t="s">
        <v>50</v>
      </c>
      <c r="B60" s="120">
        <v>10.827</v>
      </c>
      <c r="C60" s="120">
        <v>1.274</v>
      </c>
      <c r="D60" s="120">
        <v>1.03</v>
      </c>
      <c r="E60" s="120">
        <v>1.121</v>
      </c>
      <c r="F60" s="120">
        <v>4.0599999999999996</v>
      </c>
      <c r="G60" s="120">
        <v>0.63100000000000001</v>
      </c>
      <c r="H60" s="120">
        <v>0.68799999999999994</v>
      </c>
      <c r="I60" s="120">
        <v>0.23599999999999999</v>
      </c>
    </row>
    <row r="61" spans="1:9" x14ac:dyDescent="0.2">
      <c r="A61" s="108" t="s">
        <v>51</v>
      </c>
      <c r="B61" s="120">
        <v>26.024999999999999</v>
      </c>
      <c r="C61" s="120">
        <v>1.363</v>
      </c>
      <c r="D61" s="120">
        <v>18.641999999999999</v>
      </c>
      <c r="E61" s="120">
        <v>1.252</v>
      </c>
      <c r="F61" s="120">
        <v>18.657</v>
      </c>
      <c r="G61" s="120">
        <v>0.68500000000000005</v>
      </c>
      <c r="H61" s="120">
        <v>12.621</v>
      </c>
      <c r="I61" s="120">
        <v>0.46100000000000002</v>
      </c>
    </row>
    <row r="62" spans="1:9" x14ac:dyDescent="0.2">
      <c r="A62" s="108" t="s">
        <v>93</v>
      </c>
      <c r="B62" s="120">
        <v>8.4819999999999993</v>
      </c>
      <c r="C62" s="120">
        <v>4.0000000000000001E-3</v>
      </c>
      <c r="D62" s="120">
        <v>10.786</v>
      </c>
      <c r="E62" s="120">
        <v>5.0000000000000001E-3</v>
      </c>
      <c r="F62" s="120">
        <v>5.4279999999999999</v>
      </c>
      <c r="G62" s="120">
        <v>4.0000000000000001E-3</v>
      </c>
      <c r="H62" s="120">
        <v>6.2240000000000002</v>
      </c>
      <c r="I62" s="120">
        <v>6.0000000000000001E-3</v>
      </c>
    </row>
    <row r="63" spans="1:9" x14ac:dyDescent="0.2">
      <c r="A63" s="108" t="s">
        <v>127</v>
      </c>
      <c r="B63" s="116" t="s">
        <v>127</v>
      </c>
      <c r="C63" s="116" t="s">
        <v>127</v>
      </c>
      <c r="D63" s="116" t="s">
        <v>127</v>
      </c>
      <c r="E63" s="116" t="s">
        <v>127</v>
      </c>
      <c r="F63" s="116" t="s">
        <v>127</v>
      </c>
      <c r="G63" s="116" t="s">
        <v>127</v>
      </c>
      <c r="H63" s="116" t="s">
        <v>127</v>
      </c>
      <c r="I63" s="116" t="s">
        <v>127</v>
      </c>
    </row>
    <row r="64" spans="1:9" x14ac:dyDescent="0.2">
      <c r="A64" s="108" t="s">
        <v>359</v>
      </c>
      <c r="B64" s="121">
        <v>4309104</v>
      </c>
      <c r="C64" s="116" t="s">
        <v>127</v>
      </c>
      <c r="D64" s="121">
        <v>2775824</v>
      </c>
      <c r="E64" s="116" t="s">
        <v>127</v>
      </c>
      <c r="F64" s="121">
        <v>3305805</v>
      </c>
      <c r="G64" s="116" t="s">
        <v>127</v>
      </c>
      <c r="H64" s="121">
        <v>3708484</v>
      </c>
      <c r="I64" s="116" t="s">
        <v>127</v>
      </c>
    </row>
    <row r="65" spans="1:9" x14ac:dyDescent="0.2">
      <c r="A65" s="109" t="s">
        <v>364</v>
      </c>
      <c r="B65" s="122">
        <v>0.47899999999999998</v>
      </c>
      <c r="C65" s="117" t="s">
        <v>127</v>
      </c>
      <c r="D65" s="122">
        <v>0.434</v>
      </c>
      <c r="E65" s="117" t="s">
        <v>127</v>
      </c>
      <c r="F65" s="122">
        <v>0.47099999999999997</v>
      </c>
      <c r="G65" s="117" t="s">
        <v>127</v>
      </c>
      <c r="H65" s="122">
        <v>0.42399999999999999</v>
      </c>
      <c r="I65" s="117" t="s">
        <v>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EAA7-F9C6-F74C-9DB3-5393E54EF9F2}">
  <dimension ref="A2:N48"/>
  <sheetViews>
    <sheetView workbookViewId="0"/>
  </sheetViews>
  <sheetFormatPr baseColWidth="10" defaultRowHeight="14" x14ac:dyDescent="0.2"/>
  <cols>
    <col min="1" max="1" width="47.5" style="94" customWidth="1"/>
    <col min="2" max="9" width="9.6640625" style="94" customWidth="1"/>
    <col min="10" max="11" width="10.83203125" style="94"/>
    <col min="12" max="12" width="12" style="94" customWidth="1"/>
    <col min="13" max="13" width="19.33203125" style="94" bestFit="1" customWidth="1"/>
    <col min="14" max="16384" width="10.83203125" style="94"/>
  </cols>
  <sheetData>
    <row r="2" spans="1:14" x14ac:dyDescent="0.2">
      <c r="A2" s="92" t="s">
        <v>127</v>
      </c>
      <c r="B2" s="93" t="s">
        <v>128</v>
      </c>
      <c r="C2" s="93" t="s">
        <v>129</v>
      </c>
      <c r="D2" s="93" t="s">
        <v>130</v>
      </c>
      <c r="E2" s="93" t="s">
        <v>131</v>
      </c>
      <c r="F2" s="93" t="s">
        <v>132</v>
      </c>
      <c r="G2" s="93" t="s">
        <v>133</v>
      </c>
      <c r="H2" s="93" t="s">
        <v>134</v>
      </c>
      <c r="I2" s="93" t="s">
        <v>135</v>
      </c>
    </row>
    <row r="3" spans="1:14" x14ac:dyDescent="0.2">
      <c r="A3" s="94" t="s">
        <v>136</v>
      </c>
      <c r="B3" s="95" t="s">
        <v>137</v>
      </c>
      <c r="C3" s="95" t="s">
        <v>138</v>
      </c>
      <c r="D3" s="95" t="s">
        <v>139</v>
      </c>
      <c r="E3" s="95" t="s">
        <v>138</v>
      </c>
      <c r="F3" s="95" t="s">
        <v>140</v>
      </c>
      <c r="G3" s="95" t="s">
        <v>138</v>
      </c>
      <c r="H3" s="95" t="s">
        <v>141</v>
      </c>
      <c r="I3" s="95" t="s">
        <v>138</v>
      </c>
    </row>
    <row r="4" spans="1:14" x14ac:dyDescent="0.2">
      <c r="A4" s="92" t="s">
        <v>127</v>
      </c>
      <c r="B4" s="93" t="s">
        <v>127</v>
      </c>
      <c r="C4" s="93" t="s">
        <v>127</v>
      </c>
      <c r="D4" s="93" t="s">
        <v>127</v>
      </c>
      <c r="E4" s="93" t="s">
        <v>127</v>
      </c>
      <c r="F4" s="93" t="s">
        <v>127</v>
      </c>
      <c r="G4" s="93" t="s">
        <v>127</v>
      </c>
      <c r="H4" s="93" t="s">
        <v>127</v>
      </c>
      <c r="I4" s="93" t="s">
        <v>127</v>
      </c>
    </row>
    <row r="5" spans="1:14" x14ac:dyDescent="0.2">
      <c r="A5" s="94" t="s">
        <v>142</v>
      </c>
      <c r="B5" s="95" t="s">
        <v>143</v>
      </c>
      <c r="C5" s="95" t="s">
        <v>143</v>
      </c>
      <c r="D5" s="95" t="s">
        <v>143</v>
      </c>
      <c r="E5" s="95" t="s">
        <v>143</v>
      </c>
      <c r="F5" s="95" t="s">
        <v>143</v>
      </c>
      <c r="G5" s="95" t="s">
        <v>143</v>
      </c>
      <c r="H5" s="95" t="s">
        <v>143</v>
      </c>
      <c r="I5" s="95" t="s">
        <v>143</v>
      </c>
      <c r="K5" s="100"/>
      <c r="L5" s="100" t="s">
        <v>556</v>
      </c>
      <c r="M5" s="101" t="s">
        <v>557</v>
      </c>
      <c r="N5" s="100" t="s">
        <v>558</v>
      </c>
    </row>
    <row r="6" spans="1:14" x14ac:dyDescent="0.2">
      <c r="A6" s="94" t="s">
        <v>94</v>
      </c>
      <c r="B6" s="95" t="s">
        <v>370</v>
      </c>
      <c r="C6" s="95" t="s">
        <v>371</v>
      </c>
      <c r="D6" s="95" t="s">
        <v>372</v>
      </c>
      <c r="E6" s="95" t="s">
        <v>174</v>
      </c>
      <c r="F6" s="95" t="s">
        <v>373</v>
      </c>
      <c r="G6" s="95" t="s">
        <v>159</v>
      </c>
      <c r="H6" s="95" t="s">
        <v>374</v>
      </c>
      <c r="I6" s="95" t="s">
        <v>174</v>
      </c>
      <c r="K6" s="102">
        <v>1980</v>
      </c>
      <c r="L6" s="103" t="str">
        <f>B6</f>
        <v>1.381</v>
      </c>
      <c r="M6" s="104">
        <f>'TableA1-Frequency'!I39/100</f>
        <v>0.77352631982010212</v>
      </c>
      <c r="N6" s="106">
        <f>(EXP(L6*M6*0.01)-1)*100</f>
        <v>1.0739659006955282</v>
      </c>
    </row>
    <row r="7" spans="1:14" x14ac:dyDescent="0.2">
      <c r="A7" s="94" t="s">
        <v>34</v>
      </c>
      <c r="B7" s="95" t="s">
        <v>169</v>
      </c>
      <c r="C7" s="95" t="s">
        <v>159</v>
      </c>
      <c r="D7" s="95" t="s">
        <v>375</v>
      </c>
      <c r="E7" s="95" t="s">
        <v>153</v>
      </c>
      <c r="F7" s="95" t="s">
        <v>376</v>
      </c>
      <c r="G7" s="95" t="s">
        <v>161</v>
      </c>
      <c r="H7" s="95" t="s">
        <v>377</v>
      </c>
      <c r="I7" s="95" t="s">
        <v>378</v>
      </c>
      <c r="K7" s="102">
        <v>1991</v>
      </c>
      <c r="L7" s="103" t="str">
        <f>D6</f>
        <v>1.921</v>
      </c>
      <c r="M7" s="104">
        <f>'TableA1-Frequency'!K39/100</f>
        <v>0.69207954106600422</v>
      </c>
      <c r="N7" s="106">
        <f t="shared" ref="N7:N9" si="0">(EXP(L7*M7*0.01)-1)*100</f>
        <v>1.3383617431211192</v>
      </c>
    </row>
    <row r="8" spans="1:14" x14ac:dyDescent="0.2">
      <c r="A8" s="94" t="s">
        <v>37</v>
      </c>
      <c r="B8" s="95" t="s">
        <v>379</v>
      </c>
      <c r="C8" s="95" t="s">
        <v>159</v>
      </c>
      <c r="D8" s="95" t="s">
        <v>380</v>
      </c>
      <c r="E8" s="95" t="s">
        <v>161</v>
      </c>
      <c r="F8" s="95" t="s">
        <v>381</v>
      </c>
      <c r="G8" s="95" t="s">
        <v>164</v>
      </c>
      <c r="H8" s="95" t="s">
        <v>124</v>
      </c>
      <c r="I8" s="95" t="s">
        <v>179</v>
      </c>
      <c r="K8" s="102">
        <v>2000</v>
      </c>
      <c r="L8" s="103" t="str">
        <f>F6</f>
        <v>1.610</v>
      </c>
      <c r="M8" s="104">
        <f>'TableA1-Frequency'!M39/100</f>
        <v>0.59090781216677934</v>
      </c>
      <c r="N8" s="106">
        <f t="shared" si="0"/>
        <v>0.95590140715549055</v>
      </c>
    </row>
    <row r="9" spans="1:14" x14ac:dyDescent="0.2">
      <c r="A9" s="94" t="s">
        <v>39</v>
      </c>
      <c r="B9" s="95" t="s">
        <v>382</v>
      </c>
      <c r="C9" s="95" t="s">
        <v>383</v>
      </c>
      <c r="D9" s="95" t="s">
        <v>384</v>
      </c>
      <c r="E9" s="95" t="s">
        <v>105</v>
      </c>
      <c r="F9" s="95" t="s">
        <v>385</v>
      </c>
      <c r="G9" s="95" t="s">
        <v>123</v>
      </c>
      <c r="H9" s="95" t="s">
        <v>386</v>
      </c>
      <c r="I9" s="95" t="s">
        <v>170</v>
      </c>
      <c r="K9" s="102">
        <v>2010</v>
      </c>
      <c r="L9" s="103" t="str">
        <f>H6</f>
        <v>1.442</v>
      </c>
      <c r="M9" s="104">
        <f>'TableA1-Frequency'!O39/100</f>
        <v>0.66550914066232991</v>
      </c>
      <c r="N9" s="106">
        <f t="shared" si="0"/>
        <v>0.96428372307371113</v>
      </c>
    </row>
    <row r="10" spans="1:14" x14ac:dyDescent="0.2">
      <c r="A10" s="94" t="s">
        <v>40</v>
      </c>
      <c r="B10" s="95" t="s">
        <v>387</v>
      </c>
      <c r="C10" s="95" t="s">
        <v>151</v>
      </c>
      <c r="D10" s="95" t="s">
        <v>388</v>
      </c>
      <c r="E10" s="95" t="s">
        <v>164</v>
      </c>
      <c r="F10" s="95" t="s">
        <v>389</v>
      </c>
      <c r="G10" s="95" t="s">
        <v>174</v>
      </c>
      <c r="H10" s="95" t="s">
        <v>390</v>
      </c>
      <c r="I10" s="95" t="s">
        <v>174</v>
      </c>
      <c r="K10" s="102"/>
      <c r="L10" s="102"/>
      <c r="M10" s="102"/>
      <c r="N10" s="102"/>
    </row>
    <row r="11" spans="1:14" x14ac:dyDescent="0.2">
      <c r="A11" s="94" t="s">
        <v>41</v>
      </c>
      <c r="B11" s="95" t="s">
        <v>391</v>
      </c>
      <c r="C11" s="95" t="s">
        <v>164</v>
      </c>
      <c r="D11" s="95" t="s">
        <v>392</v>
      </c>
      <c r="E11" s="95" t="s">
        <v>161</v>
      </c>
      <c r="F11" s="95" t="s">
        <v>393</v>
      </c>
      <c r="G11" s="95" t="s">
        <v>155</v>
      </c>
      <c r="H11" s="95" t="s">
        <v>250</v>
      </c>
      <c r="I11" s="95" t="s">
        <v>157</v>
      </c>
      <c r="K11" s="102"/>
      <c r="L11" s="100" t="str">
        <f>N5</f>
        <v>Elasticity</v>
      </c>
      <c r="M11" s="102"/>
      <c r="N11" s="102"/>
    </row>
    <row r="12" spans="1:14" x14ac:dyDescent="0.2">
      <c r="A12" s="94" t="s">
        <v>42</v>
      </c>
      <c r="B12" s="95" t="s">
        <v>182</v>
      </c>
      <c r="C12" s="95" t="s">
        <v>159</v>
      </c>
      <c r="D12" s="95" t="s">
        <v>394</v>
      </c>
      <c r="E12" s="95" t="s">
        <v>155</v>
      </c>
      <c r="F12" s="95" t="s">
        <v>395</v>
      </c>
      <c r="G12" s="95" t="s">
        <v>159</v>
      </c>
      <c r="H12" s="95" t="s">
        <v>396</v>
      </c>
      <c r="I12" s="95" t="s">
        <v>159</v>
      </c>
      <c r="K12" s="102">
        <v>1980</v>
      </c>
      <c r="L12" s="105">
        <f t="shared" ref="L12:L15" si="1">N6</f>
        <v>1.0739659006955282</v>
      </c>
      <c r="M12" s="102"/>
      <c r="N12" s="102"/>
    </row>
    <row r="13" spans="1:14" x14ac:dyDescent="0.2">
      <c r="A13" s="94" t="s">
        <v>43</v>
      </c>
      <c r="B13" s="95" t="s">
        <v>397</v>
      </c>
      <c r="C13" s="95" t="s">
        <v>164</v>
      </c>
      <c r="D13" s="95" t="s">
        <v>398</v>
      </c>
      <c r="E13" s="95" t="s">
        <v>153</v>
      </c>
      <c r="F13" s="95" t="s">
        <v>399</v>
      </c>
      <c r="G13" s="95" t="s">
        <v>179</v>
      </c>
      <c r="H13" s="95" t="s">
        <v>400</v>
      </c>
      <c r="I13" s="95" t="s">
        <v>179</v>
      </c>
      <c r="K13" s="102">
        <v>1991</v>
      </c>
      <c r="L13" s="105">
        <f t="shared" si="1"/>
        <v>1.3383617431211192</v>
      </c>
      <c r="M13" s="102"/>
      <c r="N13" s="102"/>
    </row>
    <row r="14" spans="1:14" x14ac:dyDescent="0.2">
      <c r="A14" s="94" t="s">
        <v>44</v>
      </c>
      <c r="B14" s="95" t="s">
        <v>401</v>
      </c>
      <c r="C14" s="95" t="s">
        <v>151</v>
      </c>
      <c r="D14" s="95" t="s">
        <v>191</v>
      </c>
      <c r="E14" s="95" t="s">
        <v>164</v>
      </c>
      <c r="F14" s="95" t="s">
        <v>351</v>
      </c>
      <c r="G14" s="95" t="s">
        <v>151</v>
      </c>
      <c r="H14" s="95" t="s">
        <v>402</v>
      </c>
      <c r="I14" s="95" t="s">
        <v>151</v>
      </c>
      <c r="K14" s="102">
        <v>2000</v>
      </c>
      <c r="L14" s="105">
        <f t="shared" si="1"/>
        <v>0.95590140715549055</v>
      </c>
      <c r="M14" s="102"/>
      <c r="N14" s="102"/>
    </row>
    <row r="15" spans="1:14" x14ac:dyDescent="0.2">
      <c r="A15" s="94" t="s">
        <v>45</v>
      </c>
      <c r="B15" s="95" t="s">
        <v>403</v>
      </c>
      <c r="C15" s="95" t="s">
        <v>164</v>
      </c>
      <c r="D15" s="95" t="s">
        <v>404</v>
      </c>
      <c r="E15" s="95" t="s">
        <v>153</v>
      </c>
      <c r="F15" s="95" t="s">
        <v>344</v>
      </c>
      <c r="G15" s="95" t="s">
        <v>179</v>
      </c>
      <c r="H15" s="95" t="s">
        <v>405</v>
      </c>
      <c r="I15" s="95" t="s">
        <v>161</v>
      </c>
      <c r="K15" s="102">
        <v>2010</v>
      </c>
      <c r="L15" s="105">
        <f t="shared" si="1"/>
        <v>0.96428372307371113</v>
      </c>
      <c r="M15" s="102"/>
      <c r="N15" s="102"/>
    </row>
    <row r="16" spans="1:14" x14ac:dyDescent="0.2">
      <c r="A16" s="94" t="s">
        <v>46</v>
      </c>
      <c r="B16" s="95" t="s">
        <v>406</v>
      </c>
      <c r="C16" s="95" t="s">
        <v>179</v>
      </c>
      <c r="D16" s="95" t="s">
        <v>407</v>
      </c>
      <c r="E16" s="95" t="s">
        <v>155</v>
      </c>
      <c r="F16" s="95" t="s">
        <v>408</v>
      </c>
      <c r="G16" s="95" t="s">
        <v>164</v>
      </c>
      <c r="H16" s="95" t="s">
        <v>409</v>
      </c>
      <c r="I16" s="95" t="s">
        <v>164</v>
      </c>
    </row>
    <row r="17" spans="1:9" x14ac:dyDescent="0.2">
      <c r="A17" s="94" t="s">
        <v>47</v>
      </c>
      <c r="B17" s="95" t="s">
        <v>410</v>
      </c>
      <c r="C17" s="95" t="s">
        <v>164</v>
      </c>
      <c r="D17" s="95" t="s">
        <v>411</v>
      </c>
      <c r="E17" s="95" t="s">
        <v>155</v>
      </c>
      <c r="F17" s="95" t="s">
        <v>412</v>
      </c>
      <c r="G17" s="95" t="s">
        <v>164</v>
      </c>
      <c r="H17" s="95" t="s">
        <v>413</v>
      </c>
      <c r="I17" s="95" t="s">
        <v>179</v>
      </c>
    </row>
    <row r="18" spans="1:9" x14ac:dyDescent="0.2">
      <c r="A18" s="94" t="s">
        <v>48</v>
      </c>
      <c r="B18" s="95" t="s">
        <v>353</v>
      </c>
      <c r="C18" s="95" t="s">
        <v>159</v>
      </c>
      <c r="D18" s="95" t="s">
        <v>414</v>
      </c>
      <c r="E18" s="95" t="s">
        <v>155</v>
      </c>
      <c r="F18" s="95" t="s">
        <v>415</v>
      </c>
      <c r="G18" s="95" t="s">
        <v>164</v>
      </c>
      <c r="H18" s="95" t="s">
        <v>107</v>
      </c>
      <c r="I18" s="95" t="s">
        <v>159</v>
      </c>
    </row>
    <row r="19" spans="1:9" x14ac:dyDescent="0.2">
      <c r="A19" s="94" t="s">
        <v>49</v>
      </c>
      <c r="B19" s="95" t="s">
        <v>416</v>
      </c>
      <c r="C19" s="95" t="s">
        <v>153</v>
      </c>
      <c r="D19" s="95" t="s">
        <v>417</v>
      </c>
      <c r="E19" s="95" t="s">
        <v>104</v>
      </c>
      <c r="F19" s="95" t="s">
        <v>418</v>
      </c>
      <c r="G19" s="95" t="s">
        <v>378</v>
      </c>
      <c r="H19" s="95" t="s">
        <v>419</v>
      </c>
      <c r="I19" s="95" t="s">
        <v>161</v>
      </c>
    </row>
    <row r="20" spans="1:9" x14ac:dyDescent="0.2">
      <c r="A20" s="94" t="s">
        <v>50</v>
      </c>
      <c r="B20" s="95" t="s">
        <v>420</v>
      </c>
      <c r="C20" s="95" t="s">
        <v>157</v>
      </c>
      <c r="D20" s="95" t="s">
        <v>421</v>
      </c>
      <c r="E20" s="95" t="s">
        <v>104</v>
      </c>
      <c r="F20" s="95" t="s">
        <v>422</v>
      </c>
      <c r="G20" s="95" t="s">
        <v>211</v>
      </c>
      <c r="H20" s="95" t="s">
        <v>423</v>
      </c>
      <c r="I20" s="95" t="s">
        <v>179</v>
      </c>
    </row>
    <row r="21" spans="1:9" x14ac:dyDescent="0.2">
      <c r="A21" s="94" t="s">
        <v>51</v>
      </c>
      <c r="B21" s="95" t="s">
        <v>424</v>
      </c>
      <c r="C21" s="95" t="s">
        <v>211</v>
      </c>
      <c r="D21" s="95" t="s">
        <v>425</v>
      </c>
      <c r="E21" s="95" t="s">
        <v>104</v>
      </c>
      <c r="F21" s="95" t="s">
        <v>426</v>
      </c>
      <c r="G21" s="95" t="s">
        <v>153</v>
      </c>
      <c r="H21" s="95" t="s">
        <v>427</v>
      </c>
      <c r="I21" s="95" t="s">
        <v>161</v>
      </c>
    </row>
    <row r="22" spans="1:9" x14ac:dyDescent="0.2">
      <c r="A22" s="94" t="s">
        <v>53</v>
      </c>
      <c r="B22" s="95" t="s">
        <v>428</v>
      </c>
      <c r="C22" s="95" t="s">
        <v>146</v>
      </c>
      <c r="D22" s="95" t="s">
        <v>429</v>
      </c>
      <c r="E22" s="95" t="s">
        <v>146</v>
      </c>
      <c r="F22" s="95" t="s">
        <v>217</v>
      </c>
      <c r="G22" s="95" t="s">
        <v>146</v>
      </c>
      <c r="H22" s="95" t="s">
        <v>430</v>
      </c>
      <c r="I22" s="95" t="s">
        <v>146</v>
      </c>
    </row>
    <row r="23" spans="1:9" x14ac:dyDescent="0.2">
      <c r="A23" s="94" t="s">
        <v>58</v>
      </c>
      <c r="B23" s="95" t="s">
        <v>431</v>
      </c>
      <c r="C23" s="95" t="s">
        <v>146</v>
      </c>
      <c r="D23" s="95" t="s">
        <v>432</v>
      </c>
      <c r="E23" s="95" t="s">
        <v>146</v>
      </c>
      <c r="F23" s="95" t="s">
        <v>196</v>
      </c>
      <c r="G23" s="95" t="s">
        <v>146</v>
      </c>
      <c r="H23" s="95" t="s">
        <v>433</v>
      </c>
      <c r="I23" s="95" t="s">
        <v>146</v>
      </c>
    </row>
    <row r="24" spans="1:9" x14ac:dyDescent="0.2">
      <c r="A24" s="94" t="s">
        <v>66</v>
      </c>
      <c r="B24" s="95" t="s">
        <v>228</v>
      </c>
      <c r="C24" s="95" t="s">
        <v>146</v>
      </c>
      <c r="D24" s="95" t="s">
        <v>434</v>
      </c>
      <c r="E24" s="95" t="s">
        <v>227</v>
      </c>
      <c r="F24" s="95" t="s">
        <v>435</v>
      </c>
      <c r="G24" s="95" t="s">
        <v>146</v>
      </c>
      <c r="H24" s="95" t="s">
        <v>436</v>
      </c>
      <c r="I24" s="95" t="s">
        <v>146</v>
      </c>
    </row>
    <row r="25" spans="1:9" x14ac:dyDescent="0.2">
      <c r="A25" s="94" t="s">
        <v>57</v>
      </c>
      <c r="B25" s="95" t="s">
        <v>283</v>
      </c>
      <c r="C25" s="95" t="s">
        <v>227</v>
      </c>
      <c r="D25" s="95" t="s">
        <v>107</v>
      </c>
      <c r="E25" s="95" t="s">
        <v>230</v>
      </c>
      <c r="F25" s="95" t="s">
        <v>437</v>
      </c>
      <c r="G25" s="95" t="s">
        <v>227</v>
      </c>
      <c r="H25" s="95" t="s">
        <v>438</v>
      </c>
      <c r="I25" s="95" t="s">
        <v>227</v>
      </c>
    </row>
    <row r="26" spans="1:9" x14ac:dyDescent="0.2">
      <c r="A26" s="94" t="s">
        <v>59</v>
      </c>
      <c r="B26" s="95" t="s">
        <v>439</v>
      </c>
      <c r="C26" s="95" t="s">
        <v>146</v>
      </c>
      <c r="D26" s="95" t="s">
        <v>387</v>
      </c>
      <c r="E26" s="95" t="s">
        <v>227</v>
      </c>
      <c r="F26" s="95" t="s">
        <v>440</v>
      </c>
      <c r="G26" s="95" t="s">
        <v>227</v>
      </c>
      <c r="H26" s="95" t="s">
        <v>441</v>
      </c>
      <c r="I26" s="95" t="s">
        <v>227</v>
      </c>
    </row>
    <row r="27" spans="1:9" x14ac:dyDescent="0.2">
      <c r="A27" s="94" t="s">
        <v>61</v>
      </c>
      <c r="B27" s="95" t="s">
        <v>442</v>
      </c>
      <c r="C27" s="95" t="s">
        <v>146</v>
      </c>
      <c r="D27" s="95" t="s">
        <v>443</v>
      </c>
      <c r="E27" s="95" t="s">
        <v>146</v>
      </c>
      <c r="F27" s="95" t="s">
        <v>444</v>
      </c>
      <c r="G27" s="95" t="s">
        <v>146</v>
      </c>
      <c r="H27" s="95" t="s">
        <v>445</v>
      </c>
      <c r="I27" s="95" t="s">
        <v>146</v>
      </c>
    </row>
    <row r="28" spans="1:9" x14ac:dyDescent="0.2">
      <c r="A28" s="94" t="s">
        <v>92</v>
      </c>
      <c r="B28" s="95" t="s">
        <v>446</v>
      </c>
      <c r="C28" s="95" t="s">
        <v>227</v>
      </c>
      <c r="D28" s="95" t="s">
        <v>447</v>
      </c>
      <c r="E28" s="95" t="s">
        <v>227</v>
      </c>
      <c r="F28" s="95" t="s">
        <v>448</v>
      </c>
      <c r="G28" s="95" t="s">
        <v>227</v>
      </c>
      <c r="H28" s="95" t="s">
        <v>449</v>
      </c>
      <c r="I28" s="95" t="s">
        <v>227</v>
      </c>
    </row>
    <row r="29" spans="1:9" x14ac:dyDescent="0.2">
      <c r="A29" s="94" t="s">
        <v>32</v>
      </c>
      <c r="B29" s="95" t="s">
        <v>450</v>
      </c>
      <c r="C29" s="95" t="s">
        <v>378</v>
      </c>
      <c r="D29" s="95" t="s">
        <v>451</v>
      </c>
      <c r="E29" s="95" t="s">
        <v>452</v>
      </c>
      <c r="F29" s="95" t="s">
        <v>453</v>
      </c>
      <c r="G29" s="95" t="s">
        <v>245</v>
      </c>
      <c r="H29" s="95" t="s">
        <v>454</v>
      </c>
      <c r="I29" s="95" t="s">
        <v>115</v>
      </c>
    </row>
    <row r="30" spans="1:9" x14ac:dyDescent="0.2">
      <c r="A30" s="94" t="s">
        <v>34</v>
      </c>
      <c r="B30" s="95" t="s">
        <v>455</v>
      </c>
      <c r="C30" s="95" t="s">
        <v>456</v>
      </c>
      <c r="D30" s="95" t="s">
        <v>97</v>
      </c>
      <c r="E30" s="95" t="s">
        <v>457</v>
      </c>
      <c r="F30" s="95" t="s">
        <v>458</v>
      </c>
      <c r="G30" s="95" t="s">
        <v>459</v>
      </c>
      <c r="H30" s="95" t="s">
        <v>460</v>
      </c>
      <c r="I30" s="95" t="s">
        <v>125</v>
      </c>
    </row>
    <row r="31" spans="1:9" x14ac:dyDescent="0.2">
      <c r="A31" s="94" t="s">
        <v>37</v>
      </c>
      <c r="B31" s="95" t="s">
        <v>461</v>
      </c>
      <c r="C31" s="95" t="s">
        <v>220</v>
      </c>
      <c r="D31" s="95" t="s">
        <v>241</v>
      </c>
      <c r="E31" s="95" t="s">
        <v>462</v>
      </c>
      <c r="F31" s="95" t="s">
        <v>463</v>
      </c>
      <c r="G31" s="95" t="s">
        <v>464</v>
      </c>
      <c r="H31" s="95" t="s">
        <v>465</v>
      </c>
      <c r="I31" s="95" t="s">
        <v>113</v>
      </c>
    </row>
    <row r="32" spans="1:9" x14ac:dyDescent="0.2">
      <c r="A32" s="94" t="s">
        <v>39</v>
      </c>
      <c r="B32" s="95" t="s">
        <v>466</v>
      </c>
      <c r="C32" s="95" t="s">
        <v>467</v>
      </c>
      <c r="D32" s="95" t="s">
        <v>468</v>
      </c>
      <c r="E32" s="95" t="s">
        <v>469</v>
      </c>
      <c r="F32" s="95" t="s">
        <v>470</v>
      </c>
      <c r="G32" s="95" t="s">
        <v>471</v>
      </c>
      <c r="H32" s="95" t="s">
        <v>472</v>
      </c>
      <c r="I32" s="95" t="s">
        <v>473</v>
      </c>
    </row>
    <row r="33" spans="1:9" x14ac:dyDescent="0.2">
      <c r="A33" s="94" t="s">
        <v>40</v>
      </c>
      <c r="B33" s="95" t="s">
        <v>474</v>
      </c>
      <c r="C33" s="95" t="s">
        <v>108</v>
      </c>
      <c r="D33" s="95" t="s">
        <v>327</v>
      </c>
      <c r="E33" s="95" t="s">
        <v>115</v>
      </c>
      <c r="F33" s="95" t="s">
        <v>475</v>
      </c>
      <c r="G33" s="95" t="s">
        <v>446</v>
      </c>
      <c r="H33" s="95" t="s">
        <v>476</v>
      </c>
      <c r="I33" s="95" t="s">
        <v>116</v>
      </c>
    </row>
    <row r="34" spans="1:9" x14ac:dyDescent="0.2">
      <c r="A34" s="94" t="s">
        <v>41</v>
      </c>
      <c r="B34" s="95" t="s">
        <v>477</v>
      </c>
      <c r="C34" s="95" t="s">
        <v>478</v>
      </c>
      <c r="D34" s="95" t="s">
        <v>479</v>
      </c>
      <c r="E34" s="95" t="s">
        <v>480</v>
      </c>
      <c r="F34" s="95" t="s">
        <v>481</v>
      </c>
      <c r="G34" s="95" t="s">
        <v>277</v>
      </c>
      <c r="H34" s="95" t="s">
        <v>482</v>
      </c>
      <c r="I34" s="95" t="s">
        <v>375</v>
      </c>
    </row>
    <row r="35" spans="1:9" x14ac:dyDescent="0.2">
      <c r="A35" s="94" t="s">
        <v>42</v>
      </c>
      <c r="B35" s="95" t="s">
        <v>483</v>
      </c>
      <c r="C35" s="95" t="s">
        <v>484</v>
      </c>
      <c r="D35" s="95" t="s">
        <v>485</v>
      </c>
      <c r="E35" s="95" t="s">
        <v>486</v>
      </c>
      <c r="F35" s="95" t="s">
        <v>487</v>
      </c>
      <c r="G35" s="95" t="s">
        <v>488</v>
      </c>
      <c r="H35" s="95" t="s">
        <v>489</v>
      </c>
      <c r="I35" s="95" t="s">
        <v>490</v>
      </c>
    </row>
    <row r="36" spans="1:9" x14ac:dyDescent="0.2">
      <c r="A36" s="94" t="s">
        <v>43</v>
      </c>
      <c r="B36" s="95" t="s">
        <v>491</v>
      </c>
      <c r="C36" s="95" t="s">
        <v>492</v>
      </c>
      <c r="D36" s="95" t="s">
        <v>493</v>
      </c>
      <c r="E36" s="95" t="s">
        <v>494</v>
      </c>
      <c r="F36" s="95" t="s">
        <v>495</v>
      </c>
      <c r="G36" s="95" t="s">
        <v>496</v>
      </c>
      <c r="H36" s="95" t="s">
        <v>497</v>
      </c>
      <c r="I36" s="95" t="s">
        <v>112</v>
      </c>
    </row>
    <row r="37" spans="1:9" x14ac:dyDescent="0.2">
      <c r="A37" s="94" t="s">
        <v>44</v>
      </c>
      <c r="B37" s="95" t="s">
        <v>498</v>
      </c>
      <c r="C37" s="95" t="s">
        <v>105</v>
      </c>
      <c r="D37" s="95" t="s">
        <v>499</v>
      </c>
      <c r="E37" s="95" t="s">
        <v>376</v>
      </c>
      <c r="F37" s="95" t="s">
        <v>500</v>
      </c>
      <c r="G37" s="95" t="s">
        <v>501</v>
      </c>
      <c r="H37" s="95" t="s">
        <v>502</v>
      </c>
      <c r="I37" s="95" t="s">
        <v>300</v>
      </c>
    </row>
    <row r="38" spans="1:9" x14ac:dyDescent="0.2">
      <c r="A38" s="94" t="s">
        <v>45</v>
      </c>
      <c r="B38" s="95" t="s">
        <v>503</v>
      </c>
      <c r="C38" s="95" t="s">
        <v>504</v>
      </c>
      <c r="D38" s="95" t="s">
        <v>505</v>
      </c>
      <c r="E38" s="95" t="s">
        <v>506</v>
      </c>
      <c r="F38" s="95" t="s">
        <v>507</v>
      </c>
      <c r="G38" s="95" t="s">
        <v>508</v>
      </c>
      <c r="H38" s="95" t="s">
        <v>509</v>
      </c>
      <c r="I38" s="95" t="s">
        <v>381</v>
      </c>
    </row>
    <row r="39" spans="1:9" x14ac:dyDescent="0.2">
      <c r="A39" s="94" t="s">
        <v>46</v>
      </c>
      <c r="B39" s="95" t="s">
        <v>510</v>
      </c>
      <c r="C39" s="95" t="s">
        <v>511</v>
      </c>
      <c r="D39" s="95" t="s">
        <v>512</v>
      </c>
      <c r="E39" s="95" t="s">
        <v>345</v>
      </c>
      <c r="F39" s="95" t="s">
        <v>513</v>
      </c>
      <c r="G39" s="95" t="s">
        <v>514</v>
      </c>
      <c r="H39" s="95" t="s">
        <v>515</v>
      </c>
      <c r="I39" s="95" t="s">
        <v>516</v>
      </c>
    </row>
    <row r="40" spans="1:9" x14ac:dyDescent="0.2">
      <c r="A40" s="94" t="s">
        <v>47</v>
      </c>
      <c r="B40" s="95" t="s">
        <v>517</v>
      </c>
      <c r="C40" s="95" t="s">
        <v>401</v>
      </c>
      <c r="D40" s="95" t="s">
        <v>518</v>
      </c>
      <c r="E40" s="95" t="s">
        <v>281</v>
      </c>
      <c r="F40" s="95" t="s">
        <v>519</v>
      </c>
      <c r="G40" s="95" t="s">
        <v>520</v>
      </c>
      <c r="H40" s="95" t="s">
        <v>521</v>
      </c>
      <c r="I40" s="95" t="s">
        <v>522</v>
      </c>
    </row>
    <row r="41" spans="1:9" x14ac:dyDescent="0.2">
      <c r="A41" s="94" t="s">
        <v>48</v>
      </c>
      <c r="B41" s="95" t="s">
        <v>523</v>
      </c>
      <c r="C41" s="95" t="s">
        <v>329</v>
      </c>
      <c r="D41" s="95" t="s">
        <v>524</v>
      </c>
      <c r="E41" s="95" t="s">
        <v>525</v>
      </c>
      <c r="F41" s="95" t="s">
        <v>526</v>
      </c>
      <c r="G41" s="95" t="s">
        <v>118</v>
      </c>
      <c r="H41" s="95" t="s">
        <v>527</v>
      </c>
      <c r="I41" s="95" t="s">
        <v>528</v>
      </c>
    </row>
    <row r="42" spans="1:9" x14ac:dyDescent="0.2">
      <c r="A42" s="94" t="s">
        <v>49</v>
      </c>
      <c r="B42" s="95" t="s">
        <v>529</v>
      </c>
      <c r="C42" s="95" t="s">
        <v>530</v>
      </c>
      <c r="D42" s="95" t="s">
        <v>531</v>
      </c>
      <c r="E42" s="95" t="s">
        <v>333</v>
      </c>
      <c r="F42" s="95" t="s">
        <v>532</v>
      </c>
      <c r="G42" s="95" t="s">
        <v>533</v>
      </c>
      <c r="H42" s="95" t="s">
        <v>534</v>
      </c>
      <c r="I42" s="95" t="s">
        <v>535</v>
      </c>
    </row>
    <row r="43" spans="1:9" x14ac:dyDescent="0.2">
      <c r="A43" s="94" t="s">
        <v>50</v>
      </c>
      <c r="B43" s="95" t="s">
        <v>536</v>
      </c>
      <c r="C43" s="95" t="s">
        <v>339</v>
      </c>
      <c r="D43" s="95" t="s">
        <v>537</v>
      </c>
      <c r="E43" s="95" t="s">
        <v>538</v>
      </c>
      <c r="F43" s="95" t="s">
        <v>539</v>
      </c>
      <c r="G43" s="95" t="s">
        <v>540</v>
      </c>
      <c r="H43" s="95" t="s">
        <v>541</v>
      </c>
      <c r="I43" s="95" t="s">
        <v>542</v>
      </c>
    </row>
    <row r="44" spans="1:9" x14ac:dyDescent="0.2">
      <c r="A44" s="94" t="s">
        <v>51</v>
      </c>
      <c r="B44" s="95" t="s">
        <v>543</v>
      </c>
      <c r="C44" s="95" t="s">
        <v>544</v>
      </c>
      <c r="D44" s="95" t="s">
        <v>545</v>
      </c>
      <c r="E44" s="95" t="s">
        <v>546</v>
      </c>
      <c r="F44" s="95" t="s">
        <v>547</v>
      </c>
      <c r="G44" s="95" t="s">
        <v>548</v>
      </c>
      <c r="H44" s="95" t="s">
        <v>549</v>
      </c>
      <c r="I44" s="95" t="s">
        <v>496</v>
      </c>
    </row>
    <row r="45" spans="1:9" x14ac:dyDescent="0.2">
      <c r="A45" s="94" t="s">
        <v>93</v>
      </c>
      <c r="B45" s="95" t="s">
        <v>550</v>
      </c>
      <c r="C45" s="95" t="s">
        <v>356</v>
      </c>
      <c r="D45" s="95" t="s">
        <v>551</v>
      </c>
      <c r="E45" s="95" t="s">
        <v>151</v>
      </c>
      <c r="F45" s="95" t="s">
        <v>552</v>
      </c>
      <c r="G45" s="95" t="s">
        <v>174</v>
      </c>
      <c r="H45" s="95" t="s">
        <v>553</v>
      </c>
      <c r="I45" s="95" t="s">
        <v>174</v>
      </c>
    </row>
    <row r="46" spans="1:9" x14ac:dyDescent="0.2">
      <c r="A46" s="94" t="s">
        <v>127</v>
      </c>
      <c r="B46" s="95" t="s">
        <v>127</v>
      </c>
      <c r="C46" s="95" t="s">
        <v>127</v>
      </c>
      <c r="D46" s="95" t="s">
        <v>127</v>
      </c>
      <c r="E46" s="95" t="s">
        <v>127</v>
      </c>
      <c r="F46" s="95" t="s">
        <v>127</v>
      </c>
      <c r="G46" s="95" t="s">
        <v>127</v>
      </c>
      <c r="H46" s="95" t="s">
        <v>127</v>
      </c>
      <c r="I46" s="95" t="s">
        <v>127</v>
      </c>
    </row>
    <row r="47" spans="1:9" x14ac:dyDescent="0.2">
      <c r="A47" s="94" t="s">
        <v>359</v>
      </c>
      <c r="B47" s="95" t="s">
        <v>360</v>
      </c>
      <c r="C47" s="95" t="s">
        <v>127</v>
      </c>
      <c r="D47" s="95" t="s">
        <v>361</v>
      </c>
      <c r="E47" s="95" t="s">
        <v>127</v>
      </c>
      <c r="F47" s="95" t="s">
        <v>362</v>
      </c>
      <c r="G47" s="95" t="s">
        <v>127</v>
      </c>
      <c r="H47" s="95" t="s">
        <v>363</v>
      </c>
      <c r="I47" s="95" t="s">
        <v>127</v>
      </c>
    </row>
    <row r="48" spans="1:9" x14ac:dyDescent="0.2">
      <c r="A48" s="96" t="s">
        <v>364</v>
      </c>
      <c r="B48" s="97" t="s">
        <v>367</v>
      </c>
      <c r="C48" s="97" t="s">
        <v>127</v>
      </c>
      <c r="D48" s="97" t="s">
        <v>393</v>
      </c>
      <c r="E48" s="97" t="s">
        <v>127</v>
      </c>
      <c r="F48" s="97" t="s">
        <v>554</v>
      </c>
      <c r="G48" s="97" t="s">
        <v>127</v>
      </c>
      <c r="H48" s="97" t="s">
        <v>555</v>
      </c>
      <c r="I48" s="97" t="s">
        <v>127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F819-7E50-BA49-80EA-957101F9BD15}">
  <dimension ref="A1:T44"/>
  <sheetViews>
    <sheetView showGridLines="0" zoomScale="120" zoomScaleNormal="120" zoomScalePageLayoutView="90" workbookViewId="0">
      <pane xSplit="1" topLeftCell="B1" activePane="topRight" state="frozen"/>
      <selection pane="topRight"/>
    </sheetView>
  </sheetViews>
  <sheetFormatPr baseColWidth="10" defaultColWidth="11.5" defaultRowHeight="13" x14ac:dyDescent="0.15"/>
  <cols>
    <col min="1" max="1" width="52.6640625" style="3" customWidth="1"/>
    <col min="2" max="5" width="13.33203125" style="3" customWidth="1"/>
    <col min="6" max="6" width="20.83203125" style="80" customWidth="1"/>
    <col min="7" max="10" width="11.5" style="3" customWidth="1"/>
    <col min="11" max="11" width="20.83203125" style="80" customWidth="1"/>
    <col min="12" max="16384" width="11.5" style="3"/>
  </cols>
  <sheetData>
    <row r="1" spans="1:20" x14ac:dyDescent="0.15">
      <c r="A1" s="1" t="s">
        <v>102</v>
      </c>
    </row>
    <row r="2" spans="1:20" ht="12.75" customHeight="1" x14ac:dyDescent="0.15">
      <c r="A2" s="1" t="s">
        <v>24</v>
      </c>
      <c r="B2" s="1"/>
      <c r="C2" s="1"/>
      <c r="D2" s="1"/>
      <c r="E2" s="1"/>
      <c r="F2" s="8"/>
      <c r="G2" s="1" t="s">
        <v>0</v>
      </c>
      <c r="H2" s="1"/>
      <c r="I2" s="1"/>
      <c r="J2" s="1"/>
      <c r="K2" s="8"/>
      <c r="L2" s="1" t="s">
        <v>2</v>
      </c>
      <c r="Q2" s="1" t="s">
        <v>1</v>
      </c>
    </row>
    <row r="3" spans="1:20" ht="12.75" customHeight="1" x14ac:dyDescent="0.15">
      <c r="A3" s="1"/>
      <c r="B3" s="8">
        <v>1980</v>
      </c>
      <c r="C3" s="8">
        <v>1991</v>
      </c>
      <c r="D3" s="8">
        <v>2000</v>
      </c>
      <c r="E3" s="8">
        <v>2010</v>
      </c>
      <c r="F3" s="8"/>
      <c r="G3" s="8">
        <v>1980</v>
      </c>
      <c r="H3" s="8">
        <v>1991</v>
      </c>
      <c r="I3" s="8">
        <v>2000</v>
      </c>
      <c r="J3" s="8">
        <v>2010</v>
      </c>
      <c r="K3" s="8"/>
      <c r="L3" s="8">
        <v>1980</v>
      </c>
      <c r="M3" s="8">
        <v>1991</v>
      </c>
      <c r="N3" s="8">
        <v>2000</v>
      </c>
      <c r="O3" s="8">
        <v>2010</v>
      </c>
      <c r="P3" s="8"/>
      <c r="Q3" s="8">
        <v>1980</v>
      </c>
      <c r="R3" s="8">
        <v>1991</v>
      </c>
      <c r="S3" s="8">
        <v>2000</v>
      </c>
      <c r="T3" s="8">
        <v>2010</v>
      </c>
    </row>
    <row r="4" spans="1:20" s="4" customFormat="1" ht="12.75" customHeight="1" x14ac:dyDescent="0.15">
      <c r="A4" s="11" t="s">
        <v>8</v>
      </c>
      <c r="B4" s="17">
        <v>-1.042</v>
      </c>
      <c r="C4" s="17">
        <v>-1.9330000000000001</v>
      </c>
      <c r="D4" s="17">
        <v>-1.3009999999999999</v>
      </c>
      <c r="E4" s="17">
        <v>-1.087</v>
      </c>
      <c r="F4" s="13" t="s">
        <v>25</v>
      </c>
      <c r="G4" s="13">
        <f>'TableA1-Frequency'!I7/100</f>
        <v>0.16620000000000001</v>
      </c>
      <c r="H4" s="13">
        <f>'TableA1-Frequency'!K7/100</f>
        <v>0.1249</v>
      </c>
      <c r="I4" s="13">
        <f>'TableA1-Frequency'!M7/100</f>
        <v>6.7299999999999999E-2</v>
      </c>
      <c r="J4" s="13">
        <f>'TableA1-Frequency'!O7/100</f>
        <v>3.2899999999999999E-2</v>
      </c>
      <c r="K4" s="13" t="s">
        <v>25</v>
      </c>
      <c r="L4" s="9">
        <f t="shared" ref="L4:L19" si="0">(EXP(B4*G4*0.01)-1)*100</f>
        <v>-0.17303052927334361</v>
      </c>
      <c r="M4" s="9">
        <f t="shared" ref="M4:M19" si="1">(EXP(C4*H4*0.01)-1)*100</f>
        <v>-0.24114048807761801</v>
      </c>
      <c r="N4" s="9">
        <f t="shared" ref="N4:N19" si="2">(EXP(D4*I4*0.01)-1)*100</f>
        <v>-8.7518979780953909E-2</v>
      </c>
      <c r="O4" s="9">
        <f t="shared" ref="O4:O19" si="3">(EXP(E4*J4*0.01)-1)*100</f>
        <v>-3.5755906051726516E-2</v>
      </c>
      <c r="P4" s="9"/>
      <c r="Q4" s="9">
        <f t="shared" ref="Q4:Q19" si="4">B4*G4</f>
        <v>-0.17318040000000001</v>
      </c>
      <c r="R4" s="9">
        <f t="shared" ref="R4:R19" si="5">C4*H4</f>
        <v>-0.2414317</v>
      </c>
      <c r="S4" s="9">
        <f t="shared" ref="S4:S19" si="6">D4*I4</f>
        <v>-8.7557299999999991E-2</v>
      </c>
      <c r="T4" s="9">
        <f t="shared" ref="T4:T19" si="7">E4*J4</f>
        <v>-3.5762299999999997E-2</v>
      </c>
    </row>
    <row r="5" spans="1:20" s="4" customFormat="1" ht="12.75" customHeight="1" x14ac:dyDescent="0.15">
      <c r="A5" s="11" t="s">
        <v>12</v>
      </c>
      <c r="B5" s="17">
        <v>-0.63100000000000001</v>
      </c>
      <c r="C5" s="17">
        <v>7.5179999999999998</v>
      </c>
      <c r="D5" s="17">
        <v>2.5409999999999999</v>
      </c>
      <c r="E5" s="17">
        <v>-1.3049999999999999</v>
      </c>
      <c r="F5" s="13" t="s">
        <v>6</v>
      </c>
      <c r="G5" s="13">
        <f>'TableA1-Frequency'!I8/100</f>
        <v>6.6400000000000001E-2</v>
      </c>
      <c r="H5" s="13">
        <f>'TableA1-Frequency'!K8/100</f>
        <v>5.9000000000000004E-2</v>
      </c>
      <c r="I5" s="13">
        <f>'TableA1-Frequency'!M8/100</f>
        <v>6.2E-2</v>
      </c>
      <c r="J5" s="13">
        <f>'TableA1-Frequency'!O8/100</f>
        <v>5.2600000000000001E-2</v>
      </c>
      <c r="K5" s="13" t="s">
        <v>6</v>
      </c>
      <c r="L5" s="9">
        <f t="shared" si="0"/>
        <v>-4.1889623846114166E-2</v>
      </c>
      <c r="M5" s="9">
        <f t="shared" si="1"/>
        <v>0.44454719234692242</v>
      </c>
      <c r="N5" s="9">
        <f t="shared" si="2"/>
        <v>0.15766616260299848</v>
      </c>
      <c r="O5" s="9">
        <f t="shared" si="3"/>
        <v>-6.8619446082429647E-2</v>
      </c>
      <c r="P5" s="9"/>
      <c r="Q5" s="9">
        <f t="shared" si="4"/>
        <v>-4.1898400000000002E-2</v>
      </c>
      <c r="R5" s="9">
        <f t="shared" si="5"/>
        <v>0.44356200000000001</v>
      </c>
      <c r="S5" s="9">
        <f t="shared" si="6"/>
        <v>0.15754199999999999</v>
      </c>
      <c r="T5" s="9">
        <f t="shared" si="7"/>
        <v>-6.8642999999999996E-2</v>
      </c>
    </row>
    <row r="6" spans="1:20" s="4" customFormat="1" ht="12.75" customHeight="1" x14ac:dyDescent="0.15">
      <c r="A6" s="11" t="s">
        <v>16</v>
      </c>
      <c r="B6" s="17">
        <v>-0.121</v>
      </c>
      <c r="C6" s="17">
        <v>7.8040000000000003</v>
      </c>
      <c r="D6" s="17">
        <v>7.23</v>
      </c>
      <c r="E6" s="17">
        <v>3.05</v>
      </c>
      <c r="F6" s="13" t="s">
        <v>5</v>
      </c>
      <c r="G6" s="13">
        <f>'TableA1-Frequency'!I9/100</f>
        <v>3.8399999999999997E-2</v>
      </c>
      <c r="H6" s="13">
        <f>'TableA1-Frequency'!K9/100</f>
        <v>4.07E-2</v>
      </c>
      <c r="I6" s="13">
        <f>'TableA1-Frequency'!M9/100</f>
        <v>6.7599999999999993E-2</v>
      </c>
      <c r="J6" s="13">
        <f>'TableA1-Frequency'!O9/100</f>
        <v>8.6199999999999999E-2</v>
      </c>
      <c r="K6" s="13" t="s">
        <v>5</v>
      </c>
      <c r="L6" s="9">
        <f t="shared" si="0"/>
        <v>-4.6462920565093491E-3</v>
      </c>
      <c r="M6" s="9">
        <f t="shared" si="1"/>
        <v>0.31812775569199925</v>
      </c>
      <c r="N6" s="9">
        <f t="shared" si="2"/>
        <v>0.48994432124216392</v>
      </c>
      <c r="O6" s="9">
        <f t="shared" si="3"/>
        <v>0.26325591141931337</v>
      </c>
      <c r="P6" s="9"/>
      <c r="Q6" s="9">
        <f t="shared" si="4"/>
        <v>-4.6463999999999993E-3</v>
      </c>
      <c r="R6" s="9">
        <f t="shared" si="5"/>
        <v>0.31762280000000004</v>
      </c>
      <c r="S6" s="9">
        <f t="shared" si="6"/>
        <v>0.48874799999999996</v>
      </c>
      <c r="T6" s="9">
        <f t="shared" si="7"/>
        <v>0.26290999999999998</v>
      </c>
    </row>
    <row r="7" spans="1:20" s="16" customFormat="1" ht="12.75" customHeight="1" x14ac:dyDescent="0.15">
      <c r="A7" s="14" t="s">
        <v>20</v>
      </c>
      <c r="B7" s="18">
        <v>-16.673999999999999</v>
      </c>
      <c r="C7" s="18">
        <v>58.555</v>
      </c>
      <c r="D7" s="18">
        <v>80.043000000000006</v>
      </c>
      <c r="E7" s="18">
        <v>10.180999999999999</v>
      </c>
      <c r="F7" s="15" t="s">
        <v>7</v>
      </c>
      <c r="G7" s="15">
        <f>'TableA1-Frequency'!I10/100</f>
        <v>2.3999999999999998E-3</v>
      </c>
      <c r="H7" s="15">
        <f>'TableA1-Frequency'!K10/100</f>
        <v>3.4999999999999996E-3</v>
      </c>
      <c r="I7" s="15">
        <f>'TableA1-Frequency'!M10/100</f>
        <v>3.8E-3</v>
      </c>
      <c r="J7" s="15">
        <f>'TableA1-Frequency'!O10/100</f>
        <v>6.1999999999999998E-3</v>
      </c>
      <c r="K7" s="15" t="s">
        <v>7</v>
      </c>
      <c r="L7" s="12">
        <f t="shared" si="0"/>
        <v>-4.0009594026424455E-2</v>
      </c>
      <c r="M7" s="12">
        <f t="shared" si="1"/>
        <v>0.20515265067968524</v>
      </c>
      <c r="N7" s="12">
        <f t="shared" si="2"/>
        <v>0.30462644622284429</v>
      </c>
      <c r="O7" s="12">
        <f t="shared" si="3"/>
        <v>6.3142126253068476E-2</v>
      </c>
      <c r="P7" s="12"/>
      <c r="Q7" s="12">
        <f t="shared" si="4"/>
        <v>-4.0017599999999993E-2</v>
      </c>
      <c r="R7" s="12">
        <f t="shared" si="5"/>
        <v>0.20494249999999997</v>
      </c>
      <c r="S7" s="12">
        <f t="shared" si="6"/>
        <v>0.30416340000000003</v>
      </c>
      <c r="T7" s="12">
        <f t="shared" si="7"/>
        <v>6.3122199999999989E-2</v>
      </c>
    </row>
    <row r="8" spans="1:20" s="4" customFormat="1" ht="12.75" customHeight="1" x14ac:dyDescent="0.15">
      <c r="A8" s="11" t="s">
        <v>9</v>
      </c>
      <c r="B8" s="17">
        <v>2.6160000000000001</v>
      </c>
      <c r="C8" s="17">
        <v>-3.048</v>
      </c>
      <c r="D8" s="17">
        <v>-3.617</v>
      </c>
      <c r="E8" s="17">
        <v>-2.3410000000000002</v>
      </c>
      <c r="F8" s="13" t="s">
        <v>25</v>
      </c>
      <c r="G8" s="13">
        <f>'TableA1-Frequency'!I11/100</f>
        <v>0.20010000000000003</v>
      </c>
      <c r="H8" s="13">
        <f>'TableA1-Frequency'!K11/100</f>
        <v>0.14990000000000001</v>
      </c>
      <c r="I8" s="13">
        <f>'TableA1-Frequency'!M11/100</f>
        <v>0.1173</v>
      </c>
      <c r="J8" s="13">
        <f>'TableA1-Frequency'!O11/100</f>
        <v>6.6400000000000001E-2</v>
      </c>
      <c r="K8" s="13" t="s">
        <v>25</v>
      </c>
      <c r="L8" s="9">
        <f t="shared" si="0"/>
        <v>0.52483405394483373</v>
      </c>
      <c r="M8" s="9">
        <f t="shared" si="1"/>
        <v>-0.45585302170609854</v>
      </c>
      <c r="N8" s="9">
        <f t="shared" si="2"/>
        <v>-0.42337532897385177</v>
      </c>
      <c r="O8" s="9">
        <f t="shared" si="3"/>
        <v>-0.15532165087462912</v>
      </c>
      <c r="P8" s="9"/>
      <c r="Q8" s="9">
        <f t="shared" si="4"/>
        <v>0.52346160000000008</v>
      </c>
      <c r="R8" s="9">
        <f t="shared" si="5"/>
        <v>-0.4568952</v>
      </c>
      <c r="S8" s="9">
        <f t="shared" si="6"/>
        <v>-0.42427409999999999</v>
      </c>
      <c r="T8" s="9">
        <f t="shared" si="7"/>
        <v>-0.15544240000000001</v>
      </c>
    </row>
    <row r="9" spans="1:20" s="4" customFormat="1" ht="12.75" customHeight="1" x14ac:dyDescent="0.15">
      <c r="A9" s="11" t="s">
        <v>13</v>
      </c>
      <c r="B9" s="17">
        <v>4.4429999999999996</v>
      </c>
      <c r="C9" s="17">
        <v>3.5059999999999998</v>
      </c>
      <c r="D9" s="17">
        <v>8.0039999999999996</v>
      </c>
      <c r="E9" s="17">
        <v>8.5419999999999998</v>
      </c>
      <c r="F9" s="13" t="s">
        <v>6</v>
      </c>
      <c r="G9" s="13">
        <f>'TableA1-Frequency'!I12/100</f>
        <v>4.6600000000000003E-2</v>
      </c>
      <c r="H9" s="13">
        <f>'TableA1-Frequency'!K12/100</f>
        <v>6.5000000000000002E-2</v>
      </c>
      <c r="I9" s="13">
        <f>'TableA1-Frequency'!M12/100</f>
        <v>6.54E-2</v>
      </c>
      <c r="J9" s="13">
        <f>'TableA1-Frequency'!O12/100</f>
        <v>5.7699999999999994E-2</v>
      </c>
      <c r="K9" s="13" t="s">
        <v>6</v>
      </c>
      <c r="L9" s="9">
        <f t="shared" si="0"/>
        <v>0.20725828367509358</v>
      </c>
      <c r="M9" s="9">
        <f t="shared" si="1"/>
        <v>0.22814986662635928</v>
      </c>
      <c r="N9" s="9">
        <f t="shared" si="2"/>
        <v>0.52483405394483373</v>
      </c>
      <c r="O9" s="9">
        <f t="shared" si="3"/>
        <v>0.49409001891791426</v>
      </c>
      <c r="P9" s="9"/>
      <c r="Q9" s="9">
        <f t="shared" si="4"/>
        <v>0.2070438</v>
      </c>
      <c r="R9" s="9">
        <f t="shared" si="5"/>
        <v>0.22788999999999998</v>
      </c>
      <c r="S9" s="9">
        <f t="shared" si="6"/>
        <v>0.52346159999999997</v>
      </c>
      <c r="T9" s="9">
        <f t="shared" si="7"/>
        <v>0.49287339999999996</v>
      </c>
    </row>
    <row r="10" spans="1:20" s="4" customFormat="1" ht="12.75" customHeight="1" x14ac:dyDescent="0.15">
      <c r="A10" s="11" t="s">
        <v>17</v>
      </c>
      <c r="B10" s="17">
        <v>5.8460000000000001</v>
      </c>
      <c r="C10" s="17">
        <v>5.42</v>
      </c>
      <c r="D10" s="17">
        <v>8.0259999999999998</v>
      </c>
      <c r="E10" s="17">
        <v>3.8759999999999999</v>
      </c>
      <c r="F10" s="13" t="s">
        <v>5</v>
      </c>
      <c r="G10" s="13">
        <f>'TableA1-Frequency'!I13/100</f>
        <v>5.3699999999999998E-2</v>
      </c>
      <c r="H10" s="13">
        <f>'TableA1-Frequency'!K13/100</f>
        <v>8.2599999999999993E-2</v>
      </c>
      <c r="I10" s="13">
        <f>'TableA1-Frequency'!M13/100</f>
        <v>0.1</v>
      </c>
      <c r="J10" s="13">
        <f>'TableA1-Frequency'!O13/100</f>
        <v>0.14369999999999999</v>
      </c>
      <c r="K10" s="13" t="s">
        <v>5</v>
      </c>
      <c r="L10" s="9">
        <f t="shared" si="0"/>
        <v>0.31442347689900618</v>
      </c>
      <c r="M10" s="9">
        <f t="shared" si="1"/>
        <v>0.44869563781078092</v>
      </c>
      <c r="N10" s="9">
        <f t="shared" si="2"/>
        <v>0.80582946792142618</v>
      </c>
      <c r="O10" s="9">
        <f t="shared" si="3"/>
        <v>0.55853522415356682</v>
      </c>
      <c r="P10" s="9"/>
      <c r="Q10" s="9">
        <f t="shared" si="4"/>
        <v>0.31393019999999999</v>
      </c>
      <c r="R10" s="9">
        <f t="shared" si="5"/>
        <v>0.44769199999999998</v>
      </c>
      <c r="S10" s="9">
        <f t="shared" si="6"/>
        <v>0.80259999999999998</v>
      </c>
      <c r="T10" s="9">
        <f t="shared" si="7"/>
        <v>0.55698119999999995</v>
      </c>
    </row>
    <row r="11" spans="1:20" s="16" customFormat="1" ht="12.75" customHeight="1" x14ac:dyDescent="0.15">
      <c r="A11" s="14" t="s">
        <v>21</v>
      </c>
      <c r="B11" s="18">
        <v>11.936999999999999</v>
      </c>
      <c r="C11" s="18">
        <v>14.32</v>
      </c>
      <c r="D11" s="18">
        <v>21.245000000000001</v>
      </c>
      <c r="E11" s="18">
        <v>12.526</v>
      </c>
      <c r="F11" s="15" t="s">
        <v>7</v>
      </c>
      <c r="G11" s="15">
        <f>'TableA1-Frequency'!I14/100</f>
        <v>2.4700000000000003E-2</v>
      </c>
      <c r="H11" s="15">
        <f>'TableA1-Frequency'!K14/100</f>
        <v>2.9399999999999999E-2</v>
      </c>
      <c r="I11" s="15">
        <f>'TableA1-Frequency'!M14/100</f>
        <v>2.8799999999999999E-2</v>
      </c>
      <c r="J11" s="15">
        <f>'TableA1-Frequency'!O14/100</f>
        <v>4.2199999999999994E-2</v>
      </c>
      <c r="K11" s="15" t="s">
        <v>7</v>
      </c>
      <c r="L11" s="12">
        <f t="shared" si="0"/>
        <v>0.29527899213594999</v>
      </c>
      <c r="M11" s="12">
        <f t="shared" si="1"/>
        <v>0.42189548370237251</v>
      </c>
      <c r="N11" s="12">
        <f t="shared" si="2"/>
        <v>0.61373166232319143</v>
      </c>
      <c r="O11" s="12">
        <f t="shared" si="3"/>
        <v>0.52999673988882723</v>
      </c>
      <c r="P11" s="12"/>
      <c r="Q11" s="12">
        <f t="shared" si="4"/>
        <v>0.29484390000000005</v>
      </c>
      <c r="R11" s="12">
        <f t="shared" si="5"/>
        <v>0.42100799999999999</v>
      </c>
      <c r="S11" s="12">
        <f t="shared" si="6"/>
        <v>0.61185600000000007</v>
      </c>
      <c r="T11" s="12">
        <f t="shared" si="7"/>
        <v>0.52859719999999988</v>
      </c>
    </row>
    <row r="12" spans="1:20" s="4" customFormat="1" ht="12.75" customHeight="1" x14ac:dyDescent="0.15">
      <c r="A12" s="11" t="s">
        <v>10</v>
      </c>
      <c r="B12" s="17">
        <v>-2.294</v>
      </c>
      <c r="C12" s="17">
        <v>-2.8639999999999999</v>
      </c>
      <c r="D12" s="17">
        <v>-3.85</v>
      </c>
      <c r="E12" s="17">
        <v>-2.6230000000000002</v>
      </c>
      <c r="F12" s="13" t="s">
        <v>25</v>
      </c>
      <c r="G12" s="13">
        <f>'TableA1-Frequency'!I15/100</f>
        <v>0.20920000000000002</v>
      </c>
      <c r="H12" s="13">
        <f>'TableA1-Frequency'!K15/100</f>
        <v>0.18789999999999998</v>
      </c>
      <c r="I12" s="13">
        <f>'TableA1-Frequency'!M15/100</f>
        <v>0.15259999999999999</v>
      </c>
      <c r="J12" s="13">
        <f>'TableA1-Frequency'!O15/100</f>
        <v>0.1157</v>
      </c>
      <c r="K12" s="13" t="s">
        <v>25</v>
      </c>
      <c r="L12" s="9">
        <f t="shared" si="0"/>
        <v>-0.47875509681023498</v>
      </c>
      <c r="M12" s="9">
        <f t="shared" si="1"/>
        <v>-0.53670019053082552</v>
      </c>
      <c r="N12" s="9">
        <f t="shared" si="2"/>
        <v>-0.58578753486865365</v>
      </c>
      <c r="O12" s="9">
        <f t="shared" si="3"/>
        <v>-0.30302106160391418</v>
      </c>
      <c r="P12" s="9"/>
      <c r="Q12" s="9">
        <f t="shared" si="4"/>
        <v>-0.47990480000000008</v>
      </c>
      <c r="R12" s="9">
        <f t="shared" si="5"/>
        <v>-0.53814559999999989</v>
      </c>
      <c r="S12" s="9">
        <f t="shared" si="6"/>
        <v>-0.58750999999999998</v>
      </c>
      <c r="T12" s="9">
        <f t="shared" si="7"/>
        <v>-0.3034811</v>
      </c>
    </row>
    <row r="13" spans="1:20" s="4" customFormat="1" ht="12.75" customHeight="1" x14ac:dyDescent="0.15">
      <c r="A13" s="11" t="s">
        <v>14</v>
      </c>
      <c r="B13" s="17">
        <v>-1.859</v>
      </c>
      <c r="C13" s="17">
        <v>-0.13300000000000001</v>
      </c>
      <c r="D13" s="17">
        <v>1.72</v>
      </c>
      <c r="E13" s="17">
        <v>4.6689999999999996</v>
      </c>
      <c r="F13" s="13" t="s">
        <v>6</v>
      </c>
      <c r="G13" s="13">
        <f>'TableA1-Frequency'!I16/100</f>
        <v>2.87E-2</v>
      </c>
      <c r="H13" s="13">
        <f>'TableA1-Frequency'!K16/100</f>
        <v>4.2500000000000003E-2</v>
      </c>
      <c r="I13" s="13">
        <f>'TableA1-Frequency'!M16/100</f>
        <v>6.3200000000000006E-2</v>
      </c>
      <c r="J13" s="13">
        <f>'TableA1-Frequency'!O16/100</f>
        <v>6.3299999999999995E-2</v>
      </c>
      <c r="K13" s="13" t="s">
        <v>6</v>
      </c>
      <c r="L13" s="9">
        <f t="shared" si="0"/>
        <v>-5.3339069657798444E-2</v>
      </c>
      <c r="M13" s="9">
        <f t="shared" si="1"/>
        <v>-5.6523402492292263E-3</v>
      </c>
      <c r="N13" s="9">
        <f t="shared" si="2"/>
        <v>0.10876310421235047</v>
      </c>
      <c r="O13" s="9">
        <f t="shared" si="3"/>
        <v>0.29598487279349772</v>
      </c>
      <c r="P13" s="9"/>
      <c r="Q13" s="9">
        <f t="shared" si="4"/>
        <v>-5.3353299999999999E-2</v>
      </c>
      <c r="R13" s="9">
        <f t="shared" si="5"/>
        <v>-5.6525000000000004E-3</v>
      </c>
      <c r="S13" s="9">
        <f t="shared" si="6"/>
        <v>0.10870400000000001</v>
      </c>
      <c r="T13" s="9">
        <f t="shared" si="7"/>
        <v>0.29554769999999997</v>
      </c>
    </row>
    <row r="14" spans="1:20" s="4" customFormat="1" ht="12.75" customHeight="1" x14ac:dyDescent="0.15">
      <c r="A14" s="11" t="s">
        <v>18</v>
      </c>
      <c r="B14" s="17">
        <v>8.6110000000000007</v>
      </c>
      <c r="C14" s="17">
        <v>2.5329999999999999</v>
      </c>
      <c r="D14" s="17">
        <v>3.9529999999999998</v>
      </c>
      <c r="E14" s="17">
        <v>3.06</v>
      </c>
      <c r="F14" s="13" t="s">
        <v>5</v>
      </c>
      <c r="G14" s="13">
        <f>'TableA1-Frequency'!I17/100</f>
        <v>2.8900000000000002E-2</v>
      </c>
      <c r="H14" s="13">
        <f>'TableA1-Frequency'!K17/100</f>
        <v>5.5399999999999998E-2</v>
      </c>
      <c r="I14" s="13">
        <f>'TableA1-Frequency'!M17/100</f>
        <v>9.7799999999999998E-2</v>
      </c>
      <c r="J14" s="13">
        <f>'TableA1-Frequency'!O17/100</f>
        <v>0.12029999999999999</v>
      </c>
      <c r="K14" s="13" t="s">
        <v>5</v>
      </c>
      <c r="L14" s="9">
        <f t="shared" si="0"/>
        <v>0.24916780829573604</v>
      </c>
      <c r="M14" s="9">
        <f t="shared" si="1"/>
        <v>0.14042670609046848</v>
      </c>
      <c r="N14" s="9">
        <f t="shared" si="2"/>
        <v>0.38735167491914524</v>
      </c>
      <c r="O14" s="126">
        <f t="shared" si="3"/>
        <v>0.36879638647511204</v>
      </c>
      <c r="P14" s="9"/>
      <c r="Q14" s="9">
        <f t="shared" si="4"/>
        <v>0.24885790000000005</v>
      </c>
      <c r="R14" s="9">
        <f t="shared" si="5"/>
        <v>0.14032819999999999</v>
      </c>
      <c r="S14" s="9">
        <f t="shared" si="6"/>
        <v>0.38660339999999999</v>
      </c>
      <c r="T14" s="9">
        <f t="shared" si="7"/>
        <v>0.368118</v>
      </c>
    </row>
    <row r="15" spans="1:20" s="16" customFormat="1" ht="12.75" customHeight="1" x14ac:dyDescent="0.15">
      <c r="A15" s="14" t="s">
        <v>22</v>
      </c>
      <c r="B15" s="18">
        <v>17.135999999999999</v>
      </c>
      <c r="C15" s="18">
        <v>10.042999999999999</v>
      </c>
      <c r="D15" s="18">
        <v>11.506</v>
      </c>
      <c r="E15" s="18">
        <v>13.166</v>
      </c>
      <c r="F15" s="15" t="s">
        <v>7</v>
      </c>
      <c r="G15" s="15">
        <f>'TableA1-Frequency'!I18/100</f>
        <v>2.2000000000000002E-2</v>
      </c>
      <c r="H15" s="15">
        <f>'TableA1-Frequency'!K18/100</f>
        <v>4.1200000000000001E-2</v>
      </c>
      <c r="I15" s="15">
        <f>'TableA1-Frequency'!M18/100</f>
        <v>5.2400000000000002E-2</v>
      </c>
      <c r="J15" s="15">
        <f>'TableA1-Frequency'!O18/100</f>
        <v>5.0700000000000002E-2</v>
      </c>
      <c r="K15" s="15" t="s">
        <v>7</v>
      </c>
      <c r="L15" s="12">
        <f t="shared" si="0"/>
        <v>0.37770350866961344</v>
      </c>
      <c r="M15" s="12">
        <f t="shared" si="1"/>
        <v>0.41462881658331785</v>
      </c>
      <c r="N15" s="12">
        <f t="shared" si="2"/>
        <v>0.60473558709539521</v>
      </c>
      <c r="O15" s="127">
        <f t="shared" si="3"/>
        <v>0.66974905484404879</v>
      </c>
      <c r="P15" s="12"/>
      <c r="Q15" s="12">
        <f t="shared" si="4"/>
        <v>0.37699199999999999</v>
      </c>
      <c r="R15" s="12">
        <f t="shared" si="5"/>
        <v>0.41377159999999996</v>
      </c>
      <c r="S15" s="12">
        <f t="shared" si="6"/>
        <v>0.60291440000000007</v>
      </c>
      <c r="T15" s="12">
        <f t="shared" si="7"/>
        <v>0.6675162</v>
      </c>
    </row>
    <row r="16" spans="1:20" s="4" customFormat="1" ht="12.75" customHeight="1" x14ac:dyDescent="0.15">
      <c r="A16" s="11" t="s">
        <v>11</v>
      </c>
      <c r="B16" s="17">
        <v>-4.0839999999999996</v>
      </c>
      <c r="C16" s="17">
        <v>-6.6660000000000004</v>
      </c>
      <c r="D16" s="17">
        <v>-5.67</v>
      </c>
      <c r="E16" s="17">
        <v>-3.5179999999999998</v>
      </c>
      <c r="F16" s="13" t="s">
        <v>25</v>
      </c>
      <c r="G16" s="13">
        <f>'TableA1-Frequency'!I19/100</f>
        <v>8.7499999999999994E-2</v>
      </c>
      <c r="H16" s="13">
        <f>'TableA1-Frequency'!K19/100</f>
        <v>8.6699999999999999E-2</v>
      </c>
      <c r="I16" s="13">
        <f>'TableA1-Frequency'!M19/100</f>
        <v>7.1599999999999997E-2</v>
      </c>
      <c r="J16" s="13">
        <f>'TableA1-Frequency'!O19/100</f>
        <v>6.9400000000000003E-2</v>
      </c>
      <c r="K16" s="13" t="s">
        <v>25</v>
      </c>
      <c r="L16" s="9">
        <f t="shared" si="0"/>
        <v>-0.35671226476261531</v>
      </c>
      <c r="M16" s="9">
        <f t="shared" si="1"/>
        <v>-0.57627532680114557</v>
      </c>
      <c r="N16" s="9">
        <f t="shared" si="2"/>
        <v>-0.40514904770470039</v>
      </c>
      <c r="O16" s="9">
        <f t="shared" si="3"/>
        <v>-0.24385139825019442</v>
      </c>
      <c r="P16" s="9"/>
      <c r="Q16" s="9">
        <f t="shared" si="4"/>
        <v>-0.35734999999999995</v>
      </c>
      <c r="R16" s="9">
        <f t="shared" si="5"/>
        <v>-0.57794220000000007</v>
      </c>
      <c r="S16" s="9">
        <f t="shared" si="6"/>
        <v>-0.405972</v>
      </c>
      <c r="T16" s="9">
        <f t="shared" si="7"/>
        <v>-0.24414920000000001</v>
      </c>
    </row>
    <row r="17" spans="1:20" s="4" customFormat="1" ht="12.75" customHeight="1" x14ac:dyDescent="0.15">
      <c r="A17" s="11" t="s">
        <v>15</v>
      </c>
      <c r="B17" s="17">
        <v>-7.2789999999999999</v>
      </c>
      <c r="C17" s="17">
        <v>-11.766</v>
      </c>
      <c r="D17" s="17">
        <v>0.51200000000000001</v>
      </c>
      <c r="E17" s="17">
        <v>-1.036</v>
      </c>
      <c r="F17" s="13" t="s">
        <v>6</v>
      </c>
      <c r="G17" s="13">
        <f>'TableA1-Frequency'!I20/100</f>
        <v>9.0000000000000011E-3</v>
      </c>
      <c r="H17" s="13">
        <f>'TableA1-Frequency'!K20/100</f>
        <v>9.3999999999999986E-3</v>
      </c>
      <c r="I17" s="13">
        <f>'TableA1-Frequency'!M20/100</f>
        <v>1.34E-2</v>
      </c>
      <c r="J17" s="13">
        <f>'TableA1-Frequency'!O20/100</f>
        <v>2.4799999999999999E-2</v>
      </c>
      <c r="K17" s="13" t="s">
        <v>6</v>
      </c>
      <c r="L17" s="9">
        <f t="shared" si="0"/>
        <v>-6.5489546229513529E-2</v>
      </c>
      <c r="M17" s="9">
        <f t="shared" si="1"/>
        <v>-0.11053926029992445</v>
      </c>
      <c r="N17" s="9">
        <f t="shared" si="2"/>
        <v>6.8610353582743144E-3</v>
      </c>
      <c r="O17" s="9">
        <f t="shared" si="3"/>
        <v>-2.5689499682790551E-2</v>
      </c>
      <c r="P17" s="9"/>
      <c r="Q17" s="9">
        <f t="shared" si="4"/>
        <v>-6.5511000000000014E-2</v>
      </c>
      <c r="R17" s="9">
        <f t="shared" si="5"/>
        <v>-0.11060039999999999</v>
      </c>
      <c r="S17" s="9">
        <f t="shared" si="6"/>
        <v>6.8608000000000002E-3</v>
      </c>
      <c r="T17" s="9">
        <f t="shared" si="7"/>
        <v>-2.5692799999999998E-2</v>
      </c>
    </row>
    <row r="18" spans="1:20" s="4" customFormat="1" ht="12.75" customHeight="1" x14ac:dyDescent="0.15">
      <c r="A18" s="11" t="s">
        <v>19</v>
      </c>
      <c r="B18" s="17">
        <v>10.324</v>
      </c>
      <c r="C18" s="17">
        <v>0.26300000000000001</v>
      </c>
      <c r="D18" s="17">
        <v>3.3039999999999998</v>
      </c>
      <c r="E18" s="17">
        <v>0.92600000000000005</v>
      </c>
      <c r="F18" s="13" t="s">
        <v>5</v>
      </c>
      <c r="G18" s="13">
        <f>'TableA1-Frequency'!I21/100</f>
        <v>8.3000000000000001E-3</v>
      </c>
      <c r="H18" s="13">
        <f>'TableA1-Frequency'!K21/100</f>
        <v>1.09E-2</v>
      </c>
      <c r="I18" s="13">
        <f>'TableA1-Frequency'!M21/100</f>
        <v>1.8000000000000002E-2</v>
      </c>
      <c r="J18" s="13">
        <f>'TableA1-Frequency'!O21/100</f>
        <v>3.9900000000000005E-2</v>
      </c>
      <c r="K18" s="13" t="s">
        <v>5</v>
      </c>
      <c r="L18" s="9">
        <f t="shared" si="0"/>
        <v>8.5725923683654948E-2</v>
      </c>
      <c r="M18" s="9">
        <f t="shared" si="1"/>
        <v>2.8667410902460944E-3</v>
      </c>
      <c r="N18" s="9">
        <f t="shared" si="2"/>
        <v>5.9489688100233806E-2</v>
      </c>
      <c r="O18" s="9">
        <f t="shared" si="3"/>
        <v>3.6954226392538203E-2</v>
      </c>
      <c r="P18" s="9"/>
      <c r="Q18" s="9">
        <f t="shared" si="4"/>
        <v>8.5689199999999993E-2</v>
      </c>
      <c r="R18" s="9">
        <f t="shared" si="5"/>
        <v>2.8667000000000002E-3</v>
      </c>
      <c r="S18" s="9">
        <f t="shared" si="6"/>
        <v>5.9472000000000004E-2</v>
      </c>
      <c r="T18" s="9">
        <f t="shared" si="7"/>
        <v>3.6947400000000005E-2</v>
      </c>
    </row>
    <row r="19" spans="1:20" s="4" customFormat="1" ht="12.75" customHeight="1" x14ac:dyDescent="0.15">
      <c r="A19" s="11" t="s">
        <v>23</v>
      </c>
      <c r="B19" s="17">
        <v>25.776</v>
      </c>
      <c r="C19" s="17">
        <v>17.609000000000002</v>
      </c>
      <c r="D19" s="17">
        <v>19.756</v>
      </c>
      <c r="E19" s="17">
        <v>13.878</v>
      </c>
      <c r="F19" s="13" t="s">
        <v>7</v>
      </c>
      <c r="G19" s="13">
        <f>'TableA1-Frequency'!I22/100</f>
        <v>7.9000000000000008E-3</v>
      </c>
      <c r="H19" s="13">
        <f>'TableA1-Frequency'!K22/100</f>
        <v>1.1000000000000001E-2</v>
      </c>
      <c r="I19" s="13">
        <f>'TableA1-Frequency'!M22/100</f>
        <v>1.8799999999999997E-2</v>
      </c>
      <c r="J19" s="13">
        <f>'TableA1-Frequency'!O22/100</f>
        <v>2.7999999999999997E-2</v>
      </c>
      <c r="K19" s="13" t="s">
        <v>7</v>
      </c>
      <c r="L19" s="9">
        <f t="shared" si="0"/>
        <v>0.20383786749742505</v>
      </c>
      <c r="M19" s="9">
        <f t="shared" si="1"/>
        <v>0.19388671769586807</v>
      </c>
      <c r="N19" s="9">
        <f t="shared" si="2"/>
        <v>0.37210339205775433</v>
      </c>
      <c r="O19" s="9">
        <f t="shared" si="3"/>
        <v>0.38933996649639369</v>
      </c>
      <c r="P19" s="9"/>
      <c r="Q19" s="9">
        <f t="shared" si="4"/>
        <v>0.20363040000000002</v>
      </c>
      <c r="R19" s="9">
        <f t="shared" si="5"/>
        <v>0.19369900000000004</v>
      </c>
      <c r="S19" s="9">
        <f t="shared" si="6"/>
        <v>0.37141279999999993</v>
      </c>
      <c r="T19" s="9">
        <f t="shared" si="7"/>
        <v>0.38858399999999998</v>
      </c>
    </row>
    <row r="20" spans="1:20" s="4" customFormat="1" ht="12.75" customHeight="1" x14ac:dyDescent="0.15">
      <c r="B20" s="5"/>
      <c r="C20" s="5"/>
      <c r="D20" s="5"/>
      <c r="E20" s="5"/>
      <c r="F20" s="13" t="s">
        <v>4</v>
      </c>
      <c r="G20" s="5"/>
      <c r="H20" s="5"/>
      <c r="I20" s="5"/>
      <c r="J20" s="5"/>
      <c r="K20" s="13" t="s">
        <v>4</v>
      </c>
      <c r="L20" s="9">
        <v>0</v>
      </c>
      <c r="M20" s="9">
        <v>0</v>
      </c>
      <c r="N20" s="9">
        <v>0</v>
      </c>
      <c r="O20" s="9">
        <v>0</v>
      </c>
      <c r="P20" s="9"/>
      <c r="Q20" s="9"/>
      <c r="R20" s="9"/>
      <c r="S20" s="9"/>
      <c r="T20" s="9"/>
    </row>
    <row r="21" spans="1:20" ht="12.75" customHeight="1" x14ac:dyDescent="0.15">
      <c r="B21" s="7"/>
      <c r="C21" s="6"/>
      <c r="D21" s="6"/>
      <c r="E21" s="6"/>
      <c r="F21" s="2" t="s">
        <v>3</v>
      </c>
      <c r="G21" s="2">
        <f>SUM(G4:G19)</f>
        <v>1</v>
      </c>
      <c r="H21" s="2">
        <f>SUM(H4:H19)</f>
        <v>0.99999999999999989</v>
      </c>
      <c r="I21" s="2">
        <f>SUM(I4:I19)</f>
        <v>1</v>
      </c>
      <c r="J21" s="2">
        <f>SUM(J4:J19)</f>
        <v>1</v>
      </c>
      <c r="K21" s="2" t="s">
        <v>3</v>
      </c>
      <c r="L21" s="10">
        <f>STDEV(L4:L19)</f>
        <v>0.26917589043507367</v>
      </c>
      <c r="M21" s="10">
        <f>STDEV(M4:M19)</f>
        <v>0.35119954049445784</v>
      </c>
      <c r="N21" s="10">
        <f>STDEV(N4:N19)</f>
        <v>0.40701684664021304</v>
      </c>
      <c r="O21" s="10">
        <f>STDEV(O4:O19)</f>
        <v>0.3070527032083149</v>
      </c>
      <c r="P21" s="10"/>
      <c r="Q21" s="10">
        <f>STDEV(Q4:Q19)</f>
        <v>0.26911272243379469</v>
      </c>
      <c r="R21" s="10">
        <f>STDEV(R4:R19)</f>
        <v>0.35136825173075237</v>
      </c>
      <c r="S21" s="10">
        <f>STDEV(S4:S19)</f>
        <v>0.40662709266694286</v>
      </c>
      <c r="T21" s="10">
        <f>STDEV(T4:T19)</f>
        <v>0.30650042399209598</v>
      </c>
    </row>
    <row r="26" spans="1:20" x14ac:dyDescent="0.15">
      <c r="A26" s="1" t="s">
        <v>101</v>
      </c>
      <c r="B26" s="6"/>
      <c r="C26" s="6"/>
      <c r="D26" s="73"/>
      <c r="E26" s="73"/>
    </row>
    <row r="27" spans="1:20" x14ac:dyDescent="0.15">
      <c r="A27" s="1" t="s">
        <v>24</v>
      </c>
      <c r="B27" s="1" t="s">
        <v>99</v>
      </c>
      <c r="G27" s="1" t="s">
        <v>0</v>
      </c>
      <c r="L27" s="1" t="s">
        <v>100</v>
      </c>
      <c r="Q27" s="1" t="s">
        <v>98</v>
      </c>
    </row>
    <row r="28" spans="1:20" x14ac:dyDescent="0.15">
      <c r="B28" s="74">
        <v>1980</v>
      </c>
      <c r="C28" s="74">
        <v>1991</v>
      </c>
      <c r="D28" s="74">
        <v>2000</v>
      </c>
      <c r="E28" s="74">
        <v>2010</v>
      </c>
      <c r="G28" s="74">
        <v>1980</v>
      </c>
      <c r="H28" s="74">
        <v>1991</v>
      </c>
      <c r="I28" s="74">
        <v>2000</v>
      </c>
      <c r="J28" s="74">
        <v>2010</v>
      </c>
      <c r="L28" s="74">
        <v>1980</v>
      </c>
      <c r="M28" s="74">
        <v>1991</v>
      </c>
      <c r="N28" s="74">
        <v>2000</v>
      </c>
      <c r="O28" s="74">
        <v>2010</v>
      </c>
      <c r="Q28" s="74">
        <v>1980</v>
      </c>
      <c r="R28" s="74">
        <v>1991</v>
      </c>
      <c r="S28" s="74">
        <v>2000</v>
      </c>
      <c r="T28" s="74">
        <v>2010</v>
      </c>
    </row>
    <row r="29" spans="1:20" x14ac:dyDescent="0.15">
      <c r="A29" s="75" t="s">
        <v>8</v>
      </c>
      <c r="B29" s="5">
        <v>1.7999999999999999E-2</v>
      </c>
      <c r="C29" s="5">
        <v>3.2000000000000001E-2</v>
      </c>
      <c r="D29" s="5">
        <v>2.7E-2</v>
      </c>
      <c r="E29" s="5">
        <v>5.3999999999999999E-2</v>
      </c>
      <c r="F29" s="80" t="s">
        <v>25</v>
      </c>
      <c r="G29" s="5">
        <f>G4</f>
        <v>0.16620000000000001</v>
      </c>
      <c r="H29" s="5">
        <f t="shared" ref="H29:J29" si="8">H4</f>
        <v>0.1249</v>
      </c>
      <c r="I29" s="5">
        <f t="shared" si="8"/>
        <v>6.7299999999999999E-2</v>
      </c>
      <c r="J29" s="5">
        <f t="shared" si="8"/>
        <v>3.2899999999999999E-2</v>
      </c>
      <c r="K29" s="80" t="s">
        <v>25</v>
      </c>
      <c r="L29" s="5">
        <f>(EXP(B29*G29*0.01)-1)*100</f>
        <v>2.9916447487954301E-3</v>
      </c>
      <c r="M29" s="5">
        <f t="shared" ref="M29:O44" si="9">(EXP(C29*H29*0.01)-1)*100</f>
        <v>3.9968798731138122E-3</v>
      </c>
      <c r="N29" s="5">
        <f t="shared" si="9"/>
        <v>1.8171165093727737E-3</v>
      </c>
      <c r="O29" s="5">
        <f t="shared" si="9"/>
        <v>1.7766157816234696E-3</v>
      </c>
      <c r="Q29" s="5">
        <f>L29*1.645</f>
        <v>4.9212556117684825E-3</v>
      </c>
      <c r="R29" s="5">
        <f t="shared" ref="R29:T44" si="10">M29*1.645</f>
        <v>6.5748673912722211E-3</v>
      </c>
      <c r="S29" s="5">
        <f t="shared" si="10"/>
        <v>2.9891566579182127E-3</v>
      </c>
      <c r="T29" s="5">
        <f t="shared" si="10"/>
        <v>2.9225329607706074E-3</v>
      </c>
    </row>
    <row r="30" spans="1:20" x14ac:dyDescent="0.15">
      <c r="A30" s="75" t="s">
        <v>12</v>
      </c>
      <c r="B30" s="5">
        <v>7.3999999999999996E-2</v>
      </c>
      <c r="C30" s="5">
        <v>0.19400000000000001</v>
      </c>
      <c r="D30" s="5">
        <v>0.13100000000000001</v>
      </c>
      <c r="E30" s="5">
        <v>0.151</v>
      </c>
      <c r="F30" s="80" t="s">
        <v>6</v>
      </c>
      <c r="G30" s="5">
        <f t="shared" ref="G30:J30" si="11">G5</f>
        <v>6.6400000000000001E-2</v>
      </c>
      <c r="H30" s="5">
        <f t="shared" si="11"/>
        <v>5.9000000000000004E-2</v>
      </c>
      <c r="I30" s="5">
        <f t="shared" si="11"/>
        <v>6.2E-2</v>
      </c>
      <c r="J30" s="5">
        <f t="shared" si="11"/>
        <v>5.2600000000000001E-2</v>
      </c>
      <c r="K30" s="80" t="s">
        <v>6</v>
      </c>
      <c r="L30" s="5">
        <f t="shared" ref="L30:L44" si="12">(EXP(B30*G30*0.01)-1)*100</f>
        <v>4.9137207193128418E-3</v>
      </c>
      <c r="M30" s="5">
        <f t="shared" si="9"/>
        <v>1.144665507957221E-2</v>
      </c>
      <c r="N30" s="5">
        <f t="shared" si="9"/>
        <v>8.1223298433519275E-3</v>
      </c>
      <c r="O30" s="5">
        <f t="shared" si="9"/>
        <v>7.9429154328236606E-3</v>
      </c>
      <c r="Q30" s="5">
        <f t="shared" ref="Q30:Q44" si="13">L30*1.645</f>
        <v>8.0830705832696248E-3</v>
      </c>
      <c r="R30" s="5">
        <f t="shared" si="10"/>
        <v>1.8829747605896285E-2</v>
      </c>
      <c r="S30" s="5">
        <f t="shared" si="10"/>
        <v>1.3361232592313921E-2</v>
      </c>
      <c r="T30" s="5">
        <f t="shared" si="10"/>
        <v>1.3066095886994922E-2</v>
      </c>
    </row>
    <row r="31" spans="1:20" x14ac:dyDescent="0.15">
      <c r="A31" s="75" t="s">
        <v>16</v>
      </c>
      <c r="B31" s="5">
        <v>0.16200000000000001</v>
      </c>
      <c r="C31" s="5">
        <v>0.29699999999999999</v>
      </c>
      <c r="D31" s="5">
        <v>0.127</v>
      </c>
      <c r="E31" s="5">
        <v>0.10299999999999999</v>
      </c>
      <c r="F31" s="80" t="s">
        <v>5</v>
      </c>
      <c r="G31" s="5">
        <f t="shared" ref="G31:J31" si="14">G6</f>
        <v>3.8399999999999997E-2</v>
      </c>
      <c r="H31" s="5">
        <f t="shared" si="14"/>
        <v>4.07E-2</v>
      </c>
      <c r="I31" s="5">
        <f t="shared" si="14"/>
        <v>6.7599999999999993E-2</v>
      </c>
      <c r="J31" s="5">
        <f t="shared" si="14"/>
        <v>8.6199999999999999E-2</v>
      </c>
      <c r="K31" s="80" t="s">
        <v>5</v>
      </c>
      <c r="L31" s="5">
        <f t="shared" si="12"/>
        <v>6.2209934957646595E-3</v>
      </c>
      <c r="M31" s="5">
        <f t="shared" si="9"/>
        <v>1.2088630616080565E-2</v>
      </c>
      <c r="N31" s="5">
        <f t="shared" si="9"/>
        <v>8.5855685388436243E-3</v>
      </c>
      <c r="O31" s="5">
        <f t="shared" si="9"/>
        <v>8.8789941593558908E-3</v>
      </c>
      <c r="Q31" s="5">
        <f t="shared" si="13"/>
        <v>1.0233534300532865E-2</v>
      </c>
      <c r="R31" s="5">
        <f t="shared" si="10"/>
        <v>1.9885797363452529E-2</v>
      </c>
      <c r="S31" s="5">
        <f t="shared" si="10"/>
        <v>1.4123260246397762E-2</v>
      </c>
      <c r="T31" s="5">
        <f t="shared" si="10"/>
        <v>1.460594539214044E-2</v>
      </c>
    </row>
    <row r="32" spans="1:20" s="78" customFormat="1" x14ac:dyDescent="0.15">
      <c r="A32" s="76" t="s">
        <v>20</v>
      </c>
      <c r="B32" s="77">
        <v>8.3789999999999996</v>
      </c>
      <c r="C32" s="77">
        <v>8.5259999999999998</v>
      </c>
      <c r="D32" s="77">
        <v>6.7789999999999999</v>
      </c>
      <c r="E32" s="77">
        <v>3.7309999999999999</v>
      </c>
      <c r="F32" s="81" t="s">
        <v>7</v>
      </c>
      <c r="G32" s="77">
        <f t="shared" ref="G32:J32" si="15">G7</f>
        <v>2.3999999999999998E-3</v>
      </c>
      <c r="H32" s="77">
        <f t="shared" si="15"/>
        <v>3.4999999999999996E-3</v>
      </c>
      <c r="I32" s="77">
        <f t="shared" si="15"/>
        <v>3.8E-3</v>
      </c>
      <c r="J32" s="77">
        <f t="shared" si="15"/>
        <v>6.1999999999999998E-3</v>
      </c>
      <c r="K32" s="81" t="s">
        <v>7</v>
      </c>
      <c r="L32" s="77">
        <f t="shared" si="12"/>
        <v>2.0111622115615013E-2</v>
      </c>
      <c r="M32" s="77">
        <f t="shared" si="9"/>
        <v>2.9845452869325939E-2</v>
      </c>
      <c r="N32" s="77">
        <f t="shared" si="9"/>
        <v>2.5763518224430904E-2</v>
      </c>
      <c r="O32" s="77">
        <f t="shared" si="9"/>
        <v>2.3134875699692969E-2</v>
      </c>
      <c r="Q32" s="77">
        <f t="shared" si="13"/>
        <v>3.3083618380186697E-2</v>
      </c>
      <c r="R32" s="77">
        <f t="shared" si="10"/>
        <v>4.909576997004117E-2</v>
      </c>
      <c r="S32" s="77">
        <f t="shared" si="10"/>
        <v>4.2380987479188836E-2</v>
      </c>
      <c r="T32" s="77">
        <f t="shared" si="10"/>
        <v>3.8056870525994935E-2</v>
      </c>
    </row>
    <row r="33" spans="1:20" x14ac:dyDescent="0.15">
      <c r="A33" s="75" t="s">
        <v>9</v>
      </c>
      <c r="B33" s="5">
        <v>3.4000000000000002E-2</v>
      </c>
      <c r="C33" s="5">
        <v>6.3E-2</v>
      </c>
      <c r="D33" s="5">
        <v>0.05</v>
      </c>
      <c r="E33" s="5">
        <v>0.05</v>
      </c>
      <c r="F33" s="80" t="s">
        <v>25</v>
      </c>
      <c r="G33" s="5">
        <f t="shared" ref="G33:J33" si="16">G8</f>
        <v>0.20010000000000003</v>
      </c>
      <c r="H33" s="5">
        <f t="shared" si="16"/>
        <v>0.14990000000000001</v>
      </c>
      <c r="I33" s="5">
        <f t="shared" si="16"/>
        <v>0.1173</v>
      </c>
      <c r="J33" s="5">
        <f t="shared" si="16"/>
        <v>6.6400000000000001E-2</v>
      </c>
      <c r="K33" s="80" t="s">
        <v>25</v>
      </c>
      <c r="L33" s="5">
        <f t="shared" si="12"/>
        <v>6.803631436502755E-3</v>
      </c>
      <c r="M33" s="5">
        <f t="shared" si="9"/>
        <v>9.4441459313809872E-3</v>
      </c>
      <c r="N33" s="5">
        <f t="shared" si="9"/>
        <v>5.8651719944791125E-3</v>
      </c>
      <c r="O33" s="5">
        <f t="shared" si="9"/>
        <v>3.3200551126100208E-3</v>
      </c>
      <c r="Q33" s="5">
        <f t="shared" si="13"/>
        <v>1.1191973713047032E-2</v>
      </c>
      <c r="R33" s="5">
        <f t="shared" si="10"/>
        <v>1.5535620057121724E-2</v>
      </c>
      <c r="S33" s="5">
        <f t="shared" si="10"/>
        <v>9.6482079309181401E-3</v>
      </c>
      <c r="T33" s="5">
        <f t="shared" si="10"/>
        <v>5.4614906602434843E-3</v>
      </c>
    </row>
    <row r="34" spans="1:20" x14ac:dyDescent="0.15">
      <c r="A34" s="75" t="s">
        <v>13</v>
      </c>
      <c r="B34" s="5">
        <v>0.20699999999999999</v>
      </c>
      <c r="C34" s="5">
        <v>0.23499999999999999</v>
      </c>
      <c r="D34" s="5">
        <v>0.24199999999999999</v>
      </c>
      <c r="E34" s="5">
        <v>0.30399999999999999</v>
      </c>
      <c r="F34" s="80" t="s">
        <v>6</v>
      </c>
      <c r="G34" s="5">
        <f t="shared" ref="G34:J34" si="17">G9</f>
        <v>4.6600000000000003E-2</v>
      </c>
      <c r="H34" s="5">
        <f t="shared" si="17"/>
        <v>6.5000000000000002E-2</v>
      </c>
      <c r="I34" s="5">
        <f t="shared" si="17"/>
        <v>6.54E-2</v>
      </c>
      <c r="J34" s="5">
        <f t="shared" si="17"/>
        <v>5.7699999999999994E-2</v>
      </c>
      <c r="K34" s="80" t="s">
        <v>6</v>
      </c>
      <c r="L34" s="5">
        <f t="shared" si="12"/>
        <v>9.6466652608429015E-3</v>
      </c>
      <c r="M34" s="5">
        <f t="shared" si="9"/>
        <v>1.5276166687527848E-2</v>
      </c>
      <c r="N34" s="5">
        <f t="shared" si="9"/>
        <v>1.5828052504063272E-2</v>
      </c>
      <c r="O34" s="5">
        <f t="shared" si="9"/>
        <v>1.7542338488274467E-2</v>
      </c>
      <c r="Q34" s="5">
        <f t="shared" si="13"/>
        <v>1.5868764354086573E-2</v>
      </c>
      <c r="R34" s="5">
        <f t="shared" si="10"/>
        <v>2.512929420098331E-2</v>
      </c>
      <c r="S34" s="5">
        <f t="shared" si="10"/>
        <v>2.6037146369184083E-2</v>
      </c>
      <c r="T34" s="5">
        <f t="shared" si="10"/>
        <v>2.8857146813211498E-2</v>
      </c>
    </row>
    <row r="35" spans="1:20" x14ac:dyDescent="0.15">
      <c r="A35" s="75" t="s">
        <v>17</v>
      </c>
      <c r="B35" s="5">
        <v>0.17</v>
      </c>
      <c r="C35" s="5">
        <v>0.16</v>
      </c>
      <c r="D35" s="5">
        <v>0.124</v>
      </c>
      <c r="E35" s="5">
        <v>6.9000000000000006E-2</v>
      </c>
      <c r="F35" s="80" t="s">
        <v>5</v>
      </c>
      <c r="G35" s="5">
        <f t="shared" ref="G35:J35" si="18">G10</f>
        <v>5.3699999999999998E-2</v>
      </c>
      <c r="H35" s="5">
        <f t="shared" si="18"/>
        <v>8.2599999999999993E-2</v>
      </c>
      <c r="I35" s="5">
        <f t="shared" si="18"/>
        <v>0.1</v>
      </c>
      <c r="J35" s="5">
        <f t="shared" si="18"/>
        <v>0.14369999999999999</v>
      </c>
      <c r="K35" s="80" t="s">
        <v>5</v>
      </c>
      <c r="L35" s="5">
        <f t="shared" si="12"/>
        <v>9.1294167058775244E-3</v>
      </c>
      <c r="M35" s="5">
        <f t="shared" si="9"/>
        <v>1.3216873351762359E-2</v>
      </c>
      <c r="N35" s="5">
        <f t="shared" si="9"/>
        <v>1.240076883177732E-2</v>
      </c>
      <c r="O35" s="5">
        <f t="shared" si="9"/>
        <v>9.9157915821157516E-3</v>
      </c>
      <c r="Q35" s="5">
        <f t="shared" si="13"/>
        <v>1.5017890481168528E-2</v>
      </c>
      <c r="R35" s="5">
        <f t="shared" si="10"/>
        <v>2.1741756663649081E-2</v>
      </c>
      <c r="S35" s="5">
        <f t="shared" si="10"/>
        <v>2.0399264728273692E-2</v>
      </c>
      <c r="T35" s="5">
        <f t="shared" si="10"/>
        <v>1.6311477152580411E-2</v>
      </c>
    </row>
    <row r="36" spans="1:20" s="78" customFormat="1" x14ac:dyDescent="0.15">
      <c r="A36" s="76" t="s">
        <v>21</v>
      </c>
      <c r="B36" s="77">
        <v>0.36499999999999999</v>
      </c>
      <c r="C36" s="77">
        <v>0.49099999999999999</v>
      </c>
      <c r="D36" s="77">
        <v>0.48699999999999999</v>
      </c>
      <c r="E36" s="77">
        <v>0.30099999999999999</v>
      </c>
      <c r="F36" s="81" t="s">
        <v>7</v>
      </c>
      <c r="G36" s="77">
        <f t="shared" ref="G36:J36" si="19">G11</f>
        <v>2.4700000000000003E-2</v>
      </c>
      <c r="H36" s="77">
        <f t="shared" si="19"/>
        <v>2.9399999999999999E-2</v>
      </c>
      <c r="I36" s="77">
        <f t="shared" si="19"/>
        <v>2.8799999999999999E-2</v>
      </c>
      <c r="J36" s="77">
        <f t="shared" si="19"/>
        <v>4.2199999999999994E-2</v>
      </c>
      <c r="K36" s="81" t="s">
        <v>7</v>
      </c>
      <c r="L36" s="77">
        <f t="shared" si="12"/>
        <v>9.0159064084049945E-3</v>
      </c>
      <c r="M36" s="77">
        <f t="shared" si="9"/>
        <v>1.4436441954002177E-2</v>
      </c>
      <c r="N36" s="77">
        <f t="shared" si="9"/>
        <v>1.4026583633253153E-2</v>
      </c>
      <c r="O36" s="77">
        <f t="shared" si="9"/>
        <v>1.2703006763592484E-2</v>
      </c>
      <c r="Q36" s="77">
        <f t="shared" si="13"/>
        <v>1.4831166041826216E-2</v>
      </c>
      <c r="R36" s="77">
        <f t="shared" si="10"/>
        <v>2.3747947014333581E-2</v>
      </c>
      <c r="S36" s="77">
        <f t="shared" si="10"/>
        <v>2.3073730076701437E-2</v>
      </c>
      <c r="T36" s="77">
        <f t="shared" si="10"/>
        <v>2.0896446126109636E-2</v>
      </c>
    </row>
    <row r="37" spans="1:20" x14ac:dyDescent="0.15">
      <c r="A37" s="75" t="s">
        <v>10</v>
      </c>
      <c r="B37" s="5">
        <v>3.9E-2</v>
      </c>
      <c r="C37" s="5">
        <v>5.5E-2</v>
      </c>
      <c r="D37" s="5">
        <v>4.5999999999999999E-2</v>
      </c>
      <c r="E37" s="5">
        <v>0.04</v>
      </c>
      <c r="F37" s="80" t="s">
        <v>25</v>
      </c>
      <c r="G37" s="5">
        <f t="shared" ref="G37:J37" si="20">G12</f>
        <v>0.20920000000000002</v>
      </c>
      <c r="H37" s="5">
        <f t="shared" si="20"/>
        <v>0.18789999999999998</v>
      </c>
      <c r="I37" s="5">
        <f t="shared" si="20"/>
        <v>0.15259999999999999</v>
      </c>
      <c r="J37" s="5">
        <f t="shared" si="20"/>
        <v>0.1157</v>
      </c>
      <c r="K37" s="80" t="s">
        <v>25</v>
      </c>
      <c r="L37" s="5">
        <f t="shared" si="12"/>
        <v>8.1591328391361628E-3</v>
      </c>
      <c r="M37" s="5">
        <f t="shared" si="9"/>
        <v>1.0335034027852963E-2</v>
      </c>
      <c r="N37" s="5">
        <f t="shared" si="9"/>
        <v>7.0198463796966593E-3</v>
      </c>
      <c r="O37" s="5">
        <f t="shared" si="9"/>
        <v>4.6281070935627611E-3</v>
      </c>
      <c r="Q37" s="5">
        <f t="shared" si="13"/>
        <v>1.3421773520378988E-2</v>
      </c>
      <c r="R37" s="5">
        <f t="shared" si="10"/>
        <v>1.7001130975818124E-2</v>
      </c>
      <c r="S37" s="5">
        <f t="shared" si="10"/>
        <v>1.1547647294601004E-2</v>
      </c>
      <c r="T37" s="5">
        <f t="shared" si="10"/>
        <v>7.613236168910742E-3</v>
      </c>
    </row>
    <row r="38" spans="1:20" x14ac:dyDescent="0.15">
      <c r="A38" s="75" t="s">
        <v>14</v>
      </c>
      <c r="B38" s="5">
        <v>0.309</v>
      </c>
      <c r="C38" s="5">
        <v>0.36</v>
      </c>
      <c r="D38" s="5">
        <v>0.217</v>
      </c>
      <c r="E38" s="5">
        <v>0.217</v>
      </c>
      <c r="F38" s="80" t="s">
        <v>6</v>
      </c>
      <c r="G38" s="5">
        <f t="shared" ref="G38:J38" si="21">G13</f>
        <v>2.87E-2</v>
      </c>
      <c r="H38" s="5">
        <f t="shared" si="21"/>
        <v>4.2500000000000003E-2</v>
      </c>
      <c r="I38" s="5">
        <f t="shared" si="21"/>
        <v>6.3200000000000006E-2</v>
      </c>
      <c r="J38" s="5">
        <f t="shared" si="21"/>
        <v>6.3299999999999995E-2</v>
      </c>
      <c r="K38" s="80" t="s">
        <v>6</v>
      </c>
      <c r="L38" s="5">
        <f t="shared" si="12"/>
        <v>8.8686932453452272E-3</v>
      </c>
      <c r="M38" s="5">
        <f t="shared" si="9"/>
        <v>1.5301170509696149E-2</v>
      </c>
      <c r="N38" s="5">
        <f t="shared" si="9"/>
        <v>1.3715340466835535E-2</v>
      </c>
      <c r="O38" s="5">
        <f t="shared" si="9"/>
        <v>1.3737043445405384E-2</v>
      </c>
      <c r="Q38" s="5">
        <f t="shared" si="13"/>
        <v>1.4589000388592899E-2</v>
      </c>
      <c r="R38" s="5">
        <f t="shared" si="10"/>
        <v>2.5170425488450165E-2</v>
      </c>
      <c r="S38" s="5">
        <f t="shared" si="10"/>
        <v>2.2561735067944455E-2</v>
      </c>
      <c r="T38" s="5">
        <f t="shared" si="10"/>
        <v>2.2597436467691856E-2</v>
      </c>
    </row>
    <row r="39" spans="1:20" x14ac:dyDescent="0.15">
      <c r="A39" s="75" t="s">
        <v>18</v>
      </c>
      <c r="B39" s="5">
        <v>0.36699999999999999</v>
      </c>
      <c r="C39" s="5">
        <v>0.251</v>
      </c>
      <c r="D39" s="5">
        <v>0.13500000000000001</v>
      </c>
      <c r="E39" s="5">
        <v>8.7999999999999995E-2</v>
      </c>
      <c r="F39" s="80" t="s">
        <v>5</v>
      </c>
      <c r="G39" s="5">
        <f t="shared" ref="G39:J39" si="22">G14</f>
        <v>2.8900000000000002E-2</v>
      </c>
      <c r="H39" s="5">
        <f t="shared" si="22"/>
        <v>5.5399999999999998E-2</v>
      </c>
      <c r="I39" s="5">
        <f t="shared" si="22"/>
        <v>9.7799999999999998E-2</v>
      </c>
      <c r="J39" s="5">
        <f t="shared" si="22"/>
        <v>0.12029999999999999</v>
      </c>
      <c r="K39" s="80" t="s">
        <v>5</v>
      </c>
      <c r="L39" s="5">
        <f t="shared" si="12"/>
        <v>1.0606862487883006E-2</v>
      </c>
      <c r="M39" s="5">
        <f t="shared" si="9"/>
        <v>1.3906366845550799E-2</v>
      </c>
      <c r="N39" s="5">
        <f t="shared" si="9"/>
        <v>1.3203871634415165E-2</v>
      </c>
      <c r="O39" s="5">
        <f t="shared" si="9"/>
        <v>1.0586960379099786E-2</v>
      </c>
      <c r="Q39" s="5">
        <f t="shared" si="13"/>
        <v>1.7448288792567546E-2</v>
      </c>
      <c r="R39" s="5">
        <f t="shared" si="10"/>
        <v>2.2875973460931065E-2</v>
      </c>
      <c r="S39" s="5">
        <f t="shared" si="10"/>
        <v>2.1720368838612947E-2</v>
      </c>
      <c r="T39" s="5">
        <f t="shared" si="10"/>
        <v>1.7415549823619147E-2</v>
      </c>
    </row>
    <row r="40" spans="1:20" s="78" customFormat="1" x14ac:dyDescent="0.15">
      <c r="A40" s="76" t="s">
        <v>22</v>
      </c>
      <c r="B40" s="77">
        <v>0.38200000000000001</v>
      </c>
      <c r="C40" s="77">
        <v>0.28799999999999998</v>
      </c>
      <c r="D40" s="77">
        <v>0.24099999999999999</v>
      </c>
      <c r="E40" s="77">
        <v>0.251</v>
      </c>
      <c r="F40" s="81" t="s">
        <v>7</v>
      </c>
      <c r="G40" s="77">
        <f t="shared" ref="G40:J40" si="23">G15</f>
        <v>2.2000000000000002E-2</v>
      </c>
      <c r="H40" s="77">
        <f t="shared" si="23"/>
        <v>4.1200000000000001E-2</v>
      </c>
      <c r="I40" s="77">
        <f t="shared" si="23"/>
        <v>5.2400000000000002E-2</v>
      </c>
      <c r="J40" s="77">
        <f t="shared" si="23"/>
        <v>5.0700000000000002E-2</v>
      </c>
      <c r="K40" s="81" t="s">
        <v>7</v>
      </c>
      <c r="L40" s="77">
        <f t="shared" si="12"/>
        <v>8.4043531459743193E-3</v>
      </c>
      <c r="M40" s="77">
        <f t="shared" si="9"/>
        <v>1.186630399017119E-2</v>
      </c>
      <c r="N40" s="77">
        <f t="shared" si="9"/>
        <v>1.2629197416003102E-2</v>
      </c>
      <c r="O40" s="77">
        <f t="shared" si="9"/>
        <v>1.2726509751548321E-2</v>
      </c>
      <c r="Q40" s="77">
        <f t="shared" si="13"/>
        <v>1.3825160925127755E-2</v>
      </c>
      <c r="R40" s="77">
        <f t="shared" si="10"/>
        <v>1.9520070063831607E-2</v>
      </c>
      <c r="S40" s="77">
        <f t="shared" si="10"/>
        <v>2.0775029749325102E-2</v>
      </c>
      <c r="T40" s="77">
        <f t="shared" si="10"/>
        <v>2.0935108541296987E-2</v>
      </c>
    </row>
    <row r="41" spans="1:20" x14ac:dyDescent="0.15">
      <c r="A41" s="75" t="s">
        <v>11</v>
      </c>
      <c r="B41" s="5">
        <v>7.3999999999999996E-2</v>
      </c>
      <c r="C41" s="5">
        <v>0.10299999999999999</v>
      </c>
      <c r="D41" s="5">
        <v>9.7000000000000003E-2</v>
      </c>
      <c r="E41" s="5">
        <v>7.1999999999999995E-2</v>
      </c>
      <c r="F41" s="80" t="s">
        <v>25</v>
      </c>
      <c r="G41" s="5">
        <f t="shared" ref="G41:J41" si="24">G16</f>
        <v>8.7499999999999994E-2</v>
      </c>
      <c r="H41" s="5">
        <f t="shared" si="24"/>
        <v>8.6699999999999999E-2</v>
      </c>
      <c r="I41" s="5">
        <f t="shared" si="24"/>
        <v>7.1599999999999997E-2</v>
      </c>
      <c r="J41" s="5">
        <f t="shared" si="24"/>
        <v>6.9400000000000003E-2</v>
      </c>
      <c r="K41" s="80" t="s">
        <v>25</v>
      </c>
      <c r="L41" s="5">
        <f t="shared" si="12"/>
        <v>6.4752096326392561E-3</v>
      </c>
      <c r="M41" s="5">
        <f t="shared" si="9"/>
        <v>8.9304987453076023E-3</v>
      </c>
      <c r="N41" s="5">
        <f t="shared" si="9"/>
        <v>6.9454411846026076E-3</v>
      </c>
      <c r="O41" s="5">
        <f t="shared" si="9"/>
        <v>4.9969248421266599E-3</v>
      </c>
      <c r="Q41" s="5">
        <f t="shared" si="13"/>
        <v>1.0651719845691576E-2</v>
      </c>
      <c r="R41" s="5">
        <f t="shared" si="10"/>
        <v>1.4690670436031006E-2</v>
      </c>
      <c r="S41" s="5">
        <f t="shared" si="10"/>
        <v>1.142525074867129E-2</v>
      </c>
      <c r="T41" s="5">
        <f t="shared" si="10"/>
        <v>8.2199413652983555E-3</v>
      </c>
    </row>
    <row r="42" spans="1:20" x14ac:dyDescent="0.15">
      <c r="A42" s="75" t="s">
        <v>15</v>
      </c>
      <c r="B42" s="5">
        <v>0.91900000000000004</v>
      </c>
      <c r="C42" s="5">
        <v>1.365</v>
      </c>
      <c r="D42" s="5">
        <v>1.0580000000000001</v>
      </c>
      <c r="E42" s="5">
        <v>0.47199999999999998</v>
      </c>
      <c r="F42" s="80" t="s">
        <v>6</v>
      </c>
      <c r="G42" s="5">
        <f t="shared" ref="G42:J42" si="25">G17</f>
        <v>9.0000000000000011E-3</v>
      </c>
      <c r="H42" s="5">
        <f t="shared" si="25"/>
        <v>9.3999999999999986E-3</v>
      </c>
      <c r="I42" s="5">
        <f t="shared" si="25"/>
        <v>1.34E-2</v>
      </c>
      <c r="J42" s="5">
        <f t="shared" si="25"/>
        <v>2.4799999999999999E-2</v>
      </c>
      <c r="K42" s="80" t="s">
        <v>6</v>
      </c>
      <c r="L42" s="5">
        <f t="shared" si="12"/>
        <v>8.2713420566316032E-3</v>
      </c>
      <c r="M42" s="5">
        <f t="shared" si="9"/>
        <v>1.2831823208014903E-2</v>
      </c>
      <c r="N42" s="5">
        <f t="shared" si="9"/>
        <v>1.4178205012482792E-2</v>
      </c>
      <c r="O42" s="5">
        <f t="shared" si="9"/>
        <v>1.1706285132095928E-2</v>
      </c>
      <c r="Q42" s="5">
        <f t="shared" si="13"/>
        <v>1.3606357683158987E-2</v>
      </c>
      <c r="R42" s="5">
        <f t="shared" si="10"/>
        <v>2.1108349177184516E-2</v>
      </c>
      <c r="S42" s="5">
        <f t="shared" si="10"/>
        <v>2.3323147245534193E-2</v>
      </c>
      <c r="T42" s="5">
        <f t="shared" si="10"/>
        <v>1.9256839042297802E-2</v>
      </c>
    </row>
    <row r="43" spans="1:20" x14ac:dyDescent="0.15">
      <c r="A43" s="75" t="s">
        <v>19</v>
      </c>
      <c r="B43" s="5">
        <v>1.3029999999999999</v>
      </c>
      <c r="C43" s="5">
        <v>1.1819999999999999</v>
      </c>
      <c r="D43" s="5">
        <v>0.745</v>
      </c>
      <c r="E43" s="5">
        <v>0.26700000000000002</v>
      </c>
      <c r="F43" s="80" t="s">
        <v>5</v>
      </c>
      <c r="G43" s="5">
        <f t="shared" ref="G43:J43" si="26">G18</f>
        <v>8.3000000000000001E-3</v>
      </c>
      <c r="H43" s="5">
        <f t="shared" si="26"/>
        <v>1.09E-2</v>
      </c>
      <c r="I43" s="5">
        <f t="shared" si="26"/>
        <v>1.8000000000000002E-2</v>
      </c>
      <c r="J43" s="5">
        <f t="shared" si="26"/>
        <v>3.9900000000000005E-2</v>
      </c>
      <c r="K43" s="80" t="s">
        <v>5</v>
      </c>
      <c r="L43" s="5">
        <f t="shared" si="12"/>
        <v>1.0815484831394606E-2</v>
      </c>
      <c r="M43" s="5">
        <f t="shared" si="9"/>
        <v>1.2884629997156338E-2</v>
      </c>
      <c r="N43" s="5">
        <f t="shared" si="9"/>
        <v>1.3410899180699154E-2</v>
      </c>
      <c r="O43" s="5">
        <f t="shared" si="9"/>
        <v>1.0653867484156088E-2</v>
      </c>
      <c r="Q43" s="5">
        <f t="shared" si="13"/>
        <v>1.7791472547644127E-2</v>
      </c>
      <c r="R43" s="5">
        <f t="shared" si="10"/>
        <v>2.1195216345322176E-2</v>
      </c>
      <c r="S43" s="5">
        <f t="shared" si="10"/>
        <v>2.2060929152250108E-2</v>
      </c>
      <c r="T43" s="5">
        <f t="shared" si="10"/>
        <v>1.7525612011436764E-2</v>
      </c>
    </row>
    <row r="44" spans="1:20" x14ac:dyDescent="0.15">
      <c r="A44" s="75" t="s">
        <v>23</v>
      </c>
      <c r="B44" s="5">
        <v>1.389</v>
      </c>
      <c r="C44" s="5">
        <v>1.296</v>
      </c>
      <c r="D44" s="5">
        <v>0.74399999999999999</v>
      </c>
      <c r="E44" s="5">
        <v>0.49199999999999999</v>
      </c>
      <c r="F44" s="80" t="s">
        <v>7</v>
      </c>
      <c r="G44" s="5">
        <f t="shared" ref="G44:J44" si="27">G19</f>
        <v>7.9000000000000008E-3</v>
      </c>
      <c r="H44" s="5">
        <f t="shared" si="27"/>
        <v>1.1000000000000001E-2</v>
      </c>
      <c r="I44" s="5">
        <f t="shared" si="27"/>
        <v>1.8799999999999997E-2</v>
      </c>
      <c r="J44" s="5">
        <f t="shared" si="27"/>
        <v>2.7999999999999997E-2</v>
      </c>
      <c r="K44" s="80" t="s">
        <v>7</v>
      </c>
      <c r="L44" s="5">
        <f t="shared" si="12"/>
        <v>1.0973702066641167E-2</v>
      </c>
      <c r="M44" s="5">
        <f t="shared" si="9"/>
        <v>1.4257016215979412E-2</v>
      </c>
      <c r="N44" s="5">
        <f t="shared" si="9"/>
        <v>1.3988178254420447E-2</v>
      </c>
      <c r="O44" s="5">
        <f t="shared" si="9"/>
        <v>1.3776948934451916E-2</v>
      </c>
      <c r="Q44" s="5">
        <f t="shared" si="13"/>
        <v>1.8051739899624719E-2</v>
      </c>
      <c r="R44" s="5">
        <f t="shared" si="10"/>
        <v>2.3452791675286133E-2</v>
      </c>
      <c r="S44" s="5">
        <f t="shared" si="10"/>
        <v>2.3010553228521635E-2</v>
      </c>
      <c r="T44" s="5">
        <f t="shared" si="10"/>
        <v>2.2663080997173402E-2</v>
      </c>
    </row>
  </sheetData>
  <pageMargins left="0.78740157499999996" right="0.78740157499999996" top="0.984251969" bottom="0.984251969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showGridLines="0" zoomScale="120" zoomScaleNormal="120" zoomScalePageLayoutView="90" workbookViewId="0">
      <pane xSplit="1" topLeftCell="H1" activePane="topRight" state="frozen"/>
      <selection pane="topRight"/>
    </sheetView>
  </sheetViews>
  <sheetFormatPr baseColWidth="10" defaultColWidth="11.5" defaultRowHeight="13" x14ac:dyDescent="0.15"/>
  <cols>
    <col min="1" max="1" width="52.6640625" style="3" customWidth="1"/>
    <col min="2" max="5" width="13.33203125" style="3" customWidth="1"/>
    <col min="6" max="6" width="20.83203125" style="80" customWidth="1"/>
    <col min="7" max="10" width="11.5" style="3" customWidth="1"/>
    <col min="11" max="11" width="14.83203125" style="79" bestFit="1" customWidth="1"/>
    <col min="12" max="16384" width="11.5" style="3"/>
  </cols>
  <sheetData>
    <row r="1" spans="1:20" x14ac:dyDescent="0.15">
      <c r="A1" s="1" t="s">
        <v>103</v>
      </c>
    </row>
    <row r="2" spans="1:20" ht="12.75" customHeight="1" x14ac:dyDescent="0.15">
      <c r="A2" s="1" t="s">
        <v>24</v>
      </c>
      <c r="B2" s="1"/>
      <c r="C2" s="1"/>
      <c r="D2" s="1"/>
      <c r="E2" s="1"/>
      <c r="F2" s="8"/>
      <c r="G2" s="1" t="s">
        <v>0</v>
      </c>
      <c r="H2" s="1"/>
      <c r="I2" s="1"/>
      <c r="J2" s="1"/>
      <c r="K2" s="1"/>
      <c r="L2" s="1" t="s">
        <v>2</v>
      </c>
      <c r="Q2" s="1" t="s">
        <v>1</v>
      </c>
    </row>
    <row r="3" spans="1:20" ht="12.75" customHeight="1" x14ac:dyDescent="0.15">
      <c r="A3" s="1"/>
      <c r="B3" s="8">
        <v>1980</v>
      </c>
      <c r="C3" s="8">
        <v>1991</v>
      </c>
      <c r="D3" s="8">
        <v>2000</v>
      </c>
      <c r="E3" s="8">
        <v>2010</v>
      </c>
      <c r="F3" s="8"/>
      <c r="G3" s="8">
        <v>1980</v>
      </c>
      <c r="H3" s="8">
        <v>1991</v>
      </c>
      <c r="I3" s="8">
        <v>2000</v>
      </c>
      <c r="J3" s="8">
        <v>2010</v>
      </c>
      <c r="K3" s="8"/>
      <c r="L3" s="8">
        <v>1980</v>
      </c>
      <c r="M3" s="8">
        <v>1991</v>
      </c>
      <c r="N3" s="8">
        <v>2000</v>
      </c>
      <c r="O3" s="8">
        <v>2010</v>
      </c>
      <c r="P3" s="8"/>
      <c r="Q3" s="8">
        <v>1980</v>
      </c>
      <c r="R3" s="8">
        <v>1991</v>
      </c>
      <c r="S3" s="8">
        <v>2000</v>
      </c>
      <c r="T3" s="8">
        <v>2010</v>
      </c>
    </row>
    <row r="4" spans="1:20" s="4" customFormat="1" ht="12.75" customHeight="1" x14ac:dyDescent="0.15">
      <c r="A4" s="11" t="s">
        <v>8</v>
      </c>
      <c r="B4" s="17">
        <v>-1.3169999999999999</v>
      </c>
      <c r="C4" s="17">
        <v>-1.863</v>
      </c>
      <c r="D4" s="17">
        <v>-1.6639999999999999</v>
      </c>
      <c r="E4" s="17">
        <v>-2.9089999999999998</v>
      </c>
      <c r="F4" s="13" t="s">
        <v>25</v>
      </c>
      <c r="G4" s="13">
        <f>'TableA1-Frequency'!H7/100</f>
        <v>0.34130000000000005</v>
      </c>
      <c r="H4" s="13">
        <f>'TableA1-Frequency'!J7/100</f>
        <v>0.26739999999999997</v>
      </c>
      <c r="I4" s="13">
        <f>'TableA1-Frequency'!L7/100</f>
        <v>0.1656</v>
      </c>
      <c r="J4" s="13">
        <f>'TableA1-Frequency'!N7/100</f>
        <v>8.6199999999999999E-2</v>
      </c>
      <c r="K4" s="13" t="s">
        <v>25</v>
      </c>
      <c r="L4" s="9">
        <f t="shared" ref="L4:L19" si="0">(EXP(B4*G4*0.01)-1)*100</f>
        <v>-0.44848339617413746</v>
      </c>
      <c r="M4" s="9">
        <f t="shared" ref="M4:M19" si="1">(EXP(C4*H4*0.01)-1)*100</f>
        <v>-0.4969274101170762</v>
      </c>
      <c r="N4" s="9">
        <f t="shared" ref="N4:N19" si="2">(EXP(D4*I4*0.01)-1)*100</f>
        <v>-0.27517908633116761</v>
      </c>
      <c r="O4" s="9">
        <f t="shared" ref="O4:O19" si="3">(EXP(E4*J4*0.01)-1)*100</f>
        <v>-0.25044167026486708</v>
      </c>
      <c r="P4" s="9"/>
      <c r="Q4" s="9">
        <f t="shared" ref="Q4:Q19" si="4">B4*G4</f>
        <v>-0.44949210000000006</v>
      </c>
      <c r="R4" s="9">
        <f t="shared" ref="R4:R19" si="5">C4*H4</f>
        <v>-0.49816619999999995</v>
      </c>
      <c r="S4" s="9">
        <f t="shared" ref="S4:S19" si="6">D4*I4</f>
        <v>-0.27555839999999998</v>
      </c>
      <c r="T4" s="9">
        <f t="shared" ref="T4:T19" si="7">E4*J4</f>
        <v>-0.25075579999999997</v>
      </c>
    </row>
    <row r="5" spans="1:20" s="4" customFormat="1" ht="12.75" customHeight="1" x14ac:dyDescent="0.15">
      <c r="A5" s="11" t="s">
        <v>12</v>
      </c>
      <c r="B5" s="17">
        <v>-0.60099999999999998</v>
      </c>
      <c r="C5" s="17">
        <v>6.74</v>
      </c>
      <c r="D5" s="17">
        <v>1.4870000000000001</v>
      </c>
      <c r="E5" s="17">
        <v>-4.0960000000000001</v>
      </c>
      <c r="F5" s="13" t="s">
        <v>6</v>
      </c>
      <c r="G5" s="13">
        <f>'TableA1-Frequency'!H8/100</f>
        <v>4.9299999999999997E-2</v>
      </c>
      <c r="H5" s="13">
        <f>'TableA1-Frequency'!J8/100</f>
        <v>4.6199999999999998E-2</v>
      </c>
      <c r="I5" s="13">
        <f>'TableA1-Frequency'!L8/100</f>
        <v>7.2999999999999995E-2</v>
      </c>
      <c r="J5" s="13">
        <f>'TableA1-Frequency'!N8/100</f>
        <v>7.7199999999999991E-2</v>
      </c>
      <c r="K5" s="13" t="s">
        <v>6</v>
      </c>
      <c r="L5" s="9">
        <f t="shared" si="0"/>
        <v>-2.9624910956393968E-2</v>
      </c>
      <c r="M5" s="9">
        <f t="shared" si="1"/>
        <v>0.31187331604061175</v>
      </c>
      <c r="N5" s="9">
        <f t="shared" si="2"/>
        <v>0.10860993792196627</v>
      </c>
      <c r="O5" s="9">
        <f t="shared" si="3"/>
        <v>-0.315711778932104</v>
      </c>
      <c r="P5" s="9"/>
      <c r="Q5" s="9">
        <f t="shared" si="4"/>
        <v>-2.9629299999999997E-2</v>
      </c>
      <c r="R5" s="9">
        <f t="shared" si="5"/>
        <v>0.311388</v>
      </c>
      <c r="S5" s="9">
        <f t="shared" si="6"/>
        <v>0.10855099999999999</v>
      </c>
      <c r="T5" s="9">
        <f t="shared" si="7"/>
        <v>-0.31621119999999997</v>
      </c>
    </row>
    <row r="6" spans="1:20" s="4" customFormat="1" ht="12.75" customHeight="1" x14ac:dyDescent="0.15">
      <c r="A6" s="11" t="s">
        <v>16</v>
      </c>
      <c r="B6" s="17">
        <v>-2.0649999999999999</v>
      </c>
      <c r="C6" s="17">
        <v>10.638</v>
      </c>
      <c r="D6" s="17">
        <v>5.6929999999999996</v>
      </c>
      <c r="E6" s="17">
        <v>4.5350000000000001</v>
      </c>
      <c r="F6" s="13" t="s">
        <v>5</v>
      </c>
      <c r="G6" s="13">
        <f>'TableA1-Frequency'!H9/100</f>
        <v>1.6200000000000003E-2</v>
      </c>
      <c r="H6" s="13">
        <f>'TableA1-Frequency'!J9/100</f>
        <v>1.9199999999999998E-2</v>
      </c>
      <c r="I6" s="13">
        <f>'TableA1-Frequency'!L9/100</f>
        <v>3.9300000000000002E-2</v>
      </c>
      <c r="J6" s="13">
        <f>'TableA1-Frequency'!N9/100</f>
        <v>5.8400000000000001E-2</v>
      </c>
      <c r="K6" s="13" t="s">
        <v>5</v>
      </c>
      <c r="L6" s="9">
        <f t="shared" si="0"/>
        <v>-3.3447405107855932E-2</v>
      </c>
      <c r="M6" s="9">
        <f t="shared" si="1"/>
        <v>0.20445833158244664</v>
      </c>
      <c r="N6" s="9">
        <f t="shared" si="2"/>
        <v>0.22398537329126889</v>
      </c>
      <c r="O6" s="9">
        <f t="shared" si="3"/>
        <v>0.26519502153976582</v>
      </c>
      <c r="P6" s="9"/>
      <c r="Q6" s="9">
        <f t="shared" si="4"/>
        <v>-3.3453000000000004E-2</v>
      </c>
      <c r="R6" s="9">
        <f t="shared" si="5"/>
        <v>0.20424959999999998</v>
      </c>
      <c r="S6" s="9">
        <f t="shared" si="6"/>
        <v>0.22373489999999999</v>
      </c>
      <c r="T6" s="9">
        <f t="shared" si="7"/>
        <v>0.26484400000000002</v>
      </c>
    </row>
    <row r="7" spans="1:20" s="16" customFormat="1" ht="12.75" customHeight="1" x14ac:dyDescent="0.15">
      <c r="A7" s="14" t="s">
        <v>20</v>
      </c>
      <c r="B7" s="18">
        <v>-115.179</v>
      </c>
      <c r="C7" s="18">
        <v>104.151</v>
      </c>
      <c r="D7" s="18">
        <v>47.942</v>
      </c>
      <c r="E7" s="18">
        <v>5.6589999999999998</v>
      </c>
      <c r="F7" s="15" t="s">
        <v>7</v>
      </c>
      <c r="G7" s="15">
        <f>'TableA1-Frequency'!H10/100</f>
        <v>1.5E-3</v>
      </c>
      <c r="H7" s="15">
        <f>'TableA1-Frequency'!J10/100</f>
        <v>1.5E-3</v>
      </c>
      <c r="I7" s="15">
        <f>'TableA1-Frequency'!L10/100</f>
        <v>2E-3</v>
      </c>
      <c r="J7" s="15">
        <f>'TableA1-Frequency'!N10/100</f>
        <v>2.8000000000000004E-3</v>
      </c>
      <c r="K7" s="15" t="s">
        <v>7</v>
      </c>
      <c r="L7" s="12">
        <f t="shared" si="0"/>
        <v>-0.17261934113924626</v>
      </c>
      <c r="M7" s="12">
        <f t="shared" si="1"/>
        <v>0.15634859717095217</v>
      </c>
      <c r="N7" s="12">
        <f t="shared" si="2"/>
        <v>9.592998340302028E-2</v>
      </c>
      <c r="O7" s="12">
        <f t="shared" si="3"/>
        <v>1.5846455418122574E-2</v>
      </c>
      <c r="P7" s="12"/>
      <c r="Q7" s="12">
        <f t="shared" si="4"/>
        <v>-0.17276850000000002</v>
      </c>
      <c r="R7" s="12">
        <f t="shared" si="5"/>
        <v>0.15622649999999999</v>
      </c>
      <c r="S7" s="12">
        <f t="shared" si="6"/>
        <v>9.5883999999999997E-2</v>
      </c>
      <c r="T7" s="12">
        <f t="shared" si="7"/>
        <v>1.58452E-2</v>
      </c>
    </row>
    <row r="8" spans="1:20" s="4" customFormat="1" ht="12.75" customHeight="1" x14ac:dyDescent="0.15">
      <c r="A8" s="11" t="s">
        <v>9</v>
      </c>
      <c r="B8" s="17">
        <v>-0.53600000000000003</v>
      </c>
      <c r="C8" s="17">
        <v>-5.1100000000000003</v>
      </c>
      <c r="D8" s="17">
        <v>-4.133</v>
      </c>
      <c r="E8" s="17">
        <v>-4.1849999999999996</v>
      </c>
      <c r="F8" s="13" t="s">
        <v>25</v>
      </c>
      <c r="G8" s="13">
        <f>'TableA1-Frequency'!H11/100</f>
        <v>0.18609999999999999</v>
      </c>
      <c r="H8" s="13">
        <f>'TableA1-Frequency'!J11/100</f>
        <v>0.20629999999999998</v>
      </c>
      <c r="I8" s="13">
        <f>'TableA1-Frequency'!L11/100</f>
        <v>0.1721</v>
      </c>
      <c r="J8" s="13">
        <f>'TableA1-Frequency'!N11/100</f>
        <v>0.11119999999999999</v>
      </c>
      <c r="K8" s="13" t="s">
        <v>25</v>
      </c>
      <c r="L8" s="9">
        <f t="shared" si="0"/>
        <v>-9.9699866624158862E-2</v>
      </c>
      <c r="M8" s="9">
        <f t="shared" si="1"/>
        <v>-1.0486558600554918</v>
      </c>
      <c r="N8" s="9">
        <f t="shared" si="2"/>
        <v>-0.70876562474755378</v>
      </c>
      <c r="O8" s="9">
        <f t="shared" si="3"/>
        <v>-0.46429082232435359</v>
      </c>
      <c r="P8" s="9"/>
      <c r="Q8" s="9">
        <f t="shared" si="4"/>
        <v>-9.9749599999999994E-2</v>
      </c>
      <c r="R8" s="9">
        <f t="shared" si="5"/>
        <v>-1.0541929999999999</v>
      </c>
      <c r="S8" s="9">
        <f t="shared" si="6"/>
        <v>-0.71128930000000001</v>
      </c>
      <c r="T8" s="9">
        <f t="shared" si="7"/>
        <v>-0.46537199999999995</v>
      </c>
    </row>
    <row r="9" spans="1:20" s="4" customFormat="1" ht="12.75" customHeight="1" x14ac:dyDescent="0.15">
      <c r="A9" s="11" t="s">
        <v>13</v>
      </c>
      <c r="B9" s="17">
        <v>11.868</v>
      </c>
      <c r="C9" s="17">
        <v>5.657</v>
      </c>
      <c r="D9" s="17">
        <v>7.7210000000000001</v>
      </c>
      <c r="E9" s="17">
        <v>14.154999999999999</v>
      </c>
      <c r="F9" s="13" t="s">
        <v>6</v>
      </c>
      <c r="G9" s="13">
        <f>'TableA1-Frequency'!H12/100</f>
        <v>1.6299999999999999E-2</v>
      </c>
      <c r="H9" s="13">
        <f>'TableA1-Frequency'!J12/100</f>
        <v>3.9E-2</v>
      </c>
      <c r="I9" s="13">
        <f>'TableA1-Frequency'!L12/100</f>
        <v>4.8300000000000003E-2</v>
      </c>
      <c r="J9" s="13">
        <f>'TableA1-Frequency'!N12/100</f>
        <v>5.3800000000000001E-2</v>
      </c>
      <c r="K9" s="13" t="s">
        <v>6</v>
      </c>
      <c r="L9" s="9">
        <f t="shared" si="0"/>
        <v>0.19363563213037338</v>
      </c>
      <c r="M9" s="9">
        <f t="shared" si="1"/>
        <v>0.22086655161801527</v>
      </c>
      <c r="N9" s="9">
        <f t="shared" si="2"/>
        <v>0.37362052786624744</v>
      </c>
      <c r="O9" s="9">
        <f t="shared" si="3"/>
        <v>0.76444608308088302</v>
      </c>
      <c r="P9" s="9"/>
      <c r="Q9" s="9">
        <f t="shared" si="4"/>
        <v>0.19344839999999999</v>
      </c>
      <c r="R9" s="9">
        <f t="shared" si="5"/>
        <v>0.22062300000000001</v>
      </c>
      <c r="S9" s="9">
        <f t="shared" si="6"/>
        <v>0.37292430000000004</v>
      </c>
      <c r="T9" s="9">
        <f t="shared" si="7"/>
        <v>0.76153899999999997</v>
      </c>
    </row>
    <row r="10" spans="1:20" s="4" customFormat="1" ht="12.75" customHeight="1" x14ac:dyDescent="0.15">
      <c r="A10" s="11" t="s">
        <v>17</v>
      </c>
      <c r="B10" s="17">
        <v>9.032</v>
      </c>
      <c r="C10" s="17">
        <v>8.0350000000000001</v>
      </c>
      <c r="D10" s="17">
        <v>8.15</v>
      </c>
      <c r="E10" s="17">
        <v>5.2549999999999999</v>
      </c>
      <c r="F10" s="13" t="s">
        <v>5</v>
      </c>
      <c r="G10" s="13">
        <f>'TableA1-Frequency'!H13/100</f>
        <v>1.24E-2</v>
      </c>
      <c r="H10" s="13">
        <f>'TableA1-Frequency'!J13/100</f>
        <v>2.81E-2</v>
      </c>
      <c r="I10" s="13">
        <f>'TableA1-Frequency'!L13/100</f>
        <v>4.4500000000000005E-2</v>
      </c>
      <c r="J10" s="13">
        <f>'TableA1-Frequency'!N13/100</f>
        <v>7.6299999999999993E-2</v>
      </c>
      <c r="K10" s="13" t="s">
        <v>5</v>
      </c>
      <c r="L10" s="9">
        <f t="shared" si="0"/>
        <v>0.11205953983606243</v>
      </c>
      <c r="M10" s="9">
        <f t="shared" si="1"/>
        <v>0.22603858288658962</v>
      </c>
      <c r="N10" s="9">
        <f t="shared" si="2"/>
        <v>0.36333346156263158</v>
      </c>
      <c r="O10" s="9">
        <f t="shared" si="3"/>
        <v>0.4017614059892205</v>
      </c>
      <c r="P10" s="9"/>
      <c r="Q10" s="9">
        <f t="shared" si="4"/>
        <v>0.11199679999999999</v>
      </c>
      <c r="R10" s="9">
        <f t="shared" si="5"/>
        <v>0.2257835</v>
      </c>
      <c r="S10" s="9">
        <f t="shared" si="6"/>
        <v>0.36267500000000008</v>
      </c>
      <c r="T10" s="9">
        <f t="shared" si="7"/>
        <v>0.40095649999999994</v>
      </c>
    </row>
    <row r="11" spans="1:20" s="16" customFormat="1" ht="12.75" customHeight="1" x14ac:dyDescent="0.15">
      <c r="A11" s="14" t="s">
        <v>21</v>
      </c>
      <c r="B11" s="18">
        <v>4.3890000000000002</v>
      </c>
      <c r="C11" s="18">
        <v>14.388999999999999</v>
      </c>
      <c r="D11" s="18">
        <v>14.784000000000001</v>
      </c>
      <c r="E11" s="18">
        <v>10.212999999999999</v>
      </c>
      <c r="F11" s="15" t="s">
        <v>7</v>
      </c>
      <c r="G11" s="15">
        <f>'TableA1-Frequency'!H14/100</f>
        <v>4.5999999999999999E-3</v>
      </c>
      <c r="H11" s="15">
        <f>'TableA1-Frequency'!J14/100</f>
        <v>5.3E-3</v>
      </c>
      <c r="I11" s="15">
        <f>'TableA1-Frequency'!L14/100</f>
        <v>7.8000000000000005E-3</v>
      </c>
      <c r="J11" s="15">
        <f>'TableA1-Frequency'!N14/100</f>
        <v>1.5100000000000001E-2</v>
      </c>
      <c r="K11" s="15" t="s">
        <v>7</v>
      </c>
      <c r="L11" s="12">
        <f t="shared" si="0"/>
        <v>2.0191438196515143E-2</v>
      </c>
      <c r="M11" s="12">
        <f t="shared" si="1"/>
        <v>7.6290786627941642E-2</v>
      </c>
      <c r="N11" s="12">
        <f t="shared" si="2"/>
        <v>0.11538171354104065</v>
      </c>
      <c r="O11" s="12">
        <f t="shared" si="3"/>
        <v>0.15433527448742712</v>
      </c>
      <c r="P11" s="12"/>
      <c r="Q11" s="12">
        <f t="shared" si="4"/>
        <v>2.01894E-2</v>
      </c>
      <c r="R11" s="12">
        <f t="shared" si="5"/>
        <v>7.6261700000000002E-2</v>
      </c>
      <c r="S11" s="12">
        <f t="shared" si="6"/>
        <v>0.11531520000000001</v>
      </c>
      <c r="T11" s="12">
        <f t="shared" si="7"/>
        <v>0.1542163</v>
      </c>
    </row>
    <row r="12" spans="1:20" s="4" customFormat="1" ht="12.75" customHeight="1" x14ac:dyDescent="0.15">
      <c r="A12" s="11" t="s">
        <v>10</v>
      </c>
      <c r="B12" s="17">
        <v>-4.6139999999999999</v>
      </c>
      <c r="C12" s="17">
        <v>-5.7450000000000001</v>
      </c>
      <c r="D12" s="17">
        <v>-4.8959999999999999</v>
      </c>
      <c r="E12" s="17">
        <v>-4.4880000000000004</v>
      </c>
      <c r="F12" s="13" t="s">
        <v>25</v>
      </c>
      <c r="G12" s="13">
        <f>'TableA1-Frequency'!H15/100</f>
        <v>0.21329999999999999</v>
      </c>
      <c r="H12" s="13">
        <f>'TableA1-Frequency'!J15/100</f>
        <v>0.21969999999999998</v>
      </c>
      <c r="I12" s="13">
        <f>'TableA1-Frequency'!L15/100</f>
        <v>0.2084</v>
      </c>
      <c r="J12" s="13">
        <f>'TableA1-Frequency'!N15/100</f>
        <v>0.19079999999999997</v>
      </c>
      <c r="K12" s="13" t="s">
        <v>25</v>
      </c>
      <c r="L12" s="9">
        <f t="shared" si="0"/>
        <v>-0.97933913288694718</v>
      </c>
      <c r="M12" s="9">
        <f t="shared" si="1"/>
        <v>-1.2542444596025493</v>
      </c>
      <c r="N12" s="9">
        <f t="shared" si="2"/>
        <v>-1.015138728904974</v>
      </c>
      <c r="O12" s="9">
        <f t="shared" si="3"/>
        <v>-0.85265450520564112</v>
      </c>
      <c r="P12" s="9"/>
      <c r="Q12" s="9">
        <f t="shared" si="4"/>
        <v>-0.98416619999999988</v>
      </c>
      <c r="R12" s="9">
        <f t="shared" si="5"/>
        <v>-1.2621764999999998</v>
      </c>
      <c r="S12" s="9">
        <f t="shared" si="6"/>
        <v>-1.0203264000000001</v>
      </c>
      <c r="T12" s="9">
        <f t="shared" si="7"/>
        <v>-0.85631039999999992</v>
      </c>
    </row>
    <row r="13" spans="1:20" s="4" customFormat="1" ht="12.75" customHeight="1" x14ac:dyDescent="0.15">
      <c r="A13" s="11" t="s">
        <v>14</v>
      </c>
      <c r="B13" s="17">
        <v>11.026</v>
      </c>
      <c r="C13" s="17">
        <v>4.343</v>
      </c>
      <c r="D13" s="17">
        <v>1.079</v>
      </c>
      <c r="E13" s="17">
        <v>5.3090000000000002</v>
      </c>
      <c r="F13" s="13" t="s">
        <v>6</v>
      </c>
      <c r="G13" s="13">
        <f>'TableA1-Frequency'!H16/100</f>
        <v>9.7999999999999997E-3</v>
      </c>
      <c r="H13" s="13">
        <f>'TableA1-Frequency'!J16/100</f>
        <v>1.9099999999999999E-2</v>
      </c>
      <c r="I13" s="13">
        <f>'TableA1-Frequency'!L16/100</f>
        <v>4.5899999999999996E-2</v>
      </c>
      <c r="J13" s="13">
        <f>'TableA1-Frequency'!N16/100</f>
        <v>5.9800000000000006E-2</v>
      </c>
      <c r="K13" s="13" t="s">
        <v>6</v>
      </c>
      <c r="L13" s="9">
        <f t="shared" si="0"/>
        <v>0.1081132002318741</v>
      </c>
      <c r="M13" s="9">
        <f t="shared" si="1"/>
        <v>8.2985714105854314E-2</v>
      </c>
      <c r="N13" s="9">
        <f t="shared" si="2"/>
        <v>4.9538366197809935E-2</v>
      </c>
      <c r="O13" s="9">
        <f t="shared" si="3"/>
        <v>0.31798269578413585</v>
      </c>
      <c r="P13" s="9"/>
      <c r="Q13" s="9">
        <f t="shared" si="4"/>
        <v>0.10805479999999999</v>
      </c>
      <c r="R13" s="9">
        <f t="shared" si="5"/>
        <v>8.2951299999999992E-2</v>
      </c>
      <c r="S13" s="9">
        <f t="shared" si="6"/>
        <v>4.9526099999999997E-2</v>
      </c>
      <c r="T13" s="9">
        <f t="shared" si="7"/>
        <v>0.31747820000000004</v>
      </c>
    </row>
    <row r="14" spans="1:20" s="4" customFormat="1" ht="12.75" customHeight="1" x14ac:dyDescent="0.15">
      <c r="A14" s="11" t="s">
        <v>18</v>
      </c>
      <c r="B14" s="17">
        <v>15.643000000000001</v>
      </c>
      <c r="C14" s="17">
        <v>5.7670000000000003</v>
      </c>
      <c r="D14" s="17">
        <v>3.4470000000000001</v>
      </c>
      <c r="E14" s="17">
        <v>3.0419999999999998</v>
      </c>
      <c r="F14" s="13" t="s">
        <v>5</v>
      </c>
      <c r="G14" s="13">
        <f>'TableA1-Frequency'!H17/100</f>
        <v>7.4000000000000003E-3</v>
      </c>
      <c r="H14" s="13">
        <f>'TableA1-Frequency'!J17/100</f>
        <v>1.46E-2</v>
      </c>
      <c r="I14" s="13">
        <f>'TableA1-Frequency'!L17/100</f>
        <v>4.2999999999999997E-2</v>
      </c>
      <c r="J14" s="13">
        <f>'TableA1-Frequency'!N17/100</f>
        <v>6.5599999999999992E-2</v>
      </c>
      <c r="K14" s="13" t="s">
        <v>5</v>
      </c>
      <c r="L14" s="9">
        <f t="shared" si="0"/>
        <v>0.11582522566440101</v>
      </c>
      <c r="M14" s="9">
        <f t="shared" si="1"/>
        <v>8.423365663499105E-2</v>
      </c>
      <c r="N14" s="9">
        <f t="shared" si="2"/>
        <v>0.14833090161658902</v>
      </c>
      <c r="O14" s="126">
        <f t="shared" si="3"/>
        <v>0.19975444390105679</v>
      </c>
      <c r="P14" s="9"/>
      <c r="Q14" s="9">
        <f t="shared" si="4"/>
        <v>0.11575820000000001</v>
      </c>
      <c r="R14" s="9">
        <f t="shared" si="5"/>
        <v>8.4198200000000001E-2</v>
      </c>
      <c r="S14" s="9">
        <f t="shared" si="6"/>
        <v>0.14822099999999999</v>
      </c>
      <c r="T14" s="9">
        <f t="shared" si="7"/>
        <v>0.19955519999999996</v>
      </c>
    </row>
    <row r="15" spans="1:20" s="16" customFormat="1" ht="12.75" customHeight="1" x14ac:dyDescent="0.15">
      <c r="A15" s="14" t="s">
        <v>22</v>
      </c>
      <c r="B15" s="18">
        <v>15.313000000000001</v>
      </c>
      <c r="C15" s="18">
        <v>11.513</v>
      </c>
      <c r="D15" s="18">
        <v>8.1199999999999992</v>
      </c>
      <c r="E15" s="18">
        <v>9.2569999999999997</v>
      </c>
      <c r="F15" s="15" t="s">
        <v>7</v>
      </c>
      <c r="G15" s="15">
        <f>'TableA1-Frequency'!H18/100</f>
        <v>3.5999999999999999E-3</v>
      </c>
      <c r="H15" s="15">
        <f>'TableA1-Frequency'!J18/100</f>
        <v>5.1999999999999998E-3</v>
      </c>
      <c r="I15" s="15">
        <f>'TableA1-Frequency'!L18/100</f>
        <v>1.06E-2</v>
      </c>
      <c r="J15" s="15">
        <f>'TableA1-Frequency'!N18/100</f>
        <v>1.4999999999999999E-2</v>
      </c>
      <c r="K15" s="15" t="s">
        <v>7</v>
      </c>
      <c r="L15" s="12">
        <f t="shared" si="0"/>
        <v>5.5141997612917493E-2</v>
      </c>
      <c r="M15" s="12">
        <f t="shared" si="1"/>
        <v>5.9885524224401188E-2</v>
      </c>
      <c r="N15" s="12">
        <f t="shared" si="2"/>
        <v>8.6109052575777945E-2</v>
      </c>
      <c r="O15" s="127">
        <f t="shared" si="3"/>
        <v>0.1389514481910048</v>
      </c>
      <c r="P15" s="12"/>
      <c r="Q15" s="12">
        <f t="shared" si="4"/>
        <v>5.5126800000000004E-2</v>
      </c>
      <c r="R15" s="12">
        <f t="shared" si="5"/>
        <v>5.98676E-2</v>
      </c>
      <c r="S15" s="12">
        <f t="shared" si="6"/>
        <v>8.6071999999999996E-2</v>
      </c>
      <c r="T15" s="12">
        <f t="shared" si="7"/>
        <v>0.13885499999999998</v>
      </c>
    </row>
    <row r="16" spans="1:20" s="4" customFormat="1" ht="12.75" customHeight="1" x14ac:dyDescent="0.15">
      <c r="A16" s="11" t="s">
        <v>11</v>
      </c>
      <c r="B16" s="17">
        <v>-5.22</v>
      </c>
      <c r="C16" s="17">
        <v>-7.4980000000000002</v>
      </c>
      <c r="D16" s="17">
        <v>-6.8879999999999999</v>
      </c>
      <c r="E16" s="17">
        <v>-5.3789999999999996</v>
      </c>
      <c r="F16" s="13" t="s">
        <v>25</v>
      </c>
      <c r="G16" s="13">
        <f>'TableA1-Frequency'!H19/100</f>
        <v>0.13</v>
      </c>
      <c r="H16" s="13">
        <f>'TableA1-Frequency'!J19/100</f>
        <v>0.11720000000000001</v>
      </c>
      <c r="I16" s="13">
        <f>'TableA1-Frequency'!L19/100</f>
        <v>0.10859999999999999</v>
      </c>
      <c r="J16" s="13">
        <f>'TableA1-Frequency'!N19/100</f>
        <v>0.1201</v>
      </c>
      <c r="K16" s="13" t="s">
        <v>25</v>
      </c>
      <c r="L16" s="9">
        <f t="shared" si="0"/>
        <v>-0.67630270960814531</v>
      </c>
      <c r="M16" s="9">
        <f t="shared" si="1"/>
        <v>-0.87491574043520037</v>
      </c>
      <c r="N16" s="9">
        <f t="shared" si="2"/>
        <v>-0.74524596788202446</v>
      </c>
      <c r="O16" s="9">
        <f t="shared" si="3"/>
        <v>-0.64393569059237876</v>
      </c>
      <c r="P16" s="9"/>
      <c r="Q16" s="9">
        <f t="shared" si="4"/>
        <v>-0.67859999999999998</v>
      </c>
      <c r="R16" s="9">
        <f t="shared" si="5"/>
        <v>-0.87876560000000015</v>
      </c>
      <c r="S16" s="9">
        <f t="shared" si="6"/>
        <v>-0.74803679999999995</v>
      </c>
      <c r="T16" s="9">
        <f t="shared" si="7"/>
        <v>-0.64601789999999992</v>
      </c>
    </row>
    <row r="17" spans="1:20" s="4" customFormat="1" ht="12.75" customHeight="1" x14ac:dyDescent="0.15">
      <c r="A17" s="11" t="s">
        <v>15</v>
      </c>
      <c r="B17" s="17">
        <v>-8.9629999999999992</v>
      </c>
      <c r="C17" s="17">
        <v>-1.216</v>
      </c>
      <c r="D17" s="17">
        <v>4.6109999999999998</v>
      </c>
      <c r="E17" s="17">
        <v>0.21</v>
      </c>
      <c r="F17" s="13" t="s">
        <v>6</v>
      </c>
      <c r="G17" s="13">
        <f>'TableA1-Frequency'!H20/100</f>
        <v>3.7000000000000002E-3</v>
      </c>
      <c r="H17" s="13">
        <f>'TableA1-Frequency'!J20/100</f>
        <v>4.6999999999999993E-3</v>
      </c>
      <c r="I17" s="13">
        <f>'TableA1-Frequency'!L20/100</f>
        <v>1.2E-2</v>
      </c>
      <c r="J17" s="13">
        <f>'TableA1-Frequency'!N20/100</f>
        <v>2.6699999999999998E-2</v>
      </c>
      <c r="K17" s="13" t="s">
        <v>6</v>
      </c>
      <c r="L17" s="9">
        <f t="shared" si="0"/>
        <v>-3.315760165181203E-2</v>
      </c>
      <c r="M17" s="9">
        <f t="shared" si="1"/>
        <v>-5.715036685560726E-3</v>
      </c>
      <c r="N17" s="9">
        <f t="shared" si="2"/>
        <v>5.5347310974940278E-2</v>
      </c>
      <c r="O17" s="9">
        <f t="shared" si="3"/>
        <v>5.6071571951754606E-3</v>
      </c>
      <c r="P17" s="9"/>
      <c r="Q17" s="9">
        <f t="shared" si="4"/>
        <v>-3.3163100000000001E-2</v>
      </c>
      <c r="R17" s="9">
        <f t="shared" si="5"/>
        <v>-5.7151999999999993E-3</v>
      </c>
      <c r="S17" s="9">
        <f t="shared" si="6"/>
        <v>5.5331999999999999E-2</v>
      </c>
      <c r="T17" s="9">
        <f t="shared" si="7"/>
        <v>5.6069999999999991E-3</v>
      </c>
    </row>
    <row r="18" spans="1:20" s="4" customFormat="1" ht="12.75" customHeight="1" x14ac:dyDescent="0.15">
      <c r="A18" s="11" t="s">
        <v>19</v>
      </c>
      <c r="B18" s="17">
        <v>11.831</v>
      </c>
      <c r="C18" s="17">
        <v>3.7360000000000002</v>
      </c>
      <c r="D18" s="17">
        <v>5.9589999999999996</v>
      </c>
      <c r="E18" s="17">
        <v>0.191</v>
      </c>
      <c r="F18" s="13" t="s">
        <v>5</v>
      </c>
      <c r="G18" s="13">
        <f>'TableA1-Frequency'!H21/100</f>
        <v>2.5000000000000001E-3</v>
      </c>
      <c r="H18" s="13">
        <f>'TableA1-Frequency'!J21/100</f>
        <v>3.9000000000000003E-3</v>
      </c>
      <c r="I18" s="13">
        <f>'TableA1-Frequency'!L21/100</f>
        <v>1.18E-2</v>
      </c>
      <c r="J18" s="13">
        <f>'TableA1-Frequency'!N21/100</f>
        <v>2.9500000000000002E-2</v>
      </c>
      <c r="K18" s="13" t="s">
        <v>5</v>
      </c>
      <c r="L18" s="9">
        <f t="shared" si="0"/>
        <v>2.9581874573825218E-2</v>
      </c>
      <c r="M18" s="9">
        <f t="shared" si="1"/>
        <v>1.4571461534340635E-2</v>
      </c>
      <c r="N18" s="9">
        <f t="shared" si="2"/>
        <v>7.0340927635426098E-2</v>
      </c>
      <c r="O18" s="9">
        <f t="shared" si="3"/>
        <v>5.6346587409272786E-3</v>
      </c>
      <c r="P18" s="9"/>
      <c r="Q18" s="9">
        <f t="shared" si="4"/>
        <v>2.95775E-2</v>
      </c>
      <c r="R18" s="9">
        <f t="shared" si="5"/>
        <v>1.4570400000000002E-2</v>
      </c>
      <c r="S18" s="9">
        <f t="shared" si="6"/>
        <v>7.0316199999999995E-2</v>
      </c>
      <c r="T18" s="9">
        <f t="shared" si="7"/>
        <v>5.6345000000000006E-3</v>
      </c>
    </row>
    <row r="19" spans="1:20" s="4" customFormat="1" ht="12.75" customHeight="1" x14ac:dyDescent="0.15">
      <c r="A19" s="11" t="s">
        <v>23</v>
      </c>
      <c r="B19" s="17">
        <v>26.353000000000002</v>
      </c>
      <c r="C19" s="17">
        <v>27.094000000000001</v>
      </c>
      <c r="D19" s="17">
        <v>16.059999999999999</v>
      </c>
      <c r="E19" s="17">
        <v>10.474</v>
      </c>
      <c r="F19" s="13" t="s">
        <v>7</v>
      </c>
      <c r="G19" s="13">
        <f>'TableA1-Frequency'!H22/100</f>
        <v>1.9E-3</v>
      </c>
      <c r="H19" s="13">
        <f>'TableA1-Frequency'!J22/100</f>
        <v>2.7000000000000001E-3</v>
      </c>
      <c r="I19" s="13">
        <f>'TableA1-Frequency'!L22/100</f>
        <v>7.0999999999999995E-3</v>
      </c>
      <c r="J19" s="13">
        <f>'TableA1-Frequency'!N22/100</f>
        <v>1.1299999999999999E-2</v>
      </c>
      <c r="K19" s="13" t="s">
        <v>7</v>
      </c>
      <c r="L19" s="9">
        <f t="shared" si="0"/>
        <v>5.0083237467446473E-2</v>
      </c>
      <c r="M19" s="9">
        <f t="shared" si="1"/>
        <v>7.3180563918140429E-2</v>
      </c>
      <c r="N19" s="9">
        <f t="shared" si="2"/>
        <v>0.11409103435973122</v>
      </c>
      <c r="O19" s="9">
        <f t="shared" si="3"/>
        <v>0.11842626859117633</v>
      </c>
      <c r="P19" s="9"/>
      <c r="Q19" s="9">
        <f t="shared" si="4"/>
        <v>5.0070700000000003E-2</v>
      </c>
      <c r="R19" s="9">
        <f t="shared" si="5"/>
        <v>7.3153800000000005E-2</v>
      </c>
      <c r="S19" s="9">
        <f t="shared" si="6"/>
        <v>0.11402599999999999</v>
      </c>
      <c r="T19" s="9">
        <f t="shared" si="7"/>
        <v>0.11835619999999999</v>
      </c>
    </row>
    <row r="20" spans="1:20" s="4" customFormat="1" ht="12.75" customHeight="1" x14ac:dyDescent="0.15">
      <c r="B20" s="5"/>
      <c r="C20" s="5"/>
      <c r="D20" s="5"/>
      <c r="E20" s="5"/>
      <c r="F20" s="13" t="s">
        <v>4</v>
      </c>
      <c r="G20" s="5"/>
      <c r="H20" s="5"/>
      <c r="I20" s="5"/>
      <c r="J20" s="5"/>
      <c r="K20" s="13" t="s">
        <v>4</v>
      </c>
      <c r="L20" s="9">
        <v>0</v>
      </c>
      <c r="M20" s="9">
        <v>0</v>
      </c>
      <c r="N20" s="9">
        <v>0</v>
      </c>
      <c r="O20" s="9">
        <v>0</v>
      </c>
      <c r="P20" s="9"/>
      <c r="Q20" s="9"/>
      <c r="R20" s="9"/>
      <c r="S20" s="9"/>
      <c r="T20" s="9"/>
    </row>
    <row r="21" spans="1:20" ht="12.75" customHeight="1" x14ac:dyDescent="0.15">
      <c r="B21" s="7"/>
      <c r="C21" s="6"/>
      <c r="D21" s="6"/>
      <c r="E21" s="6"/>
      <c r="F21" s="2" t="s">
        <v>3</v>
      </c>
      <c r="G21" s="2">
        <f>SUM(G4:G19)</f>
        <v>0.99990000000000001</v>
      </c>
      <c r="H21" s="2">
        <f>SUM(H4:H19)</f>
        <v>1.0001</v>
      </c>
      <c r="I21" s="2">
        <f>SUM(I4:I19)</f>
        <v>1.0000000000000002</v>
      </c>
      <c r="J21" s="2">
        <f>SUM(J4:J19)</f>
        <v>0.9997999999999998</v>
      </c>
      <c r="K21" s="2" t="s">
        <v>3</v>
      </c>
      <c r="L21" s="10">
        <f>STDEV(L4:L19)</f>
        <v>0.32068993348752739</v>
      </c>
      <c r="M21" s="10">
        <f>STDEV(M4:M19)</f>
        <v>0.49553797842420649</v>
      </c>
      <c r="N21" s="10">
        <f>STDEV(N4:N19)</f>
        <v>0.40969604884216337</v>
      </c>
      <c r="O21" s="10">
        <f>STDEV(O4:O19)</f>
        <v>0.41093583049033638</v>
      </c>
      <c r="P21" s="10"/>
      <c r="Q21" s="10">
        <f>STDEV(Q4:Q19)</f>
        <v>0.32188086106350383</v>
      </c>
      <c r="R21" s="10">
        <f>STDEV(R4:R19)</f>
        <v>0.49778385804159714</v>
      </c>
      <c r="S21" s="10">
        <f>STDEV(S4:S19)</f>
        <v>0.41097824820522644</v>
      </c>
      <c r="T21" s="10">
        <f>STDEV(T4:T19)</f>
        <v>0.41129523150125769</v>
      </c>
    </row>
    <row r="26" spans="1:20" x14ac:dyDescent="0.15">
      <c r="A26" s="1" t="s">
        <v>101</v>
      </c>
      <c r="B26" s="6"/>
      <c r="C26" s="6"/>
      <c r="D26" s="73"/>
      <c r="E26" s="73"/>
    </row>
    <row r="27" spans="1:20" x14ac:dyDescent="0.15">
      <c r="A27" s="1" t="s">
        <v>24</v>
      </c>
      <c r="B27" s="1" t="s">
        <v>99</v>
      </c>
      <c r="G27" s="1" t="s">
        <v>0</v>
      </c>
      <c r="L27" s="1" t="s">
        <v>100</v>
      </c>
      <c r="Q27" s="1" t="s">
        <v>98</v>
      </c>
    </row>
    <row r="28" spans="1:20" x14ac:dyDescent="0.15">
      <c r="B28" s="74">
        <v>1980</v>
      </c>
      <c r="C28" s="74">
        <v>1991</v>
      </c>
      <c r="D28" s="74">
        <v>2000</v>
      </c>
      <c r="E28" s="74">
        <v>2010</v>
      </c>
      <c r="G28" s="74">
        <v>1980</v>
      </c>
      <c r="H28" s="74">
        <v>1991</v>
      </c>
      <c r="I28" s="74">
        <v>2000</v>
      </c>
      <c r="J28" s="74">
        <v>2010</v>
      </c>
      <c r="L28" s="74">
        <v>1980</v>
      </c>
      <c r="M28" s="74">
        <v>1991</v>
      </c>
      <c r="N28" s="74">
        <v>2000</v>
      </c>
      <c r="O28" s="74">
        <v>2010</v>
      </c>
      <c r="Q28" s="74">
        <v>1980</v>
      </c>
      <c r="R28" s="74">
        <v>1991</v>
      </c>
      <c r="S28" s="74">
        <v>2000</v>
      </c>
      <c r="T28" s="74">
        <v>2010</v>
      </c>
    </row>
    <row r="29" spans="1:20" x14ac:dyDescent="0.15">
      <c r="A29" s="75" t="s">
        <v>8</v>
      </c>
      <c r="B29" s="5">
        <v>2.5000000000000001E-2</v>
      </c>
      <c r="C29" s="5">
        <v>3.1E-2</v>
      </c>
      <c r="D29" s="5">
        <v>2.5999999999999999E-2</v>
      </c>
      <c r="E29" s="5">
        <v>6.9000000000000006E-2</v>
      </c>
      <c r="F29" s="80" t="s">
        <v>25</v>
      </c>
      <c r="G29" s="5">
        <f>G4</f>
        <v>0.34130000000000005</v>
      </c>
      <c r="H29" s="5">
        <f t="shared" ref="H29:J29" si="8">H4</f>
        <v>0.26739999999999997</v>
      </c>
      <c r="I29" s="5">
        <f t="shared" si="8"/>
        <v>0.1656</v>
      </c>
      <c r="J29" s="5">
        <f t="shared" si="8"/>
        <v>8.6199999999999999E-2</v>
      </c>
      <c r="K29" s="79" t="s">
        <v>25</v>
      </c>
      <c r="L29" s="5">
        <f>(EXP(B29*G29*0.01)-1)*100</f>
        <v>8.5328640281323587E-3</v>
      </c>
      <c r="M29" s="5">
        <f t="shared" ref="M29:O44" si="9">(EXP(C29*H29*0.01)-1)*100</f>
        <v>8.2897435802475883E-3</v>
      </c>
      <c r="N29" s="5">
        <f t="shared" si="9"/>
        <v>4.3056926922968586E-3</v>
      </c>
      <c r="O29" s="5">
        <f t="shared" si="9"/>
        <v>5.9479768851344872E-3</v>
      </c>
      <c r="Q29" s="5">
        <f>L29*1.645</f>
        <v>1.403656132627773E-2</v>
      </c>
      <c r="R29" s="5">
        <f t="shared" ref="R29:T44" si="10">M29*1.645</f>
        <v>1.3636628189507283E-2</v>
      </c>
      <c r="S29" s="5">
        <f t="shared" si="10"/>
        <v>7.0828644788283324E-3</v>
      </c>
      <c r="T29" s="5">
        <f t="shared" si="10"/>
        <v>9.7844219760462314E-3</v>
      </c>
    </row>
    <row r="30" spans="1:20" x14ac:dyDescent="0.15">
      <c r="A30" s="75" t="s">
        <v>12</v>
      </c>
      <c r="B30" s="5">
        <v>0.17899999999999999</v>
      </c>
      <c r="C30" s="5">
        <v>0.29299999999999998</v>
      </c>
      <c r="D30" s="5">
        <v>0.16400000000000001</v>
      </c>
      <c r="E30" s="5">
        <v>0.252</v>
      </c>
      <c r="F30" s="80" t="s">
        <v>6</v>
      </c>
      <c r="G30" s="5">
        <f t="shared" ref="G30:J44" si="11">G5</f>
        <v>4.9299999999999997E-2</v>
      </c>
      <c r="H30" s="5">
        <f t="shared" si="11"/>
        <v>4.6199999999999998E-2</v>
      </c>
      <c r="I30" s="5">
        <f t="shared" si="11"/>
        <v>7.2999999999999995E-2</v>
      </c>
      <c r="J30" s="5">
        <f t="shared" si="11"/>
        <v>7.7199999999999991E-2</v>
      </c>
      <c r="K30" s="79" t="s">
        <v>6</v>
      </c>
      <c r="L30" s="5">
        <f t="shared" ref="L30:L44" si="12">(EXP(B30*G30*0.01)-1)*100</f>
        <v>8.8250893881092196E-3</v>
      </c>
      <c r="M30" s="5">
        <f t="shared" si="9"/>
        <v>1.3537516239048308E-2</v>
      </c>
      <c r="N30" s="5">
        <f t="shared" si="9"/>
        <v>1.1972716672525863E-2</v>
      </c>
      <c r="O30" s="5">
        <f t="shared" si="9"/>
        <v>1.945629249111569E-2</v>
      </c>
      <c r="Q30" s="5">
        <f t="shared" ref="Q30:Q44" si="13">L30*1.645</f>
        <v>1.4517272043439666E-2</v>
      </c>
      <c r="R30" s="5">
        <f t="shared" si="10"/>
        <v>2.2269214213234467E-2</v>
      </c>
      <c r="S30" s="5">
        <f t="shared" si="10"/>
        <v>1.9695118926305044E-2</v>
      </c>
      <c r="T30" s="5">
        <f t="shared" si="10"/>
        <v>3.200560114788531E-2</v>
      </c>
    </row>
    <row r="31" spans="1:20" x14ac:dyDescent="0.15">
      <c r="A31" s="75" t="s">
        <v>16</v>
      </c>
      <c r="B31" s="5">
        <v>0.51200000000000001</v>
      </c>
      <c r="C31" s="5">
        <v>0.626</v>
      </c>
      <c r="D31" s="5">
        <v>0.222</v>
      </c>
      <c r="E31" s="5">
        <v>0.22600000000000001</v>
      </c>
      <c r="F31" s="80" t="s">
        <v>5</v>
      </c>
      <c r="G31" s="5">
        <f t="shared" si="11"/>
        <v>1.6200000000000003E-2</v>
      </c>
      <c r="H31" s="5">
        <f t="shared" si="11"/>
        <v>1.9199999999999998E-2</v>
      </c>
      <c r="I31" s="5">
        <f t="shared" si="11"/>
        <v>3.9300000000000002E-2</v>
      </c>
      <c r="J31" s="5">
        <f t="shared" si="11"/>
        <v>5.8400000000000001E-2</v>
      </c>
      <c r="K31" s="79" t="s">
        <v>5</v>
      </c>
      <c r="L31" s="5">
        <f t="shared" si="12"/>
        <v>8.2947439948632962E-3</v>
      </c>
      <c r="M31" s="5">
        <f t="shared" si="9"/>
        <v>1.2019922334771671E-2</v>
      </c>
      <c r="N31" s="5">
        <f t="shared" si="9"/>
        <v>8.7249806042910549E-3</v>
      </c>
      <c r="O31" s="5">
        <f t="shared" si="9"/>
        <v>1.3199271027142245E-2</v>
      </c>
      <c r="Q31" s="5">
        <f t="shared" si="13"/>
        <v>1.3644853871550122E-2</v>
      </c>
      <c r="R31" s="5">
        <f t="shared" si="10"/>
        <v>1.9772772240699399E-2</v>
      </c>
      <c r="S31" s="5">
        <f t="shared" si="10"/>
        <v>1.4352593094058785E-2</v>
      </c>
      <c r="T31" s="5">
        <f t="shared" si="10"/>
        <v>2.1712800839648994E-2</v>
      </c>
    </row>
    <row r="32" spans="1:20" s="78" customFormat="1" x14ac:dyDescent="0.15">
      <c r="A32" s="76" t="s">
        <v>20</v>
      </c>
      <c r="B32" s="77">
        <v>27.449000000000002</v>
      </c>
      <c r="C32" s="77">
        <v>21.34</v>
      </c>
      <c r="D32" s="77">
        <v>13.222</v>
      </c>
      <c r="E32" s="77">
        <v>9.3620000000000001</v>
      </c>
      <c r="F32" s="81" t="s">
        <v>7</v>
      </c>
      <c r="G32" s="77">
        <f t="shared" si="11"/>
        <v>1.5E-3</v>
      </c>
      <c r="H32" s="77">
        <f t="shared" si="11"/>
        <v>1.5E-3</v>
      </c>
      <c r="I32" s="77">
        <f t="shared" si="11"/>
        <v>2E-3</v>
      </c>
      <c r="J32" s="77">
        <f t="shared" si="11"/>
        <v>2.8000000000000004E-3</v>
      </c>
      <c r="K32" s="82" t="s">
        <v>7</v>
      </c>
      <c r="L32" s="77">
        <f t="shared" si="12"/>
        <v>4.1181977448956353E-2</v>
      </c>
      <c r="M32" s="77">
        <f t="shared" si="9"/>
        <v>3.2015123747197727E-2</v>
      </c>
      <c r="N32" s="77">
        <f t="shared" si="9"/>
        <v>2.6447496733905673E-2</v>
      </c>
      <c r="O32" s="77">
        <f t="shared" si="9"/>
        <v>2.6217036064357657E-2</v>
      </c>
      <c r="Q32" s="77">
        <f t="shared" si="13"/>
        <v>6.77443529035332E-2</v>
      </c>
      <c r="R32" s="77">
        <f t="shared" si="10"/>
        <v>5.2664878564140261E-2</v>
      </c>
      <c r="S32" s="77">
        <f t="shared" si="10"/>
        <v>4.3506132127274832E-2</v>
      </c>
      <c r="T32" s="77">
        <f t="shared" si="10"/>
        <v>4.3127024325868346E-2</v>
      </c>
    </row>
    <row r="33" spans="1:20" x14ac:dyDescent="0.15">
      <c r="A33" s="75" t="s">
        <v>9</v>
      </c>
      <c r="B33" s="5">
        <v>0.08</v>
      </c>
      <c r="C33" s="5">
        <v>8.4000000000000005E-2</v>
      </c>
      <c r="D33" s="5">
        <v>0.06</v>
      </c>
      <c r="E33" s="5">
        <v>7.3999999999999996E-2</v>
      </c>
      <c r="F33" s="80" t="s">
        <v>25</v>
      </c>
      <c r="G33" s="5">
        <f t="shared" si="11"/>
        <v>0.18609999999999999</v>
      </c>
      <c r="H33" s="5">
        <f t="shared" si="11"/>
        <v>0.20629999999999998</v>
      </c>
      <c r="I33" s="5">
        <f t="shared" si="11"/>
        <v>0.1721</v>
      </c>
      <c r="J33" s="5">
        <f t="shared" si="11"/>
        <v>0.11119999999999999</v>
      </c>
      <c r="K33" s="79" t="s">
        <v>25</v>
      </c>
      <c r="L33" s="5">
        <f t="shared" si="12"/>
        <v>1.4889108317728272E-2</v>
      </c>
      <c r="M33" s="5">
        <f t="shared" si="9"/>
        <v>1.7330701592599418E-2</v>
      </c>
      <c r="N33" s="5">
        <f t="shared" si="9"/>
        <v>1.0326533149740413E-2</v>
      </c>
      <c r="O33" s="5">
        <f t="shared" si="9"/>
        <v>8.229138575033268E-3</v>
      </c>
      <c r="Q33" s="5">
        <f t="shared" si="13"/>
        <v>2.4492583182663008E-2</v>
      </c>
      <c r="R33" s="5">
        <f t="shared" si="10"/>
        <v>2.8509004119826042E-2</v>
      </c>
      <c r="S33" s="5">
        <f t="shared" si="10"/>
        <v>1.698714703132298E-2</v>
      </c>
      <c r="T33" s="5">
        <f t="shared" si="10"/>
        <v>1.3536932955929726E-2</v>
      </c>
    </row>
    <row r="34" spans="1:20" x14ac:dyDescent="0.15">
      <c r="A34" s="75" t="s">
        <v>13</v>
      </c>
      <c r="B34" s="5">
        <v>0.59599999999999997</v>
      </c>
      <c r="C34" s="5">
        <v>0.41899999999999998</v>
      </c>
      <c r="D34" s="5">
        <v>0.34699999999999998</v>
      </c>
      <c r="E34" s="5">
        <v>0.58499999999999996</v>
      </c>
      <c r="F34" s="80" t="s">
        <v>6</v>
      </c>
      <c r="G34" s="5">
        <f t="shared" si="11"/>
        <v>1.6299999999999999E-2</v>
      </c>
      <c r="H34" s="5">
        <f t="shared" si="11"/>
        <v>3.9E-2</v>
      </c>
      <c r="I34" s="5">
        <f t="shared" si="11"/>
        <v>4.8300000000000003E-2</v>
      </c>
      <c r="J34" s="5">
        <f t="shared" si="11"/>
        <v>5.3800000000000001E-2</v>
      </c>
      <c r="K34" s="79" t="s">
        <v>6</v>
      </c>
      <c r="L34" s="5">
        <f t="shared" si="12"/>
        <v>9.7152719019666378E-3</v>
      </c>
      <c r="M34" s="5">
        <f t="shared" si="9"/>
        <v>1.6342335214125647E-2</v>
      </c>
      <c r="N34" s="5">
        <f t="shared" si="9"/>
        <v>1.6761504583229225E-2</v>
      </c>
      <c r="O34" s="5">
        <f t="shared" si="9"/>
        <v>3.1477953268277403E-2</v>
      </c>
      <c r="Q34" s="5">
        <f t="shared" si="13"/>
        <v>1.5981622278735119E-2</v>
      </c>
      <c r="R34" s="5">
        <f t="shared" si="10"/>
        <v>2.688314142723669E-2</v>
      </c>
      <c r="S34" s="5">
        <f t="shared" si="10"/>
        <v>2.7572675039412076E-2</v>
      </c>
      <c r="T34" s="5">
        <f t="shared" si="10"/>
        <v>5.1781233126316328E-2</v>
      </c>
    </row>
    <row r="35" spans="1:20" x14ac:dyDescent="0.15">
      <c r="A35" s="75" t="s">
        <v>17</v>
      </c>
      <c r="B35" s="5">
        <v>0.67700000000000005</v>
      </c>
      <c r="C35" s="5">
        <v>0.39700000000000002</v>
      </c>
      <c r="D35" s="5">
        <v>0.24099999999999999</v>
      </c>
      <c r="E35" s="5">
        <v>0.158</v>
      </c>
      <c r="F35" s="80" t="s">
        <v>5</v>
      </c>
      <c r="G35" s="5">
        <f t="shared" si="11"/>
        <v>1.24E-2</v>
      </c>
      <c r="H35" s="5">
        <f t="shared" si="11"/>
        <v>2.81E-2</v>
      </c>
      <c r="I35" s="5">
        <f t="shared" si="11"/>
        <v>4.4500000000000005E-2</v>
      </c>
      <c r="J35" s="5">
        <f t="shared" si="11"/>
        <v>7.6299999999999993E-2</v>
      </c>
      <c r="K35" s="79" t="s">
        <v>5</v>
      </c>
      <c r="L35" s="5">
        <f t="shared" si="12"/>
        <v>8.395152373186221E-3</v>
      </c>
      <c r="M35" s="5">
        <f t="shared" si="9"/>
        <v>1.1156322271355101E-2</v>
      </c>
      <c r="N35" s="5">
        <f t="shared" si="9"/>
        <v>1.0725075095052716E-2</v>
      </c>
      <c r="O35" s="5">
        <f t="shared" si="9"/>
        <v>1.2056126692550073E-2</v>
      </c>
      <c r="Q35" s="5">
        <f t="shared" si="13"/>
        <v>1.3810025653891334E-2</v>
      </c>
      <c r="R35" s="5">
        <f t="shared" si="10"/>
        <v>1.8352150136379142E-2</v>
      </c>
      <c r="S35" s="5">
        <f t="shared" si="10"/>
        <v>1.7642748531361718E-2</v>
      </c>
      <c r="T35" s="5">
        <f t="shared" si="10"/>
        <v>1.983232840924487E-2</v>
      </c>
    </row>
    <row r="36" spans="1:20" s="78" customFormat="1" x14ac:dyDescent="0.15">
      <c r="A36" s="76" t="s">
        <v>21</v>
      </c>
      <c r="B36" s="77">
        <v>1.871</v>
      </c>
      <c r="C36" s="77">
        <v>1.9510000000000001</v>
      </c>
      <c r="D36" s="77">
        <v>1.3149999999999999</v>
      </c>
      <c r="E36" s="77">
        <v>0.84599999999999997</v>
      </c>
      <c r="F36" s="81" t="s">
        <v>7</v>
      </c>
      <c r="G36" s="77">
        <f t="shared" si="11"/>
        <v>4.5999999999999999E-3</v>
      </c>
      <c r="H36" s="77">
        <f t="shared" si="11"/>
        <v>5.3E-3</v>
      </c>
      <c r="I36" s="77">
        <f t="shared" si="11"/>
        <v>7.8000000000000005E-3</v>
      </c>
      <c r="J36" s="77">
        <f t="shared" si="11"/>
        <v>1.5100000000000001E-2</v>
      </c>
      <c r="K36" s="82" t="s">
        <v>7</v>
      </c>
      <c r="L36" s="77">
        <f t="shared" si="12"/>
        <v>8.6069703784330542E-3</v>
      </c>
      <c r="M36" s="77">
        <f t="shared" si="9"/>
        <v>1.034083462745361E-2</v>
      </c>
      <c r="N36" s="77">
        <f t="shared" si="9"/>
        <v>1.0257526048240706E-2</v>
      </c>
      <c r="O36" s="77">
        <f t="shared" si="9"/>
        <v>1.2775415986765459E-2</v>
      </c>
      <c r="Q36" s="77">
        <f t="shared" si="13"/>
        <v>1.4158466272522374E-2</v>
      </c>
      <c r="R36" s="77">
        <f t="shared" si="10"/>
        <v>1.7010672962161189E-2</v>
      </c>
      <c r="S36" s="77">
        <f t="shared" si="10"/>
        <v>1.6873630349355961E-2</v>
      </c>
      <c r="T36" s="77">
        <f t="shared" si="10"/>
        <v>2.1015559298229181E-2</v>
      </c>
    </row>
    <row r="37" spans="1:20" x14ac:dyDescent="0.15">
      <c r="A37" s="75" t="s">
        <v>10</v>
      </c>
      <c r="B37" s="5">
        <v>0.06</v>
      </c>
      <c r="C37" s="5">
        <v>7.4999999999999997E-2</v>
      </c>
      <c r="D37" s="5">
        <v>5.3999999999999999E-2</v>
      </c>
      <c r="E37" s="5">
        <v>5.6000000000000001E-2</v>
      </c>
      <c r="F37" s="80" t="s">
        <v>25</v>
      </c>
      <c r="G37" s="5">
        <f t="shared" si="11"/>
        <v>0.21329999999999999</v>
      </c>
      <c r="H37" s="5">
        <f t="shared" si="11"/>
        <v>0.21969999999999998</v>
      </c>
      <c r="I37" s="5">
        <f t="shared" si="11"/>
        <v>0.2084</v>
      </c>
      <c r="J37" s="5">
        <f t="shared" si="11"/>
        <v>0.19079999999999997</v>
      </c>
      <c r="K37" s="79" t="s">
        <v>25</v>
      </c>
      <c r="L37" s="5">
        <f t="shared" si="12"/>
        <v>1.2798818978954074E-2</v>
      </c>
      <c r="M37" s="5">
        <f t="shared" si="9"/>
        <v>1.6478857614599107E-2</v>
      </c>
      <c r="N37" s="5">
        <f t="shared" si="9"/>
        <v>1.1254233241309031E-2</v>
      </c>
      <c r="O37" s="5">
        <f t="shared" si="9"/>
        <v>1.0685370845076037E-2</v>
      </c>
      <c r="Q37" s="5">
        <f t="shared" si="13"/>
        <v>2.1054057220379452E-2</v>
      </c>
      <c r="R37" s="5">
        <f t="shared" si="10"/>
        <v>2.7107720776015531E-2</v>
      </c>
      <c r="S37" s="5">
        <f t="shared" si="10"/>
        <v>1.8513213681953355E-2</v>
      </c>
      <c r="T37" s="5">
        <f t="shared" si="10"/>
        <v>1.757743504015008E-2</v>
      </c>
    </row>
    <row r="38" spans="1:20" x14ac:dyDescent="0.15">
      <c r="A38" s="75" t="s">
        <v>14</v>
      </c>
      <c r="B38" s="5">
        <v>0.92600000000000005</v>
      </c>
      <c r="C38" s="5">
        <v>0.80900000000000005</v>
      </c>
      <c r="D38" s="5">
        <v>0.314</v>
      </c>
      <c r="E38" s="5">
        <v>0.34899999999999998</v>
      </c>
      <c r="F38" s="80" t="s">
        <v>6</v>
      </c>
      <c r="G38" s="5">
        <f t="shared" si="11"/>
        <v>9.7999999999999997E-3</v>
      </c>
      <c r="H38" s="5">
        <f t="shared" si="11"/>
        <v>1.9099999999999999E-2</v>
      </c>
      <c r="I38" s="5">
        <f t="shared" si="11"/>
        <v>4.5899999999999996E-2</v>
      </c>
      <c r="J38" s="5">
        <f t="shared" si="11"/>
        <v>5.9800000000000006E-2</v>
      </c>
      <c r="K38" s="79" t="s">
        <v>6</v>
      </c>
      <c r="L38" s="5">
        <f t="shared" si="12"/>
        <v>9.0752117724246517E-3</v>
      </c>
      <c r="M38" s="5">
        <f t="shared" si="9"/>
        <v>1.545309386756788E-2</v>
      </c>
      <c r="N38" s="5">
        <f t="shared" si="9"/>
        <v>1.4413638665100592E-2</v>
      </c>
      <c r="O38" s="5">
        <f t="shared" si="9"/>
        <v>2.0872377977743106E-2</v>
      </c>
      <c r="Q38" s="5">
        <f t="shared" si="13"/>
        <v>1.4928723365638552E-2</v>
      </c>
      <c r="R38" s="5">
        <f t="shared" si="10"/>
        <v>2.5420339412149162E-2</v>
      </c>
      <c r="S38" s="5">
        <f t="shared" si="10"/>
        <v>2.3710435604090474E-2</v>
      </c>
      <c r="T38" s="5">
        <f t="shared" si="10"/>
        <v>3.433506177338741E-2</v>
      </c>
    </row>
    <row r="39" spans="1:20" x14ac:dyDescent="0.15">
      <c r="A39" s="75" t="s">
        <v>18</v>
      </c>
      <c r="B39" s="5">
        <v>1.244</v>
      </c>
      <c r="C39" s="5">
        <v>0.74199999999999999</v>
      </c>
      <c r="D39" s="5">
        <v>0.249</v>
      </c>
      <c r="E39" s="5">
        <v>0.182</v>
      </c>
      <c r="F39" s="80" t="s">
        <v>5</v>
      </c>
      <c r="G39" s="5">
        <f t="shared" si="11"/>
        <v>7.4000000000000003E-3</v>
      </c>
      <c r="H39" s="5">
        <f t="shared" si="11"/>
        <v>1.46E-2</v>
      </c>
      <c r="I39" s="5">
        <f t="shared" si="11"/>
        <v>4.2999999999999997E-2</v>
      </c>
      <c r="J39" s="5">
        <f t="shared" si="11"/>
        <v>6.5599999999999992E-2</v>
      </c>
      <c r="K39" s="79" t="s">
        <v>5</v>
      </c>
      <c r="L39" s="5">
        <f t="shared" si="12"/>
        <v>9.2060237283586588E-3</v>
      </c>
      <c r="M39" s="5">
        <f t="shared" si="9"/>
        <v>1.0833786812303181E-2</v>
      </c>
      <c r="N39" s="5">
        <f t="shared" si="9"/>
        <v>1.0707573219703725E-2</v>
      </c>
      <c r="O39" s="5">
        <f t="shared" si="9"/>
        <v>1.1939912750857928E-2</v>
      </c>
      <c r="Q39" s="5">
        <f t="shared" si="13"/>
        <v>1.5143909033149994E-2</v>
      </c>
      <c r="R39" s="5">
        <f t="shared" si="10"/>
        <v>1.7821579306238733E-2</v>
      </c>
      <c r="S39" s="5">
        <f t="shared" si="10"/>
        <v>1.7613957946412628E-2</v>
      </c>
      <c r="T39" s="5">
        <f t="shared" si="10"/>
        <v>1.9641156475161292E-2</v>
      </c>
    </row>
    <row r="40" spans="1:20" s="78" customFormat="1" x14ac:dyDescent="0.15">
      <c r="A40" s="76" t="s">
        <v>22</v>
      </c>
      <c r="B40" s="77">
        <v>1.5409999999999999</v>
      </c>
      <c r="C40" s="77">
        <v>1.431</v>
      </c>
      <c r="D40" s="77">
        <v>0.71299999999999997</v>
      </c>
      <c r="E40" s="77">
        <v>0.88100000000000001</v>
      </c>
      <c r="F40" s="81" t="s">
        <v>7</v>
      </c>
      <c r="G40" s="77">
        <f t="shared" si="11"/>
        <v>3.5999999999999999E-3</v>
      </c>
      <c r="H40" s="77">
        <f t="shared" si="11"/>
        <v>5.1999999999999998E-3</v>
      </c>
      <c r="I40" s="77">
        <f t="shared" si="11"/>
        <v>1.06E-2</v>
      </c>
      <c r="J40" s="77">
        <f t="shared" si="11"/>
        <v>1.4999999999999999E-2</v>
      </c>
      <c r="K40" s="82" t="s">
        <v>7</v>
      </c>
      <c r="L40" s="77">
        <f t="shared" si="12"/>
        <v>5.547753882173545E-3</v>
      </c>
      <c r="M40" s="77">
        <f t="shared" si="9"/>
        <v>7.4414768641561935E-3</v>
      </c>
      <c r="N40" s="77">
        <f t="shared" si="9"/>
        <v>7.5580856089052517E-3</v>
      </c>
      <c r="O40" s="77">
        <f t="shared" si="9"/>
        <v>1.3215873219585283E-2</v>
      </c>
      <c r="Q40" s="77">
        <f t="shared" si="13"/>
        <v>9.1260551361754816E-3</v>
      </c>
      <c r="R40" s="77">
        <f t="shared" si="10"/>
        <v>1.2241229441536938E-2</v>
      </c>
      <c r="S40" s="77">
        <f t="shared" si="10"/>
        <v>1.2433050826649139E-2</v>
      </c>
      <c r="T40" s="77">
        <f t="shared" si="10"/>
        <v>2.1740111446217791E-2</v>
      </c>
    </row>
    <row r="41" spans="1:20" x14ac:dyDescent="0.15">
      <c r="A41" s="75" t="s">
        <v>11</v>
      </c>
      <c r="B41" s="5">
        <v>9.4E-2</v>
      </c>
      <c r="C41" s="5">
        <v>0.126</v>
      </c>
      <c r="D41" s="5">
        <v>9.9000000000000005E-2</v>
      </c>
      <c r="E41" s="5">
        <v>9.7000000000000003E-2</v>
      </c>
      <c r="F41" s="80" t="s">
        <v>25</v>
      </c>
      <c r="G41" s="5">
        <f t="shared" si="11"/>
        <v>0.13</v>
      </c>
      <c r="H41" s="5">
        <f t="shared" si="11"/>
        <v>0.11720000000000001</v>
      </c>
      <c r="I41" s="5">
        <f t="shared" si="11"/>
        <v>0.10859999999999999</v>
      </c>
      <c r="J41" s="5">
        <f t="shared" si="11"/>
        <v>0.1201</v>
      </c>
      <c r="K41" s="79" t="s">
        <v>25</v>
      </c>
      <c r="L41" s="5">
        <f t="shared" si="12"/>
        <v>1.2220746672420013E-2</v>
      </c>
      <c r="M41" s="5">
        <f t="shared" si="9"/>
        <v>1.4768290404654216E-2</v>
      </c>
      <c r="N41" s="5">
        <f t="shared" si="9"/>
        <v>1.075197798372507E-2</v>
      </c>
      <c r="O41" s="5">
        <f t="shared" si="9"/>
        <v>1.1650378603911271E-2</v>
      </c>
      <c r="Q41" s="5">
        <f t="shared" si="13"/>
        <v>2.0103128276130922E-2</v>
      </c>
      <c r="R41" s="5">
        <f t="shared" si="10"/>
        <v>2.4293837715656186E-2</v>
      </c>
      <c r="S41" s="5">
        <f t="shared" si="10"/>
        <v>1.7687003783227739E-2</v>
      </c>
      <c r="T41" s="5">
        <f t="shared" si="10"/>
        <v>1.9164872803434041E-2</v>
      </c>
    </row>
    <row r="42" spans="1:20" x14ac:dyDescent="0.15">
      <c r="A42" s="75" t="s">
        <v>15</v>
      </c>
      <c r="B42" s="5">
        <v>2.81</v>
      </c>
      <c r="C42" s="5">
        <v>3.1070000000000002</v>
      </c>
      <c r="D42" s="5">
        <v>1.41</v>
      </c>
      <c r="E42" s="5">
        <v>0.66500000000000004</v>
      </c>
      <c r="F42" s="80" t="s">
        <v>6</v>
      </c>
      <c r="G42" s="5">
        <f t="shared" si="11"/>
        <v>3.7000000000000002E-3</v>
      </c>
      <c r="H42" s="5">
        <f t="shared" si="11"/>
        <v>4.6999999999999993E-3</v>
      </c>
      <c r="I42" s="5">
        <f t="shared" si="11"/>
        <v>1.2E-2</v>
      </c>
      <c r="J42" s="5">
        <f t="shared" si="11"/>
        <v>2.6699999999999998E-2</v>
      </c>
      <c r="K42" s="79" t="s">
        <v>6</v>
      </c>
      <c r="L42" s="5">
        <f t="shared" si="12"/>
        <v>1.0397540506779102E-2</v>
      </c>
      <c r="M42" s="5">
        <f t="shared" si="9"/>
        <v>1.4603966275350544E-2</v>
      </c>
      <c r="N42" s="5">
        <f t="shared" si="9"/>
        <v>1.6921431512728624E-2</v>
      </c>
      <c r="O42" s="5">
        <f t="shared" si="9"/>
        <v>1.7757076382207693E-2</v>
      </c>
      <c r="Q42" s="5">
        <f t="shared" si="13"/>
        <v>1.7103954133651622E-2</v>
      </c>
      <c r="R42" s="5">
        <f t="shared" si="10"/>
        <v>2.4023524522951645E-2</v>
      </c>
      <c r="S42" s="5">
        <f t="shared" si="10"/>
        <v>2.7835754838438587E-2</v>
      </c>
      <c r="T42" s="5">
        <f t="shared" si="10"/>
        <v>2.9210390648731654E-2</v>
      </c>
    </row>
    <row r="43" spans="1:20" x14ac:dyDescent="0.15">
      <c r="A43" s="75" t="s">
        <v>19</v>
      </c>
      <c r="B43" s="5">
        <v>5.2619999999999996</v>
      </c>
      <c r="C43" s="5">
        <v>3.4</v>
      </c>
      <c r="D43" s="5">
        <v>1.179</v>
      </c>
      <c r="E43" s="5">
        <v>0.49</v>
      </c>
      <c r="F43" s="80" t="s">
        <v>5</v>
      </c>
      <c r="G43" s="5">
        <f t="shared" si="11"/>
        <v>2.5000000000000001E-3</v>
      </c>
      <c r="H43" s="5">
        <f t="shared" si="11"/>
        <v>3.9000000000000003E-3</v>
      </c>
      <c r="I43" s="5">
        <f t="shared" si="11"/>
        <v>1.18E-2</v>
      </c>
      <c r="J43" s="5">
        <f t="shared" si="11"/>
        <v>2.9500000000000002E-2</v>
      </c>
      <c r="K43" s="79" t="s">
        <v>5</v>
      </c>
      <c r="L43" s="5">
        <f t="shared" si="12"/>
        <v>1.3155865308078774E-2</v>
      </c>
      <c r="M43" s="5">
        <f t="shared" si="9"/>
        <v>1.3260879176857365E-2</v>
      </c>
      <c r="N43" s="5">
        <f t="shared" si="9"/>
        <v>1.391316779142393E-2</v>
      </c>
      <c r="O43" s="5">
        <f t="shared" si="9"/>
        <v>1.4456044785471356E-2</v>
      </c>
      <c r="Q43" s="5">
        <f t="shared" si="13"/>
        <v>2.1641398431789582E-2</v>
      </c>
      <c r="R43" s="5">
        <f t="shared" si="10"/>
        <v>2.1814146245930366E-2</v>
      </c>
      <c r="S43" s="5">
        <f t="shared" si="10"/>
        <v>2.2887161016892366E-2</v>
      </c>
      <c r="T43" s="5">
        <f t="shared" si="10"/>
        <v>2.378019367210038E-2</v>
      </c>
    </row>
    <row r="44" spans="1:20" x14ac:dyDescent="0.15">
      <c r="A44" s="75" t="s">
        <v>23</v>
      </c>
      <c r="B44" s="5">
        <v>6.2</v>
      </c>
      <c r="C44" s="5">
        <v>4.7030000000000003</v>
      </c>
      <c r="D44" s="5">
        <v>1.6990000000000001</v>
      </c>
      <c r="E44" s="5">
        <v>1.2789999999999999</v>
      </c>
      <c r="F44" s="80" t="s">
        <v>7</v>
      </c>
      <c r="G44" s="5">
        <f t="shared" si="11"/>
        <v>1.9E-3</v>
      </c>
      <c r="H44" s="5">
        <f t="shared" si="11"/>
        <v>2.7000000000000001E-3</v>
      </c>
      <c r="I44" s="5">
        <f t="shared" si="11"/>
        <v>7.0999999999999995E-3</v>
      </c>
      <c r="J44" s="5">
        <f t="shared" si="11"/>
        <v>1.1299999999999999E-2</v>
      </c>
      <c r="K44" s="79" t="s">
        <v>7</v>
      </c>
      <c r="L44" s="5">
        <f t="shared" si="12"/>
        <v>1.1780693869245518E-2</v>
      </c>
      <c r="M44" s="5">
        <f t="shared" si="9"/>
        <v>1.2698906242847308E-2</v>
      </c>
      <c r="N44" s="5">
        <f t="shared" si="9"/>
        <v>1.2063627597047599E-2</v>
      </c>
      <c r="O44" s="5">
        <f t="shared" si="9"/>
        <v>1.4453744453013506E-2</v>
      </c>
      <c r="Q44" s="5">
        <f t="shared" si="13"/>
        <v>1.9379241414908877E-2</v>
      </c>
      <c r="R44" s="5">
        <f t="shared" si="10"/>
        <v>2.0889700769483821E-2</v>
      </c>
      <c r="S44" s="5">
        <f t="shared" si="10"/>
        <v>1.9844667397143301E-2</v>
      </c>
      <c r="T44" s="5">
        <f t="shared" si="10"/>
        <v>2.3776409625207218E-2</v>
      </c>
    </row>
  </sheetData>
  <pageMargins left="0.78740157499999996" right="0.78740157499999996" top="0.984251969" bottom="0.984251969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8AF1-897F-F147-AC52-4AD6869A6234}">
  <dimension ref="B1:AI247"/>
  <sheetViews>
    <sheetView showGridLines="0" zoomScaleNormal="100" workbookViewId="0">
      <selection activeCell="F1" sqref="F1"/>
    </sheetView>
  </sheetViews>
  <sheetFormatPr baseColWidth="10" defaultColWidth="8.83203125" defaultRowHeight="15" x14ac:dyDescent="0.2"/>
  <cols>
    <col min="1" max="1" width="2.1640625" style="23" customWidth="1"/>
    <col min="2" max="2" width="27.33203125" style="19" bestFit="1" customWidth="1"/>
    <col min="3" max="4" width="7.6640625" style="19" bestFit="1" customWidth="1"/>
    <col min="5" max="5" width="7.6640625" style="19" customWidth="1"/>
    <col min="6" max="6" width="3.1640625" style="20" customWidth="1"/>
    <col min="7" max="7" width="33.5" style="21" bestFit="1" customWidth="1"/>
    <col min="8" max="8" width="14.83203125" style="22" bestFit="1" customWidth="1"/>
    <col min="9" max="9" width="13.83203125" style="22" bestFit="1" customWidth="1"/>
    <col min="10" max="10" width="14.83203125" style="22" bestFit="1" customWidth="1"/>
    <col min="11" max="11" width="13.83203125" style="22" bestFit="1" customWidth="1"/>
    <col min="12" max="12" width="14.83203125" style="22" bestFit="1" customWidth="1"/>
    <col min="13" max="13" width="13.83203125" style="22" bestFit="1" customWidth="1"/>
    <col min="14" max="14" width="14.83203125" style="22" bestFit="1" customWidth="1"/>
    <col min="15" max="15" width="13.83203125" style="22" bestFit="1" customWidth="1"/>
    <col min="16" max="16" width="8.83203125" style="23"/>
    <col min="17" max="17" width="8.6640625" style="23" bestFit="1" customWidth="1"/>
    <col min="18" max="18" width="10.1640625" style="23" bestFit="1" customWidth="1"/>
    <col min="19" max="19" width="8.6640625" style="23" bestFit="1" customWidth="1"/>
    <col min="20" max="24" width="10.1640625" style="23" bestFit="1" customWidth="1"/>
    <col min="25" max="25" width="8.83203125" style="23"/>
    <col min="26" max="29" width="10.1640625" style="23" bestFit="1" customWidth="1"/>
    <col min="30" max="30" width="8.83203125" style="23"/>
    <col min="31" max="31" width="14.83203125" style="23" bestFit="1" customWidth="1"/>
    <col min="32" max="35" width="10.1640625" style="23" bestFit="1" customWidth="1"/>
    <col min="36" max="16384" width="8.83203125" style="23"/>
  </cols>
  <sheetData>
    <row r="1" spans="2:35" x14ac:dyDescent="0.2">
      <c r="B1" s="19">
        <v>1980</v>
      </c>
    </row>
    <row r="2" spans="2:35" x14ac:dyDescent="0.2">
      <c r="B2" s="19" t="s">
        <v>26</v>
      </c>
      <c r="C2" s="19" t="s">
        <v>27</v>
      </c>
      <c r="D2" s="19" t="s">
        <v>28</v>
      </c>
      <c r="E2" s="19" t="s">
        <v>29</v>
      </c>
    </row>
    <row r="3" spans="2:35" x14ac:dyDescent="0.2">
      <c r="C3" s="19" t="s">
        <v>30</v>
      </c>
      <c r="D3" s="19" t="s">
        <v>30</v>
      </c>
      <c r="E3" s="19" t="s">
        <v>30</v>
      </c>
      <c r="G3" s="133" t="s">
        <v>31</v>
      </c>
      <c r="H3" s="133"/>
      <c r="I3" s="133"/>
      <c r="J3" s="133"/>
      <c r="K3" s="133"/>
      <c r="L3" s="133"/>
      <c r="M3" s="133"/>
      <c r="N3" s="133"/>
      <c r="O3" s="133"/>
    </row>
    <row r="4" spans="2:35" x14ac:dyDescent="0.2">
      <c r="B4" s="19" t="s">
        <v>32</v>
      </c>
      <c r="C4" s="19">
        <v>34.130000000000003</v>
      </c>
      <c r="D4" s="19">
        <v>16.62</v>
      </c>
      <c r="E4" s="19">
        <v>20.6</v>
      </c>
      <c r="G4" s="134" t="s">
        <v>33</v>
      </c>
      <c r="H4" s="135">
        <v>1980</v>
      </c>
      <c r="I4" s="136"/>
      <c r="J4" s="134">
        <v>1991</v>
      </c>
      <c r="K4" s="134"/>
      <c r="L4" s="135">
        <v>2000</v>
      </c>
      <c r="M4" s="136"/>
      <c r="N4" s="134">
        <v>2010</v>
      </c>
      <c r="O4" s="134"/>
    </row>
    <row r="5" spans="2:35" x14ac:dyDescent="0.2">
      <c r="B5" s="19" t="s">
        <v>34</v>
      </c>
      <c r="C5" s="19">
        <v>4.93</v>
      </c>
      <c r="D5" s="19">
        <v>6.64</v>
      </c>
      <c r="E5" s="19">
        <v>6.25</v>
      </c>
      <c r="G5" s="133"/>
      <c r="H5" s="24" t="s">
        <v>35</v>
      </c>
      <c r="I5" s="25" t="s">
        <v>36</v>
      </c>
      <c r="J5" s="26" t="s">
        <v>35</v>
      </c>
      <c r="K5" s="26" t="s">
        <v>36</v>
      </c>
      <c r="L5" s="24" t="s">
        <v>35</v>
      </c>
      <c r="M5" s="25" t="s">
        <v>36</v>
      </c>
      <c r="N5" s="26" t="s">
        <v>35</v>
      </c>
      <c r="O5" s="26" t="s">
        <v>36</v>
      </c>
      <c r="Q5" s="83">
        <v>1980</v>
      </c>
      <c r="R5" s="83">
        <v>1980</v>
      </c>
      <c r="S5" s="83">
        <v>1991</v>
      </c>
      <c r="T5" s="83">
        <v>1991</v>
      </c>
      <c r="U5" s="83">
        <v>2000</v>
      </c>
      <c r="V5" s="83">
        <v>2000</v>
      </c>
      <c r="W5" s="83">
        <v>2010</v>
      </c>
      <c r="X5" s="83">
        <v>2010</v>
      </c>
      <c r="Z5" s="83">
        <v>1980</v>
      </c>
      <c r="AA5" s="83">
        <v>1991</v>
      </c>
      <c r="AB5" s="83">
        <v>2000</v>
      </c>
      <c r="AC5" s="83">
        <v>2010</v>
      </c>
    </row>
    <row r="6" spans="2:35" x14ac:dyDescent="0.2">
      <c r="B6" s="19" t="s">
        <v>37</v>
      </c>
      <c r="C6" s="19">
        <v>1.62</v>
      </c>
      <c r="D6" s="19">
        <v>3.84</v>
      </c>
      <c r="E6" s="19">
        <v>3.34</v>
      </c>
      <c r="G6" s="27" t="s">
        <v>38</v>
      </c>
      <c r="H6" s="28"/>
      <c r="I6" s="29"/>
      <c r="J6" s="30"/>
      <c r="K6" s="30"/>
      <c r="L6" s="28"/>
      <c r="M6" s="29"/>
      <c r="N6" s="30"/>
      <c r="O6" s="30"/>
      <c r="Q6" s="84" t="s">
        <v>95</v>
      </c>
      <c r="R6" s="84" t="s">
        <v>96</v>
      </c>
      <c r="S6" s="84" t="s">
        <v>95</v>
      </c>
      <c r="T6" s="84" t="s">
        <v>96</v>
      </c>
      <c r="U6" s="84" t="s">
        <v>95</v>
      </c>
      <c r="V6" s="84" t="s">
        <v>96</v>
      </c>
      <c r="W6" s="84" t="s">
        <v>95</v>
      </c>
      <c r="X6" s="84" t="s">
        <v>96</v>
      </c>
      <c r="AF6" s="83">
        <v>1980</v>
      </c>
      <c r="AG6" s="83">
        <v>1991</v>
      </c>
      <c r="AH6" s="83">
        <v>2000</v>
      </c>
      <c r="AI6" s="83">
        <v>2010</v>
      </c>
    </row>
    <row r="7" spans="2:35" x14ac:dyDescent="0.2">
      <c r="B7" s="19" t="s">
        <v>39</v>
      </c>
      <c r="C7" s="19">
        <v>0.15</v>
      </c>
      <c r="D7" s="19">
        <v>0.24</v>
      </c>
      <c r="E7" s="19">
        <v>0.22</v>
      </c>
      <c r="G7" s="21" t="str">
        <f>B4</f>
        <v>15-24 years; Less than primary completed</v>
      </c>
      <c r="H7" s="31">
        <f>C4</f>
        <v>34.130000000000003</v>
      </c>
      <c r="I7" s="32">
        <f>D4</f>
        <v>16.62</v>
      </c>
      <c r="J7" s="33">
        <f>C66</f>
        <v>26.74</v>
      </c>
      <c r="K7" s="33">
        <f>D66</f>
        <v>12.49</v>
      </c>
      <c r="L7" s="31">
        <f>C128</f>
        <v>16.559999999999999</v>
      </c>
      <c r="M7" s="32">
        <f>D128</f>
        <v>6.73</v>
      </c>
      <c r="N7" s="33">
        <f>C190</f>
        <v>8.6199999999999992</v>
      </c>
      <c r="O7" s="33">
        <f>D190</f>
        <v>3.29</v>
      </c>
      <c r="Q7" s="85">
        <f>H7*H$40/100</f>
        <v>333074.67000000004</v>
      </c>
      <c r="R7" s="85">
        <f t="shared" ref="R7:X22" si="0">I7*I$40/100</f>
        <v>553979.50199999998</v>
      </c>
      <c r="S7" s="85">
        <f t="shared" si="0"/>
        <v>228555.60419999997</v>
      </c>
      <c r="T7" s="85">
        <f t="shared" si="0"/>
        <v>239944.2659</v>
      </c>
      <c r="U7" s="85">
        <f t="shared" si="0"/>
        <v>223953.96239999999</v>
      </c>
      <c r="V7" s="85">
        <f t="shared" si="0"/>
        <v>131465.5698</v>
      </c>
      <c r="W7" s="85">
        <f t="shared" si="0"/>
        <v>106927.13479999999</v>
      </c>
      <c r="X7" s="85">
        <f t="shared" si="0"/>
        <v>81198.187000000005</v>
      </c>
      <c r="Z7" s="86">
        <f>Q7+R7</f>
        <v>887054.17200000002</v>
      </c>
      <c r="AA7" s="86">
        <f>S7+T7</f>
        <v>468499.87009999994</v>
      </c>
      <c r="AB7" s="86">
        <f>U7+V7</f>
        <v>355419.53220000002</v>
      </c>
      <c r="AC7" s="86">
        <f>W7+X7</f>
        <v>188125.32179999998</v>
      </c>
      <c r="AE7" s="13" t="s">
        <v>25</v>
      </c>
      <c r="AF7" s="86">
        <f>Z7+Z11+Z15+Z19</f>
        <v>3059634.36</v>
      </c>
      <c r="AG7" s="86">
        <f t="shared" ref="AG7:AI10" si="1">AA7+AA11+AA15+AA19</f>
        <v>1748293.9651999997</v>
      </c>
      <c r="AH7" s="86">
        <f t="shared" si="1"/>
        <v>1683963.0800999999</v>
      </c>
      <c r="AI7" s="86">
        <f t="shared" si="1"/>
        <v>1332430.5001999999</v>
      </c>
    </row>
    <row r="8" spans="2:35" x14ac:dyDescent="0.2">
      <c r="B8" s="19" t="s">
        <v>40</v>
      </c>
      <c r="C8" s="19">
        <v>18.61</v>
      </c>
      <c r="D8" s="19">
        <v>20.010000000000002</v>
      </c>
      <c r="E8" s="19">
        <v>19.690000000000001</v>
      </c>
      <c r="G8" s="21" t="str">
        <f t="shared" ref="G8:I22" si="2">B5</f>
        <v>15-24 years; Primary completed</v>
      </c>
      <c r="H8" s="31">
        <f t="shared" si="2"/>
        <v>4.93</v>
      </c>
      <c r="I8" s="32">
        <f t="shared" si="2"/>
        <v>6.64</v>
      </c>
      <c r="J8" s="33">
        <f t="shared" ref="J8:K22" si="3">C67</f>
        <v>4.62</v>
      </c>
      <c r="K8" s="33">
        <f t="shared" si="3"/>
        <v>5.9</v>
      </c>
      <c r="L8" s="31">
        <f t="shared" ref="L8:M22" si="4">C129</f>
        <v>7.3</v>
      </c>
      <c r="M8" s="32">
        <f t="shared" si="4"/>
        <v>6.2</v>
      </c>
      <c r="N8" s="33">
        <f t="shared" ref="N8:O22" si="5">C191</f>
        <v>7.72</v>
      </c>
      <c r="O8" s="33">
        <f t="shared" si="5"/>
        <v>5.26</v>
      </c>
      <c r="Q8" s="85">
        <f t="shared" ref="Q8:X39" si="6">H8*H$40/100</f>
        <v>48111.87</v>
      </c>
      <c r="R8" s="85">
        <f t="shared" si="0"/>
        <v>221325.14399999997</v>
      </c>
      <c r="S8" s="85">
        <f t="shared" si="0"/>
        <v>39488.664599999996</v>
      </c>
      <c r="T8" s="85">
        <f t="shared" si="0"/>
        <v>113344.36900000001</v>
      </c>
      <c r="U8" s="85">
        <f t="shared" si="0"/>
        <v>98723.666999999987</v>
      </c>
      <c r="V8" s="85">
        <f t="shared" si="0"/>
        <v>121112.41200000001</v>
      </c>
      <c r="W8" s="85">
        <f t="shared" si="0"/>
        <v>95763.04879999999</v>
      </c>
      <c r="X8" s="85">
        <f t="shared" si="0"/>
        <v>129818.37799999998</v>
      </c>
      <c r="Z8" s="86">
        <f t="shared" ref="Z8:Z39" si="7">Q8+R8</f>
        <v>269437.01399999997</v>
      </c>
      <c r="AA8" s="86">
        <f t="shared" ref="AA8:AA39" si="8">S8+T8</f>
        <v>152833.0336</v>
      </c>
      <c r="AB8" s="86">
        <f t="shared" ref="AB8:AB39" si="9">U8+V8</f>
        <v>219836.079</v>
      </c>
      <c r="AC8" s="86">
        <f t="shared" ref="AC8:AC39" si="10">W8+X8</f>
        <v>225581.42679999996</v>
      </c>
      <c r="AE8" s="13" t="s">
        <v>6</v>
      </c>
      <c r="AF8" s="86">
        <f t="shared" ref="AF8:AF10" si="11">Z8+Z12+Z16+Z20</f>
        <v>579508.43700000003</v>
      </c>
      <c r="AG8" s="86">
        <f t="shared" si="1"/>
        <v>431085.8039</v>
      </c>
      <c r="AH8" s="86">
        <f t="shared" si="1"/>
        <v>640845.22080000001</v>
      </c>
      <c r="AI8" s="86">
        <f t="shared" si="1"/>
        <v>759455.89699999988</v>
      </c>
    </row>
    <row r="9" spans="2:35" x14ac:dyDescent="0.2">
      <c r="B9" s="19" t="s">
        <v>41</v>
      </c>
      <c r="C9" s="19">
        <v>1.63</v>
      </c>
      <c r="D9" s="19">
        <v>4.66</v>
      </c>
      <c r="E9" s="19">
        <v>3.97</v>
      </c>
      <c r="G9" s="21" t="str">
        <f t="shared" si="2"/>
        <v>15-24 years; Secondary completed</v>
      </c>
      <c r="H9" s="31">
        <f t="shared" si="2"/>
        <v>1.62</v>
      </c>
      <c r="I9" s="32">
        <f t="shared" si="2"/>
        <v>3.84</v>
      </c>
      <c r="J9" s="33">
        <f t="shared" si="3"/>
        <v>1.92</v>
      </c>
      <c r="K9" s="33">
        <f t="shared" si="3"/>
        <v>4.07</v>
      </c>
      <c r="L9" s="31">
        <f t="shared" si="4"/>
        <v>3.93</v>
      </c>
      <c r="M9" s="32">
        <f t="shared" si="4"/>
        <v>6.76</v>
      </c>
      <c r="N9" s="33">
        <f t="shared" si="5"/>
        <v>5.84</v>
      </c>
      <c r="O9" s="33">
        <f t="shared" si="5"/>
        <v>8.6199999999999992</v>
      </c>
      <c r="Q9" s="85">
        <f t="shared" si="6"/>
        <v>15809.58</v>
      </c>
      <c r="R9" s="85">
        <f t="shared" si="0"/>
        <v>127995.26400000001</v>
      </c>
      <c r="S9" s="85">
        <f t="shared" si="0"/>
        <v>16410.873599999999</v>
      </c>
      <c r="T9" s="85">
        <f t="shared" si="0"/>
        <v>78188.403699999995</v>
      </c>
      <c r="U9" s="85">
        <f t="shared" si="0"/>
        <v>53148.49470000001</v>
      </c>
      <c r="V9" s="85">
        <f t="shared" si="0"/>
        <v>132051.59760000001</v>
      </c>
      <c r="W9" s="85">
        <f t="shared" si="0"/>
        <v>72442.513599999991</v>
      </c>
      <c r="X9" s="85">
        <f t="shared" si="0"/>
        <v>212744.18599999999</v>
      </c>
      <c r="Z9" s="86">
        <f t="shared" si="7"/>
        <v>143804.84400000001</v>
      </c>
      <c r="AA9" s="86">
        <f t="shared" si="8"/>
        <v>94599.277299999987</v>
      </c>
      <c r="AB9" s="86">
        <f t="shared" si="9"/>
        <v>185200.09230000002</v>
      </c>
      <c r="AC9" s="86">
        <f t="shared" si="10"/>
        <v>285186.69959999999</v>
      </c>
      <c r="AE9" s="13" t="s">
        <v>5</v>
      </c>
      <c r="AF9" s="86">
        <f t="shared" si="11"/>
        <v>468556.20299999998</v>
      </c>
      <c r="AG9" s="86">
        <f t="shared" si="1"/>
        <v>420480.28499999997</v>
      </c>
      <c r="AH9" s="86">
        <f t="shared" si="1"/>
        <v>741040.65780000004</v>
      </c>
      <c r="AI9" s="86">
        <f t="shared" si="1"/>
        <v>1247834.8322000001</v>
      </c>
    </row>
    <row r="10" spans="2:35" x14ac:dyDescent="0.2">
      <c r="B10" s="19" t="s">
        <v>42</v>
      </c>
      <c r="C10" s="19">
        <v>1.24</v>
      </c>
      <c r="D10" s="19">
        <v>5.37</v>
      </c>
      <c r="E10" s="19">
        <v>4.43</v>
      </c>
      <c r="G10" s="21" t="str">
        <f t="shared" si="2"/>
        <v>15-24 years; University completed</v>
      </c>
      <c r="H10" s="31">
        <f t="shared" si="2"/>
        <v>0.15</v>
      </c>
      <c r="I10" s="32">
        <f t="shared" si="2"/>
        <v>0.24</v>
      </c>
      <c r="J10" s="33">
        <f t="shared" si="3"/>
        <v>0.15</v>
      </c>
      <c r="K10" s="33">
        <f t="shared" si="3"/>
        <v>0.35</v>
      </c>
      <c r="L10" s="31">
        <f t="shared" si="4"/>
        <v>0.2</v>
      </c>
      <c r="M10" s="32">
        <f t="shared" si="4"/>
        <v>0.38</v>
      </c>
      <c r="N10" s="33">
        <f t="shared" si="5"/>
        <v>0.28000000000000003</v>
      </c>
      <c r="O10" s="33">
        <f t="shared" si="5"/>
        <v>0.62</v>
      </c>
      <c r="Q10" s="85">
        <f t="shared" si="6"/>
        <v>1463.85</v>
      </c>
      <c r="R10" s="85">
        <f t="shared" si="0"/>
        <v>7999.7040000000006</v>
      </c>
      <c r="S10" s="85">
        <f t="shared" si="0"/>
        <v>1282.0995</v>
      </c>
      <c r="T10" s="85">
        <f t="shared" si="0"/>
        <v>6723.8184999999994</v>
      </c>
      <c r="U10" s="85">
        <f t="shared" si="0"/>
        <v>2704.7579999999998</v>
      </c>
      <c r="V10" s="85">
        <f t="shared" si="0"/>
        <v>7423.0187999999998</v>
      </c>
      <c r="W10" s="85">
        <f t="shared" si="0"/>
        <v>3473.2712000000006</v>
      </c>
      <c r="X10" s="85">
        <f t="shared" si="0"/>
        <v>15301.786</v>
      </c>
      <c r="Z10" s="86">
        <f t="shared" si="7"/>
        <v>9463.5540000000001</v>
      </c>
      <c r="AA10" s="86">
        <f t="shared" si="8"/>
        <v>8005.9179999999997</v>
      </c>
      <c r="AB10" s="86">
        <f t="shared" si="9"/>
        <v>10127.7768</v>
      </c>
      <c r="AC10" s="86">
        <f t="shared" si="10"/>
        <v>18775.057199999999</v>
      </c>
      <c r="AE10" s="13" t="s">
        <v>7</v>
      </c>
      <c r="AF10" s="86">
        <f t="shared" si="11"/>
        <v>201313.41</v>
      </c>
      <c r="AG10" s="86">
        <f t="shared" si="1"/>
        <v>176049.41920000003</v>
      </c>
      <c r="AH10" s="86">
        <f t="shared" si="1"/>
        <v>239956.04130000001</v>
      </c>
      <c r="AI10" s="86">
        <f t="shared" si="1"/>
        <v>368514.67979999998</v>
      </c>
    </row>
    <row r="11" spans="2:35" x14ac:dyDescent="0.2">
      <c r="B11" s="19" t="s">
        <v>43</v>
      </c>
      <c r="C11" s="19">
        <v>0.46</v>
      </c>
      <c r="D11" s="19">
        <v>2.4700000000000002</v>
      </c>
      <c r="E11" s="19">
        <v>2.02</v>
      </c>
      <c r="G11" s="21" t="str">
        <f t="shared" si="2"/>
        <v>25-34 years; Less than primary completed</v>
      </c>
      <c r="H11" s="31">
        <f t="shared" si="2"/>
        <v>18.61</v>
      </c>
      <c r="I11" s="32">
        <f t="shared" si="2"/>
        <v>20.010000000000002</v>
      </c>
      <c r="J11" s="33">
        <f t="shared" si="3"/>
        <v>20.63</v>
      </c>
      <c r="K11" s="33">
        <f t="shared" si="3"/>
        <v>14.99</v>
      </c>
      <c r="L11" s="31">
        <f t="shared" si="4"/>
        <v>17.21</v>
      </c>
      <c r="M11" s="32">
        <f t="shared" si="4"/>
        <v>11.73</v>
      </c>
      <c r="N11" s="33">
        <f t="shared" si="5"/>
        <v>11.12</v>
      </c>
      <c r="O11" s="33">
        <f t="shared" si="5"/>
        <v>6.64</v>
      </c>
      <c r="Q11" s="85">
        <f t="shared" si="6"/>
        <v>181614.99</v>
      </c>
      <c r="R11" s="85">
        <f t="shared" si="0"/>
        <v>666975.321</v>
      </c>
      <c r="S11" s="85">
        <f t="shared" si="0"/>
        <v>176331.4179</v>
      </c>
      <c r="T11" s="85">
        <f t="shared" si="0"/>
        <v>287971.54090000002</v>
      </c>
      <c r="U11" s="85">
        <f t="shared" si="0"/>
        <v>232744.4259</v>
      </c>
      <c r="V11" s="85">
        <f t="shared" si="0"/>
        <v>229136.86980000001</v>
      </c>
      <c r="W11" s="85">
        <f t="shared" si="0"/>
        <v>137938.48479999998</v>
      </c>
      <c r="X11" s="85">
        <f t="shared" si="0"/>
        <v>163877.19199999998</v>
      </c>
      <c r="Z11" s="86">
        <f t="shared" si="7"/>
        <v>848590.31099999999</v>
      </c>
      <c r="AA11" s="86">
        <f t="shared" si="8"/>
        <v>464302.95880000002</v>
      </c>
      <c r="AB11" s="86">
        <f t="shared" si="9"/>
        <v>461881.29570000002</v>
      </c>
      <c r="AC11" s="86">
        <f t="shared" si="10"/>
        <v>301815.67679999996</v>
      </c>
      <c r="AE11" s="87" t="s">
        <v>29</v>
      </c>
      <c r="AF11" s="88">
        <f>SUM(AF7:AF10)</f>
        <v>4309012.41</v>
      </c>
      <c r="AG11" s="88">
        <f t="shared" ref="AG11:AI11" si="12">SUM(AG7:AG10)</f>
        <v>2775909.4732999997</v>
      </c>
      <c r="AH11" s="88">
        <f t="shared" si="12"/>
        <v>3305805.0000000005</v>
      </c>
      <c r="AI11" s="88">
        <f t="shared" si="12"/>
        <v>3708235.9091999996</v>
      </c>
    </row>
    <row r="12" spans="2:35" x14ac:dyDescent="0.2">
      <c r="B12" s="19" t="s">
        <v>44</v>
      </c>
      <c r="C12" s="19">
        <v>21.33</v>
      </c>
      <c r="D12" s="19">
        <v>20.92</v>
      </c>
      <c r="E12" s="19">
        <v>21.01</v>
      </c>
      <c r="G12" s="21" t="str">
        <f t="shared" si="2"/>
        <v>25-34 years; Primary completed</v>
      </c>
      <c r="H12" s="31">
        <f t="shared" si="2"/>
        <v>1.63</v>
      </c>
      <c r="I12" s="32">
        <f t="shared" si="2"/>
        <v>4.66</v>
      </c>
      <c r="J12" s="33">
        <f t="shared" si="3"/>
        <v>3.9</v>
      </c>
      <c r="K12" s="33">
        <f t="shared" si="3"/>
        <v>6.5</v>
      </c>
      <c r="L12" s="31">
        <f t="shared" si="4"/>
        <v>4.83</v>
      </c>
      <c r="M12" s="32">
        <f t="shared" si="4"/>
        <v>6.54</v>
      </c>
      <c r="N12" s="33">
        <f t="shared" si="5"/>
        <v>5.38</v>
      </c>
      <c r="O12" s="33">
        <f t="shared" si="5"/>
        <v>5.77</v>
      </c>
      <c r="Q12" s="85">
        <f t="shared" si="6"/>
        <v>15907.17</v>
      </c>
      <c r="R12" s="85">
        <f t="shared" si="0"/>
        <v>155327.58600000001</v>
      </c>
      <c r="S12" s="85">
        <f t="shared" si="0"/>
        <v>33334.587</v>
      </c>
      <c r="T12" s="85">
        <f t="shared" si="0"/>
        <v>124870.91499999999</v>
      </c>
      <c r="U12" s="85">
        <f t="shared" si="0"/>
        <v>65319.905700000003</v>
      </c>
      <c r="V12" s="85">
        <f t="shared" si="0"/>
        <v>127754.06040000002</v>
      </c>
      <c r="W12" s="85">
        <f t="shared" si="0"/>
        <v>66736.425199999998</v>
      </c>
      <c r="X12" s="85">
        <f t="shared" si="0"/>
        <v>142405.33100000001</v>
      </c>
      <c r="Z12" s="86">
        <f t="shared" si="7"/>
        <v>171234.75600000002</v>
      </c>
      <c r="AA12" s="86">
        <f t="shared" si="8"/>
        <v>158205.50199999998</v>
      </c>
      <c r="AB12" s="86">
        <f t="shared" si="9"/>
        <v>193073.96610000002</v>
      </c>
      <c r="AC12" s="86">
        <f t="shared" si="10"/>
        <v>209141.7562</v>
      </c>
    </row>
    <row r="13" spans="2:35" x14ac:dyDescent="0.2">
      <c r="B13" s="19" t="s">
        <v>45</v>
      </c>
      <c r="C13" s="19">
        <v>0.98</v>
      </c>
      <c r="D13" s="19">
        <v>2.87</v>
      </c>
      <c r="E13" s="19">
        <v>2.44</v>
      </c>
      <c r="G13" s="21" t="str">
        <f t="shared" si="2"/>
        <v>25-34 years; Secondary completed</v>
      </c>
      <c r="H13" s="31">
        <f t="shared" si="2"/>
        <v>1.24</v>
      </c>
      <c r="I13" s="32">
        <f t="shared" si="2"/>
        <v>5.37</v>
      </c>
      <c r="J13" s="33">
        <f t="shared" si="3"/>
        <v>2.81</v>
      </c>
      <c r="K13" s="33">
        <f t="shared" si="3"/>
        <v>8.26</v>
      </c>
      <c r="L13" s="31">
        <f t="shared" si="4"/>
        <v>4.45</v>
      </c>
      <c r="M13" s="32">
        <f t="shared" si="4"/>
        <v>10</v>
      </c>
      <c r="N13" s="33">
        <f t="shared" si="5"/>
        <v>7.63</v>
      </c>
      <c r="O13" s="33">
        <f t="shared" si="5"/>
        <v>14.37</v>
      </c>
      <c r="Q13" s="85">
        <f t="shared" si="6"/>
        <v>12101.16</v>
      </c>
      <c r="R13" s="85">
        <f t="shared" si="0"/>
        <v>178993.37699999998</v>
      </c>
      <c r="S13" s="85">
        <f t="shared" si="0"/>
        <v>24017.997299999999</v>
      </c>
      <c r="T13" s="85">
        <f t="shared" si="0"/>
        <v>158682.11660000001</v>
      </c>
      <c r="U13" s="85">
        <f t="shared" si="0"/>
        <v>60180.8655</v>
      </c>
      <c r="V13" s="85">
        <f t="shared" si="0"/>
        <v>195342.6</v>
      </c>
      <c r="W13" s="85">
        <f t="shared" si="0"/>
        <v>94646.640199999994</v>
      </c>
      <c r="X13" s="85">
        <f t="shared" si="0"/>
        <v>354655.91100000002</v>
      </c>
      <c r="Z13" s="86">
        <f t="shared" si="7"/>
        <v>191094.53699999998</v>
      </c>
      <c r="AA13" s="86">
        <f t="shared" si="8"/>
        <v>182700.1139</v>
      </c>
      <c r="AB13" s="86">
        <f t="shared" si="9"/>
        <v>255523.46549999999</v>
      </c>
      <c r="AC13" s="86">
        <f t="shared" si="10"/>
        <v>449302.55119999999</v>
      </c>
    </row>
    <row r="14" spans="2:35" x14ac:dyDescent="0.2">
      <c r="B14" s="19" t="s">
        <v>46</v>
      </c>
      <c r="C14" s="19">
        <v>0.74</v>
      </c>
      <c r="D14" s="19">
        <v>2.89</v>
      </c>
      <c r="E14" s="19">
        <v>2.4</v>
      </c>
      <c r="G14" s="21" t="str">
        <f t="shared" si="2"/>
        <v>25-34 years; University completed</v>
      </c>
      <c r="H14" s="31">
        <f t="shared" si="2"/>
        <v>0.46</v>
      </c>
      <c r="I14" s="32">
        <f t="shared" si="2"/>
        <v>2.4700000000000002</v>
      </c>
      <c r="J14" s="33">
        <f t="shared" si="3"/>
        <v>0.53</v>
      </c>
      <c r="K14" s="33">
        <f t="shared" si="3"/>
        <v>2.94</v>
      </c>
      <c r="L14" s="31">
        <f t="shared" si="4"/>
        <v>0.78</v>
      </c>
      <c r="M14" s="32">
        <f t="shared" si="4"/>
        <v>2.88</v>
      </c>
      <c r="N14" s="33">
        <f t="shared" si="5"/>
        <v>1.51</v>
      </c>
      <c r="O14" s="33">
        <f t="shared" si="5"/>
        <v>4.22</v>
      </c>
      <c r="Q14" s="85">
        <f t="shared" si="6"/>
        <v>4489.1400000000003</v>
      </c>
      <c r="R14" s="85">
        <f t="shared" si="0"/>
        <v>82330.286999999997</v>
      </c>
      <c r="S14" s="85">
        <f t="shared" si="0"/>
        <v>4530.0849000000007</v>
      </c>
      <c r="T14" s="85">
        <f t="shared" si="0"/>
        <v>56480.075400000002</v>
      </c>
      <c r="U14" s="85">
        <f t="shared" si="0"/>
        <v>10548.556200000001</v>
      </c>
      <c r="V14" s="85">
        <f t="shared" si="0"/>
        <v>56258.668799999999</v>
      </c>
      <c r="W14" s="85">
        <f t="shared" si="0"/>
        <v>18730.8554</v>
      </c>
      <c r="X14" s="85">
        <f t="shared" si="0"/>
        <v>104150.86599999999</v>
      </c>
      <c r="Z14" s="86">
        <f t="shared" si="7"/>
        <v>86819.426999999996</v>
      </c>
      <c r="AA14" s="86">
        <f t="shared" si="8"/>
        <v>61010.160300000003</v>
      </c>
      <c r="AB14" s="86">
        <f t="shared" si="9"/>
        <v>66807.225000000006</v>
      </c>
      <c r="AC14" s="86">
        <f t="shared" si="10"/>
        <v>122881.72139999999</v>
      </c>
      <c r="AE14" s="89"/>
      <c r="AF14" s="83">
        <v>1980</v>
      </c>
      <c r="AG14" s="83">
        <v>1991</v>
      </c>
      <c r="AH14" s="83">
        <v>2000</v>
      </c>
      <c r="AI14" s="83">
        <v>2010</v>
      </c>
    </row>
    <row r="15" spans="2:35" x14ac:dyDescent="0.2">
      <c r="B15" s="19" t="s">
        <v>47</v>
      </c>
      <c r="C15" s="19">
        <v>0.36</v>
      </c>
      <c r="D15" s="19">
        <v>2.2000000000000002</v>
      </c>
      <c r="E15" s="19">
        <v>1.78</v>
      </c>
      <c r="G15" s="21" t="str">
        <f t="shared" si="2"/>
        <v>35-49 years; Less than primary completed</v>
      </c>
      <c r="H15" s="31">
        <f t="shared" si="2"/>
        <v>21.33</v>
      </c>
      <c r="I15" s="32">
        <f t="shared" si="2"/>
        <v>20.92</v>
      </c>
      <c r="J15" s="33">
        <f t="shared" si="3"/>
        <v>21.97</v>
      </c>
      <c r="K15" s="33">
        <f t="shared" si="3"/>
        <v>18.79</v>
      </c>
      <c r="L15" s="31">
        <f t="shared" si="4"/>
        <v>20.84</v>
      </c>
      <c r="M15" s="32">
        <f t="shared" si="4"/>
        <v>15.26</v>
      </c>
      <c r="N15" s="33">
        <f t="shared" si="5"/>
        <v>19.079999999999998</v>
      </c>
      <c r="O15" s="33">
        <f t="shared" si="5"/>
        <v>11.57</v>
      </c>
      <c r="Q15" s="85">
        <f t="shared" si="6"/>
        <v>208159.47</v>
      </c>
      <c r="R15" s="85">
        <f t="shared" si="0"/>
        <v>697307.53200000001</v>
      </c>
      <c r="S15" s="85">
        <f t="shared" si="0"/>
        <v>187784.84009999997</v>
      </c>
      <c r="T15" s="85">
        <f t="shared" si="0"/>
        <v>360972.99890000001</v>
      </c>
      <c r="U15" s="85">
        <f t="shared" si="0"/>
        <v>281835.78359999997</v>
      </c>
      <c r="V15" s="85">
        <f t="shared" si="0"/>
        <v>298092.8076</v>
      </c>
      <c r="W15" s="85">
        <f t="shared" si="0"/>
        <v>236678.62319999997</v>
      </c>
      <c r="X15" s="85">
        <f t="shared" si="0"/>
        <v>285551.071</v>
      </c>
      <c r="Z15" s="86">
        <f t="shared" si="7"/>
        <v>905467.00199999998</v>
      </c>
      <c r="AA15" s="86">
        <f t="shared" si="8"/>
        <v>548757.83899999992</v>
      </c>
      <c r="AB15" s="86">
        <f t="shared" si="9"/>
        <v>579928.59119999991</v>
      </c>
      <c r="AC15" s="86">
        <f t="shared" si="10"/>
        <v>522229.69419999997</v>
      </c>
      <c r="AE15" s="13" t="s">
        <v>25</v>
      </c>
      <c r="AF15" s="90">
        <f>AF7/AF$11</f>
        <v>0.71005466424265873</v>
      </c>
      <c r="AG15" s="90">
        <f t="shared" ref="AG15:AI15" si="13">AG7/AG$11</f>
        <v>0.62980943075266382</v>
      </c>
      <c r="AH15" s="90">
        <f t="shared" si="13"/>
        <v>0.50939576898818884</v>
      </c>
      <c r="AI15" s="90">
        <f t="shared" si="13"/>
        <v>0.35931654102542071</v>
      </c>
    </row>
    <row r="16" spans="2:35" x14ac:dyDescent="0.2">
      <c r="B16" s="19" t="s">
        <v>48</v>
      </c>
      <c r="C16" s="19">
        <v>13</v>
      </c>
      <c r="D16" s="19">
        <v>8.75</v>
      </c>
      <c r="E16" s="19">
        <v>9.7200000000000006</v>
      </c>
      <c r="G16" s="21" t="str">
        <f t="shared" si="2"/>
        <v>35-49 years; Primary completed</v>
      </c>
      <c r="H16" s="31">
        <f t="shared" si="2"/>
        <v>0.98</v>
      </c>
      <c r="I16" s="32">
        <f t="shared" si="2"/>
        <v>2.87</v>
      </c>
      <c r="J16" s="33">
        <f t="shared" si="3"/>
        <v>1.91</v>
      </c>
      <c r="K16" s="33">
        <f t="shared" si="3"/>
        <v>4.25</v>
      </c>
      <c r="L16" s="31">
        <f t="shared" si="4"/>
        <v>4.59</v>
      </c>
      <c r="M16" s="32">
        <f t="shared" si="4"/>
        <v>6.32</v>
      </c>
      <c r="N16" s="33">
        <f t="shared" si="5"/>
        <v>5.98</v>
      </c>
      <c r="O16" s="33">
        <f t="shared" si="5"/>
        <v>6.33</v>
      </c>
      <c r="Q16" s="85">
        <f t="shared" si="6"/>
        <v>9563.82</v>
      </c>
      <c r="R16" s="85">
        <f t="shared" si="0"/>
        <v>95663.127000000008</v>
      </c>
      <c r="S16" s="85">
        <f t="shared" si="0"/>
        <v>16325.400300000001</v>
      </c>
      <c r="T16" s="85">
        <f t="shared" si="0"/>
        <v>81646.367499999993</v>
      </c>
      <c r="U16" s="85">
        <f t="shared" si="0"/>
        <v>62074.196099999994</v>
      </c>
      <c r="V16" s="85">
        <f t="shared" si="0"/>
        <v>123456.5232</v>
      </c>
      <c r="W16" s="85">
        <f t="shared" si="0"/>
        <v>74179.149200000014</v>
      </c>
      <c r="X16" s="85">
        <f t="shared" si="0"/>
        <v>156226.299</v>
      </c>
      <c r="Z16" s="86">
        <f t="shared" si="7"/>
        <v>105226.94700000001</v>
      </c>
      <c r="AA16" s="86">
        <f t="shared" si="8"/>
        <v>97971.767800000001</v>
      </c>
      <c r="AB16" s="86">
        <f t="shared" si="9"/>
        <v>185530.7193</v>
      </c>
      <c r="AC16" s="86">
        <f t="shared" si="10"/>
        <v>230405.44820000001</v>
      </c>
      <c r="AE16" s="13" t="s">
        <v>6</v>
      </c>
      <c r="AF16" s="90">
        <f t="shared" ref="AF16:AI18" si="14">AF8/AF$11</f>
        <v>0.13448753028771157</v>
      </c>
      <c r="AG16" s="90">
        <f t="shared" si="14"/>
        <v>0.15529533943609675</v>
      </c>
      <c r="AH16" s="90">
        <f t="shared" si="14"/>
        <v>0.1938545137417361</v>
      </c>
      <c r="AI16" s="90">
        <f t="shared" si="14"/>
        <v>0.20480247632460954</v>
      </c>
    </row>
    <row r="17" spans="2:35" x14ac:dyDescent="0.2">
      <c r="B17" s="19" t="s">
        <v>49</v>
      </c>
      <c r="C17" s="19">
        <v>0.37</v>
      </c>
      <c r="D17" s="19">
        <v>0.9</v>
      </c>
      <c r="E17" s="19">
        <v>0.78</v>
      </c>
      <c r="G17" s="21" t="str">
        <f t="shared" si="2"/>
        <v>35-49 years; Secondary completed</v>
      </c>
      <c r="H17" s="31">
        <f t="shared" si="2"/>
        <v>0.74</v>
      </c>
      <c r="I17" s="32">
        <f t="shared" si="2"/>
        <v>2.89</v>
      </c>
      <c r="J17" s="33">
        <f t="shared" si="3"/>
        <v>1.46</v>
      </c>
      <c r="K17" s="33">
        <f t="shared" si="3"/>
        <v>5.54</v>
      </c>
      <c r="L17" s="31">
        <f t="shared" si="4"/>
        <v>4.3</v>
      </c>
      <c r="M17" s="32">
        <f t="shared" si="4"/>
        <v>9.7799999999999994</v>
      </c>
      <c r="N17" s="33">
        <f t="shared" si="5"/>
        <v>6.56</v>
      </c>
      <c r="O17" s="33">
        <f t="shared" si="5"/>
        <v>12.03</v>
      </c>
      <c r="Q17" s="85">
        <f t="shared" si="6"/>
        <v>7221.66</v>
      </c>
      <c r="R17" s="85">
        <f t="shared" si="0"/>
        <v>96329.769</v>
      </c>
      <c r="S17" s="85">
        <f t="shared" si="0"/>
        <v>12479.101799999999</v>
      </c>
      <c r="T17" s="85">
        <f t="shared" si="0"/>
        <v>106428.44140000001</v>
      </c>
      <c r="U17" s="85">
        <f t="shared" si="0"/>
        <v>58152.296999999999</v>
      </c>
      <c r="V17" s="85">
        <f t="shared" si="0"/>
        <v>191045.06279999999</v>
      </c>
      <c r="W17" s="85">
        <f t="shared" si="0"/>
        <v>81373.782399999996</v>
      </c>
      <c r="X17" s="85">
        <f t="shared" si="0"/>
        <v>296904.00899999996</v>
      </c>
      <c r="Z17" s="86">
        <f t="shared" si="7"/>
        <v>103551.429</v>
      </c>
      <c r="AA17" s="86">
        <f t="shared" si="8"/>
        <v>118907.54320000001</v>
      </c>
      <c r="AB17" s="86">
        <f t="shared" si="9"/>
        <v>249197.35979999998</v>
      </c>
      <c r="AC17" s="86">
        <f t="shared" si="10"/>
        <v>378277.79139999999</v>
      </c>
      <c r="AE17" s="13" t="s">
        <v>5</v>
      </c>
      <c r="AF17" s="90">
        <f t="shared" si="14"/>
        <v>0.10873865248394585</v>
      </c>
      <c r="AG17" s="90">
        <f t="shared" si="14"/>
        <v>0.15147478296550257</v>
      </c>
      <c r="AH17" s="90">
        <f t="shared" si="14"/>
        <v>0.22416345120174963</v>
      </c>
      <c r="AI17" s="90">
        <f t="shared" si="14"/>
        <v>0.33650362672562628</v>
      </c>
    </row>
    <row r="18" spans="2:35" x14ac:dyDescent="0.2">
      <c r="B18" s="19" t="s">
        <v>50</v>
      </c>
      <c r="C18" s="19">
        <v>0.25</v>
      </c>
      <c r="D18" s="19">
        <v>0.83</v>
      </c>
      <c r="E18" s="19">
        <v>0.7</v>
      </c>
      <c r="G18" s="21" t="str">
        <f t="shared" si="2"/>
        <v>35-49 years; University completed</v>
      </c>
      <c r="H18" s="31">
        <f t="shared" si="2"/>
        <v>0.36</v>
      </c>
      <c r="I18" s="32">
        <f t="shared" si="2"/>
        <v>2.2000000000000002</v>
      </c>
      <c r="J18" s="33">
        <f t="shared" si="3"/>
        <v>0.52</v>
      </c>
      <c r="K18" s="33">
        <f t="shared" si="3"/>
        <v>4.12</v>
      </c>
      <c r="L18" s="31">
        <f t="shared" si="4"/>
        <v>1.06</v>
      </c>
      <c r="M18" s="32">
        <f t="shared" si="4"/>
        <v>5.24</v>
      </c>
      <c r="N18" s="33">
        <f t="shared" si="5"/>
        <v>1.5</v>
      </c>
      <c r="O18" s="33">
        <f t="shared" si="5"/>
        <v>5.07</v>
      </c>
      <c r="Q18" s="85">
        <f t="shared" si="6"/>
        <v>3513.24</v>
      </c>
      <c r="R18" s="85">
        <f t="shared" si="0"/>
        <v>73330.62000000001</v>
      </c>
      <c r="S18" s="85">
        <f t="shared" si="0"/>
        <v>4444.6116000000002</v>
      </c>
      <c r="T18" s="85">
        <f t="shared" si="0"/>
        <v>79148.949200000003</v>
      </c>
      <c r="U18" s="85">
        <f t="shared" si="0"/>
        <v>14335.2174</v>
      </c>
      <c r="V18" s="85">
        <f t="shared" si="0"/>
        <v>102359.5224</v>
      </c>
      <c r="W18" s="85">
        <f t="shared" si="0"/>
        <v>18606.810000000001</v>
      </c>
      <c r="X18" s="85">
        <f t="shared" si="0"/>
        <v>125129.12100000001</v>
      </c>
      <c r="Z18" s="86">
        <f t="shared" si="7"/>
        <v>76843.860000000015</v>
      </c>
      <c r="AA18" s="86">
        <f t="shared" si="8"/>
        <v>83593.560800000007</v>
      </c>
      <c r="AB18" s="86">
        <f t="shared" si="9"/>
        <v>116694.7398</v>
      </c>
      <c r="AC18" s="86">
        <f t="shared" si="10"/>
        <v>143735.93100000001</v>
      </c>
      <c r="AE18" s="13" t="s">
        <v>7</v>
      </c>
      <c r="AF18" s="90">
        <f t="shared" si="14"/>
        <v>4.6719152985683791E-2</v>
      </c>
      <c r="AG18" s="90">
        <f t="shared" si="14"/>
        <v>6.3420446845736861E-2</v>
      </c>
      <c r="AH18" s="90">
        <f t="shared" si="14"/>
        <v>7.2586266068325259E-2</v>
      </c>
      <c r="AI18" s="90">
        <f t="shared" si="14"/>
        <v>9.9377355924343519E-2</v>
      </c>
    </row>
    <row r="19" spans="2:35" x14ac:dyDescent="0.2">
      <c r="B19" s="19" t="s">
        <v>51</v>
      </c>
      <c r="C19" s="19">
        <v>0.19</v>
      </c>
      <c r="D19" s="19">
        <v>0.79</v>
      </c>
      <c r="E19" s="19">
        <v>0.65</v>
      </c>
      <c r="G19" s="21" t="str">
        <f t="shared" si="2"/>
        <v>50-64 years; Less than primary completed</v>
      </c>
      <c r="H19" s="31">
        <f t="shared" si="2"/>
        <v>13</v>
      </c>
      <c r="I19" s="32">
        <f t="shared" si="2"/>
        <v>8.75</v>
      </c>
      <c r="J19" s="33">
        <f t="shared" si="3"/>
        <v>11.72</v>
      </c>
      <c r="K19" s="33">
        <f t="shared" si="3"/>
        <v>8.67</v>
      </c>
      <c r="L19" s="31">
        <f t="shared" si="4"/>
        <v>10.86</v>
      </c>
      <c r="M19" s="32">
        <f t="shared" si="4"/>
        <v>7.16</v>
      </c>
      <c r="N19" s="33">
        <f t="shared" si="5"/>
        <v>12.01</v>
      </c>
      <c r="O19" s="33">
        <f t="shared" si="5"/>
        <v>6.94</v>
      </c>
      <c r="Q19" s="85">
        <f t="shared" si="6"/>
        <v>126867</v>
      </c>
      <c r="R19" s="85">
        <f t="shared" si="0"/>
        <v>291655.875</v>
      </c>
      <c r="S19" s="85">
        <f t="shared" si="0"/>
        <v>100174.70759999999</v>
      </c>
      <c r="T19" s="85">
        <f t="shared" si="0"/>
        <v>166558.58970000001</v>
      </c>
      <c r="U19" s="85">
        <f t="shared" si="0"/>
        <v>146868.35939999999</v>
      </c>
      <c r="V19" s="85">
        <f t="shared" si="0"/>
        <v>139865.30160000001</v>
      </c>
      <c r="W19" s="85">
        <f t="shared" si="0"/>
        <v>148978.52539999998</v>
      </c>
      <c r="X19" s="85">
        <f t="shared" si="0"/>
        <v>171281.28200000001</v>
      </c>
      <c r="Z19" s="86">
        <f t="shared" si="7"/>
        <v>418522.875</v>
      </c>
      <c r="AA19" s="86">
        <f t="shared" si="8"/>
        <v>266733.29729999998</v>
      </c>
      <c r="AB19" s="86">
        <f t="shared" si="9"/>
        <v>286733.66099999996</v>
      </c>
      <c r="AC19" s="86">
        <f t="shared" si="10"/>
        <v>320259.80739999999</v>
      </c>
      <c r="AE19" s="87" t="s">
        <v>29</v>
      </c>
      <c r="AF19" s="91">
        <f>SUM(AF15:AF18)</f>
        <v>0.99999999999999989</v>
      </c>
      <c r="AG19" s="91">
        <f t="shared" ref="AG19" si="15">SUM(AG15:AG18)</f>
        <v>1</v>
      </c>
      <c r="AH19" s="91">
        <f t="shared" ref="AH19" si="16">SUM(AH15:AH18)</f>
        <v>0.99999999999999989</v>
      </c>
      <c r="AI19" s="91">
        <f t="shared" ref="AI19" si="17">SUM(AI15:AI18)</f>
        <v>1</v>
      </c>
    </row>
    <row r="20" spans="2:35" x14ac:dyDescent="0.2">
      <c r="B20" s="19" t="s">
        <v>29</v>
      </c>
      <c r="C20" s="19">
        <v>100</v>
      </c>
      <c r="D20" s="19">
        <v>100</v>
      </c>
      <c r="E20" s="19">
        <v>100</v>
      </c>
      <c r="G20" s="21" t="str">
        <f t="shared" si="2"/>
        <v>50-64 years; Primary completed</v>
      </c>
      <c r="H20" s="31">
        <f t="shared" si="2"/>
        <v>0.37</v>
      </c>
      <c r="I20" s="32">
        <f t="shared" si="2"/>
        <v>0.9</v>
      </c>
      <c r="J20" s="33">
        <f t="shared" si="3"/>
        <v>0.47</v>
      </c>
      <c r="K20" s="33">
        <f t="shared" si="3"/>
        <v>0.94</v>
      </c>
      <c r="L20" s="31">
        <f t="shared" si="4"/>
        <v>1.2</v>
      </c>
      <c r="M20" s="32">
        <f t="shared" si="4"/>
        <v>1.34</v>
      </c>
      <c r="N20" s="33">
        <f t="shared" si="5"/>
        <v>2.67</v>
      </c>
      <c r="O20" s="33">
        <f t="shared" si="5"/>
        <v>2.48</v>
      </c>
      <c r="Q20" s="85">
        <f t="shared" si="6"/>
        <v>3610.83</v>
      </c>
      <c r="R20" s="85">
        <f t="shared" si="0"/>
        <v>29998.89</v>
      </c>
      <c r="S20" s="85">
        <f t="shared" si="0"/>
        <v>4017.2450999999996</v>
      </c>
      <c r="T20" s="85">
        <f t="shared" si="0"/>
        <v>18058.255399999998</v>
      </c>
      <c r="U20" s="85">
        <f t="shared" si="0"/>
        <v>16228.548000000001</v>
      </c>
      <c r="V20" s="85">
        <f t="shared" si="0"/>
        <v>26175.908400000004</v>
      </c>
      <c r="W20" s="85">
        <f t="shared" si="0"/>
        <v>33120.121799999994</v>
      </c>
      <c r="X20" s="85">
        <f t="shared" si="0"/>
        <v>61207.144</v>
      </c>
      <c r="Z20" s="86">
        <f t="shared" si="7"/>
        <v>33609.72</v>
      </c>
      <c r="AA20" s="86">
        <f t="shared" si="8"/>
        <v>22075.500499999998</v>
      </c>
      <c r="AB20" s="86">
        <f t="shared" si="9"/>
        <v>42404.456400000003</v>
      </c>
      <c r="AC20" s="86">
        <f t="shared" si="10"/>
        <v>94327.265799999994</v>
      </c>
    </row>
    <row r="21" spans="2:35" x14ac:dyDescent="0.2">
      <c r="G21" s="21" t="str">
        <f t="shared" si="2"/>
        <v>50-64 years; Secondary completed</v>
      </c>
      <c r="H21" s="31">
        <f t="shared" si="2"/>
        <v>0.25</v>
      </c>
      <c r="I21" s="32">
        <f t="shared" si="2"/>
        <v>0.83</v>
      </c>
      <c r="J21" s="33">
        <f t="shared" si="3"/>
        <v>0.39</v>
      </c>
      <c r="K21" s="33">
        <f t="shared" si="3"/>
        <v>1.0900000000000001</v>
      </c>
      <c r="L21" s="31">
        <f t="shared" si="4"/>
        <v>1.18</v>
      </c>
      <c r="M21" s="32">
        <f t="shared" si="4"/>
        <v>1.8</v>
      </c>
      <c r="N21" s="33">
        <f t="shared" si="5"/>
        <v>2.95</v>
      </c>
      <c r="O21" s="33">
        <f t="shared" si="5"/>
        <v>3.99</v>
      </c>
      <c r="Q21" s="85">
        <f t="shared" si="6"/>
        <v>2439.75</v>
      </c>
      <c r="R21" s="85">
        <f t="shared" si="0"/>
        <v>27665.642999999996</v>
      </c>
      <c r="S21" s="85">
        <f t="shared" si="0"/>
        <v>3333.4587000000001</v>
      </c>
      <c r="T21" s="85">
        <f t="shared" si="0"/>
        <v>20939.891900000002</v>
      </c>
      <c r="U21" s="85">
        <f t="shared" si="0"/>
        <v>15958.072200000001</v>
      </c>
      <c r="V21" s="85">
        <f t="shared" si="0"/>
        <v>35161.668000000005</v>
      </c>
      <c r="W21" s="85">
        <f t="shared" si="0"/>
        <v>36593.393000000004</v>
      </c>
      <c r="X21" s="85">
        <f t="shared" si="0"/>
        <v>98474.397000000012</v>
      </c>
      <c r="Z21" s="86">
        <f t="shared" si="7"/>
        <v>30105.392999999996</v>
      </c>
      <c r="AA21" s="86">
        <f t="shared" si="8"/>
        <v>24273.350600000002</v>
      </c>
      <c r="AB21" s="86">
        <f t="shared" si="9"/>
        <v>51119.740200000007</v>
      </c>
      <c r="AC21" s="86">
        <f t="shared" si="10"/>
        <v>135067.79</v>
      </c>
    </row>
    <row r="22" spans="2:35" x14ac:dyDescent="0.2">
      <c r="B22" s="19" t="s">
        <v>52</v>
      </c>
      <c r="C22" s="34">
        <v>975900</v>
      </c>
      <c r="D22" s="34">
        <v>3333210</v>
      </c>
      <c r="E22" s="34">
        <v>4309110</v>
      </c>
      <c r="G22" s="35" t="str">
        <f>B19</f>
        <v>50-64 years; University completed</v>
      </c>
      <c r="H22" s="36">
        <f t="shared" si="2"/>
        <v>0.19</v>
      </c>
      <c r="I22" s="37">
        <f t="shared" si="2"/>
        <v>0.79</v>
      </c>
      <c r="J22" s="38">
        <f t="shared" si="3"/>
        <v>0.27</v>
      </c>
      <c r="K22" s="38">
        <f t="shared" si="3"/>
        <v>1.1000000000000001</v>
      </c>
      <c r="L22" s="36">
        <f t="shared" si="4"/>
        <v>0.71</v>
      </c>
      <c r="M22" s="37">
        <f t="shared" si="4"/>
        <v>1.88</v>
      </c>
      <c r="N22" s="38">
        <f t="shared" si="5"/>
        <v>1.1299999999999999</v>
      </c>
      <c r="O22" s="38">
        <f t="shared" si="5"/>
        <v>2.8</v>
      </c>
      <c r="Q22" s="85">
        <f t="shared" si="6"/>
        <v>1854.21</v>
      </c>
      <c r="R22" s="85">
        <f t="shared" si="0"/>
        <v>26332.359</v>
      </c>
      <c r="S22" s="85">
        <f t="shared" si="0"/>
        <v>2307.7791000000002</v>
      </c>
      <c r="T22" s="85">
        <f t="shared" si="0"/>
        <v>21132.001</v>
      </c>
      <c r="U22" s="85">
        <f t="shared" si="0"/>
        <v>9601.8909000000003</v>
      </c>
      <c r="V22" s="85">
        <f t="shared" si="0"/>
        <v>36724.408799999997</v>
      </c>
      <c r="W22" s="85">
        <f t="shared" si="0"/>
        <v>14017.130199999998</v>
      </c>
      <c r="X22" s="85">
        <f t="shared" si="0"/>
        <v>69104.84</v>
      </c>
      <c r="Z22" s="86">
        <f t="shared" si="7"/>
        <v>28186.569</v>
      </c>
      <c r="AA22" s="86">
        <f t="shared" si="8"/>
        <v>23439.7801</v>
      </c>
      <c r="AB22" s="86">
        <f t="shared" si="9"/>
        <v>46326.299699999996</v>
      </c>
      <c r="AC22" s="86">
        <f t="shared" si="10"/>
        <v>83121.970199999996</v>
      </c>
    </row>
    <row r="23" spans="2:35" x14ac:dyDescent="0.2">
      <c r="G23" s="39" t="str">
        <f>B25</f>
        <v>Race</v>
      </c>
      <c r="H23" s="31"/>
      <c r="I23" s="32"/>
      <c r="J23" s="33"/>
      <c r="K23" s="33"/>
      <c r="L23" s="31"/>
      <c r="M23" s="32"/>
      <c r="N23" s="33"/>
      <c r="O23" s="33"/>
      <c r="Q23" s="85"/>
      <c r="R23" s="85"/>
      <c r="S23" s="85"/>
      <c r="T23" s="85"/>
      <c r="U23" s="85"/>
      <c r="V23" s="85"/>
      <c r="W23" s="85"/>
      <c r="X23" s="85"/>
      <c r="Z23" s="86"/>
      <c r="AA23" s="86"/>
      <c r="AB23" s="86"/>
      <c r="AC23" s="86"/>
    </row>
    <row r="24" spans="2:35" x14ac:dyDescent="0.2">
      <c r="B24" s="19">
        <v>1980</v>
      </c>
      <c r="G24" s="21" t="str">
        <f>B27</f>
        <v>Not white</v>
      </c>
      <c r="H24" s="31">
        <f t="shared" ref="H24:I25" si="18">C27</f>
        <v>52.19</v>
      </c>
      <c r="I24" s="32">
        <f t="shared" si="18"/>
        <v>34.35</v>
      </c>
      <c r="J24" s="33">
        <f>C89</f>
        <v>55.56</v>
      </c>
      <c r="K24" s="33">
        <f>D89</f>
        <v>38.92</v>
      </c>
      <c r="L24" s="31">
        <f>C151</f>
        <v>49.37</v>
      </c>
      <c r="M24" s="32">
        <f>D151</f>
        <v>37.56</v>
      </c>
      <c r="N24" s="33">
        <f>C213</f>
        <v>55.83</v>
      </c>
      <c r="O24" s="33">
        <f>D213</f>
        <v>45.97</v>
      </c>
      <c r="Q24" s="85">
        <f t="shared" si="6"/>
        <v>509322.21</v>
      </c>
      <c r="R24" s="85">
        <f t="shared" si="6"/>
        <v>1144957.635</v>
      </c>
      <c r="S24" s="85">
        <f t="shared" si="6"/>
        <v>474889.65480000002</v>
      </c>
      <c r="T24" s="85">
        <f t="shared" si="6"/>
        <v>747688.61719999998</v>
      </c>
      <c r="U24" s="85">
        <f t="shared" si="6"/>
        <v>667669.51229999994</v>
      </c>
      <c r="V24" s="85">
        <f t="shared" si="6"/>
        <v>733706.80560000008</v>
      </c>
      <c r="W24" s="85">
        <f t="shared" si="6"/>
        <v>692545.46819999989</v>
      </c>
      <c r="X24" s="85">
        <f t="shared" si="6"/>
        <v>1134553.3909999998</v>
      </c>
      <c r="Z24" s="86">
        <f t="shared" si="7"/>
        <v>1654279.845</v>
      </c>
      <c r="AA24" s="86">
        <f t="shared" si="8"/>
        <v>1222578.2719999999</v>
      </c>
      <c r="AB24" s="86">
        <f t="shared" si="9"/>
        <v>1401376.3179000001</v>
      </c>
      <c r="AC24" s="86">
        <f t="shared" si="10"/>
        <v>1827098.8591999998</v>
      </c>
    </row>
    <row r="25" spans="2:35" x14ac:dyDescent="0.2">
      <c r="B25" s="19" t="s">
        <v>53</v>
      </c>
      <c r="C25" s="19" t="s">
        <v>27</v>
      </c>
      <c r="D25" s="19" t="s">
        <v>28</v>
      </c>
      <c r="E25" s="19" t="s">
        <v>29</v>
      </c>
      <c r="G25" s="21" t="str">
        <f>B28</f>
        <v>White</v>
      </c>
      <c r="H25" s="31">
        <f t="shared" si="18"/>
        <v>47.81</v>
      </c>
      <c r="I25" s="32">
        <f t="shared" si="18"/>
        <v>65.650000000000006</v>
      </c>
      <c r="J25" s="33">
        <f>C90</f>
        <v>44.44</v>
      </c>
      <c r="K25" s="33">
        <f>D90</f>
        <v>61.08</v>
      </c>
      <c r="L25" s="31">
        <f>C152</f>
        <v>50.63</v>
      </c>
      <c r="M25" s="32">
        <f>D152</f>
        <v>62.44</v>
      </c>
      <c r="N25" s="33">
        <f>C214</f>
        <v>44.17</v>
      </c>
      <c r="O25" s="33">
        <f>D214</f>
        <v>54.03</v>
      </c>
      <c r="Q25" s="85">
        <f t="shared" si="6"/>
        <v>466577.79</v>
      </c>
      <c r="R25" s="85">
        <f t="shared" si="6"/>
        <v>2188252.3650000002</v>
      </c>
      <c r="S25" s="85">
        <f t="shared" si="6"/>
        <v>379843.34519999998</v>
      </c>
      <c r="T25" s="85">
        <f t="shared" si="6"/>
        <v>1173402.3828</v>
      </c>
      <c r="U25" s="85">
        <f t="shared" si="6"/>
        <v>684709.48770000006</v>
      </c>
      <c r="V25" s="85">
        <f t="shared" si="6"/>
        <v>1219719.1943999999</v>
      </c>
      <c r="W25" s="85">
        <f t="shared" si="6"/>
        <v>547908.5318</v>
      </c>
      <c r="X25" s="85">
        <f t="shared" si="6"/>
        <v>1333476.6090000002</v>
      </c>
      <c r="Z25" s="86">
        <f t="shared" si="7"/>
        <v>2654830.1550000003</v>
      </c>
      <c r="AA25" s="86">
        <f t="shared" si="8"/>
        <v>1553245.7280000001</v>
      </c>
      <c r="AB25" s="86">
        <f t="shared" si="9"/>
        <v>1904428.6820999999</v>
      </c>
      <c r="AC25" s="86">
        <f t="shared" si="10"/>
        <v>1881385.1408000002</v>
      </c>
    </row>
    <row r="26" spans="2:35" x14ac:dyDescent="0.2">
      <c r="C26" s="19" t="s">
        <v>30</v>
      </c>
      <c r="D26" s="19" t="s">
        <v>30</v>
      </c>
      <c r="E26" s="19" t="s">
        <v>30</v>
      </c>
      <c r="G26" s="27" t="str">
        <f>B34</f>
        <v>Married</v>
      </c>
      <c r="H26" s="40"/>
      <c r="I26" s="41"/>
      <c r="J26" s="42"/>
      <c r="K26" s="42"/>
      <c r="L26" s="40"/>
      <c r="M26" s="41"/>
      <c r="N26" s="42"/>
      <c r="O26" s="42"/>
      <c r="Q26" s="85"/>
      <c r="R26" s="85"/>
      <c r="S26" s="85"/>
      <c r="T26" s="85"/>
      <c r="U26" s="85"/>
      <c r="V26" s="85"/>
      <c r="W26" s="85"/>
      <c r="X26" s="85"/>
      <c r="Z26" s="86"/>
      <c r="AA26" s="86"/>
      <c r="AB26" s="86"/>
      <c r="AC26" s="86"/>
    </row>
    <row r="27" spans="2:35" x14ac:dyDescent="0.2">
      <c r="B27" s="19" t="s">
        <v>54</v>
      </c>
      <c r="C27" s="19">
        <v>52.19</v>
      </c>
      <c r="D27" s="19">
        <v>34.35</v>
      </c>
      <c r="E27" s="19">
        <v>38.4</v>
      </c>
      <c r="G27" s="21" t="str">
        <f>B36</f>
        <v>No</v>
      </c>
      <c r="H27" s="31">
        <f t="shared" ref="H27:I28" si="19">C36</f>
        <v>57.51</v>
      </c>
      <c r="I27" s="32">
        <f t="shared" si="19"/>
        <v>39.590000000000003</v>
      </c>
      <c r="J27" s="33">
        <f>C98</f>
        <v>40.08</v>
      </c>
      <c r="K27" s="33">
        <f>D98</f>
        <v>30.34</v>
      </c>
      <c r="L27" s="31">
        <f>C160</f>
        <v>58.97</v>
      </c>
      <c r="M27" s="32">
        <f>D160</f>
        <v>46.28</v>
      </c>
      <c r="N27" s="33">
        <f>C222</f>
        <v>64.3</v>
      </c>
      <c r="O27" s="33">
        <f>D222</f>
        <v>53.48</v>
      </c>
      <c r="Q27" s="85">
        <f t="shared" si="6"/>
        <v>561240.09</v>
      </c>
      <c r="R27" s="85">
        <f t="shared" si="6"/>
        <v>1319617.8390000002</v>
      </c>
      <c r="S27" s="85">
        <f t="shared" si="6"/>
        <v>342576.98639999999</v>
      </c>
      <c r="T27" s="85">
        <f t="shared" si="6"/>
        <v>582859.00939999998</v>
      </c>
      <c r="U27" s="85">
        <f t="shared" si="6"/>
        <v>797497.89629999991</v>
      </c>
      <c r="V27" s="85">
        <f t="shared" si="6"/>
        <v>904045.55280000006</v>
      </c>
      <c r="W27" s="85">
        <f t="shared" si="6"/>
        <v>797611.92200000002</v>
      </c>
      <c r="X27" s="85">
        <f t="shared" si="6"/>
        <v>1319902.4439999999</v>
      </c>
      <c r="Z27" s="86">
        <f t="shared" si="7"/>
        <v>1880857.929</v>
      </c>
      <c r="AA27" s="86">
        <f t="shared" si="8"/>
        <v>925435.99579999992</v>
      </c>
      <c r="AB27" s="86">
        <f t="shared" si="9"/>
        <v>1701543.4490999999</v>
      </c>
      <c r="AC27" s="86">
        <f t="shared" si="10"/>
        <v>2117514.3659999999</v>
      </c>
    </row>
    <row r="28" spans="2:35" x14ac:dyDescent="0.2">
      <c r="B28" s="19" t="s">
        <v>55</v>
      </c>
      <c r="C28" s="19">
        <v>47.81</v>
      </c>
      <c r="D28" s="19">
        <v>65.650000000000006</v>
      </c>
      <c r="E28" s="19">
        <v>61.6</v>
      </c>
      <c r="G28" s="35" t="str">
        <f>B37</f>
        <v>Yes</v>
      </c>
      <c r="H28" s="36">
        <f t="shared" si="19"/>
        <v>42.49</v>
      </c>
      <c r="I28" s="37">
        <f t="shared" si="19"/>
        <v>60.41</v>
      </c>
      <c r="J28" s="38">
        <f>C99</f>
        <v>59.92</v>
      </c>
      <c r="K28" s="38">
        <f>D99</f>
        <v>69.66</v>
      </c>
      <c r="L28" s="36">
        <f>C161</f>
        <v>41.03</v>
      </c>
      <c r="M28" s="37">
        <f>D161</f>
        <v>53.72</v>
      </c>
      <c r="N28" s="38">
        <f>C223</f>
        <v>35.700000000000003</v>
      </c>
      <c r="O28" s="38">
        <f>D223</f>
        <v>46.52</v>
      </c>
      <c r="Q28" s="85">
        <f t="shared" si="6"/>
        <v>414659.91</v>
      </c>
      <c r="R28" s="85">
        <f t="shared" si="6"/>
        <v>2013592.1609999998</v>
      </c>
      <c r="S28" s="85">
        <f t="shared" si="6"/>
        <v>512156.01360000001</v>
      </c>
      <c r="T28" s="85">
        <f t="shared" si="6"/>
        <v>1338231.9905999999</v>
      </c>
      <c r="U28" s="85">
        <f t="shared" si="6"/>
        <v>554881.10370000009</v>
      </c>
      <c r="V28" s="85">
        <f t="shared" si="6"/>
        <v>1049380.4472000001</v>
      </c>
      <c r="W28" s="85">
        <f t="shared" si="6"/>
        <v>442842.07800000004</v>
      </c>
      <c r="X28" s="85">
        <f t="shared" si="6"/>
        <v>1148127.5560000001</v>
      </c>
      <c r="Z28" s="86">
        <f t="shared" si="7"/>
        <v>2428252.071</v>
      </c>
      <c r="AA28" s="86">
        <f t="shared" si="8"/>
        <v>1850388.0041999999</v>
      </c>
      <c r="AB28" s="86">
        <f t="shared" si="9"/>
        <v>1604261.5509000001</v>
      </c>
      <c r="AC28" s="86">
        <f t="shared" si="10"/>
        <v>1590969.6340000001</v>
      </c>
    </row>
    <row r="29" spans="2:35" x14ac:dyDescent="0.2">
      <c r="B29" s="19" t="s">
        <v>29</v>
      </c>
      <c r="C29" s="19">
        <v>100</v>
      </c>
      <c r="D29" s="19">
        <v>100</v>
      </c>
      <c r="E29" s="19">
        <v>100</v>
      </c>
      <c r="G29" s="39" t="str">
        <f>B43</f>
        <v>Religion</v>
      </c>
      <c r="H29" s="31"/>
      <c r="I29" s="32"/>
      <c r="J29" s="33"/>
      <c r="K29" s="33"/>
      <c r="L29" s="31"/>
      <c r="M29" s="32"/>
      <c r="N29" s="33"/>
      <c r="O29" s="33"/>
      <c r="Q29" s="85"/>
      <c r="R29" s="85"/>
      <c r="S29" s="85"/>
      <c r="T29" s="85"/>
      <c r="U29" s="85"/>
      <c r="V29" s="85"/>
      <c r="W29" s="85"/>
      <c r="X29" s="85"/>
      <c r="Z29" s="86"/>
      <c r="AA29" s="86"/>
      <c r="AB29" s="86"/>
      <c r="AC29" s="86"/>
    </row>
    <row r="30" spans="2:35" x14ac:dyDescent="0.2">
      <c r="G30" s="21" t="str">
        <f>B45</f>
        <v>Not protestant</v>
      </c>
      <c r="H30" s="31">
        <f t="shared" ref="H30:I31" si="20">C45</f>
        <v>94.77</v>
      </c>
      <c r="I30" s="32">
        <f t="shared" si="20"/>
        <v>93.97</v>
      </c>
      <c r="J30" s="33">
        <f>C107</f>
        <v>92.63</v>
      </c>
      <c r="K30" s="33">
        <f>D107</f>
        <v>91.89</v>
      </c>
      <c r="L30" s="31">
        <f>C169</f>
        <v>86.48</v>
      </c>
      <c r="M30" s="32">
        <f>D169</f>
        <v>86.46</v>
      </c>
      <c r="N30" s="33">
        <f>C231</f>
        <v>80.319999999999993</v>
      </c>
      <c r="O30" s="33">
        <f>D231</f>
        <v>79.489999999999995</v>
      </c>
      <c r="Q30" s="85">
        <f t="shared" si="6"/>
        <v>924860.43</v>
      </c>
      <c r="R30" s="85">
        <f t="shared" si="6"/>
        <v>3132217.4369999999</v>
      </c>
      <c r="S30" s="85">
        <f t="shared" si="6"/>
        <v>791739.17789999989</v>
      </c>
      <c r="T30" s="85">
        <f t="shared" si="6"/>
        <v>1765290.5199000002</v>
      </c>
      <c r="U30" s="85">
        <f t="shared" si="6"/>
        <v>1169537.3592000001</v>
      </c>
      <c r="V30" s="85">
        <f t="shared" si="6"/>
        <v>1688932.1195999999</v>
      </c>
      <c r="W30" s="85">
        <f t="shared" si="6"/>
        <v>996332.65279999981</v>
      </c>
      <c r="X30" s="85">
        <f t="shared" si="6"/>
        <v>1961837.0469999998</v>
      </c>
      <c r="Z30" s="86">
        <f t="shared" si="7"/>
        <v>4057077.8670000001</v>
      </c>
      <c r="AA30" s="86">
        <f t="shared" si="8"/>
        <v>2557029.6978000002</v>
      </c>
      <c r="AB30" s="86">
        <f t="shared" si="9"/>
        <v>2858469.4787999997</v>
      </c>
      <c r="AC30" s="86">
        <f t="shared" si="10"/>
        <v>2958169.6997999996</v>
      </c>
    </row>
    <row r="31" spans="2:35" x14ac:dyDescent="0.2">
      <c r="B31" s="19" t="s">
        <v>52</v>
      </c>
      <c r="C31" s="34">
        <v>975900</v>
      </c>
      <c r="D31" s="34">
        <v>3333210</v>
      </c>
      <c r="E31" s="34">
        <v>4309110</v>
      </c>
      <c r="G31" s="21" t="str">
        <f>B46</f>
        <v>Protestant</v>
      </c>
      <c r="H31" s="31">
        <f t="shared" si="20"/>
        <v>5.23</v>
      </c>
      <c r="I31" s="32">
        <f t="shared" si="20"/>
        <v>6.03</v>
      </c>
      <c r="J31" s="33">
        <f>C108</f>
        <v>7.37</v>
      </c>
      <c r="K31" s="33">
        <f>D108</f>
        <v>8.11</v>
      </c>
      <c r="L31" s="31">
        <f>C170</f>
        <v>13.52</v>
      </c>
      <c r="M31" s="32">
        <f>D170</f>
        <v>13.54</v>
      </c>
      <c r="N31" s="33">
        <f>C232</f>
        <v>19.68</v>
      </c>
      <c r="O31" s="33">
        <f>D232</f>
        <v>20.51</v>
      </c>
      <c r="Q31" s="85">
        <f t="shared" si="6"/>
        <v>51039.57</v>
      </c>
      <c r="R31" s="85">
        <f t="shared" si="6"/>
        <v>200992.56299999999</v>
      </c>
      <c r="S31" s="85">
        <f t="shared" si="6"/>
        <v>62993.822099999998</v>
      </c>
      <c r="T31" s="85">
        <f t="shared" si="6"/>
        <v>155800.48009999999</v>
      </c>
      <c r="U31" s="85">
        <f t="shared" si="6"/>
        <v>182841.64079999999</v>
      </c>
      <c r="V31" s="85">
        <f t="shared" si="6"/>
        <v>264493.88039999997</v>
      </c>
      <c r="W31" s="85">
        <f t="shared" si="6"/>
        <v>244121.34719999999</v>
      </c>
      <c r="X31" s="85">
        <f t="shared" si="6"/>
        <v>506192.95300000004</v>
      </c>
      <c r="Z31" s="86">
        <f t="shared" si="7"/>
        <v>252032.133</v>
      </c>
      <c r="AA31" s="86">
        <f t="shared" si="8"/>
        <v>218794.30219999998</v>
      </c>
      <c r="AB31" s="86">
        <f t="shared" si="9"/>
        <v>447335.52119999996</v>
      </c>
      <c r="AC31" s="86">
        <f t="shared" si="10"/>
        <v>750314.30020000006</v>
      </c>
    </row>
    <row r="32" spans="2:35" x14ac:dyDescent="0.2">
      <c r="G32" s="27" t="s">
        <v>56</v>
      </c>
      <c r="H32" s="40"/>
      <c r="I32" s="41"/>
      <c r="J32" s="42"/>
      <c r="K32" s="42"/>
      <c r="L32" s="40"/>
      <c r="M32" s="41"/>
      <c r="N32" s="42"/>
      <c r="O32" s="42"/>
      <c r="Q32" s="85"/>
      <c r="R32" s="85"/>
      <c r="S32" s="85"/>
      <c r="T32" s="85"/>
      <c r="U32" s="85"/>
      <c r="V32" s="85"/>
      <c r="W32" s="85"/>
      <c r="X32" s="85"/>
      <c r="Z32" s="86"/>
      <c r="AA32" s="86"/>
      <c r="AB32" s="86"/>
      <c r="AC32" s="86"/>
    </row>
    <row r="33" spans="2:29" x14ac:dyDescent="0.2">
      <c r="B33" s="19">
        <v>1980</v>
      </c>
      <c r="G33" s="21" t="s">
        <v>57</v>
      </c>
      <c r="H33" s="31">
        <f>C54</f>
        <v>5.3</v>
      </c>
      <c r="I33" s="32">
        <f>D54</f>
        <v>2.5</v>
      </c>
      <c r="J33" s="33">
        <f>C116</f>
        <v>7.84</v>
      </c>
      <c r="K33" s="33">
        <f>D116</f>
        <v>3.24</v>
      </c>
      <c r="L33" s="31">
        <f>C178</f>
        <v>8.2200000000000006</v>
      </c>
      <c r="M33" s="32">
        <f>D178</f>
        <v>4.34</v>
      </c>
      <c r="N33" s="33">
        <f>C240</f>
        <v>9.65</v>
      </c>
      <c r="O33" s="33">
        <f>D240</f>
        <v>5.31</v>
      </c>
      <c r="Q33" s="85">
        <f t="shared" si="6"/>
        <v>51722.7</v>
      </c>
      <c r="R33" s="85">
        <f t="shared" si="6"/>
        <v>83330.25</v>
      </c>
      <c r="S33" s="85">
        <f t="shared" si="6"/>
        <v>67011.06719999999</v>
      </c>
      <c r="T33" s="85">
        <f t="shared" si="6"/>
        <v>62243.34840000001</v>
      </c>
      <c r="U33" s="85">
        <f t="shared" si="6"/>
        <v>111165.55380000001</v>
      </c>
      <c r="V33" s="85">
        <f t="shared" si="6"/>
        <v>84778.688399999999</v>
      </c>
      <c r="W33" s="85">
        <f t="shared" si="6"/>
        <v>119703.811</v>
      </c>
      <c r="X33" s="85">
        <f t="shared" si="6"/>
        <v>131052.39299999998</v>
      </c>
      <c r="Z33" s="86">
        <f t="shared" si="7"/>
        <v>135052.95000000001</v>
      </c>
      <c r="AA33" s="86">
        <f t="shared" si="8"/>
        <v>129254.41560000001</v>
      </c>
      <c r="AB33" s="86">
        <f t="shared" si="9"/>
        <v>195944.24220000001</v>
      </c>
      <c r="AC33" s="86">
        <f t="shared" si="10"/>
        <v>250756.20399999997</v>
      </c>
    </row>
    <row r="34" spans="2:29" x14ac:dyDescent="0.2">
      <c r="B34" s="19" t="s">
        <v>58</v>
      </c>
      <c r="C34" s="19" t="s">
        <v>27</v>
      </c>
      <c r="D34" s="19" t="s">
        <v>28</v>
      </c>
      <c r="E34" s="19" t="s">
        <v>29</v>
      </c>
      <c r="G34" s="21" t="s">
        <v>59</v>
      </c>
      <c r="H34" s="31">
        <f t="shared" ref="H34:I37" si="21">C55</f>
        <v>29.38</v>
      </c>
      <c r="I34" s="32">
        <f t="shared" si="21"/>
        <v>13.87</v>
      </c>
      <c r="J34" s="33">
        <f t="shared" ref="J34:K37" si="22">C117</f>
        <v>31.09</v>
      </c>
      <c r="K34" s="33">
        <f t="shared" si="22"/>
        <v>14.88</v>
      </c>
      <c r="L34" s="31">
        <f t="shared" ref="L34:M37" si="23">C179</f>
        <v>27.3</v>
      </c>
      <c r="M34" s="32">
        <f t="shared" si="23"/>
        <v>15.42</v>
      </c>
      <c r="N34" s="33">
        <f t="shared" ref="N34:O37" si="24">C241</f>
        <v>27.75</v>
      </c>
      <c r="O34" s="33">
        <f t="shared" si="24"/>
        <v>15.95</v>
      </c>
      <c r="Q34" s="85">
        <f t="shared" si="6"/>
        <v>286719.42</v>
      </c>
      <c r="R34" s="85">
        <f t="shared" si="6"/>
        <v>462316.22699999996</v>
      </c>
      <c r="S34" s="85">
        <f t="shared" si="6"/>
        <v>265736.48969999998</v>
      </c>
      <c r="T34" s="85">
        <f t="shared" si="6"/>
        <v>285858.34080000001</v>
      </c>
      <c r="U34" s="85">
        <f t="shared" si="6"/>
        <v>369199.467</v>
      </c>
      <c r="V34" s="85">
        <f t="shared" si="6"/>
        <v>301218.2892</v>
      </c>
      <c r="W34" s="85">
        <f t="shared" si="6"/>
        <v>344225.98499999999</v>
      </c>
      <c r="X34" s="85">
        <f t="shared" si="6"/>
        <v>393650.78499999997</v>
      </c>
      <c r="Z34" s="86">
        <f t="shared" si="7"/>
        <v>749035.64699999988</v>
      </c>
      <c r="AA34" s="86">
        <f t="shared" si="8"/>
        <v>551594.83049999992</v>
      </c>
      <c r="AB34" s="86">
        <f t="shared" si="9"/>
        <v>670417.75619999995</v>
      </c>
      <c r="AC34" s="86">
        <f t="shared" si="10"/>
        <v>737876.77</v>
      </c>
    </row>
    <row r="35" spans="2:29" x14ac:dyDescent="0.2">
      <c r="C35" s="19" t="s">
        <v>30</v>
      </c>
      <c r="D35" s="19" t="s">
        <v>30</v>
      </c>
      <c r="E35" s="19" t="s">
        <v>30</v>
      </c>
      <c r="G35" s="21" t="s">
        <v>60</v>
      </c>
      <c r="H35" s="31">
        <f t="shared" si="21"/>
        <v>44.27</v>
      </c>
      <c r="I35" s="32">
        <f t="shared" si="21"/>
        <v>61.2</v>
      </c>
      <c r="J35" s="33">
        <f t="shared" si="22"/>
        <v>38.020000000000003</v>
      </c>
      <c r="K35" s="33">
        <f t="shared" si="22"/>
        <v>58.51</v>
      </c>
      <c r="L35" s="31">
        <f t="shared" si="23"/>
        <v>42.01</v>
      </c>
      <c r="M35" s="32">
        <f t="shared" si="23"/>
        <v>54.91</v>
      </c>
      <c r="N35" s="33">
        <f t="shared" si="24"/>
        <v>40.409999999999997</v>
      </c>
      <c r="O35" s="33">
        <f t="shared" si="24"/>
        <v>52.8</v>
      </c>
      <c r="Q35" s="85">
        <f t="shared" si="6"/>
        <v>432030.93</v>
      </c>
      <c r="R35" s="85">
        <f t="shared" si="6"/>
        <v>2039924.52</v>
      </c>
      <c r="S35" s="85">
        <f t="shared" si="6"/>
        <v>324969.48660000006</v>
      </c>
      <c r="T35" s="85">
        <f t="shared" si="6"/>
        <v>1124030.3440999999</v>
      </c>
      <c r="U35" s="85">
        <f t="shared" si="6"/>
        <v>568134.4179</v>
      </c>
      <c r="V35" s="85">
        <f t="shared" si="6"/>
        <v>1072626.2165999999</v>
      </c>
      <c r="W35" s="85">
        <f t="shared" si="6"/>
        <v>501267.46139999991</v>
      </c>
      <c r="X35" s="85">
        <f t="shared" si="6"/>
        <v>1303119.8400000001</v>
      </c>
      <c r="Z35" s="86">
        <f t="shared" si="7"/>
        <v>2471955.4500000002</v>
      </c>
      <c r="AA35" s="86">
        <f t="shared" si="8"/>
        <v>1448999.8306999998</v>
      </c>
      <c r="AB35" s="86">
        <f t="shared" si="9"/>
        <v>1640760.6344999999</v>
      </c>
      <c r="AC35" s="86">
        <f t="shared" si="10"/>
        <v>1804387.3014</v>
      </c>
    </row>
    <row r="36" spans="2:29" x14ac:dyDescent="0.2">
      <c r="B36" s="19" t="s">
        <v>27</v>
      </c>
      <c r="C36" s="19">
        <v>57.51</v>
      </c>
      <c r="D36" s="19">
        <v>39.590000000000003</v>
      </c>
      <c r="E36" s="19">
        <v>43.66</v>
      </c>
      <c r="G36" s="21" t="s">
        <v>61</v>
      </c>
      <c r="H36" s="31">
        <f t="shared" si="21"/>
        <v>11.36</v>
      </c>
      <c r="I36" s="32">
        <f t="shared" si="21"/>
        <v>17.09</v>
      </c>
      <c r="J36" s="33">
        <f t="shared" si="22"/>
        <v>12.59</v>
      </c>
      <c r="K36" s="33">
        <f t="shared" si="22"/>
        <v>17.32</v>
      </c>
      <c r="L36" s="31">
        <f t="shared" si="23"/>
        <v>13.26</v>
      </c>
      <c r="M36" s="32">
        <f t="shared" si="23"/>
        <v>18.11</v>
      </c>
      <c r="N36" s="33">
        <f t="shared" si="24"/>
        <v>12.89</v>
      </c>
      <c r="O36" s="33">
        <f t="shared" si="24"/>
        <v>17.73</v>
      </c>
      <c r="Q36" s="85">
        <f t="shared" si="6"/>
        <v>110862.24</v>
      </c>
      <c r="R36" s="85">
        <f t="shared" si="6"/>
        <v>569645.58900000004</v>
      </c>
      <c r="S36" s="85">
        <f t="shared" si="6"/>
        <v>107610.88470000001</v>
      </c>
      <c r="T36" s="85">
        <f t="shared" si="6"/>
        <v>332732.96120000002</v>
      </c>
      <c r="U36" s="85">
        <f t="shared" si="6"/>
        <v>179325.45539999998</v>
      </c>
      <c r="V36" s="85">
        <f t="shared" si="6"/>
        <v>353765.4486</v>
      </c>
      <c r="W36" s="85">
        <f t="shared" si="6"/>
        <v>159894.52060000002</v>
      </c>
      <c r="X36" s="85">
        <f t="shared" si="6"/>
        <v>437581.71899999998</v>
      </c>
      <c r="Z36" s="86">
        <f t="shared" si="7"/>
        <v>680507.82900000003</v>
      </c>
      <c r="AA36" s="86">
        <f t="shared" si="8"/>
        <v>440343.84590000001</v>
      </c>
      <c r="AB36" s="86">
        <f t="shared" si="9"/>
        <v>533090.90399999998</v>
      </c>
      <c r="AC36" s="86">
        <f t="shared" si="10"/>
        <v>597476.23959999997</v>
      </c>
    </row>
    <row r="37" spans="2:29" x14ac:dyDescent="0.2">
      <c r="B37" s="19" t="s">
        <v>28</v>
      </c>
      <c r="C37" s="19">
        <v>42.49</v>
      </c>
      <c r="D37" s="19">
        <v>60.41</v>
      </c>
      <c r="E37" s="19">
        <v>56.34</v>
      </c>
      <c r="G37" s="35" t="s">
        <v>62</v>
      </c>
      <c r="H37" s="36">
        <f t="shared" si="21"/>
        <v>9.69</v>
      </c>
      <c r="I37" s="37">
        <f t="shared" si="21"/>
        <v>5.33</v>
      </c>
      <c r="J37" s="38">
        <f t="shared" si="22"/>
        <v>10.45</v>
      </c>
      <c r="K37" s="38">
        <f t="shared" si="22"/>
        <v>6.04</v>
      </c>
      <c r="L37" s="36">
        <f t="shared" si="23"/>
        <v>9.2100000000000009</v>
      </c>
      <c r="M37" s="37">
        <f t="shared" si="23"/>
        <v>7.22</v>
      </c>
      <c r="N37" s="38">
        <f t="shared" si="24"/>
        <v>9.2899999999999991</v>
      </c>
      <c r="O37" s="38">
        <f t="shared" si="24"/>
        <v>8.2100000000000009</v>
      </c>
      <c r="Q37" s="85">
        <f t="shared" si="6"/>
        <v>94564.71</v>
      </c>
      <c r="R37" s="85">
        <f t="shared" si="6"/>
        <v>177660.09299999999</v>
      </c>
      <c r="S37" s="85">
        <f t="shared" si="6"/>
        <v>89319.598499999993</v>
      </c>
      <c r="T37" s="85">
        <f t="shared" si="6"/>
        <v>116033.89640000001</v>
      </c>
      <c r="U37" s="85">
        <f t="shared" si="6"/>
        <v>124554.10590000002</v>
      </c>
      <c r="V37" s="85">
        <f t="shared" si="6"/>
        <v>141037.3572</v>
      </c>
      <c r="W37" s="85">
        <f t="shared" si="6"/>
        <v>115238.17659999998</v>
      </c>
      <c r="X37" s="85">
        <f t="shared" si="6"/>
        <v>202625.26300000001</v>
      </c>
      <c r="Z37" s="86">
        <f t="shared" si="7"/>
        <v>272224.80300000001</v>
      </c>
      <c r="AA37" s="86">
        <f t="shared" si="8"/>
        <v>205353.49489999999</v>
      </c>
      <c r="AB37" s="86">
        <f t="shared" si="9"/>
        <v>265591.46310000005</v>
      </c>
      <c r="AC37" s="86">
        <f t="shared" si="10"/>
        <v>317863.43959999998</v>
      </c>
    </row>
    <row r="38" spans="2:29" x14ac:dyDescent="0.2">
      <c r="B38" s="19" t="s">
        <v>29</v>
      </c>
      <c r="C38" s="19">
        <v>100</v>
      </c>
      <c r="D38" s="19">
        <v>100</v>
      </c>
      <c r="E38" s="19">
        <v>100</v>
      </c>
      <c r="G38" s="43" t="s">
        <v>29</v>
      </c>
      <c r="H38" s="44">
        <v>100</v>
      </c>
      <c r="I38" s="45">
        <v>100</v>
      </c>
      <c r="J38" s="46">
        <v>100</v>
      </c>
      <c r="K38" s="46">
        <v>100</v>
      </c>
      <c r="L38" s="44">
        <v>100</v>
      </c>
      <c r="M38" s="45">
        <v>100</v>
      </c>
      <c r="N38" s="46">
        <v>100</v>
      </c>
      <c r="O38" s="46">
        <v>100</v>
      </c>
      <c r="Q38" s="85">
        <f t="shared" si="6"/>
        <v>975900</v>
      </c>
      <c r="R38" s="85">
        <f t="shared" si="6"/>
        <v>3333210</v>
      </c>
      <c r="S38" s="85">
        <f t="shared" si="6"/>
        <v>854733</v>
      </c>
      <c r="T38" s="85">
        <f t="shared" si="6"/>
        <v>1921091</v>
      </c>
      <c r="U38" s="85">
        <f t="shared" si="6"/>
        <v>1352379</v>
      </c>
      <c r="V38" s="85">
        <f t="shared" si="6"/>
        <v>1953426</v>
      </c>
      <c r="W38" s="85">
        <f t="shared" si="6"/>
        <v>1240454</v>
      </c>
      <c r="X38" s="85">
        <f t="shared" si="6"/>
        <v>2468030</v>
      </c>
      <c r="Z38" s="86">
        <f t="shared" si="7"/>
        <v>4309110</v>
      </c>
      <c r="AA38" s="86">
        <f t="shared" si="8"/>
        <v>2775824</v>
      </c>
      <c r="AB38" s="86">
        <f t="shared" si="9"/>
        <v>3305805</v>
      </c>
      <c r="AC38" s="86">
        <f t="shared" si="10"/>
        <v>3708484</v>
      </c>
    </row>
    <row r="39" spans="2:29" x14ac:dyDescent="0.2">
      <c r="G39" s="47" t="s">
        <v>63</v>
      </c>
      <c r="H39" s="48">
        <f>H40/$H41*100</f>
        <v>22.647368017989795</v>
      </c>
      <c r="I39" s="49">
        <f>I40/$H41*100</f>
        <v>77.352631982010209</v>
      </c>
      <c r="J39" s="48">
        <f>J40/$J41*100</f>
        <v>30.792045893399582</v>
      </c>
      <c r="K39" s="49">
        <f>K40/$J41*100</f>
        <v>69.207954106600425</v>
      </c>
      <c r="L39" s="48">
        <f>L40/$L41*100</f>
        <v>40.909218783322068</v>
      </c>
      <c r="M39" s="49">
        <f>M40/$L41*100</f>
        <v>59.090781216677932</v>
      </c>
      <c r="N39" s="48">
        <f>N40/$N41*100</f>
        <v>33.449085933767002</v>
      </c>
      <c r="O39" s="48">
        <f>O40/$N41*100</f>
        <v>66.550914066232991</v>
      </c>
      <c r="Q39" s="85">
        <f t="shared" si="6"/>
        <v>221015.6644875624</v>
      </c>
      <c r="R39" s="85">
        <f t="shared" si="6"/>
        <v>2578325.6644875626</v>
      </c>
      <c r="S39" s="85">
        <f t="shared" si="6"/>
        <v>263189.77762603102</v>
      </c>
      <c r="T39" s="85">
        <f t="shared" si="6"/>
        <v>1329547.7776260311</v>
      </c>
      <c r="U39" s="85">
        <f t="shared" si="6"/>
        <v>553247.68388970313</v>
      </c>
      <c r="V39" s="85">
        <f t="shared" si="6"/>
        <v>1154294.6838897029</v>
      </c>
      <c r="W39" s="85">
        <f t="shared" si="6"/>
        <v>414920.5244288501</v>
      </c>
      <c r="X39" s="85">
        <f t="shared" si="6"/>
        <v>1642496.52442885</v>
      </c>
      <c r="Z39" s="86">
        <f t="shared" si="7"/>
        <v>2799341.3289751252</v>
      </c>
      <c r="AA39" s="86">
        <f t="shared" si="8"/>
        <v>1592737.5552520622</v>
      </c>
      <c r="AB39" s="86">
        <f t="shared" si="9"/>
        <v>1707542.367779406</v>
      </c>
      <c r="AC39" s="86">
        <f t="shared" si="10"/>
        <v>2057417.0488577001</v>
      </c>
    </row>
    <row r="40" spans="2:29" x14ac:dyDescent="0.2">
      <c r="B40" s="19" t="s">
        <v>52</v>
      </c>
      <c r="C40" s="34">
        <v>975900</v>
      </c>
      <c r="D40" s="34">
        <v>3333210</v>
      </c>
      <c r="E40" s="34">
        <v>4309110</v>
      </c>
      <c r="G40" s="50" t="s">
        <v>64</v>
      </c>
      <c r="H40" s="51">
        <f>C22</f>
        <v>975900</v>
      </c>
      <c r="I40" s="52">
        <f>D22</f>
        <v>3333210</v>
      </c>
      <c r="J40" s="53">
        <f>C84</f>
        <v>854733</v>
      </c>
      <c r="K40" s="53">
        <f>D84</f>
        <v>1921091</v>
      </c>
      <c r="L40" s="51">
        <f>C146</f>
        <v>1352379</v>
      </c>
      <c r="M40" s="52">
        <f>D146</f>
        <v>1953426</v>
      </c>
      <c r="N40" s="53">
        <f>C208</f>
        <v>1240454</v>
      </c>
      <c r="O40" s="53">
        <f>D208</f>
        <v>2468030</v>
      </c>
    </row>
    <row r="41" spans="2:29" x14ac:dyDescent="0.2">
      <c r="G41" s="54" t="s">
        <v>65</v>
      </c>
      <c r="H41" s="130">
        <f>E22</f>
        <v>4309110</v>
      </c>
      <c r="I41" s="131"/>
      <c r="J41" s="132">
        <f>E84</f>
        <v>2775824</v>
      </c>
      <c r="K41" s="132"/>
      <c r="L41" s="130">
        <f>E146</f>
        <v>3305805</v>
      </c>
      <c r="M41" s="131"/>
      <c r="N41" s="132">
        <f>E208</f>
        <v>3708484</v>
      </c>
      <c r="O41" s="132"/>
    </row>
    <row r="42" spans="2:29" x14ac:dyDescent="0.2">
      <c r="B42" s="19">
        <v>1980</v>
      </c>
    </row>
    <row r="43" spans="2:29" x14ac:dyDescent="0.2">
      <c r="B43" s="19" t="s">
        <v>66</v>
      </c>
      <c r="C43" s="19" t="s">
        <v>27</v>
      </c>
      <c r="D43" s="19" t="s">
        <v>28</v>
      </c>
      <c r="E43" s="19" t="s">
        <v>29</v>
      </c>
    </row>
    <row r="44" spans="2:29" x14ac:dyDescent="0.2">
      <c r="C44" s="19" t="s">
        <v>30</v>
      </c>
      <c r="D44" s="19" t="s">
        <v>30</v>
      </c>
      <c r="E44" s="19" t="s">
        <v>30</v>
      </c>
    </row>
    <row r="45" spans="2:29" x14ac:dyDescent="0.2">
      <c r="B45" s="19" t="s">
        <v>67</v>
      </c>
      <c r="C45" s="19">
        <v>94.77</v>
      </c>
      <c r="D45" s="19">
        <v>93.97</v>
      </c>
      <c r="E45" s="19">
        <v>94.15</v>
      </c>
    </row>
    <row r="46" spans="2:29" x14ac:dyDescent="0.2">
      <c r="B46" s="19" t="s">
        <v>68</v>
      </c>
      <c r="C46" s="19">
        <v>5.23</v>
      </c>
      <c r="D46" s="19">
        <v>6.03</v>
      </c>
      <c r="E46" s="19">
        <v>5.85</v>
      </c>
    </row>
    <row r="47" spans="2:29" x14ac:dyDescent="0.2">
      <c r="B47" s="19" t="s">
        <v>29</v>
      </c>
      <c r="C47" s="19">
        <v>100</v>
      </c>
      <c r="D47" s="19">
        <v>100</v>
      </c>
      <c r="E47" s="19">
        <v>100</v>
      </c>
    </row>
    <row r="49" spans="2:5" x14ac:dyDescent="0.2">
      <c r="B49" s="19" t="s">
        <v>52</v>
      </c>
      <c r="C49" s="34">
        <v>975900</v>
      </c>
      <c r="D49" s="34">
        <v>3333210</v>
      </c>
      <c r="E49" s="34">
        <v>4309110</v>
      </c>
    </row>
    <row r="51" spans="2:5" x14ac:dyDescent="0.2">
      <c r="B51" s="19">
        <v>1980</v>
      </c>
    </row>
    <row r="52" spans="2:5" x14ac:dyDescent="0.2">
      <c r="B52" s="19" t="s">
        <v>69</v>
      </c>
      <c r="C52" s="19" t="s">
        <v>27</v>
      </c>
      <c r="D52" s="19" t="s">
        <v>28</v>
      </c>
      <c r="E52" s="19" t="s">
        <v>29</v>
      </c>
    </row>
    <row r="53" spans="2:5" x14ac:dyDescent="0.2">
      <c r="C53" s="19" t="s">
        <v>30</v>
      </c>
      <c r="D53" s="19" t="s">
        <v>30</v>
      </c>
      <c r="E53" s="19" t="s">
        <v>30</v>
      </c>
    </row>
    <row r="54" spans="2:5" x14ac:dyDescent="0.2">
      <c r="B54" s="19">
        <v>1</v>
      </c>
      <c r="C54" s="19">
        <v>5.3</v>
      </c>
      <c r="D54" s="19">
        <v>2.5</v>
      </c>
      <c r="E54" s="19">
        <v>3.14</v>
      </c>
    </row>
    <row r="55" spans="2:5" x14ac:dyDescent="0.2">
      <c r="B55" s="19">
        <v>2</v>
      </c>
      <c r="C55" s="19">
        <v>29.38</v>
      </c>
      <c r="D55" s="19">
        <v>13.87</v>
      </c>
      <c r="E55" s="19">
        <v>17.399999999999999</v>
      </c>
    </row>
    <row r="56" spans="2:5" x14ac:dyDescent="0.2">
      <c r="B56" s="19">
        <v>3</v>
      </c>
      <c r="C56" s="19">
        <v>44.27</v>
      </c>
      <c r="D56" s="19">
        <v>61.2</v>
      </c>
      <c r="E56" s="19">
        <v>57.36</v>
      </c>
    </row>
    <row r="57" spans="2:5" x14ac:dyDescent="0.2">
      <c r="B57" s="19">
        <v>4</v>
      </c>
      <c r="C57" s="19">
        <v>11.36</v>
      </c>
      <c r="D57" s="19">
        <v>17.09</v>
      </c>
      <c r="E57" s="19">
        <v>15.79</v>
      </c>
    </row>
    <row r="58" spans="2:5" x14ac:dyDescent="0.2">
      <c r="B58" s="19">
        <v>5</v>
      </c>
      <c r="C58" s="19">
        <v>9.69</v>
      </c>
      <c r="D58" s="19">
        <v>5.33</v>
      </c>
      <c r="E58" s="19">
        <v>6.32</v>
      </c>
    </row>
    <row r="59" spans="2:5" x14ac:dyDescent="0.2">
      <c r="B59" s="19" t="s">
        <v>29</v>
      </c>
      <c r="C59" s="19">
        <v>100</v>
      </c>
      <c r="D59" s="19">
        <v>100</v>
      </c>
      <c r="E59" s="19">
        <v>100</v>
      </c>
    </row>
    <row r="61" spans="2:5" x14ac:dyDescent="0.2">
      <c r="B61" s="19" t="s">
        <v>52</v>
      </c>
      <c r="C61" s="34">
        <v>975900</v>
      </c>
      <c r="D61" s="34">
        <v>3333210</v>
      </c>
      <c r="E61" s="34">
        <v>4309110</v>
      </c>
    </row>
    <row r="63" spans="2:5" x14ac:dyDescent="0.2">
      <c r="B63" s="19">
        <v>1991</v>
      </c>
    </row>
    <row r="64" spans="2:5" x14ac:dyDescent="0.2">
      <c r="B64" s="19" t="s">
        <v>26</v>
      </c>
      <c r="C64" s="19" t="s">
        <v>27</v>
      </c>
      <c r="D64" s="19" t="s">
        <v>28</v>
      </c>
      <c r="E64" s="19" t="s">
        <v>29</v>
      </c>
    </row>
    <row r="65" spans="2:5" x14ac:dyDescent="0.2">
      <c r="C65" s="19" t="s">
        <v>30</v>
      </c>
      <c r="D65" s="19" t="s">
        <v>30</v>
      </c>
      <c r="E65" s="19" t="s">
        <v>30</v>
      </c>
    </row>
    <row r="66" spans="2:5" x14ac:dyDescent="0.2">
      <c r="B66" s="19" t="s">
        <v>32</v>
      </c>
      <c r="C66" s="19">
        <v>26.74</v>
      </c>
      <c r="D66" s="19">
        <v>12.49</v>
      </c>
      <c r="E66" s="19">
        <v>16.64</v>
      </c>
    </row>
    <row r="67" spans="2:5" x14ac:dyDescent="0.2">
      <c r="B67" s="19" t="s">
        <v>34</v>
      </c>
      <c r="C67" s="19">
        <v>4.62</v>
      </c>
      <c r="D67" s="19">
        <v>5.9</v>
      </c>
      <c r="E67" s="19">
        <v>5.53</v>
      </c>
    </row>
    <row r="68" spans="2:5" x14ac:dyDescent="0.2">
      <c r="B68" s="19" t="s">
        <v>37</v>
      </c>
      <c r="C68" s="19">
        <v>1.92</v>
      </c>
      <c r="D68" s="19">
        <v>4.07</v>
      </c>
      <c r="E68" s="19">
        <v>3.44</v>
      </c>
    </row>
    <row r="69" spans="2:5" x14ac:dyDescent="0.2">
      <c r="B69" s="19" t="s">
        <v>39</v>
      </c>
      <c r="C69" s="19">
        <v>0.15</v>
      </c>
      <c r="D69" s="19">
        <v>0.35</v>
      </c>
      <c r="E69" s="19">
        <v>0.28999999999999998</v>
      </c>
    </row>
    <row r="70" spans="2:5" x14ac:dyDescent="0.2">
      <c r="B70" s="19" t="s">
        <v>40</v>
      </c>
      <c r="C70" s="19">
        <v>20.63</v>
      </c>
      <c r="D70" s="19">
        <v>14.99</v>
      </c>
      <c r="E70" s="19">
        <v>16.63</v>
      </c>
    </row>
    <row r="71" spans="2:5" x14ac:dyDescent="0.2">
      <c r="B71" s="19" t="s">
        <v>41</v>
      </c>
      <c r="C71" s="19">
        <v>3.9</v>
      </c>
      <c r="D71" s="19">
        <v>6.5</v>
      </c>
      <c r="E71" s="19">
        <v>5.74</v>
      </c>
    </row>
    <row r="72" spans="2:5" x14ac:dyDescent="0.2">
      <c r="B72" s="19" t="s">
        <v>42</v>
      </c>
      <c r="C72" s="19">
        <v>2.81</v>
      </c>
      <c r="D72" s="19">
        <v>8.26</v>
      </c>
      <c r="E72" s="19">
        <v>6.67</v>
      </c>
    </row>
    <row r="73" spans="2:5" x14ac:dyDescent="0.2">
      <c r="B73" s="19" t="s">
        <v>43</v>
      </c>
      <c r="C73" s="19">
        <v>0.53</v>
      </c>
      <c r="D73" s="19">
        <v>2.94</v>
      </c>
      <c r="E73" s="19">
        <v>2.2400000000000002</v>
      </c>
    </row>
    <row r="74" spans="2:5" x14ac:dyDescent="0.2">
      <c r="B74" s="19" t="s">
        <v>44</v>
      </c>
      <c r="C74" s="19">
        <v>21.97</v>
      </c>
      <c r="D74" s="19">
        <v>18.79</v>
      </c>
      <c r="E74" s="19">
        <v>19.72</v>
      </c>
    </row>
    <row r="75" spans="2:5" x14ac:dyDescent="0.2">
      <c r="B75" s="19" t="s">
        <v>45</v>
      </c>
      <c r="C75" s="19">
        <v>1.91</v>
      </c>
      <c r="D75" s="19">
        <v>4.25</v>
      </c>
      <c r="E75" s="19">
        <v>3.57</v>
      </c>
    </row>
    <row r="76" spans="2:5" x14ac:dyDescent="0.2">
      <c r="B76" s="19" t="s">
        <v>46</v>
      </c>
      <c r="C76" s="19">
        <v>1.46</v>
      </c>
      <c r="D76" s="19">
        <v>5.54</v>
      </c>
      <c r="E76" s="19">
        <v>4.3499999999999996</v>
      </c>
    </row>
    <row r="77" spans="2:5" x14ac:dyDescent="0.2">
      <c r="B77" s="19" t="s">
        <v>47</v>
      </c>
      <c r="C77" s="19">
        <v>0.52</v>
      </c>
      <c r="D77" s="19">
        <v>4.12</v>
      </c>
      <c r="E77" s="19">
        <v>3.07</v>
      </c>
    </row>
    <row r="78" spans="2:5" x14ac:dyDescent="0.2">
      <c r="B78" s="19" t="s">
        <v>48</v>
      </c>
      <c r="C78" s="19">
        <v>11.72</v>
      </c>
      <c r="D78" s="19">
        <v>8.67</v>
      </c>
      <c r="E78" s="19">
        <v>9.56</v>
      </c>
    </row>
    <row r="79" spans="2:5" x14ac:dyDescent="0.2">
      <c r="B79" s="19" t="s">
        <v>49</v>
      </c>
      <c r="C79" s="19">
        <v>0.47</v>
      </c>
      <c r="D79" s="19">
        <v>0.94</v>
      </c>
      <c r="E79" s="19">
        <v>0.8</v>
      </c>
    </row>
    <row r="80" spans="2:5" x14ac:dyDescent="0.2">
      <c r="B80" s="19" t="s">
        <v>50</v>
      </c>
      <c r="C80" s="19">
        <v>0.39</v>
      </c>
      <c r="D80" s="19">
        <v>1.0900000000000001</v>
      </c>
      <c r="E80" s="19">
        <v>0.89</v>
      </c>
    </row>
    <row r="81" spans="2:5" x14ac:dyDescent="0.2">
      <c r="B81" s="19" t="s">
        <v>51</v>
      </c>
      <c r="C81" s="19">
        <v>0.27</v>
      </c>
      <c r="D81" s="19">
        <v>1.1000000000000001</v>
      </c>
      <c r="E81" s="19">
        <v>0.86</v>
      </c>
    </row>
    <row r="82" spans="2:5" x14ac:dyDescent="0.2">
      <c r="B82" s="19" t="s">
        <v>29</v>
      </c>
      <c r="C82" s="19">
        <v>100</v>
      </c>
      <c r="D82" s="19">
        <v>100</v>
      </c>
      <c r="E82" s="19">
        <v>100</v>
      </c>
    </row>
    <row r="84" spans="2:5" x14ac:dyDescent="0.2">
      <c r="B84" s="19" t="s">
        <v>52</v>
      </c>
      <c r="C84" s="34">
        <v>854733</v>
      </c>
      <c r="D84" s="34">
        <v>1921091</v>
      </c>
      <c r="E84" s="34">
        <v>2775824</v>
      </c>
    </row>
    <row r="86" spans="2:5" x14ac:dyDescent="0.2">
      <c r="B86" s="19">
        <v>1991</v>
      </c>
    </row>
    <row r="87" spans="2:5" x14ac:dyDescent="0.2">
      <c r="B87" s="19" t="s">
        <v>53</v>
      </c>
      <c r="C87" s="19" t="s">
        <v>27</v>
      </c>
      <c r="D87" s="19" t="s">
        <v>28</v>
      </c>
      <c r="E87" s="19" t="s">
        <v>29</v>
      </c>
    </row>
    <row r="88" spans="2:5" x14ac:dyDescent="0.2">
      <c r="C88" s="19" t="s">
        <v>30</v>
      </c>
      <c r="D88" s="19" t="s">
        <v>30</v>
      </c>
      <c r="E88" s="19" t="s">
        <v>30</v>
      </c>
    </row>
    <row r="89" spans="2:5" x14ac:dyDescent="0.2">
      <c r="B89" s="19" t="s">
        <v>54</v>
      </c>
      <c r="C89" s="19">
        <v>55.56</v>
      </c>
      <c r="D89" s="19">
        <v>38.92</v>
      </c>
      <c r="E89" s="19">
        <v>43.77</v>
      </c>
    </row>
    <row r="90" spans="2:5" x14ac:dyDescent="0.2">
      <c r="B90" s="19" t="s">
        <v>55</v>
      </c>
      <c r="C90" s="19">
        <v>44.44</v>
      </c>
      <c r="D90" s="19">
        <v>61.08</v>
      </c>
      <c r="E90" s="19">
        <v>56.23</v>
      </c>
    </row>
    <row r="91" spans="2:5" x14ac:dyDescent="0.2">
      <c r="B91" s="19" t="s">
        <v>29</v>
      </c>
      <c r="C91" s="19">
        <v>100</v>
      </c>
      <c r="D91" s="19">
        <v>100</v>
      </c>
      <c r="E91" s="19">
        <v>100</v>
      </c>
    </row>
    <row r="93" spans="2:5" x14ac:dyDescent="0.2">
      <c r="B93" s="19" t="s">
        <v>52</v>
      </c>
      <c r="C93" s="34">
        <v>854733</v>
      </c>
      <c r="D93" s="34">
        <v>1921091</v>
      </c>
      <c r="E93" s="34">
        <v>2775824</v>
      </c>
    </row>
    <row r="95" spans="2:5" x14ac:dyDescent="0.2">
      <c r="B95" s="19">
        <v>1991</v>
      </c>
    </row>
    <row r="96" spans="2:5" x14ac:dyDescent="0.2">
      <c r="B96" s="19" t="s">
        <v>58</v>
      </c>
      <c r="C96" s="19" t="s">
        <v>27</v>
      </c>
      <c r="D96" s="19" t="s">
        <v>28</v>
      </c>
      <c r="E96" s="19" t="s">
        <v>29</v>
      </c>
    </row>
    <row r="97" spans="2:5" x14ac:dyDescent="0.2">
      <c r="C97" s="19" t="s">
        <v>30</v>
      </c>
      <c r="D97" s="19" t="s">
        <v>30</v>
      </c>
      <c r="E97" s="19" t="s">
        <v>30</v>
      </c>
    </row>
    <row r="98" spans="2:5" x14ac:dyDescent="0.2">
      <c r="B98" s="19" t="s">
        <v>27</v>
      </c>
      <c r="C98" s="19">
        <v>40.08</v>
      </c>
      <c r="D98" s="19">
        <v>30.34</v>
      </c>
      <c r="E98" s="19">
        <v>33.18</v>
      </c>
    </row>
    <row r="99" spans="2:5" x14ac:dyDescent="0.2">
      <c r="B99" s="19" t="s">
        <v>28</v>
      </c>
      <c r="C99" s="19">
        <v>59.92</v>
      </c>
      <c r="D99" s="19">
        <v>69.66</v>
      </c>
      <c r="E99" s="19">
        <v>66.819999999999993</v>
      </c>
    </row>
    <row r="100" spans="2:5" x14ac:dyDescent="0.2">
      <c r="B100" s="19" t="s">
        <v>29</v>
      </c>
      <c r="C100" s="19">
        <v>100</v>
      </c>
      <c r="D100" s="19">
        <v>100</v>
      </c>
      <c r="E100" s="19">
        <v>100</v>
      </c>
    </row>
    <row r="102" spans="2:5" x14ac:dyDescent="0.2">
      <c r="B102" s="19" t="s">
        <v>52</v>
      </c>
      <c r="C102" s="34">
        <v>854733</v>
      </c>
      <c r="D102" s="34">
        <v>1921091</v>
      </c>
      <c r="E102" s="34">
        <v>2775824</v>
      </c>
    </row>
    <row r="104" spans="2:5" x14ac:dyDescent="0.2">
      <c r="B104" s="19">
        <v>1991</v>
      </c>
    </row>
    <row r="105" spans="2:5" x14ac:dyDescent="0.2">
      <c r="B105" s="19" t="s">
        <v>66</v>
      </c>
      <c r="C105" s="19" t="s">
        <v>27</v>
      </c>
      <c r="D105" s="19" t="s">
        <v>28</v>
      </c>
      <c r="E105" s="19" t="s">
        <v>29</v>
      </c>
    </row>
    <row r="106" spans="2:5" x14ac:dyDescent="0.2">
      <c r="C106" s="19" t="s">
        <v>30</v>
      </c>
      <c r="D106" s="19" t="s">
        <v>30</v>
      </c>
      <c r="E106" s="19" t="s">
        <v>30</v>
      </c>
    </row>
    <row r="107" spans="2:5" x14ac:dyDescent="0.2">
      <c r="B107" s="19" t="s">
        <v>67</v>
      </c>
      <c r="C107" s="19">
        <v>92.63</v>
      </c>
      <c r="D107" s="19">
        <v>91.89</v>
      </c>
      <c r="E107" s="19">
        <v>92.11</v>
      </c>
    </row>
    <row r="108" spans="2:5" x14ac:dyDescent="0.2">
      <c r="B108" s="19" t="s">
        <v>68</v>
      </c>
      <c r="C108" s="19">
        <v>7.37</v>
      </c>
      <c r="D108" s="19">
        <v>8.11</v>
      </c>
      <c r="E108" s="19">
        <v>7.89</v>
      </c>
    </row>
    <row r="109" spans="2:5" x14ac:dyDescent="0.2">
      <c r="B109" s="19" t="s">
        <v>29</v>
      </c>
      <c r="C109" s="19">
        <v>100</v>
      </c>
      <c r="D109" s="19">
        <v>100</v>
      </c>
      <c r="E109" s="19">
        <v>100</v>
      </c>
    </row>
    <row r="111" spans="2:5" x14ac:dyDescent="0.2">
      <c r="B111" s="19" t="s">
        <v>52</v>
      </c>
      <c r="C111" s="34">
        <v>854733</v>
      </c>
      <c r="D111" s="34">
        <v>1921091</v>
      </c>
      <c r="E111" s="34">
        <v>2775824</v>
      </c>
    </row>
    <row r="113" spans="2:5" x14ac:dyDescent="0.2">
      <c r="B113" s="19">
        <v>1991</v>
      </c>
    </row>
    <row r="114" spans="2:5" x14ac:dyDescent="0.2">
      <c r="B114" s="19" t="s">
        <v>69</v>
      </c>
      <c r="C114" s="19" t="s">
        <v>27</v>
      </c>
      <c r="D114" s="19" t="s">
        <v>28</v>
      </c>
      <c r="E114" s="19" t="s">
        <v>29</v>
      </c>
    </row>
    <row r="115" spans="2:5" x14ac:dyDescent="0.2">
      <c r="C115" s="19" t="s">
        <v>30</v>
      </c>
      <c r="D115" s="19" t="s">
        <v>30</v>
      </c>
      <c r="E115" s="19" t="s">
        <v>30</v>
      </c>
    </row>
    <row r="116" spans="2:5" x14ac:dyDescent="0.2">
      <c r="B116" s="19">
        <v>1</v>
      </c>
      <c r="C116" s="19">
        <v>7.84</v>
      </c>
      <c r="D116" s="19">
        <v>3.24</v>
      </c>
      <c r="E116" s="19">
        <v>4.58</v>
      </c>
    </row>
    <row r="117" spans="2:5" x14ac:dyDescent="0.2">
      <c r="B117" s="19">
        <v>2</v>
      </c>
      <c r="C117" s="19">
        <v>31.09</v>
      </c>
      <c r="D117" s="19">
        <v>14.88</v>
      </c>
      <c r="E117" s="19">
        <v>19.600000000000001</v>
      </c>
    </row>
    <row r="118" spans="2:5" x14ac:dyDescent="0.2">
      <c r="B118" s="19">
        <v>3</v>
      </c>
      <c r="C118" s="19">
        <v>38.020000000000003</v>
      </c>
      <c r="D118" s="19">
        <v>58.51</v>
      </c>
      <c r="E118" s="19">
        <v>52.54</v>
      </c>
    </row>
    <row r="119" spans="2:5" x14ac:dyDescent="0.2">
      <c r="B119" s="19">
        <v>4</v>
      </c>
      <c r="C119" s="19">
        <v>12.59</v>
      </c>
      <c r="D119" s="19">
        <v>17.32</v>
      </c>
      <c r="E119" s="19">
        <v>15.94</v>
      </c>
    </row>
    <row r="120" spans="2:5" x14ac:dyDescent="0.2">
      <c r="B120" s="19">
        <v>5</v>
      </c>
      <c r="C120" s="19">
        <v>10.45</v>
      </c>
      <c r="D120" s="19">
        <v>6.04</v>
      </c>
      <c r="E120" s="19">
        <v>7.33</v>
      </c>
    </row>
    <row r="121" spans="2:5" x14ac:dyDescent="0.2">
      <c r="B121" s="19" t="s">
        <v>29</v>
      </c>
      <c r="C121" s="19">
        <v>100</v>
      </c>
      <c r="D121" s="19">
        <v>100</v>
      </c>
      <c r="E121" s="19">
        <v>100</v>
      </c>
    </row>
    <row r="123" spans="2:5" x14ac:dyDescent="0.2">
      <c r="B123" s="19" t="s">
        <v>52</v>
      </c>
      <c r="C123" s="34">
        <v>854733</v>
      </c>
      <c r="D123" s="34">
        <v>1921091</v>
      </c>
      <c r="E123" s="34">
        <v>2775824</v>
      </c>
    </row>
    <row r="125" spans="2:5" x14ac:dyDescent="0.2">
      <c r="B125" s="19">
        <v>2000</v>
      </c>
    </row>
    <row r="126" spans="2:5" x14ac:dyDescent="0.2">
      <c r="B126" s="19" t="s">
        <v>26</v>
      </c>
      <c r="C126" s="19" t="s">
        <v>27</v>
      </c>
      <c r="D126" s="19" t="s">
        <v>28</v>
      </c>
      <c r="E126" s="19" t="s">
        <v>29</v>
      </c>
    </row>
    <row r="127" spans="2:5" x14ac:dyDescent="0.2">
      <c r="C127" s="19" t="s">
        <v>30</v>
      </c>
      <c r="D127" s="19" t="s">
        <v>30</v>
      </c>
      <c r="E127" s="19" t="s">
        <v>30</v>
      </c>
    </row>
    <row r="128" spans="2:5" x14ac:dyDescent="0.2">
      <c r="B128" s="19" t="s">
        <v>32</v>
      </c>
      <c r="C128" s="19">
        <v>16.559999999999999</v>
      </c>
      <c r="D128" s="19">
        <v>6.73</v>
      </c>
      <c r="E128" s="19">
        <v>10.62</v>
      </c>
    </row>
    <row r="129" spans="2:5" x14ac:dyDescent="0.2">
      <c r="B129" s="19" t="s">
        <v>34</v>
      </c>
      <c r="C129" s="19">
        <v>7.3</v>
      </c>
      <c r="D129" s="19">
        <v>6.2</v>
      </c>
      <c r="E129" s="19">
        <v>6.63</v>
      </c>
    </row>
    <row r="130" spans="2:5" x14ac:dyDescent="0.2">
      <c r="B130" s="19" t="s">
        <v>37</v>
      </c>
      <c r="C130" s="19">
        <v>3.93</v>
      </c>
      <c r="D130" s="19">
        <v>6.76</v>
      </c>
      <c r="E130" s="19">
        <v>5.64</v>
      </c>
    </row>
    <row r="131" spans="2:5" x14ac:dyDescent="0.2">
      <c r="B131" s="19" t="s">
        <v>39</v>
      </c>
      <c r="C131" s="19">
        <v>0.2</v>
      </c>
      <c r="D131" s="19">
        <v>0.38</v>
      </c>
      <c r="E131" s="19">
        <v>0.31</v>
      </c>
    </row>
    <row r="132" spans="2:5" x14ac:dyDescent="0.2">
      <c r="B132" s="19" t="s">
        <v>40</v>
      </c>
      <c r="C132" s="19">
        <v>17.21</v>
      </c>
      <c r="D132" s="19">
        <v>11.73</v>
      </c>
      <c r="E132" s="19">
        <v>13.9</v>
      </c>
    </row>
    <row r="133" spans="2:5" x14ac:dyDescent="0.2">
      <c r="B133" s="19" t="s">
        <v>41</v>
      </c>
      <c r="C133" s="19">
        <v>4.83</v>
      </c>
      <c r="D133" s="19">
        <v>6.54</v>
      </c>
      <c r="E133" s="19">
        <v>5.86</v>
      </c>
    </row>
    <row r="134" spans="2:5" x14ac:dyDescent="0.2">
      <c r="B134" s="19" t="s">
        <v>42</v>
      </c>
      <c r="C134" s="19">
        <v>4.45</v>
      </c>
      <c r="D134" s="19">
        <v>10</v>
      </c>
      <c r="E134" s="19">
        <v>7.81</v>
      </c>
    </row>
    <row r="135" spans="2:5" x14ac:dyDescent="0.2">
      <c r="B135" s="19" t="s">
        <v>43</v>
      </c>
      <c r="C135" s="19">
        <v>0.78</v>
      </c>
      <c r="D135" s="19">
        <v>2.88</v>
      </c>
      <c r="E135" s="19">
        <v>2.0499999999999998</v>
      </c>
    </row>
    <row r="136" spans="2:5" x14ac:dyDescent="0.2">
      <c r="B136" s="19" t="s">
        <v>44</v>
      </c>
      <c r="C136" s="19">
        <v>20.84</v>
      </c>
      <c r="D136" s="19">
        <v>15.26</v>
      </c>
      <c r="E136" s="19">
        <v>17.47</v>
      </c>
    </row>
    <row r="137" spans="2:5" x14ac:dyDescent="0.2">
      <c r="B137" s="19" t="s">
        <v>45</v>
      </c>
      <c r="C137" s="19">
        <v>4.59</v>
      </c>
      <c r="D137" s="19">
        <v>6.32</v>
      </c>
      <c r="E137" s="19">
        <v>5.64</v>
      </c>
    </row>
    <row r="138" spans="2:5" x14ac:dyDescent="0.2">
      <c r="B138" s="19" t="s">
        <v>46</v>
      </c>
      <c r="C138" s="19">
        <v>4.3</v>
      </c>
      <c r="D138" s="19">
        <v>9.7799999999999994</v>
      </c>
      <c r="E138" s="19">
        <v>7.61</v>
      </c>
    </row>
    <row r="139" spans="2:5" x14ac:dyDescent="0.2">
      <c r="B139" s="19" t="s">
        <v>47</v>
      </c>
      <c r="C139" s="19">
        <v>1.06</v>
      </c>
      <c r="D139" s="19">
        <v>5.24</v>
      </c>
      <c r="E139" s="19">
        <v>3.59</v>
      </c>
    </row>
    <row r="140" spans="2:5" x14ac:dyDescent="0.2">
      <c r="B140" s="19" t="s">
        <v>48</v>
      </c>
      <c r="C140" s="19">
        <v>10.86</v>
      </c>
      <c r="D140" s="19">
        <v>7.16</v>
      </c>
      <c r="E140" s="19">
        <v>8.6199999999999992</v>
      </c>
    </row>
    <row r="141" spans="2:5" x14ac:dyDescent="0.2">
      <c r="B141" s="19" t="s">
        <v>49</v>
      </c>
      <c r="C141" s="19">
        <v>1.2</v>
      </c>
      <c r="D141" s="19">
        <v>1.34</v>
      </c>
      <c r="E141" s="19">
        <v>1.29</v>
      </c>
    </row>
    <row r="142" spans="2:5" x14ac:dyDescent="0.2">
      <c r="B142" s="19" t="s">
        <v>50</v>
      </c>
      <c r="C142" s="19">
        <v>1.18</v>
      </c>
      <c r="D142" s="19">
        <v>1.8</v>
      </c>
      <c r="E142" s="19">
        <v>1.56</v>
      </c>
    </row>
    <row r="143" spans="2:5" x14ac:dyDescent="0.2">
      <c r="B143" s="19" t="s">
        <v>51</v>
      </c>
      <c r="C143" s="19">
        <v>0.71</v>
      </c>
      <c r="D143" s="19">
        <v>1.88</v>
      </c>
      <c r="E143" s="19">
        <v>1.42</v>
      </c>
    </row>
    <row r="144" spans="2:5" x14ac:dyDescent="0.2">
      <c r="B144" s="19" t="s">
        <v>29</v>
      </c>
      <c r="C144" s="19">
        <v>100</v>
      </c>
      <c r="D144" s="19">
        <v>100</v>
      </c>
      <c r="E144" s="19">
        <v>100</v>
      </c>
    </row>
    <row r="146" spans="2:5" x14ac:dyDescent="0.2">
      <c r="B146" s="19" t="s">
        <v>52</v>
      </c>
      <c r="C146" s="34">
        <v>1352379</v>
      </c>
      <c r="D146" s="34">
        <v>1953426</v>
      </c>
      <c r="E146" s="34">
        <v>3305805</v>
      </c>
    </row>
    <row r="148" spans="2:5" x14ac:dyDescent="0.2">
      <c r="B148" s="19">
        <v>2000</v>
      </c>
    </row>
    <row r="149" spans="2:5" x14ac:dyDescent="0.2">
      <c r="B149" s="19" t="s">
        <v>53</v>
      </c>
      <c r="C149" s="19" t="s">
        <v>27</v>
      </c>
      <c r="D149" s="19" t="s">
        <v>28</v>
      </c>
      <c r="E149" s="19" t="s">
        <v>29</v>
      </c>
    </row>
    <row r="150" spans="2:5" x14ac:dyDescent="0.2">
      <c r="C150" s="19" t="s">
        <v>30</v>
      </c>
      <c r="D150" s="19" t="s">
        <v>30</v>
      </c>
      <c r="E150" s="19" t="s">
        <v>30</v>
      </c>
    </row>
    <row r="151" spans="2:5" x14ac:dyDescent="0.2">
      <c r="B151" s="19" t="s">
        <v>54</v>
      </c>
      <c r="C151" s="19">
        <v>49.37</v>
      </c>
      <c r="D151" s="19">
        <v>37.56</v>
      </c>
      <c r="E151" s="19">
        <v>42.23</v>
      </c>
    </row>
    <row r="152" spans="2:5" x14ac:dyDescent="0.2">
      <c r="B152" s="19" t="s">
        <v>55</v>
      </c>
      <c r="C152" s="19">
        <v>50.63</v>
      </c>
      <c r="D152" s="19">
        <v>62.44</v>
      </c>
      <c r="E152" s="19">
        <v>57.77</v>
      </c>
    </row>
    <row r="153" spans="2:5" x14ac:dyDescent="0.2">
      <c r="B153" s="19" t="s">
        <v>29</v>
      </c>
      <c r="C153" s="19">
        <v>100</v>
      </c>
      <c r="D153" s="19">
        <v>100</v>
      </c>
      <c r="E153" s="19">
        <v>100</v>
      </c>
    </row>
    <row r="155" spans="2:5" x14ac:dyDescent="0.2">
      <c r="B155" s="19" t="s">
        <v>52</v>
      </c>
      <c r="C155" s="34">
        <v>1352379</v>
      </c>
      <c r="D155" s="34">
        <v>1953426</v>
      </c>
      <c r="E155" s="34">
        <v>3305805</v>
      </c>
    </row>
    <row r="157" spans="2:5" x14ac:dyDescent="0.2">
      <c r="B157" s="19">
        <v>2000</v>
      </c>
    </row>
    <row r="158" spans="2:5" x14ac:dyDescent="0.2">
      <c r="B158" s="19" t="s">
        <v>58</v>
      </c>
      <c r="C158" s="19" t="s">
        <v>27</v>
      </c>
      <c r="D158" s="19" t="s">
        <v>28</v>
      </c>
      <c r="E158" s="19" t="s">
        <v>29</v>
      </c>
    </row>
    <row r="159" spans="2:5" x14ac:dyDescent="0.2">
      <c r="C159" s="19" t="s">
        <v>30</v>
      </c>
      <c r="D159" s="19" t="s">
        <v>30</v>
      </c>
      <c r="E159" s="19" t="s">
        <v>30</v>
      </c>
    </row>
    <row r="160" spans="2:5" x14ac:dyDescent="0.2">
      <c r="B160" s="19" t="s">
        <v>27</v>
      </c>
      <c r="C160" s="19">
        <v>58.97</v>
      </c>
      <c r="D160" s="19">
        <v>46.28</v>
      </c>
      <c r="E160" s="19">
        <v>51.3</v>
      </c>
    </row>
    <row r="161" spans="2:5" x14ac:dyDescent="0.2">
      <c r="B161" s="19" t="s">
        <v>28</v>
      </c>
      <c r="C161" s="19">
        <v>41.03</v>
      </c>
      <c r="D161" s="19">
        <v>53.72</v>
      </c>
      <c r="E161" s="19">
        <v>48.7</v>
      </c>
    </row>
    <row r="162" spans="2:5" x14ac:dyDescent="0.2">
      <c r="B162" s="19" t="s">
        <v>29</v>
      </c>
      <c r="C162" s="19">
        <v>100</v>
      </c>
      <c r="D162" s="19">
        <v>100</v>
      </c>
      <c r="E162" s="19">
        <v>100</v>
      </c>
    </row>
    <row r="164" spans="2:5" x14ac:dyDescent="0.2">
      <c r="B164" s="19" t="s">
        <v>52</v>
      </c>
      <c r="C164" s="34">
        <v>1352379</v>
      </c>
      <c r="D164" s="34">
        <v>1953426</v>
      </c>
      <c r="E164" s="34">
        <v>3305805</v>
      </c>
    </row>
    <row r="166" spans="2:5" x14ac:dyDescent="0.2">
      <c r="B166" s="19">
        <v>2000</v>
      </c>
    </row>
    <row r="167" spans="2:5" x14ac:dyDescent="0.2">
      <c r="B167" s="19" t="s">
        <v>66</v>
      </c>
      <c r="C167" s="19" t="s">
        <v>27</v>
      </c>
      <c r="D167" s="19" t="s">
        <v>28</v>
      </c>
      <c r="E167" s="19" t="s">
        <v>29</v>
      </c>
    </row>
    <row r="168" spans="2:5" x14ac:dyDescent="0.2">
      <c r="C168" s="19" t="s">
        <v>30</v>
      </c>
      <c r="D168" s="19" t="s">
        <v>30</v>
      </c>
      <c r="E168" s="19" t="s">
        <v>30</v>
      </c>
    </row>
    <row r="169" spans="2:5" x14ac:dyDescent="0.2">
      <c r="B169" s="19" t="s">
        <v>67</v>
      </c>
      <c r="C169" s="19">
        <v>86.48</v>
      </c>
      <c r="D169" s="19">
        <v>86.46</v>
      </c>
      <c r="E169" s="19">
        <v>86.47</v>
      </c>
    </row>
    <row r="170" spans="2:5" x14ac:dyDescent="0.2">
      <c r="B170" s="19" t="s">
        <v>68</v>
      </c>
      <c r="C170" s="19">
        <v>13.52</v>
      </c>
      <c r="D170" s="19">
        <v>13.54</v>
      </c>
      <c r="E170" s="19">
        <v>13.53</v>
      </c>
    </row>
    <row r="171" spans="2:5" x14ac:dyDescent="0.2">
      <c r="B171" s="19" t="s">
        <v>29</v>
      </c>
      <c r="C171" s="19">
        <v>100</v>
      </c>
      <c r="D171" s="19">
        <v>100</v>
      </c>
      <c r="E171" s="19">
        <v>100</v>
      </c>
    </row>
    <row r="173" spans="2:5" x14ac:dyDescent="0.2">
      <c r="B173" s="19" t="s">
        <v>52</v>
      </c>
      <c r="C173" s="34">
        <v>1352379</v>
      </c>
      <c r="D173" s="34">
        <v>1953426</v>
      </c>
      <c r="E173" s="34">
        <v>3305805</v>
      </c>
    </row>
    <row r="175" spans="2:5" x14ac:dyDescent="0.2">
      <c r="B175" s="19">
        <v>2000</v>
      </c>
    </row>
    <row r="176" spans="2:5" x14ac:dyDescent="0.2">
      <c r="B176" s="19" t="s">
        <v>69</v>
      </c>
      <c r="C176" s="19" t="s">
        <v>27</v>
      </c>
      <c r="D176" s="19" t="s">
        <v>28</v>
      </c>
      <c r="E176" s="19" t="s">
        <v>29</v>
      </c>
    </row>
    <row r="177" spans="2:5" x14ac:dyDescent="0.2">
      <c r="C177" s="19" t="s">
        <v>30</v>
      </c>
      <c r="D177" s="19" t="s">
        <v>30</v>
      </c>
      <c r="E177" s="19" t="s">
        <v>30</v>
      </c>
    </row>
    <row r="178" spans="2:5" x14ac:dyDescent="0.2">
      <c r="B178" s="19">
        <v>1</v>
      </c>
      <c r="C178" s="19">
        <v>8.2200000000000006</v>
      </c>
      <c r="D178" s="19">
        <v>4.34</v>
      </c>
      <c r="E178" s="19">
        <v>5.88</v>
      </c>
    </row>
    <row r="179" spans="2:5" x14ac:dyDescent="0.2">
      <c r="B179" s="19">
        <v>2</v>
      </c>
      <c r="C179" s="19">
        <v>27.3</v>
      </c>
      <c r="D179" s="19">
        <v>15.42</v>
      </c>
      <c r="E179" s="19">
        <v>20.12</v>
      </c>
    </row>
    <row r="180" spans="2:5" x14ac:dyDescent="0.2">
      <c r="B180" s="19">
        <v>3</v>
      </c>
      <c r="C180" s="19">
        <v>42.01</v>
      </c>
      <c r="D180" s="19">
        <v>54.91</v>
      </c>
      <c r="E180" s="19">
        <v>49.81</v>
      </c>
    </row>
    <row r="181" spans="2:5" x14ac:dyDescent="0.2">
      <c r="B181" s="19">
        <v>4</v>
      </c>
      <c r="C181" s="19">
        <v>13.26</v>
      </c>
      <c r="D181" s="19">
        <v>18.11</v>
      </c>
      <c r="E181" s="19">
        <v>16.190000000000001</v>
      </c>
    </row>
    <row r="182" spans="2:5" x14ac:dyDescent="0.2">
      <c r="B182" s="19">
        <v>5</v>
      </c>
      <c r="C182" s="19">
        <v>9.2100000000000009</v>
      </c>
      <c r="D182" s="19">
        <v>7.22</v>
      </c>
      <c r="E182" s="19">
        <v>8</v>
      </c>
    </row>
    <row r="183" spans="2:5" x14ac:dyDescent="0.2">
      <c r="B183" s="19" t="s">
        <v>29</v>
      </c>
      <c r="C183" s="19">
        <v>100</v>
      </c>
      <c r="D183" s="19">
        <v>100</v>
      </c>
      <c r="E183" s="19">
        <v>100</v>
      </c>
    </row>
    <row r="185" spans="2:5" x14ac:dyDescent="0.2">
      <c r="B185" s="19" t="s">
        <v>52</v>
      </c>
      <c r="C185" s="34">
        <v>1352379</v>
      </c>
      <c r="D185" s="34">
        <v>1953426</v>
      </c>
      <c r="E185" s="34">
        <v>3305805</v>
      </c>
    </row>
    <row r="187" spans="2:5" x14ac:dyDescent="0.2">
      <c r="B187" s="19">
        <v>2010</v>
      </c>
    </row>
    <row r="188" spans="2:5" x14ac:dyDescent="0.2">
      <c r="B188" s="19" t="s">
        <v>26</v>
      </c>
      <c r="C188" s="19" t="s">
        <v>27</v>
      </c>
      <c r="D188" s="19" t="s">
        <v>28</v>
      </c>
      <c r="E188" s="19" t="s">
        <v>29</v>
      </c>
    </row>
    <row r="189" spans="2:5" x14ac:dyDescent="0.2">
      <c r="C189" s="19" t="s">
        <v>30</v>
      </c>
      <c r="D189" s="19" t="s">
        <v>30</v>
      </c>
      <c r="E189" s="19" t="s">
        <v>30</v>
      </c>
    </row>
    <row r="190" spans="2:5" x14ac:dyDescent="0.2">
      <c r="B190" s="19" t="s">
        <v>32</v>
      </c>
      <c r="C190" s="19">
        <v>8.6199999999999992</v>
      </c>
      <c r="D190" s="19">
        <v>3.29</v>
      </c>
      <c r="E190" s="19">
        <v>4.93</v>
      </c>
    </row>
    <row r="191" spans="2:5" x14ac:dyDescent="0.2">
      <c r="B191" s="19" t="s">
        <v>34</v>
      </c>
      <c r="C191" s="19">
        <v>7.72</v>
      </c>
      <c r="D191" s="19">
        <v>5.26</v>
      </c>
      <c r="E191" s="19">
        <v>6.02</v>
      </c>
    </row>
    <row r="192" spans="2:5" x14ac:dyDescent="0.2">
      <c r="B192" s="19" t="s">
        <v>37</v>
      </c>
      <c r="C192" s="19">
        <v>5.84</v>
      </c>
      <c r="D192" s="19">
        <v>8.6199999999999992</v>
      </c>
      <c r="E192" s="19">
        <v>7.76</v>
      </c>
    </row>
    <row r="193" spans="2:5" x14ac:dyDescent="0.2">
      <c r="B193" s="19" t="s">
        <v>39</v>
      </c>
      <c r="C193" s="19">
        <v>0.28000000000000003</v>
      </c>
      <c r="D193" s="19">
        <v>0.62</v>
      </c>
      <c r="E193" s="19">
        <v>0.51</v>
      </c>
    </row>
    <row r="194" spans="2:5" x14ac:dyDescent="0.2">
      <c r="B194" s="19" t="s">
        <v>40</v>
      </c>
      <c r="C194" s="19">
        <v>11.12</v>
      </c>
      <c r="D194" s="19">
        <v>6.64</v>
      </c>
      <c r="E194" s="19">
        <v>8.02</v>
      </c>
    </row>
    <row r="195" spans="2:5" x14ac:dyDescent="0.2">
      <c r="B195" s="19" t="s">
        <v>41</v>
      </c>
      <c r="C195" s="19">
        <v>5.38</v>
      </c>
      <c r="D195" s="19">
        <v>5.77</v>
      </c>
      <c r="E195" s="19">
        <v>5.65</v>
      </c>
    </row>
    <row r="196" spans="2:5" x14ac:dyDescent="0.2">
      <c r="B196" s="19" t="s">
        <v>42</v>
      </c>
      <c r="C196" s="19">
        <v>7.63</v>
      </c>
      <c r="D196" s="19">
        <v>14.37</v>
      </c>
      <c r="E196" s="19">
        <v>12.29</v>
      </c>
    </row>
    <row r="197" spans="2:5" x14ac:dyDescent="0.2">
      <c r="B197" s="19" t="s">
        <v>43</v>
      </c>
      <c r="C197" s="19">
        <v>1.51</v>
      </c>
      <c r="D197" s="19">
        <v>4.22</v>
      </c>
      <c r="E197" s="19">
        <v>3.39</v>
      </c>
    </row>
    <row r="198" spans="2:5" x14ac:dyDescent="0.2">
      <c r="B198" s="19" t="s">
        <v>44</v>
      </c>
      <c r="C198" s="19">
        <v>19.079999999999998</v>
      </c>
      <c r="D198" s="19">
        <v>11.57</v>
      </c>
      <c r="E198" s="19">
        <v>13.89</v>
      </c>
    </row>
    <row r="199" spans="2:5" x14ac:dyDescent="0.2">
      <c r="B199" s="19" t="s">
        <v>45</v>
      </c>
      <c r="C199" s="19">
        <v>5.98</v>
      </c>
      <c r="D199" s="19">
        <v>6.33</v>
      </c>
      <c r="E199" s="19">
        <v>6.22</v>
      </c>
    </row>
    <row r="200" spans="2:5" x14ac:dyDescent="0.2">
      <c r="B200" s="19" t="s">
        <v>46</v>
      </c>
      <c r="C200" s="19">
        <v>6.56</v>
      </c>
      <c r="D200" s="19">
        <v>12.03</v>
      </c>
      <c r="E200" s="19">
        <v>10.34</v>
      </c>
    </row>
    <row r="201" spans="2:5" x14ac:dyDescent="0.2">
      <c r="B201" s="19" t="s">
        <v>47</v>
      </c>
      <c r="C201" s="19">
        <v>1.5</v>
      </c>
      <c r="D201" s="19">
        <v>5.07</v>
      </c>
      <c r="E201" s="19">
        <v>3.97</v>
      </c>
    </row>
    <row r="202" spans="2:5" x14ac:dyDescent="0.2">
      <c r="B202" s="19" t="s">
        <v>48</v>
      </c>
      <c r="C202" s="19">
        <v>12.01</v>
      </c>
      <c r="D202" s="19">
        <v>6.94</v>
      </c>
      <c r="E202" s="19">
        <v>8.5</v>
      </c>
    </row>
    <row r="203" spans="2:5" x14ac:dyDescent="0.2">
      <c r="B203" s="19" t="s">
        <v>49</v>
      </c>
      <c r="C203" s="19">
        <v>2.67</v>
      </c>
      <c r="D203" s="19">
        <v>2.48</v>
      </c>
      <c r="E203" s="19">
        <v>2.54</v>
      </c>
    </row>
    <row r="204" spans="2:5" x14ac:dyDescent="0.2">
      <c r="B204" s="19" t="s">
        <v>50</v>
      </c>
      <c r="C204" s="19">
        <v>2.95</v>
      </c>
      <c r="D204" s="19">
        <v>3.99</v>
      </c>
      <c r="E204" s="19">
        <v>3.67</v>
      </c>
    </row>
    <row r="205" spans="2:5" x14ac:dyDescent="0.2">
      <c r="B205" s="19" t="s">
        <v>51</v>
      </c>
      <c r="C205" s="19">
        <v>1.1299999999999999</v>
      </c>
      <c r="D205" s="19">
        <v>2.8</v>
      </c>
      <c r="E205" s="19">
        <v>2.2799999999999998</v>
      </c>
    </row>
    <row r="206" spans="2:5" x14ac:dyDescent="0.2">
      <c r="B206" s="19" t="s">
        <v>29</v>
      </c>
      <c r="C206" s="19">
        <v>100</v>
      </c>
      <c r="D206" s="19">
        <v>100</v>
      </c>
      <c r="E206" s="19">
        <v>100</v>
      </c>
    </row>
    <row r="208" spans="2:5" x14ac:dyDescent="0.2">
      <c r="B208" s="19" t="s">
        <v>52</v>
      </c>
      <c r="C208" s="34">
        <v>1240454</v>
      </c>
      <c r="D208" s="34">
        <v>2468030</v>
      </c>
      <c r="E208" s="34">
        <v>3708484</v>
      </c>
    </row>
    <row r="210" spans="2:5" x14ac:dyDescent="0.2">
      <c r="B210" s="19">
        <v>2010</v>
      </c>
    </row>
    <row r="211" spans="2:5" x14ac:dyDescent="0.2">
      <c r="B211" s="19" t="s">
        <v>53</v>
      </c>
      <c r="C211" s="19" t="s">
        <v>27</v>
      </c>
      <c r="D211" s="19" t="s">
        <v>28</v>
      </c>
      <c r="E211" s="19" t="s">
        <v>29</v>
      </c>
    </row>
    <row r="212" spans="2:5" x14ac:dyDescent="0.2">
      <c r="C212" s="19" t="s">
        <v>30</v>
      </c>
      <c r="D212" s="19" t="s">
        <v>30</v>
      </c>
      <c r="E212" s="19" t="s">
        <v>30</v>
      </c>
    </row>
    <row r="213" spans="2:5" x14ac:dyDescent="0.2">
      <c r="B213" s="19" t="s">
        <v>54</v>
      </c>
      <c r="C213" s="19">
        <v>55.83</v>
      </c>
      <c r="D213" s="19">
        <v>45.97</v>
      </c>
      <c r="E213" s="19">
        <v>49.01</v>
      </c>
    </row>
    <row r="214" spans="2:5" x14ac:dyDescent="0.2">
      <c r="B214" s="19" t="s">
        <v>55</v>
      </c>
      <c r="C214" s="19">
        <v>44.17</v>
      </c>
      <c r="D214" s="19">
        <v>54.03</v>
      </c>
      <c r="E214" s="19">
        <v>50.99</v>
      </c>
    </row>
    <row r="215" spans="2:5" x14ac:dyDescent="0.2">
      <c r="B215" s="19" t="s">
        <v>29</v>
      </c>
      <c r="C215" s="19">
        <v>100</v>
      </c>
      <c r="D215" s="19">
        <v>100</v>
      </c>
      <c r="E215" s="19">
        <v>100</v>
      </c>
    </row>
    <row r="217" spans="2:5" x14ac:dyDescent="0.2">
      <c r="B217" s="19" t="s">
        <v>52</v>
      </c>
      <c r="C217" s="34">
        <v>1240454</v>
      </c>
      <c r="D217" s="34">
        <v>2468030</v>
      </c>
      <c r="E217" s="34">
        <v>3708484</v>
      </c>
    </row>
    <row r="219" spans="2:5" x14ac:dyDescent="0.2">
      <c r="B219" s="19">
        <v>2010</v>
      </c>
    </row>
    <row r="220" spans="2:5" x14ac:dyDescent="0.2">
      <c r="B220" s="19" t="s">
        <v>58</v>
      </c>
      <c r="C220" s="19" t="s">
        <v>27</v>
      </c>
      <c r="D220" s="19" t="s">
        <v>28</v>
      </c>
      <c r="E220" s="19" t="s">
        <v>29</v>
      </c>
    </row>
    <row r="221" spans="2:5" x14ac:dyDescent="0.2">
      <c r="C221" s="19" t="s">
        <v>30</v>
      </c>
      <c r="D221" s="19" t="s">
        <v>30</v>
      </c>
      <c r="E221" s="19" t="s">
        <v>30</v>
      </c>
    </row>
    <row r="222" spans="2:5" x14ac:dyDescent="0.2">
      <c r="B222" s="19" t="s">
        <v>27</v>
      </c>
      <c r="C222" s="19">
        <v>64.3</v>
      </c>
      <c r="D222" s="19">
        <v>53.48</v>
      </c>
      <c r="E222" s="19">
        <v>56.82</v>
      </c>
    </row>
    <row r="223" spans="2:5" x14ac:dyDescent="0.2">
      <c r="B223" s="19" t="s">
        <v>28</v>
      </c>
      <c r="C223" s="19">
        <v>35.700000000000003</v>
      </c>
      <c r="D223" s="19">
        <v>46.52</v>
      </c>
      <c r="E223" s="19">
        <v>43.18</v>
      </c>
    </row>
    <row r="224" spans="2:5" x14ac:dyDescent="0.2">
      <c r="B224" s="19" t="s">
        <v>29</v>
      </c>
      <c r="C224" s="19">
        <v>100</v>
      </c>
      <c r="D224" s="19">
        <v>100</v>
      </c>
      <c r="E224" s="19">
        <v>100</v>
      </c>
    </row>
    <row r="226" spans="2:5" x14ac:dyDescent="0.2">
      <c r="B226" s="19" t="s">
        <v>52</v>
      </c>
      <c r="C226" s="34">
        <v>1240454</v>
      </c>
      <c r="D226" s="34">
        <v>2468030</v>
      </c>
      <c r="E226" s="34">
        <v>3708484</v>
      </c>
    </row>
    <row r="228" spans="2:5" x14ac:dyDescent="0.2">
      <c r="B228" s="19">
        <v>2010</v>
      </c>
    </row>
    <row r="229" spans="2:5" x14ac:dyDescent="0.2">
      <c r="B229" s="19" t="s">
        <v>66</v>
      </c>
      <c r="C229" s="19" t="s">
        <v>27</v>
      </c>
      <c r="D229" s="19" t="s">
        <v>28</v>
      </c>
      <c r="E229" s="19" t="s">
        <v>29</v>
      </c>
    </row>
    <row r="230" spans="2:5" x14ac:dyDescent="0.2">
      <c r="C230" s="19" t="s">
        <v>30</v>
      </c>
      <c r="D230" s="19" t="s">
        <v>30</v>
      </c>
      <c r="E230" s="19" t="s">
        <v>30</v>
      </c>
    </row>
    <row r="231" spans="2:5" x14ac:dyDescent="0.2">
      <c r="B231" s="19" t="s">
        <v>67</v>
      </c>
      <c r="C231" s="19">
        <v>80.319999999999993</v>
      </c>
      <c r="D231" s="19">
        <v>79.489999999999995</v>
      </c>
      <c r="E231" s="19">
        <v>79.75</v>
      </c>
    </row>
    <row r="232" spans="2:5" x14ac:dyDescent="0.2">
      <c r="B232" s="19" t="s">
        <v>68</v>
      </c>
      <c r="C232" s="19">
        <v>19.68</v>
      </c>
      <c r="D232" s="19">
        <v>20.51</v>
      </c>
      <c r="E232" s="19">
        <v>20.25</v>
      </c>
    </row>
    <row r="233" spans="2:5" x14ac:dyDescent="0.2">
      <c r="B233" s="19" t="s">
        <v>29</v>
      </c>
      <c r="C233" s="19">
        <v>100</v>
      </c>
      <c r="D233" s="19">
        <v>100</v>
      </c>
      <c r="E233" s="19">
        <v>100</v>
      </c>
    </row>
    <row r="235" spans="2:5" x14ac:dyDescent="0.2">
      <c r="B235" s="19" t="s">
        <v>52</v>
      </c>
      <c r="C235" s="34">
        <v>1240454</v>
      </c>
      <c r="D235" s="34">
        <v>2468030</v>
      </c>
      <c r="E235" s="34">
        <v>3708484</v>
      </c>
    </row>
    <row r="237" spans="2:5" x14ac:dyDescent="0.2">
      <c r="B237" s="19">
        <v>2010</v>
      </c>
    </row>
    <row r="238" spans="2:5" x14ac:dyDescent="0.2">
      <c r="B238" s="19" t="s">
        <v>69</v>
      </c>
      <c r="C238" s="19" t="s">
        <v>27</v>
      </c>
      <c r="D238" s="19" t="s">
        <v>28</v>
      </c>
      <c r="E238" s="19" t="s">
        <v>29</v>
      </c>
    </row>
    <row r="239" spans="2:5" x14ac:dyDescent="0.2">
      <c r="C239" s="19" t="s">
        <v>30</v>
      </c>
      <c r="D239" s="19" t="s">
        <v>30</v>
      </c>
      <c r="E239" s="19" t="s">
        <v>30</v>
      </c>
    </row>
    <row r="240" spans="2:5" x14ac:dyDescent="0.2">
      <c r="B240" s="19">
        <v>1</v>
      </c>
      <c r="C240" s="19">
        <v>9.65</v>
      </c>
      <c r="D240" s="19">
        <v>5.31</v>
      </c>
      <c r="E240" s="19">
        <v>6.65</v>
      </c>
    </row>
    <row r="241" spans="2:5" x14ac:dyDescent="0.2">
      <c r="B241" s="19">
        <v>2</v>
      </c>
      <c r="C241" s="19">
        <v>27.75</v>
      </c>
      <c r="D241" s="19">
        <v>15.95</v>
      </c>
      <c r="E241" s="19">
        <v>19.59</v>
      </c>
    </row>
    <row r="242" spans="2:5" x14ac:dyDescent="0.2">
      <c r="B242" s="19">
        <v>3</v>
      </c>
      <c r="C242" s="19">
        <v>40.409999999999997</v>
      </c>
      <c r="D242" s="19">
        <v>52.8</v>
      </c>
      <c r="E242" s="19">
        <v>48.97</v>
      </c>
    </row>
    <row r="243" spans="2:5" x14ac:dyDescent="0.2">
      <c r="B243" s="19">
        <v>4</v>
      </c>
      <c r="C243" s="19">
        <v>12.89</v>
      </c>
      <c r="D243" s="19">
        <v>17.73</v>
      </c>
      <c r="E243" s="19">
        <v>16.239999999999998</v>
      </c>
    </row>
    <row r="244" spans="2:5" x14ac:dyDescent="0.2">
      <c r="B244" s="19">
        <v>5</v>
      </c>
      <c r="C244" s="19">
        <v>9.2899999999999991</v>
      </c>
      <c r="D244" s="19">
        <v>8.2100000000000009</v>
      </c>
      <c r="E244" s="19">
        <v>8.5399999999999991</v>
      </c>
    </row>
    <row r="245" spans="2:5" x14ac:dyDescent="0.2">
      <c r="B245" s="19" t="s">
        <v>29</v>
      </c>
      <c r="C245" s="19">
        <v>100</v>
      </c>
      <c r="D245" s="19">
        <v>100</v>
      </c>
      <c r="E245" s="19">
        <v>100</v>
      </c>
    </row>
    <row r="247" spans="2:5" x14ac:dyDescent="0.2">
      <c r="B247" s="19" t="s">
        <v>52</v>
      </c>
      <c r="C247" s="34">
        <v>1240454</v>
      </c>
      <c r="D247" s="34">
        <v>2468030</v>
      </c>
      <c r="E247" s="34">
        <v>3708484</v>
      </c>
    </row>
  </sheetData>
  <mergeCells count="10">
    <mergeCell ref="H41:I41"/>
    <mergeCell ref="J41:K41"/>
    <mergeCell ref="L41:M41"/>
    <mergeCell ref="N41:O41"/>
    <mergeCell ref="G3:O3"/>
    <mergeCell ref="G4:G5"/>
    <mergeCell ref="H4:I4"/>
    <mergeCell ref="J4:K4"/>
    <mergeCell ref="L4:M4"/>
    <mergeCell ref="N4:O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24</vt:i4>
      </vt:variant>
    </vt:vector>
  </HeadingPairs>
  <TitlesOfParts>
    <vt:vector size="31" baseType="lpstr">
      <vt:lpstr>Figure1-Means</vt:lpstr>
      <vt:lpstr>Figure3</vt:lpstr>
      <vt:lpstr>Figure4-Coefficients</vt:lpstr>
      <vt:lpstr>Figure5</vt:lpstr>
      <vt:lpstr>Figure6a-Coefficients_Formal</vt:lpstr>
      <vt:lpstr>Figure6b-Coefficients_Informal</vt:lpstr>
      <vt:lpstr>TableA1-Frequency</vt:lpstr>
      <vt:lpstr>Figure2-Formal_15-24</vt:lpstr>
      <vt:lpstr>Figure2-Formal_25-34</vt:lpstr>
      <vt:lpstr>Figure2-Formal_35-49</vt:lpstr>
      <vt:lpstr>Figure2-Formal_50-64</vt:lpstr>
      <vt:lpstr>Figure2-Informal_15-24</vt:lpstr>
      <vt:lpstr>Figure2-Informal_25-34</vt:lpstr>
      <vt:lpstr>Figure2-Informal_35-49</vt:lpstr>
      <vt:lpstr>Figure2-Informal_50-64</vt:lpstr>
      <vt:lpstr>Figure4-Formal_15-24</vt:lpstr>
      <vt:lpstr>Figure4-Formal_25-34</vt:lpstr>
      <vt:lpstr>Figure4-Formal_35-49</vt:lpstr>
      <vt:lpstr>Figure4-Formal_50-64</vt:lpstr>
      <vt:lpstr>Figure4-Informal_15-24</vt:lpstr>
      <vt:lpstr>Figure4-Informal_25-34</vt:lpstr>
      <vt:lpstr>Figure4-Informal_35-49</vt:lpstr>
      <vt:lpstr>Figure4-Informal_50-64</vt:lpstr>
      <vt:lpstr>Figure6-Formal_15-24</vt:lpstr>
      <vt:lpstr>Figure6-Formal_25-34</vt:lpstr>
      <vt:lpstr>Figure6-Formal_35-49</vt:lpstr>
      <vt:lpstr>Figure6-Formal_50-64</vt:lpstr>
      <vt:lpstr>Figure6-Informal_15-24</vt:lpstr>
      <vt:lpstr>Figure6-Informal_25-34</vt:lpstr>
      <vt:lpstr>Figure6-Informal_35-49</vt:lpstr>
      <vt:lpstr>Figure6-Informal_50-64</vt:lpstr>
    </vt:vector>
  </TitlesOfParts>
  <Company>FACE UFMG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Cedeplar</dc:creator>
  <cp:lastModifiedBy>Amaral, Ernesto F. L.</cp:lastModifiedBy>
  <cp:lastPrinted>2008-06-03T14:46:01Z</cp:lastPrinted>
  <dcterms:created xsi:type="dcterms:W3CDTF">2008-06-03T14:25:32Z</dcterms:created>
  <dcterms:modified xsi:type="dcterms:W3CDTF">2023-09-15T17:57:23Z</dcterms:modified>
</cp:coreProperties>
</file>